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ummary" sheetId="1" r:id="rId1"/>
    <sheet name="Summary (stddev)" sheetId="6" r:id="rId2"/>
    <sheet name="UCBT_lin2C_6par" sheetId="3" r:id="rId3"/>
    <sheet name="6par_calc" sheetId="2" r:id="rId4"/>
    <sheet name="Measurements Celtra" sheetId="7" r:id="rId5"/>
  </sheets>
  <calcPr calcId="152511"/>
</workbook>
</file>

<file path=xl/calcChain.xml><?xml version="1.0" encoding="utf-8"?>
<calcChain xmlns="http://schemas.openxmlformats.org/spreadsheetml/2006/main">
  <c r="E2" i="7" l="1"/>
  <c r="F2" i="7"/>
  <c r="G2" i="7" s="1"/>
  <c r="R2" i="7"/>
  <c r="E3" i="7"/>
  <c r="F3" i="7"/>
  <c r="G3" i="7" s="1"/>
  <c r="R3" i="7"/>
  <c r="E4" i="7"/>
  <c r="F6" i="7" s="1"/>
  <c r="G6" i="7" s="1"/>
  <c r="R4" i="7"/>
  <c r="E5" i="7"/>
  <c r="F5" i="7"/>
  <c r="G5" i="7" s="1"/>
  <c r="R5" i="7"/>
  <c r="E6" i="7"/>
  <c r="R6" i="7"/>
  <c r="S214" i="7" s="1"/>
  <c r="T214" i="7" s="1"/>
  <c r="E7" i="7"/>
  <c r="F7" i="7"/>
  <c r="G7" i="7" s="1"/>
  <c r="R7" i="7"/>
  <c r="E8" i="7"/>
  <c r="F14" i="7" s="1"/>
  <c r="G14" i="7" s="1"/>
  <c r="R8" i="7"/>
  <c r="E9" i="7"/>
  <c r="F9" i="7"/>
  <c r="G9" i="7" s="1"/>
  <c r="R9" i="7"/>
  <c r="E10" i="7"/>
  <c r="R10" i="7"/>
  <c r="E11" i="7"/>
  <c r="F11" i="7"/>
  <c r="G11" i="7" s="1"/>
  <c r="R11" i="7"/>
  <c r="E12" i="7"/>
  <c r="F16" i="7" s="1"/>
  <c r="G16" i="7" s="1"/>
  <c r="R12" i="7"/>
  <c r="E13" i="7"/>
  <c r="F13" i="7"/>
  <c r="G13" i="7" s="1"/>
  <c r="R13" i="7"/>
  <c r="E14" i="7"/>
  <c r="R14" i="7"/>
  <c r="E15" i="7"/>
  <c r="F15" i="7"/>
  <c r="G15" i="7" s="1"/>
  <c r="R15" i="7"/>
  <c r="E16" i="7"/>
  <c r="F18" i="7" s="1"/>
  <c r="G18" i="7" s="1"/>
  <c r="R16" i="7"/>
  <c r="E17" i="7"/>
  <c r="F17" i="7"/>
  <c r="G17" i="7" s="1"/>
  <c r="R17" i="7"/>
  <c r="E18" i="7"/>
  <c r="R18" i="7"/>
  <c r="E19" i="7"/>
  <c r="F19" i="7"/>
  <c r="G19" i="7" s="1"/>
  <c r="R19" i="7"/>
  <c r="E20" i="7"/>
  <c r="F22" i="7" s="1"/>
  <c r="G22" i="7" s="1"/>
  <c r="R20" i="7"/>
  <c r="E21" i="7"/>
  <c r="F21" i="7"/>
  <c r="G21" i="7" s="1"/>
  <c r="R21" i="7"/>
  <c r="E22" i="7"/>
  <c r="R22" i="7"/>
  <c r="E23" i="7"/>
  <c r="F23" i="7"/>
  <c r="G23" i="7" s="1"/>
  <c r="R23" i="7"/>
  <c r="E24" i="7"/>
  <c r="F24" i="7" s="1"/>
  <c r="G24" i="7" s="1"/>
  <c r="R24" i="7"/>
  <c r="E25" i="7"/>
  <c r="F25" i="7"/>
  <c r="G25" i="7" s="1"/>
  <c r="R25" i="7"/>
  <c r="E26" i="7"/>
  <c r="F26" i="7"/>
  <c r="G26" i="7" s="1"/>
  <c r="R26" i="7"/>
  <c r="E27" i="7"/>
  <c r="F27" i="7"/>
  <c r="G27" i="7" s="1"/>
  <c r="R27" i="7"/>
  <c r="E28" i="7"/>
  <c r="F28" i="7" s="1"/>
  <c r="G28" i="7" s="1"/>
  <c r="R28" i="7"/>
  <c r="E29" i="7"/>
  <c r="F29" i="7"/>
  <c r="G29" i="7" s="1"/>
  <c r="R29" i="7"/>
  <c r="E30" i="7"/>
  <c r="F30" i="7"/>
  <c r="G30" i="7" s="1"/>
  <c r="R30" i="7"/>
  <c r="E31" i="7"/>
  <c r="F31" i="7"/>
  <c r="G31" i="7" s="1"/>
  <c r="R31" i="7"/>
  <c r="E32" i="7"/>
  <c r="F32" i="7"/>
  <c r="G32" i="7" s="1"/>
  <c r="R32" i="7"/>
  <c r="E33" i="7"/>
  <c r="F33" i="7"/>
  <c r="G33" i="7" s="1"/>
  <c r="R33" i="7"/>
  <c r="E34" i="7"/>
  <c r="F34" i="7"/>
  <c r="G34" i="7" s="1"/>
  <c r="R34" i="7"/>
  <c r="E35" i="7"/>
  <c r="F35" i="7"/>
  <c r="G35" i="7" s="1"/>
  <c r="R35" i="7"/>
  <c r="E36" i="7"/>
  <c r="F36" i="7"/>
  <c r="G36" i="7" s="1"/>
  <c r="R36" i="7"/>
  <c r="E37" i="7"/>
  <c r="F37" i="7"/>
  <c r="G37" i="7" s="1"/>
  <c r="R37" i="7"/>
  <c r="E38" i="7"/>
  <c r="F38" i="7"/>
  <c r="G38" i="7" s="1"/>
  <c r="R38" i="7"/>
  <c r="E39" i="7"/>
  <c r="F39" i="7"/>
  <c r="G39" i="7" s="1"/>
  <c r="R39" i="7"/>
  <c r="E40" i="7"/>
  <c r="F40" i="7"/>
  <c r="G40" i="7" s="1"/>
  <c r="R40" i="7"/>
  <c r="E41" i="7"/>
  <c r="F41" i="7"/>
  <c r="G41" i="7" s="1"/>
  <c r="R41" i="7"/>
  <c r="E42" i="7"/>
  <c r="F42" i="7"/>
  <c r="G42" i="7" s="1"/>
  <c r="R42" i="7"/>
  <c r="E43" i="7"/>
  <c r="F43" i="7"/>
  <c r="G43" i="7" s="1"/>
  <c r="R43" i="7"/>
  <c r="E44" i="7"/>
  <c r="F44" i="7"/>
  <c r="G44" i="7" s="1"/>
  <c r="R44" i="7"/>
  <c r="E45" i="7"/>
  <c r="F45" i="7"/>
  <c r="G45" i="7" s="1"/>
  <c r="R45" i="7"/>
  <c r="E46" i="7"/>
  <c r="F46" i="7"/>
  <c r="G46" i="7" s="1"/>
  <c r="R46" i="7"/>
  <c r="E47" i="7"/>
  <c r="F47" i="7"/>
  <c r="G47" i="7" s="1"/>
  <c r="R47" i="7"/>
  <c r="E48" i="7"/>
  <c r="F48" i="7"/>
  <c r="G48" i="7" s="1"/>
  <c r="R48" i="7"/>
  <c r="E49" i="7"/>
  <c r="F49" i="7"/>
  <c r="G49" i="7" s="1"/>
  <c r="R49" i="7"/>
  <c r="E50" i="7"/>
  <c r="F50" i="7"/>
  <c r="G50" i="7" s="1"/>
  <c r="R50" i="7"/>
  <c r="E51" i="7"/>
  <c r="F51" i="7"/>
  <c r="G51" i="7" s="1"/>
  <c r="R51" i="7"/>
  <c r="E52" i="7"/>
  <c r="F52" i="7"/>
  <c r="G52" i="7" s="1"/>
  <c r="R52" i="7"/>
  <c r="E53" i="7"/>
  <c r="F53" i="7"/>
  <c r="G53" i="7" s="1"/>
  <c r="R53" i="7"/>
  <c r="E54" i="7"/>
  <c r="F54" i="7"/>
  <c r="G54" i="7" s="1"/>
  <c r="R54" i="7"/>
  <c r="E55" i="7"/>
  <c r="F55" i="7"/>
  <c r="G55" i="7" s="1"/>
  <c r="R55" i="7"/>
  <c r="E56" i="7"/>
  <c r="F56" i="7"/>
  <c r="G56" i="7" s="1"/>
  <c r="R56" i="7"/>
  <c r="E57" i="7"/>
  <c r="F57" i="7"/>
  <c r="G57" i="7" s="1"/>
  <c r="R57" i="7"/>
  <c r="E58" i="7"/>
  <c r="F58" i="7"/>
  <c r="G58" i="7" s="1"/>
  <c r="R58" i="7"/>
  <c r="E59" i="7"/>
  <c r="F59" i="7"/>
  <c r="G59" i="7" s="1"/>
  <c r="R59" i="7"/>
  <c r="E60" i="7"/>
  <c r="F60" i="7"/>
  <c r="G60" i="7" s="1"/>
  <c r="R60" i="7"/>
  <c r="E61" i="7"/>
  <c r="F61" i="7"/>
  <c r="G61" i="7" s="1"/>
  <c r="R61" i="7"/>
  <c r="E62" i="7"/>
  <c r="F62" i="7"/>
  <c r="G62" i="7" s="1"/>
  <c r="R62" i="7"/>
  <c r="E63" i="7"/>
  <c r="F63" i="7"/>
  <c r="G63" i="7" s="1"/>
  <c r="R63" i="7"/>
  <c r="E64" i="7"/>
  <c r="F64" i="7"/>
  <c r="G64" i="7" s="1"/>
  <c r="R64" i="7"/>
  <c r="E65" i="7"/>
  <c r="F65" i="7"/>
  <c r="G65" i="7" s="1"/>
  <c r="R65" i="7"/>
  <c r="E66" i="7"/>
  <c r="F66" i="7"/>
  <c r="G66" i="7" s="1"/>
  <c r="R66" i="7"/>
  <c r="E67" i="7"/>
  <c r="F67" i="7"/>
  <c r="G67" i="7" s="1"/>
  <c r="R67" i="7"/>
  <c r="E68" i="7"/>
  <c r="F68" i="7"/>
  <c r="G68" i="7" s="1"/>
  <c r="R68" i="7"/>
  <c r="E69" i="7"/>
  <c r="F69" i="7"/>
  <c r="G69" i="7" s="1"/>
  <c r="R69" i="7"/>
  <c r="E70" i="7"/>
  <c r="F70" i="7"/>
  <c r="G70" i="7" s="1"/>
  <c r="R70" i="7"/>
  <c r="E71" i="7"/>
  <c r="F71" i="7"/>
  <c r="G71" i="7" s="1"/>
  <c r="R71" i="7"/>
  <c r="E72" i="7"/>
  <c r="F72" i="7"/>
  <c r="G72" i="7" s="1"/>
  <c r="R72" i="7"/>
  <c r="E73" i="7"/>
  <c r="F73" i="7"/>
  <c r="G73" i="7" s="1"/>
  <c r="R73" i="7"/>
  <c r="E74" i="7"/>
  <c r="F74" i="7"/>
  <c r="G74" i="7" s="1"/>
  <c r="R74" i="7"/>
  <c r="E75" i="7"/>
  <c r="F75" i="7"/>
  <c r="G75" i="7" s="1"/>
  <c r="R75" i="7"/>
  <c r="E76" i="7"/>
  <c r="F76" i="7"/>
  <c r="G76" i="7" s="1"/>
  <c r="R76" i="7"/>
  <c r="E77" i="7"/>
  <c r="F77" i="7"/>
  <c r="G77" i="7" s="1"/>
  <c r="R77" i="7"/>
  <c r="E78" i="7"/>
  <c r="F78" i="7"/>
  <c r="G78" i="7" s="1"/>
  <c r="R78" i="7"/>
  <c r="E79" i="7"/>
  <c r="F79" i="7"/>
  <c r="G79" i="7" s="1"/>
  <c r="R79" i="7"/>
  <c r="E80" i="7"/>
  <c r="F80" i="7"/>
  <c r="G80" i="7" s="1"/>
  <c r="R80" i="7"/>
  <c r="E81" i="7"/>
  <c r="F81" i="7"/>
  <c r="G81" i="7" s="1"/>
  <c r="R81" i="7"/>
  <c r="E82" i="7"/>
  <c r="F82" i="7"/>
  <c r="G82" i="7" s="1"/>
  <c r="R82" i="7"/>
  <c r="E83" i="7"/>
  <c r="F83" i="7"/>
  <c r="G83" i="7" s="1"/>
  <c r="R83" i="7"/>
  <c r="E84" i="7"/>
  <c r="F84" i="7"/>
  <c r="G84" i="7" s="1"/>
  <c r="R84" i="7"/>
  <c r="E85" i="7"/>
  <c r="F85" i="7"/>
  <c r="G85" i="7" s="1"/>
  <c r="R85" i="7"/>
  <c r="E86" i="7"/>
  <c r="F86" i="7"/>
  <c r="G86" i="7" s="1"/>
  <c r="R86" i="7"/>
  <c r="E87" i="7"/>
  <c r="F87" i="7"/>
  <c r="G87" i="7" s="1"/>
  <c r="R87" i="7"/>
  <c r="E88" i="7"/>
  <c r="F88" i="7"/>
  <c r="G88" i="7" s="1"/>
  <c r="R88" i="7"/>
  <c r="E89" i="7"/>
  <c r="F89" i="7"/>
  <c r="G89" i="7" s="1"/>
  <c r="R89" i="7"/>
  <c r="E90" i="7"/>
  <c r="F90" i="7"/>
  <c r="G90" i="7" s="1"/>
  <c r="R90" i="7"/>
  <c r="E91" i="7"/>
  <c r="F91" i="7"/>
  <c r="G91" i="7" s="1"/>
  <c r="R91" i="7"/>
  <c r="E92" i="7"/>
  <c r="F92" i="7"/>
  <c r="G92" i="7" s="1"/>
  <c r="R92" i="7"/>
  <c r="E93" i="7"/>
  <c r="F93" i="7"/>
  <c r="G93" i="7" s="1"/>
  <c r="R93" i="7"/>
  <c r="E94" i="7"/>
  <c r="F94" i="7"/>
  <c r="G94" i="7" s="1"/>
  <c r="R94" i="7"/>
  <c r="E95" i="7"/>
  <c r="F95" i="7"/>
  <c r="G95" i="7" s="1"/>
  <c r="R95" i="7"/>
  <c r="E96" i="7"/>
  <c r="F96" i="7"/>
  <c r="G96" i="7" s="1"/>
  <c r="R96" i="7"/>
  <c r="E97" i="7"/>
  <c r="F97" i="7"/>
  <c r="G97" i="7" s="1"/>
  <c r="R97" i="7"/>
  <c r="E98" i="7"/>
  <c r="F98" i="7"/>
  <c r="G98" i="7" s="1"/>
  <c r="R98" i="7"/>
  <c r="E99" i="7"/>
  <c r="F99" i="7"/>
  <c r="G99" i="7" s="1"/>
  <c r="R99" i="7"/>
  <c r="E100" i="7"/>
  <c r="F100" i="7"/>
  <c r="G100" i="7" s="1"/>
  <c r="R100" i="7"/>
  <c r="E101" i="7"/>
  <c r="F101" i="7"/>
  <c r="G101" i="7" s="1"/>
  <c r="R101" i="7"/>
  <c r="E102" i="7"/>
  <c r="F102" i="7"/>
  <c r="G102" i="7" s="1"/>
  <c r="R102" i="7"/>
  <c r="E103" i="7"/>
  <c r="F103" i="7"/>
  <c r="G103" i="7" s="1"/>
  <c r="R103" i="7"/>
  <c r="E104" i="7"/>
  <c r="F104" i="7"/>
  <c r="G104" i="7" s="1"/>
  <c r="R104" i="7"/>
  <c r="E105" i="7"/>
  <c r="F105" i="7"/>
  <c r="G105" i="7" s="1"/>
  <c r="R105" i="7"/>
  <c r="E106" i="7"/>
  <c r="F106" i="7"/>
  <c r="G106" i="7" s="1"/>
  <c r="R106" i="7"/>
  <c r="E107" i="7"/>
  <c r="F107" i="7"/>
  <c r="G107" i="7" s="1"/>
  <c r="R107" i="7"/>
  <c r="E108" i="7"/>
  <c r="F108" i="7"/>
  <c r="G108" i="7" s="1"/>
  <c r="R108" i="7"/>
  <c r="S294" i="7" s="1"/>
  <c r="T294" i="7" s="1"/>
  <c r="E109" i="7"/>
  <c r="F109" i="7"/>
  <c r="G109" i="7" s="1"/>
  <c r="R109" i="7"/>
  <c r="E110" i="7"/>
  <c r="F110" i="7"/>
  <c r="G110" i="7" s="1"/>
  <c r="R110" i="7"/>
  <c r="E111" i="7"/>
  <c r="F111" i="7"/>
  <c r="G111" i="7" s="1"/>
  <c r="R111" i="7"/>
  <c r="E112" i="7"/>
  <c r="F112" i="7"/>
  <c r="G112" i="7" s="1"/>
  <c r="R112" i="7"/>
  <c r="E113" i="7"/>
  <c r="F113" i="7"/>
  <c r="G113" i="7" s="1"/>
  <c r="R113" i="7"/>
  <c r="E114" i="7"/>
  <c r="F114" i="7"/>
  <c r="G114" i="7" s="1"/>
  <c r="R114" i="7"/>
  <c r="E115" i="7"/>
  <c r="F115" i="7"/>
  <c r="G115" i="7" s="1"/>
  <c r="R115" i="7"/>
  <c r="E116" i="7"/>
  <c r="F116" i="7"/>
  <c r="G116" i="7" s="1"/>
  <c r="R116" i="7"/>
  <c r="E117" i="7"/>
  <c r="F117" i="7"/>
  <c r="G117" i="7" s="1"/>
  <c r="R117" i="7"/>
  <c r="E118" i="7"/>
  <c r="F118" i="7"/>
  <c r="G118" i="7" s="1"/>
  <c r="R118" i="7"/>
  <c r="E119" i="7"/>
  <c r="F119" i="7"/>
  <c r="G119" i="7" s="1"/>
  <c r="R119" i="7"/>
  <c r="E120" i="7"/>
  <c r="F120" i="7"/>
  <c r="G120" i="7" s="1"/>
  <c r="R120" i="7"/>
  <c r="E121" i="7"/>
  <c r="F121" i="7"/>
  <c r="G121" i="7" s="1"/>
  <c r="R121" i="7"/>
  <c r="E122" i="7"/>
  <c r="F122" i="7"/>
  <c r="G122" i="7" s="1"/>
  <c r="R122" i="7"/>
  <c r="E123" i="7"/>
  <c r="F123" i="7"/>
  <c r="G123" i="7" s="1"/>
  <c r="R123" i="7"/>
  <c r="E124" i="7"/>
  <c r="F124" i="7"/>
  <c r="G124" i="7" s="1"/>
  <c r="R124" i="7"/>
  <c r="E125" i="7"/>
  <c r="F125" i="7"/>
  <c r="G125" i="7" s="1"/>
  <c r="R125" i="7"/>
  <c r="E126" i="7"/>
  <c r="F126" i="7"/>
  <c r="G126" i="7" s="1"/>
  <c r="R126" i="7"/>
  <c r="E127" i="7"/>
  <c r="F127" i="7"/>
  <c r="G127" i="7" s="1"/>
  <c r="R127" i="7"/>
  <c r="E128" i="7"/>
  <c r="F128" i="7"/>
  <c r="G128" i="7" s="1"/>
  <c r="R128" i="7"/>
  <c r="E129" i="7"/>
  <c r="F129" i="7"/>
  <c r="G129" i="7" s="1"/>
  <c r="R129" i="7"/>
  <c r="E130" i="7"/>
  <c r="F130" i="7"/>
  <c r="G130" i="7" s="1"/>
  <c r="R130" i="7"/>
  <c r="E131" i="7"/>
  <c r="F131" i="7"/>
  <c r="G131" i="7" s="1"/>
  <c r="R131" i="7"/>
  <c r="E132" i="7"/>
  <c r="F132" i="7"/>
  <c r="G132" i="7" s="1"/>
  <c r="R132" i="7"/>
  <c r="E133" i="7"/>
  <c r="F133" i="7"/>
  <c r="G133" i="7" s="1"/>
  <c r="R133" i="7"/>
  <c r="E134" i="7"/>
  <c r="F134" i="7"/>
  <c r="G134" i="7" s="1"/>
  <c r="R134" i="7"/>
  <c r="E135" i="7"/>
  <c r="F135" i="7"/>
  <c r="G135" i="7" s="1"/>
  <c r="R135" i="7"/>
  <c r="E136" i="7"/>
  <c r="F136" i="7"/>
  <c r="G136" i="7" s="1"/>
  <c r="R136" i="7"/>
  <c r="E137" i="7"/>
  <c r="F137" i="7"/>
  <c r="G137" i="7" s="1"/>
  <c r="R137" i="7"/>
  <c r="E138" i="7"/>
  <c r="F138" i="7"/>
  <c r="G138" i="7" s="1"/>
  <c r="R138" i="7"/>
  <c r="E139" i="7"/>
  <c r="F139" i="7"/>
  <c r="G139" i="7" s="1"/>
  <c r="R139" i="7"/>
  <c r="E140" i="7"/>
  <c r="F140" i="7"/>
  <c r="G140" i="7" s="1"/>
  <c r="R140" i="7"/>
  <c r="E141" i="7"/>
  <c r="F141" i="7"/>
  <c r="G141" i="7" s="1"/>
  <c r="R141" i="7"/>
  <c r="E142" i="7"/>
  <c r="F142" i="7"/>
  <c r="G142" i="7" s="1"/>
  <c r="R142" i="7"/>
  <c r="E143" i="7"/>
  <c r="F143" i="7"/>
  <c r="G143" i="7" s="1"/>
  <c r="R143" i="7"/>
  <c r="E144" i="7"/>
  <c r="F144" i="7"/>
  <c r="G144" i="7" s="1"/>
  <c r="R144" i="7"/>
  <c r="E145" i="7"/>
  <c r="F145" i="7"/>
  <c r="G145" i="7" s="1"/>
  <c r="R145" i="7"/>
  <c r="E146" i="7"/>
  <c r="F146" i="7"/>
  <c r="G146" i="7" s="1"/>
  <c r="R146" i="7"/>
  <c r="E147" i="7"/>
  <c r="F147" i="7"/>
  <c r="G147" i="7" s="1"/>
  <c r="R147" i="7"/>
  <c r="E148" i="7"/>
  <c r="F148" i="7"/>
  <c r="G148" i="7" s="1"/>
  <c r="R148" i="7"/>
  <c r="E149" i="7"/>
  <c r="F149" i="7"/>
  <c r="G149" i="7" s="1"/>
  <c r="R149" i="7"/>
  <c r="E150" i="7"/>
  <c r="F150" i="7"/>
  <c r="G150" i="7" s="1"/>
  <c r="R150" i="7"/>
  <c r="E151" i="7"/>
  <c r="F151" i="7"/>
  <c r="G151" i="7" s="1"/>
  <c r="R151" i="7"/>
  <c r="E152" i="7"/>
  <c r="F152" i="7"/>
  <c r="G152" i="7" s="1"/>
  <c r="R152" i="7"/>
  <c r="E153" i="7"/>
  <c r="F153" i="7"/>
  <c r="G153" i="7" s="1"/>
  <c r="R153" i="7"/>
  <c r="E154" i="7"/>
  <c r="F154" i="7"/>
  <c r="G154" i="7" s="1"/>
  <c r="R154" i="7"/>
  <c r="E155" i="7"/>
  <c r="F155" i="7"/>
  <c r="G155" i="7" s="1"/>
  <c r="R155" i="7"/>
  <c r="E156" i="7"/>
  <c r="F156" i="7"/>
  <c r="G156" i="7" s="1"/>
  <c r="R156" i="7"/>
  <c r="E157" i="7"/>
  <c r="F157" i="7"/>
  <c r="G157" i="7" s="1"/>
  <c r="R157" i="7"/>
  <c r="E158" i="7"/>
  <c r="F158" i="7"/>
  <c r="G158" i="7" s="1"/>
  <c r="R158" i="7"/>
  <c r="E159" i="7"/>
  <c r="F159" i="7"/>
  <c r="G159" i="7" s="1"/>
  <c r="R159" i="7"/>
  <c r="E160" i="7"/>
  <c r="F160" i="7"/>
  <c r="G160" i="7" s="1"/>
  <c r="R160" i="7"/>
  <c r="E161" i="7"/>
  <c r="F161" i="7"/>
  <c r="G161" i="7" s="1"/>
  <c r="R161" i="7"/>
  <c r="E162" i="7"/>
  <c r="F162" i="7"/>
  <c r="G162" i="7" s="1"/>
  <c r="R162" i="7"/>
  <c r="E163" i="7"/>
  <c r="F163" i="7"/>
  <c r="G163" i="7" s="1"/>
  <c r="R163" i="7"/>
  <c r="E164" i="7"/>
  <c r="F164" i="7"/>
  <c r="G164" i="7" s="1"/>
  <c r="R164" i="7"/>
  <c r="E165" i="7"/>
  <c r="F165" i="7"/>
  <c r="G165" i="7" s="1"/>
  <c r="R165" i="7"/>
  <c r="E166" i="7"/>
  <c r="F166" i="7"/>
  <c r="G166" i="7" s="1"/>
  <c r="R166" i="7"/>
  <c r="E167" i="7"/>
  <c r="F167" i="7"/>
  <c r="G167" i="7" s="1"/>
  <c r="R167" i="7"/>
  <c r="E168" i="7"/>
  <c r="F168" i="7"/>
  <c r="G168" i="7" s="1"/>
  <c r="R168" i="7"/>
  <c r="E169" i="7"/>
  <c r="F169" i="7"/>
  <c r="G169" i="7" s="1"/>
  <c r="R169" i="7"/>
  <c r="E170" i="7"/>
  <c r="F170" i="7"/>
  <c r="G170" i="7" s="1"/>
  <c r="R170" i="7"/>
  <c r="E171" i="7"/>
  <c r="F171" i="7"/>
  <c r="G171" i="7" s="1"/>
  <c r="R171" i="7"/>
  <c r="E172" i="7"/>
  <c r="F172" i="7"/>
  <c r="G172" i="7" s="1"/>
  <c r="R172" i="7"/>
  <c r="E173" i="7"/>
  <c r="R173" i="7"/>
  <c r="E174" i="7"/>
  <c r="R174" i="7"/>
  <c r="E175" i="7"/>
  <c r="F175" i="7"/>
  <c r="G175" i="7"/>
  <c r="R175" i="7"/>
  <c r="E176" i="7"/>
  <c r="R176" i="7"/>
  <c r="E177" i="7"/>
  <c r="R177" i="7"/>
  <c r="E178" i="7"/>
  <c r="R178" i="7"/>
  <c r="E179" i="7"/>
  <c r="R179" i="7"/>
  <c r="E180" i="7"/>
  <c r="R180" i="7"/>
  <c r="E181" i="7"/>
  <c r="R181" i="7"/>
  <c r="E182" i="7"/>
  <c r="R182" i="7"/>
  <c r="E183" i="7"/>
  <c r="R183" i="7"/>
  <c r="E184" i="7"/>
  <c r="F184" i="7"/>
  <c r="G184" i="7" s="1"/>
  <c r="R184" i="7"/>
  <c r="E185" i="7"/>
  <c r="R185" i="7"/>
  <c r="E186" i="7"/>
  <c r="F286" i="7" s="1"/>
  <c r="G286" i="7" s="1"/>
  <c r="R186" i="7"/>
  <c r="E187" i="7"/>
  <c r="R187" i="7"/>
  <c r="E188" i="7"/>
  <c r="R188" i="7"/>
  <c r="E189" i="7"/>
  <c r="R189" i="7"/>
  <c r="E190" i="7"/>
  <c r="R190" i="7"/>
  <c r="E191" i="7"/>
  <c r="R191" i="7"/>
  <c r="E192" i="7"/>
  <c r="R192" i="7"/>
  <c r="E193" i="7"/>
  <c r="R193" i="7"/>
  <c r="E194" i="7"/>
  <c r="R194" i="7"/>
  <c r="E195" i="7"/>
  <c r="R195" i="7"/>
  <c r="E196" i="7"/>
  <c r="R196" i="7"/>
  <c r="E197" i="7"/>
  <c r="R197" i="7"/>
  <c r="E198" i="7"/>
  <c r="R198" i="7"/>
  <c r="E199" i="7"/>
  <c r="R199" i="7"/>
  <c r="E200" i="7"/>
  <c r="F422" i="7" s="1"/>
  <c r="G422" i="7" s="1"/>
  <c r="F200" i="7"/>
  <c r="G200" i="7"/>
  <c r="R200" i="7"/>
  <c r="E201" i="7"/>
  <c r="R201" i="7"/>
  <c r="E202" i="7"/>
  <c r="R202" i="7"/>
  <c r="E203" i="7"/>
  <c r="R203" i="7"/>
  <c r="E204" i="7"/>
  <c r="R204" i="7"/>
  <c r="E205" i="7"/>
  <c r="R205" i="7"/>
  <c r="E206" i="7"/>
  <c r="R206" i="7"/>
  <c r="E207" i="7"/>
  <c r="R207" i="7"/>
  <c r="E208" i="7"/>
  <c r="R208" i="7"/>
  <c r="E209" i="7"/>
  <c r="R209" i="7"/>
  <c r="E210" i="7"/>
  <c r="F426" i="7" s="1"/>
  <c r="G426" i="7" s="1"/>
  <c r="F210" i="7"/>
  <c r="G210" i="7" s="1"/>
  <c r="R210" i="7"/>
  <c r="E211" i="7"/>
  <c r="R211" i="7"/>
  <c r="E212" i="7"/>
  <c r="R212" i="7"/>
  <c r="E213" i="7"/>
  <c r="R213" i="7"/>
  <c r="E214" i="7"/>
  <c r="R214" i="7"/>
  <c r="E215" i="7"/>
  <c r="R215" i="7"/>
  <c r="E216" i="7"/>
  <c r="R216" i="7"/>
  <c r="E217" i="7"/>
  <c r="R217" i="7"/>
  <c r="E218" i="7"/>
  <c r="R218" i="7"/>
  <c r="E219" i="7"/>
  <c r="R219" i="7"/>
  <c r="E220" i="7"/>
  <c r="F309" i="7" s="1"/>
  <c r="G309" i="7" s="1"/>
  <c r="R220" i="7"/>
  <c r="E221" i="7"/>
  <c r="R221" i="7"/>
  <c r="E222" i="7"/>
  <c r="R222" i="7"/>
  <c r="S222" i="7"/>
  <c r="T222" i="7" s="1"/>
  <c r="E223" i="7"/>
  <c r="R223" i="7"/>
  <c r="E224" i="7"/>
  <c r="R224" i="7"/>
  <c r="E225" i="7"/>
  <c r="R225" i="7"/>
  <c r="E226" i="7"/>
  <c r="R226" i="7"/>
  <c r="E227" i="7"/>
  <c r="R227" i="7"/>
  <c r="E228" i="7"/>
  <c r="R228" i="7"/>
  <c r="E229" i="7"/>
  <c r="R229" i="7"/>
  <c r="E230" i="7"/>
  <c r="R230" i="7"/>
  <c r="E231" i="7"/>
  <c r="R231" i="7"/>
  <c r="E232" i="7"/>
  <c r="R232" i="7"/>
  <c r="E233" i="7"/>
  <c r="R233" i="7"/>
  <c r="E234" i="7"/>
  <c r="R234" i="7"/>
  <c r="E235" i="7"/>
  <c r="R235" i="7"/>
  <c r="E236" i="7"/>
  <c r="R236" i="7"/>
  <c r="E237" i="7"/>
  <c r="R237" i="7"/>
  <c r="E238" i="7"/>
  <c r="R238" i="7"/>
  <c r="E239" i="7"/>
  <c r="R239" i="7"/>
  <c r="E240" i="7"/>
  <c r="R240" i="7"/>
  <c r="S240" i="7"/>
  <c r="T240" i="7" s="1"/>
  <c r="E241" i="7"/>
  <c r="R241" i="7"/>
  <c r="E242" i="7"/>
  <c r="R242" i="7"/>
  <c r="E243" i="7"/>
  <c r="R243" i="7"/>
  <c r="E244" i="7"/>
  <c r="R244" i="7"/>
  <c r="E245" i="7"/>
  <c r="R245" i="7"/>
  <c r="E246" i="7"/>
  <c r="R246" i="7"/>
  <c r="E247" i="7"/>
  <c r="R247" i="7"/>
  <c r="E248" i="7"/>
  <c r="R248" i="7"/>
  <c r="E249" i="7"/>
  <c r="F249" i="7"/>
  <c r="G249" i="7" s="1"/>
  <c r="R249" i="7"/>
  <c r="E250" i="7"/>
  <c r="R250" i="7"/>
  <c r="E251" i="7"/>
  <c r="R251" i="7"/>
  <c r="S251" i="7"/>
  <c r="T251" i="7" s="1"/>
  <c r="E252" i="7"/>
  <c r="R252" i="7"/>
  <c r="E253" i="7"/>
  <c r="R253" i="7"/>
  <c r="E254" i="7"/>
  <c r="R254" i="7"/>
  <c r="E255" i="7"/>
  <c r="R255" i="7"/>
  <c r="E256" i="7"/>
  <c r="R256" i="7"/>
  <c r="E257" i="7"/>
  <c r="F257" i="7"/>
  <c r="G257" i="7" s="1"/>
  <c r="R257" i="7"/>
  <c r="E258" i="7"/>
  <c r="R258" i="7"/>
  <c r="E259" i="7"/>
  <c r="R259" i="7"/>
  <c r="S259" i="7"/>
  <c r="T259" i="7" s="1"/>
  <c r="E260" i="7"/>
  <c r="R260" i="7"/>
  <c r="E261" i="7"/>
  <c r="R261" i="7"/>
  <c r="E262" i="7"/>
  <c r="R262" i="7"/>
  <c r="E263" i="7"/>
  <c r="R263" i="7"/>
  <c r="E264" i="7"/>
  <c r="R264" i="7"/>
  <c r="E265" i="7"/>
  <c r="F265" i="7"/>
  <c r="G265" i="7" s="1"/>
  <c r="R265" i="7"/>
  <c r="E266" i="7"/>
  <c r="R266" i="7"/>
  <c r="E267" i="7"/>
  <c r="R267" i="7"/>
  <c r="S267" i="7"/>
  <c r="T267" i="7" s="1"/>
  <c r="E268" i="7"/>
  <c r="R268" i="7"/>
  <c r="E269" i="7"/>
  <c r="R269" i="7"/>
  <c r="E270" i="7"/>
  <c r="R270" i="7"/>
  <c r="E271" i="7"/>
  <c r="R271" i="7"/>
  <c r="E272" i="7"/>
  <c r="R272" i="7"/>
  <c r="E273" i="7"/>
  <c r="R273" i="7"/>
  <c r="E274" i="7"/>
  <c r="R274" i="7"/>
  <c r="E275" i="7"/>
  <c r="R275" i="7"/>
  <c r="E276" i="7"/>
  <c r="R276" i="7"/>
  <c r="E277" i="7"/>
  <c r="R277" i="7"/>
  <c r="E278" i="7"/>
  <c r="R278" i="7"/>
  <c r="E279" i="7"/>
  <c r="R279" i="7"/>
  <c r="E280" i="7"/>
  <c r="F280" i="7"/>
  <c r="G280" i="7" s="1"/>
  <c r="R280" i="7"/>
  <c r="E281" i="7"/>
  <c r="R281" i="7"/>
  <c r="E282" i="7"/>
  <c r="R282" i="7"/>
  <c r="S282" i="7"/>
  <c r="T282" i="7" s="1"/>
  <c r="E283" i="7"/>
  <c r="R283" i="7"/>
  <c r="E284" i="7"/>
  <c r="R284" i="7"/>
  <c r="E285" i="7"/>
  <c r="R285" i="7"/>
  <c r="E286" i="7"/>
  <c r="R286" i="7"/>
  <c r="E287" i="7"/>
  <c r="R287" i="7"/>
  <c r="S287" i="7"/>
  <c r="T287" i="7" s="1"/>
  <c r="E288" i="7"/>
  <c r="R288" i="7"/>
  <c r="E289" i="7"/>
  <c r="R289" i="7"/>
  <c r="E290" i="7"/>
  <c r="R290" i="7"/>
  <c r="E291" i="7"/>
  <c r="R291" i="7"/>
  <c r="E292" i="7"/>
  <c r="R292" i="7"/>
  <c r="E293" i="7"/>
  <c r="R293" i="7"/>
  <c r="E294" i="7"/>
  <c r="R294" i="7"/>
  <c r="E295" i="7"/>
  <c r="R295" i="7"/>
  <c r="E296" i="7"/>
  <c r="R296" i="7"/>
  <c r="E297" i="7"/>
  <c r="R297" i="7"/>
  <c r="E298" i="7"/>
  <c r="R298" i="7"/>
  <c r="E299" i="7"/>
  <c r="R299" i="7"/>
  <c r="E300" i="7"/>
  <c r="R300" i="7"/>
  <c r="E301" i="7"/>
  <c r="R301" i="7"/>
  <c r="E302" i="7"/>
  <c r="R302" i="7"/>
  <c r="E303" i="7"/>
  <c r="R303" i="7"/>
  <c r="E304" i="7"/>
  <c r="R304" i="7"/>
  <c r="E305" i="7"/>
  <c r="R305" i="7"/>
  <c r="E306" i="7"/>
  <c r="R306" i="7"/>
  <c r="E307" i="7"/>
  <c r="R307" i="7"/>
  <c r="E308" i="7"/>
  <c r="R308" i="7"/>
  <c r="E309" i="7"/>
  <c r="R309" i="7"/>
  <c r="E310" i="7"/>
  <c r="R310" i="7"/>
  <c r="E311" i="7"/>
  <c r="R311" i="7"/>
  <c r="E312" i="7"/>
  <c r="F312" i="7"/>
  <c r="G312" i="7" s="1"/>
  <c r="R312" i="7"/>
  <c r="E313" i="7"/>
  <c r="R313" i="7"/>
  <c r="E314" i="7"/>
  <c r="R314" i="7"/>
  <c r="S314" i="7"/>
  <c r="T314" i="7" s="1"/>
  <c r="E315" i="7"/>
  <c r="R315" i="7"/>
  <c r="E316" i="7"/>
  <c r="R316" i="7"/>
  <c r="E317" i="7"/>
  <c r="R317" i="7"/>
  <c r="E318" i="7"/>
  <c r="R318" i="7"/>
  <c r="E319" i="7"/>
  <c r="R319" i="7"/>
  <c r="S319" i="7"/>
  <c r="T319" i="7" s="1"/>
  <c r="E320" i="7"/>
  <c r="R320" i="7"/>
  <c r="E321" i="7"/>
  <c r="R321" i="7"/>
  <c r="E322" i="7"/>
  <c r="R322" i="7"/>
  <c r="E323" i="7"/>
  <c r="R323" i="7"/>
  <c r="E324" i="7"/>
  <c r="R324" i="7"/>
  <c r="E325" i="7"/>
  <c r="R325" i="7"/>
  <c r="E326" i="7"/>
  <c r="R326" i="7"/>
  <c r="E327" i="7"/>
  <c r="R327" i="7"/>
  <c r="E328" i="7"/>
  <c r="R328" i="7"/>
  <c r="E329" i="7"/>
  <c r="R329" i="7"/>
  <c r="E330" i="7"/>
  <c r="R330" i="7"/>
  <c r="E331" i="7"/>
  <c r="R331" i="7"/>
  <c r="E332" i="7"/>
  <c r="R332" i="7"/>
  <c r="E333" i="7"/>
  <c r="R333" i="7"/>
  <c r="E334" i="7"/>
  <c r="R334" i="7"/>
  <c r="E335" i="7"/>
  <c r="R335" i="7"/>
  <c r="E336" i="7"/>
  <c r="R336" i="7"/>
  <c r="E337" i="7"/>
  <c r="R337" i="7"/>
  <c r="E338" i="7"/>
  <c r="R338" i="7"/>
  <c r="E339" i="7"/>
  <c r="R339" i="7"/>
  <c r="E340" i="7"/>
  <c r="R340" i="7"/>
  <c r="E341" i="7"/>
  <c r="R341" i="7"/>
  <c r="E342" i="7"/>
  <c r="R342" i="7"/>
  <c r="E343" i="7"/>
  <c r="R343" i="7"/>
  <c r="E344" i="7"/>
  <c r="F344" i="7"/>
  <c r="G344" i="7" s="1"/>
  <c r="R344" i="7"/>
  <c r="E345" i="7"/>
  <c r="R345" i="7"/>
  <c r="E346" i="7"/>
  <c r="R346" i="7"/>
  <c r="S346" i="7"/>
  <c r="T346" i="7" s="1"/>
  <c r="E347" i="7"/>
  <c r="R347" i="7"/>
  <c r="E348" i="7"/>
  <c r="R348" i="7"/>
  <c r="E349" i="7"/>
  <c r="R349" i="7"/>
  <c r="E350" i="7"/>
  <c r="R350" i="7"/>
  <c r="E351" i="7"/>
  <c r="R351" i="7"/>
  <c r="E352" i="7"/>
  <c r="R352" i="7"/>
  <c r="E353" i="7"/>
  <c r="R353" i="7"/>
  <c r="E354" i="7"/>
  <c r="R354" i="7"/>
  <c r="E355" i="7"/>
  <c r="R355" i="7"/>
  <c r="E356" i="7"/>
  <c r="R356" i="7"/>
  <c r="E357" i="7"/>
  <c r="R357" i="7"/>
  <c r="E358" i="7"/>
  <c r="R358" i="7"/>
  <c r="E359" i="7"/>
  <c r="R359" i="7"/>
  <c r="E360" i="7"/>
  <c r="R360" i="7"/>
  <c r="E361" i="7"/>
  <c r="R361" i="7"/>
  <c r="E362" i="7"/>
  <c r="R362" i="7"/>
  <c r="E363" i="7"/>
  <c r="R363" i="7"/>
  <c r="E364" i="7"/>
  <c r="R364" i="7"/>
  <c r="E365" i="7"/>
  <c r="R365" i="7"/>
  <c r="E366" i="7"/>
  <c r="R366" i="7"/>
  <c r="E367" i="7"/>
  <c r="R367" i="7"/>
  <c r="E368" i="7"/>
  <c r="R368" i="7"/>
  <c r="E369" i="7"/>
  <c r="R369" i="7"/>
  <c r="E370" i="7"/>
  <c r="R370" i="7"/>
  <c r="E371" i="7"/>
  <c r="R371" i="7"/>
  <c r="E372" i="7"/>
  <c r="R372" i="7"/>
  <c r="E373" i="7"/>
  <c r="R373" i="7"/>
  <c r="E374" i="7"/>
  <c r="F374" i="7"/>
  <c r="G374" i="7" s="1"/>
  <c r="R374" i="7"/>
  <c r="E375" i="7"/>
  <c r="R375" i="7"/>
  <c r="E376" i="7"/>
  <c r="R376" i="7"/>
  <c r="S376" i="7"/>
  <c r="T376" i="7" s="1"/>
  <c r="E377" i="7"/>
  <c r="R377" i="7"/>
  <c r="E378" i="7"/>
  <c r="R378" i="7"/>
  <c r="E379" i="7"/>
  <c r="R379" i="7"/>
  <c r="E380" i="7"/>
  <c r="R380" i="7"/>
  <c r="E381" i="7"/>
  <c r="R381" i="7"/>
  <c r="E382" i="7"/>
  <c r="R382" i="7"/>
  <c r="E383" i="7"/>
  <c r="R383" i="7"/>
  <c r="E384" i="7"/>
  <c r="R384" i="7"/>
  <c r="E385" i="7"/>
  <c r="R385" i="7"/>
  <c r="E386" i="7"/>
  <c r="R386" i="7"/>
  <c r="E387" i="7"/>
  <c r="R387" i="7"/>
  <c r="E388" i="7"/>
  <c r="R388" i="7"/>
  <c r="E389" i="7"/>
  <c r="R389" i="7"/>
  <c r="E390" i="7"/>
  <c r="R390" i="7"/>
  <c r="E391" i="7"/>
  <c r="R391" i="7"/>
  <c r="E392" i="7"/>
  <c r="R392" i="7"/>
  <c r="E393" i="7"/>
  <c r="R393" i="7"/>
  <c r="E394" i="7"/>
  <c r="R394" i="7"/>
  <c r="E395" i="7"/>
  <c r="R395" i="7"/>
  <c r="E396" i="7"/>
  <c r="R396" i="7"/>
  <c r="E397" i="7"/>
  <c r="R397" i="7"/>
  <c r="E398" i="7"/>
  <c r="R398" i="7"/>
  <c r="E399" i="7"/>
  <c r="R399" i="7"/>
  <c r="E400" i="7"/>
  <c r="R400" i="7"/>
  <c r="E401" i="7"/>
  <c r="R401" i="7"/>
  <c r="E402" i="7"/>
  <c r="R402" i="7"/>
  <c r="E403" i="7"/>
  <c r="R403" i="7"/>
  <c r="E404" i="7"/>
  <c r="R404" i="7"/>
  <c r="E405" i="7"/>
  <c r="R405" i="7"/>
  <c r="E406" i="7"/>
  <c r="R406" i="7"/>
  <c r="E407" i="7"/>
  <c r="R407" i="7"/>
  <c r="E408" i="7"/>
  <c r="R408" i="7"/>
  <c r="E409" i="7"/>
  <c r="R409" i="7"/>
  <c r="E410" i="7"/>
  <c r="R410" i="7"/>
  <c r="E411" i="7"/>
  <c r="R411" i="7"/>
  <c r="E412" i="7"/>
  <c r="R412" i="7"/>
  <c r="E413" i="7"/>
  <c r="R413" i="7"/>
  <c r="E414" i="7"/>
  <c r="R414" i="7"/>
  <c r="E415" i="7"/>
  <c r="R415" i="7"/>
  <c r="E416" i="7"/>
  <c r="R416" i="7"/>
  <c r="E417" i="7"/>
  <c r="R417" i="7"/>
  <c r="E418" i="7"/>
  <c r="R418" i="7"/>
  <c r="E419" i="7"/>
  <c r="R419" i="7"/>
  <c r="E420" i="7"/>
  <c r="R420" i="7"/>
  <c r="E421" i="7"/>
  <c r="R421" i="7"/>
  <c r="E422" i="7"/>
  <c r="R422" i="7"/>
  <c r="E423" i="7"/>
  <c r="R423" i="7"/>
  <c r="E424" i="7"/>
  <c r="R424" i="7"/>
  <c r="E425" i="7"/>
  <c r="R425" i="7"/>
  <c r="E426" i="7"/>
  <c r="R426" i="7"/>
  <c r="E427" i="7"/>
  <c r="R427" i="7"/>
  <c r="E428" i="7"/>
  <c r="R428" i="7"/>
  <c r="E429" i="7"/>
  <c r="R429" i="7"/>
  <c r="E430" i="7"/>
  <c r="R430" i="7"/>
  <c r="E431" i="7"/>
  <c r="R431" i="7"/>
  <c r="E432" i="7"/>
  <c r="R432" i="7"/>
  <c r="E433" i="7"/>
  <c r="R433" i="7"/>
  <c r="E434" i="7"/>
  <c r="R434" i="7"/>
  <c r="E435" i="7"/>
  <c r="R435" i="7"/>
  <c r="E436" i="7"/>
  <c r="R436" i="7"/>
  <c r="E437" i="7"/>
  <c r="R437" i="7"/>
  <c r="E438" i="7"/>
  <c r="R438" i="7"/>
  <c r="E439" i="7"/>
  <c r="R439" i="7"/>
  <c r="E440" i="7"/>
  <c r="R440" i="7"/>
  <c r="E441" i="7"/>
  <c r="R441" i="7"/>
  <c r="E442" i="7"/>
  <c r="R442" i="7"/>
  <c r="E443" i="7"/>
  <c r="R443" i="7"/>
  <c r="E444" i="7"/>
  <c r="R444" i="7"/>
  <c r="E445" i="7"/>
  <c r="R445" i="7"/>
  <c r="E446" i="7"/>
  <c r="R446" i="7"/>
  <c r="E447" i="7"/>
  <c r="R447" i="7"/>
  <c r="E448" i="7"/>
  <c r="R448" i="7"/>
  <c r="E449" i="7"/>
  <c r="R449" i="7"/>
  <c r="E450" i="7"/>
  <c r="R450" i="7"/>
  <c r="E451" i="7"/>
  <c r="R451" i="7"/>
  <c r="E452" i="7"/>
  <c r="R452" i="7"/>
  <c r="E453" i="7"/>
  <c r="R453" i="7"/>
  <c r="E454" i="7"/>
  <c r="R454" i="7"/>
  <c r="E455" i="7"/>
  <c r="R455" i="7"/>
  <c r="E456" i="7"/>
  <c r="R456" i="7"/>
  <c r="E457" i="7"/>
  <c r="R457" i="7"/>
  <c r="E458" i="7"/>
  <c r="R458" i="7"/>
  <c r="E459" i="7"/>
  <c r="R459" i="7"/>
  <c r="E460" i="7"/>
  <c r="R460" i="7"/>
  <c r="E461" i="7"/>
  <c r="R461" i="7"/>
  <c r="E462" i="7"/>
  <c r="R462" i="7"/>
  <c r="E463" i="7"/>
  <c r="R463" i="7"/>
  <c r="E464" i="7"/>
  <c r="R464" i="7"/>
  <c r="E465" i="7"/>
  <c r="R465" i="7"/>
  <c r="E466" i="7"/>
  <c r="R466" i="7"/>
  <c r="E467" i="7"/>
  <c r="R467" i="7"/>
  <c r="E468" i="7"/>
  <c r="R468" i="7"/>
  <c r="E469" i="7"/>
  <c r="R469" i="7"/>
  <c r="E470" i="7"/>
  <c r="R470" i="7"/>
  <c r="E471" i="7"/>
  <c r="R471" i="7"/>
  <c r="E472" i="7"/>
  <c r="R472" i="7"/>
  <c r="E473" i="7"/>
  <c r="R473" i="7"/>
  <c r="E474" i="7"/>
  <c r="R474" i="7"/>
  <c r="E475" i="7"/>
  <c r="R475" i="7"/>
  <c r="E476" i="7"/>
  <c r="R476" i="7"/>
  <c r="E477" i="7"/>
  <c r="R477" i="7"/>
  <c r="E478" i="7"/>
  <c r="R478" i="7"/>
  <c r="E479" i="7"/>
  <c r="R479" i="7"/>
  <c r="E480" i="7"/>
  <c r="R480" i="7"/>
  <c r="E481" i="7"/>
  <c r="R481" i="7"/>
  <c r="E482" i="7"/>
  <c r="R482" i="7"/>
  <c r="E483" i="7"/>
  <c r="R483" i="7"/>
  <c r="E484" i="7"/>
  <c r="R484" i="7"/>
  <c r="E485" i="7"/>
  <c r="R485" i="7"/>
  <c r="E486" i="7"/>
  <c r="R486" i="7"/>
  <c r="E487" i="7"/>
  <c r="R487" i="7"/>
  <c r="E488" i="7"/>
  <c r="R488" i="7"/>
  <c r="E489" i="7"/>
  <c r="R489" i="7"/>
  <c r="E490" i="7"/>
  <c r="R490" i="7"/>
  <c r="E491" i="7"/>
  <c r="R491" i="7"/>
  <c r="E492" i="7"/>
  <c r="R492" i="7"/>
  <c r="E493" i="7"/>
  <c r="R493" i="7"/>
  <c r="E494" i="7"/>
  <c r="R494" i="7"/>
  <c r="E495" i="7"/>
  <c r="R495" i="7"/>
  <c r="E496" i="7"/>
  <c r="R496" i="7"/>
  <c r="E497" i="7"/>
  <c r="R497" i="7"/>
  <c r="E498" i="7"/>
  <c r="R498" i="7"/>
  <c r="E499" i="7"/>
  <c r="R499" i="7"/>
  <c r="E500" i="7"/>
  <c r="R500" i="7"/>
  <c r="E501" i="7"/>
  <c r="R501" i="7"/>
  <c r="S491" i="7" l="1"/>
  <c r="T491" i="7" s="1"/>
  <c r="S479" i="7"/>
  <c r="T479" i="7" s="1"/>
  <c r="S467" i="7"/>
  <c r="T467" i="7" s="1"/>
  <c r="S455" i="7"/>
  <c r="T455" i="7" s="1"/>
  <c r="S443" i="7"/>
  <c r="T443" i="7" s="1"/>
  <c r="S431" i="7"/>
  <c r="T431" i="7" s="1"/>
  <c r="S419" i="7"/>
  <c r="T419" i="7" s="1"/>
  <c r="S407" i="7"/>
  <c r="T407" i="7" s="1"/>
  <c r="S399" i="7"/>
  <c r="T399" i="7" s="1"/>
  <c r="S388" i="7"/>
  <c r="T388" i="7" s="1"/>
  <c r="S362" i="7"/>
  <c r="T362" i="7" s="1"/>
  <c r="F334" i="7"/>
  <c r="G334" i="7" s="1"/>
  <c r="F302" i="7"/>
  <c r="G302" i="7" s="1"/>
  <c r="F262" i="7"/>
  <c r="G262" i="7" s="1"/>
  <c r="F243" i="7"/>
  <c r="G243" i="7" s="1"/>
  <c r="F234" i="7"/>
  <c r="G234" i="7" s="1"/>
  <c r="F493" i="7"/>
  <c r="G493" i="7" s="1"/>
  <c r="F477" i="7"/>
  <c r="G477" i="7" s="1"/>
  <c r="F465" i="7"/>
  <c r="G465" i="7" s="1"/>
  <c r="F453" i="7"/>
  <c r="G453" i="7" s="1"/>
  <c r="F433" i="7"/>
  <c r="G433" i="7" s="1"/>
  <c r="F425" i="7"/>
  <c r="G425" i="7" s="1"/>
  <c r="F417" i="7"/>
  <c r="G417" i="7" s="1"/>
  <c r="F405" i="7"/>
  <c r="G405" i="7" s="1"/>
  <c r="F369" i="7"/>
  <c r="G369" i="7" s="1"/>
  <c r="F341" i="7"/>
  <c r="G341" i="7" s="1"/>
  <c r="S326" i="7"/>
  <c r="T326" i="7" s="1"/>
  <c r="F277" i="7"/>
  <c r="G277" i="7" s="1"/>
  <c r="S186" i="7"/>
  <c r="T186" i="7" s="1"/>
  <c r="F388" i="7"/>
  <c r="G388" i="7" s="1"/>
  <c r="F321" i="7"/>
  <c r="G321" i="7" s="1"/>
  <c r="S291" i="7"/>
  <c r="T291" i="7" s="1"/>
  <c r="F284" i="7"/>
  <c r="G284" i="7" s="1"/>
  <c r="S392" i="7"/>
  <c r="T392" i="7" s="1"/>
  <c r="F364" i="7"/>
  <c r="G364" i="7" s="1"/>
  <c r="S354" i="7"/>
  <c r="T354" i="7" s="1"/>
  <c r="S335" i="7"/>
  <c r="T335" i="7" s="1"/>
  <c r="S330" i="7"/>
  <c r="T330" i="7" s="1"/>
  <c r="F296" i="7"/>
  <c r="G296" i="7" s="1"/>
  <c r="S271" i="7"/>
  <c r="T271" i="7" s="1"/>
  <c r="F261" i="7"/>
  <c r="G261" i="7" s="1"/>
  <c r="F236" i="7"/>
  <c r="G236" i="7" s="1"/>
  <c r="S500" i="7"/>
  <c r="T500" i="7" s="1"/>
  <c r="S492" i="7"/>
  <c r="T492" i="7" s="1"/>
  <c r="S488" i="7"/>
  <c r="T488" i="7" s="1"/>
  <c r="S480" i="7"/>
  <c r="T480" i="7" s="1"/>
  <c r="S476" i="7"/>
  <c r="T476" i="7" s="1"/>
  <c r="S464" i="7"/>
  <c r="T464" i="7" s="1"/>
  <c r="S460" i="7"/>
  <c r="T460" i="7" s="1"/>
  <c r="S456" i="7"/>
  <c r="T456" i="7" s="1"/>
  <c r="S452" i="7"/>
  <c r="T452" i="7" s="1"/>
  <c r="S448" i="7"/>
  <c r="T448" i="7" s="1"/>
  <c r="S444" i="7"/>
  <c r="T444" i="7" s="1"/>
  <c r="S440" i="7"/>
  <c r="T440" i="7" s="1"/>
  <c r="S436" i="7"/>
  <c r="T436" i="7" s="1"/>
  <c r="S432" i="7"/>
  <c r="T432" i="7" s="1"/>
  <c r="S428" i="7"/>
  <c r="T428" i="7" s="1"/>
  <c r="S424" i="7"/>
  <c r="T424" i="7" s="1"/>
  <c r="S420" i="7"/>
  <c r="T420" i="7" s="1"/>
  <c r="S416" i="7"/>
  <c r="T416" i="7" s="1"/>
  <c r="S412" i="7"/>
  <c r="T412" i="7" s="1"/>
  <c r="S408" i="7"/>
  <c r="T408" i="7" s="1"/>
  <c r="S404" i="7"/>
  <c r="T404" i="7" s="1"/>
  <c r="S400" i="7"/>
  <c r="T400" i="7" s="1"/>
  <c r="S396" i="7"/>
  <c r="T396" i="7" s="1"/>
  <c r="S383" i="7"/>
  <c r="T383" i="7" s="1"/>
  <c r="S379" i="7"/>
  <c r="T379" i="7" s="1"/>
  <c r="F375" i="7"/>
  <c r="G375" i="7" s="1"/>
  <c r="S372" i="7"/>
  <c r="T372" i="7" s="1"/>
  <c r="S370" i="7"/>
  <c r="T370" i="7" s="1"/>
  <c r="F366" i="7"/>
  <c r="G366" i="7" s="1"/>
  <c r="S332" i="7"/>
  <c r="T332" i="7" s="1"/>
  <c r="F318" i="7"/>
  <c r="G318" i="7" s="1"/>
  <c r="S300" i="7"/>
  <c r="T300" i="7" s="1"/>
  <c r="S263" i="7"/>
  <c r="T263" i="7" s="1"/>
  <c r="S255" i="7"/>
  <c r="T255" i="7" s="1"/>
  <c r="S247" i="7"/>
  <c r="T247" i="7" s="1"/>
  <c r="S495" i="7"/>
  <c r="T495" i="7" s="1"/>
  <c r="S483" i="7"/>
  <c r="T483" i="7" s="1"/>
  <c r="S471" i="7"/>
  <c r="T471" i="7" s="1"/>
  <c r="S459" i="7"/>
  <c r="T459" i="7" s="1"/>
  <c r="S447" i="7"/>
  <c r="T447" i="7" s="1"/>
  <c r="S435" i="7"/>
  <c r="T435" i="7" s="1"/>
  <c r="S423" i="7"/>
  <c r="T423" i="7" s="1"/>
  <c r="S411" i="7"/>
  <c r="T411" i="7" s="1"/>
  <c r="F391" i="7"/>
  <c r="G391" i="7" s="1"/>
  <c r="S382" i="7"/>
  <c r="T382" i="7" s="1"/>
  <c r="F353" i="7"/>
  <c r="G353" i="7" s="1"/>
  <c r="S316" i="7"/>
  <c r="T316" i="7" s="1"/>
  <c r="S284" i="7"/>
  <c r="T284" i="7" s="1"/>
  <c r="F254" i="7"/>
  <c r="G254" i="7" s="1"/>
  <c r="F497" i="7"/>
  <c r="G497" i="7" s="1"/>
  <c r="F485" i="7"/>
  <c r="G485" i="7" s="1"/>
  <c r="F469" i="7"/>
  <c r="G469" i="7" s="1"/>
  <c r="F461" i="7"/>
  <c r="G461" i="7" s="1"/>
  <c r="F445" i="7"/>
  <c r="G445" i="7" s="1"/>
  <c r="F437" i="7"/>
  <c r="G437" i="7" s="1"/>
  <c r="F429" i="7"/>
  <c r="G429" i="7" s="1"/>
  <c r="F409" i="7"/>
  <c r="G409" i="7" s="1"/>
  <c r="F401" i="7"/>
  <c r="G401" i="7" s="1"/>
  <c r="F384" i="7"/>
  <c r="G384" i="7" s="1"/>
  <c r="S364" i="7"/>
  <c r="T364" i="7" s="1"/>
  <c r="F314" i="7"/>
  <c r="G314" i="7" s="1"/>
  <c r="F282" i="7"/>
  <c r="G282" i="7" s="1"/>
  <c r="S175" i="7"/>
  <c r="T175" i="7" s="1"/>
  <c r="S179" i="7"/>
  <c r="T179" i="7" s="1"/>
  <c r="S183" i="7"/>
  <c r="T183" i="7" s="1"/>
  <c r="S187" i="7"/>
  <c r="T187" i="7" s="1"/>
  <c r="S191" i="7"/>
  <c r="T191" i="7" s="1"/>
  <c r="S195" i="7"/>
  <c r="T195" i="7" s="1"/>
  <c r="S199" i="7"/>
  <c r="T199" i="7" s="1"/>
  <c r="S203" i="7"/>
  <c r="T203" i="7" s="1"/>
  <c r="S207" i="7"/>
  <c r="T207" i="7" s="1"/>
  <c r="S211" i="7"/>
  <c r="T211" i="7" s="1"/>
  <c r="S215" i="7"/>
  <c r="T215" i="7" s="1"/>
  <c r="S219" i="7"/>
  <c r="T219" i="7" s="1"/>
  <c r="S223" i="7"/>
  <c r="T223" i="7" s="1"/>
  <c r="S227" i="7"/>
  <c r="T227" i="7" s="1"/>
  <c r="S231" i="7"/>
  <c r="T231" i="7" s="1"/>
  <c r="S235" i="7"/>
  <c r="T235" i="7" s="1"/>
  <c r="S239" i="7"/>
  <c r="T239" i="7" s="1"/>
  <c r="S243" i="7"/>
  <c r="T243" i="7" s="1"/>
  <c r="S171" i="7"/>
  <c r="T171" i="7" s="1"/>
  <c r="S233" i="7"/>
  <c r="T233" i="7" s="1"/>
  <c r="S236" i="7"/>
  <c r="T236" i="7" s="1"/>
  <c r="S172" i="7"/>
  <c r="T172" i="7" s="1"/>
  <c r="S174" i="7"/>
  <c r="T174" i="7" s="1"/>
  <c r="S181" i="7"/>
  <c r="T181" i="7" s="1"/>
  <c r="S188" i="7"/>
  <c r="T188" i="7" s="1"/>
  <c r="S190" i="7"/>
  <c r="T190" i="7" s="1"/>
  <c r="S197" i="7"/>
  <c r="T197" i="7" s="1"/>
  <c r="S204" i="7"/>
  <c r="T204" i="7" s="1"/>
  <c r="S212" i="7"/>
  <c r="T212" i="7" s="1"/>
  <c r="S220" i="7"/>
  <c r="T220" i="7" s="1"/>
  <c r="S226" i="7"/>
  <c r="T226" i="7" s="1"/>
  <c r="S242" i="7"/>
  <c r="T242" i="7" s="1"/>
  <c r="S249" i="7"/>
  <c r="T249" i="7" s="1"/>
  <c r="S253" i="7"/>
  <c r="T253" i="7" s="1"/>
  <c r="S257" i="7"/>
  <c r="T257" i="7" s="1"/>
  <c r="S261" i="7"/>
  <c r="T261" i="7" s="1"/>
  <c r="S265" i="7"/>
  <c r="T265" i="7" s="1"/>
  <c r="S269" i="7"/>
  <c r="T269" i="7" s="1"/>
  <c r="S273" i="7"/>
  <c r="T273" i="7" s="1"/>
  <c r="S277" i="7"/>
  <c r="T277" i="7" s="1"/>
  <c r="S281" i="7"/>
  <c r="T281" i="7" s="1"/>
  <c r="S285" i="7"/>
  <c r="T285" i="7" s="1"/>
  <c r="S289" i="7"/>
  <c r="T289" i="7" s="1"/>
  <c r="S293" i="7"/>
  <c r="T293" i="7" s="1"/>
  <c r="S297" i="7"/>
  <c r="T297" i="7" s="1"/>
  <c r="S301" i="7"/>
  <c r="T301" i="7" s="1"/>
  <c r="S305" i="7"/>
  <c r="T305" i="7" s="1"/>
  <c r="S309" i="7"/>
  <c r="T309" i="7" s="1"/>
  <c r="S313" i="7"/>
  <c r="T313" i="7" s="1"/>
  <c r="S317" i="7"/>
  <c r="T317" i="7" s="1"/>
  <c r="S321" i="7"/>
  <c r="T321" i="7" s="1"/>
  <c r="S325" i="7"/>
  <c r="T325" i="7" s="1"/>
  <c r="S329" i="7"/>
  <c r="T329" i="7" s="1"/>
  <c r="S333" i="7"/>
  <c r="T333" i="7" s="1"/>
  <c r="S337" i="7"/>
  <c r="T337" i="7" s="1"/>
  <c r="S341" i="7"/>
  <c r="T341" i="7" s="1"/>
  <c r="S345" i="7"/>
  <c r="T345" i="7" s="1"/>
  <c r="S349" i="7"/>
  <c r="T349" i="7" s="1"/>
  <c r="S353" i="7"/>
  <c r="T353" i="7" s="1"/>
  <c r="S357" i="7"/>
  <c r="T357" i="7" s="1"/>
  <c r="S361" i="7"/>
  <c r="T361" i="7" s="1"/>
  <c r="S365" i="7"/>
  <c r="T365" i="7" s="1"/>
  <c r="S369" i="7"/>
  <c r="T369" i="7" s="1"/>
  <c r="S373" i="7"/>
  <c r="T373" i="7" s="1"/>
  <c r="S377" i="7"/>
  <c r="T377" i="7" s="1"/>
  <c r="S381" i="7"/>
  <c r="T381" i="7" s="1"/>
  <c r="S385" i="7"/>
  <c r="T385" i="7" s="1"/>
  <c r="S389" i="7"/>
  <c r="T389" i="7" s="1"/>
  <c r="S393" i="7"/>
  <c r="T393" i="7" s="1"/>
  <c r="S209" i="7"/>
  <c r="T209" i="7" s="1"/>
  <c r="S217" i="7"/>
  <c r="T217" i="7" s="1"/>
  <c r="S229" i="7"/>
  <c r="T229" i="7" s="1"/>
  <c r="S232" i="7"/>
  <c r="T232" i="7" s="1"/>
  <c r="S245" i="7"/>
  <c r="T245" i="7" s="1"/>
  <c r="S176" i="7"/>
  <c r="T176" i="7" s="1"/>
  <c r="S180" i="7"/>
  <c r="T180" i="7" s="1"/>
  <c r="S189" i="7"/>
  <c r="T189" i="7" s="1"/>
  <c r="S198" i="7"/>
  <c r="T198" i="7" s="1"/>
  <c r="S200" i="7"/>
  <c r="T200" i="7" s="1"/>
  <c r="S224" i="7"/>
  <c r="T224" i="7" s="1"/>
  <c r="S228" i="7"/>
  <c r="T228" i="7" s="1"/>
  <c r="S241" i="7"/>
  <c r="T241" i="7" s="1"/>
  <c r="S248" i="7"/>
  <c r="T248" i="7" s="1"/>
  <c r="S256" i="7"/>
  <c r="T256" i="7" s="1"/>
  <c r="S264" i="7"/>
  <c r="T264" i="7" s="1"/>
  <c r="S272" i="7"/>
  <c r="T272" i="7" s="1"/>
  <c r="S280" i="7"/>
  <c r="T280" i="7" s="1"/>
  <c r="S288" i="7"/>
  <c r="T288" i="7" s="1"/>
  <c r="S296" i="7"/>
  <c r="T296" i="7" s="1"/>
  <c r="S304" i="7"/>
  <c r="T304" i="7" s="1"/>
  <c r="S312" i="7"/>
  <c r="T312" i="7" s="1"/>
  <c r="S320" i="7"/>
  <c r="T320" i="7" s="1"/>
  <c r="S328" i="7"/>
  <c r="T328" i="7" s="1"/>
  <c r="S336" i="7"/>
  <c r="T336" i="7" s="1"/>
  <c r="S344" i="7"/>
  <c r="T344" i="7" s="1"/>
  <c r="S356" i="7"/>
  <c r="T356" i="7" s="1"/>
  <c r="S185" i="7"/>
  <c r="T185" i="7" s="1"/>
  <c r="S194" i="7"/>
  <c r="T194" i="7" s="1"/>
  <c r="S230" i="7"/>
  <c r="T230" i="7" s="1"/>
  <c r="S234" i="7"/>
  <c r="T234" i="7" s="1"/>
  <c r="S192" i="7"/>
  <c r="T192" i="7" s="1"/>
  <c r="S196" i="7"/>
  <c r="T196" i="7" s="1"/>
  <c r="S205" i="7"/>
  <c r="T205" i="7" s="1"/>
  <c r="S213" i="7"/>
  <c r="T213" i="7" s="1"/>
  <c r="S221" i="7"/>
  <c r="T221" i="7" s="1"/>
  <c r="S238" i="7"/>
  <c r="T238" i="7" s="1"/>
  <c r="S250" i="7"/>
  <c r="T250" i="7" s="1"/>
  <c r="S258" i="7"/>
  <c r="T258" i="7" s="1"/>
  <c r="S266" i="7"/>
  <c r="T266" i="7" s="1"/>
  <c r="S274" i="7"/>
  <c r="T274" i="7" s="1"/>
  <c r="S173" i="7"/>
  <c r="T173" i="7" s="1"/>
  <c r="S210" i="7"/>
  <c r="T210" i="7" s="1"/>
  <c r="S225" i="7"/>
  <c r="T225" i="7" s="1"/>
  <c r="S275" i="7"/>
  <c r="T275" i="7" s="1"/>
  <c r="S286" i="7"/>
  <c r="T286" i="7" s="1"/>
  <c r="S302" i="7"/>
  <c r="T302" i="7" s="1"/>
  <c r="S318" i="7"/>
  <c r="T318" i="7" s="1"/>
  <c r="S334" i="7"/>
  <c r="T334" i="7" s="1"/>
  <c r="S375" i="7"/>
  <c r="T375" i="7" s="1"/>
  <c r="S378" i="7"/>
  <c r="T378" i="7" s="1"/>
  <c r="S391" i="7"/>
  <c r="T391" i="7" s="1"/>
  <c r="S394" i="7"/>
  <c r="T394" i="7" s="1"/>
  <c r="S398" i="7"/>
  <c r="T398" i="7" s="1"/>
  <c r="S402" i="7"/>
  <c r="T402" i="7" s="1"/>
  <c r="S406" i="7"/>
  <c r="T406" i="7" s="1"/>
  <c r="S410" i="7"/>
  <c r="T410" i="7" s="1"/>
  <c r="S414" i="7"/>
  <c r="T414" i="7" s="1"/>
  <c r="S418" i="7"/>
  <c r="T418" i="7" s="1"/>
  <c r="S422" i="7"/>
  <c r="T422" i="7" s="1"/>
  <c r="S426" i="7"/>
  <c r="T426" i="7" s="1"/>
  <c r="S430" i="7"/>
  <c r="T430" i="7" s="1"/>
  <c r="S434" i="7"/>
  <c r="T434" i="7" s="1"/>
  <c r="S438" i="7"/>
  <c r="T438" i="7" s="1"/>
  <c r="S442" i="7"/>
  <c r="T442" i="7" s="1"/>
  <c r="S446" i="7"/>
  <c r="T446" i="7" s="1"/>
  <c r="S450" i="7"/>
  <c r="T450" i="7" s="1"/>
  <c r="S454" i="7"/>
  <c r="T454" i="7" s="1"/>
  <c r="S458" i="7"/>
  <c r="T458" i="7" s="1"/>
  <c r="S462" i="7"/>
  <c r="T462" i="7" s="1"/>
  <c r="S466" i="7"/>
  <c r="T466" i="7" s="1"/>
  <c r="S470" i="7"/>
  <c r="T470" i="7" s="1"/>
  <c r="S474" i="7"/>
  <c r="T474" i="7" s="1"/>
  <c r="S478" i="7"/>
  <c r="T478" i="7" s="1"/>
  <c r="S482" i="7"/>
  <c r="T482" i="7" s="1"/>
  <c r="S486" i="7"/>
  <c r="T486" i="7" s="1"/>
  <c r="S490" i="7"/>
  <c r="T490" i="7" s="1"/>
  <c r="S494" i="7"/>
  <c r="T494" i="7" s="1"/>
  <c r="S498" i="7"/>
  <c r="T498" i="7" s="1"/>
  <c r="S216" i="7"/>
  <c r="T216" i="7" s="1"/>
  <c r="S283" i="7"/>
  <c r="T283" i="7" s="1"/>
  <c r="S292" i="7"/>
  <c r="T292" i="7" s="1"/>
  <c r="S315" i="7"/>
  <c r="T315" i="7" s="1"/>
  <c r="S331" i="7"/>
  <c r="T331" i="7" s="1"/>
  <c r="S193" i="7"/>
  <c r="T193" i="7" s="1"/>
  <c r="S208" i="7"/>
  <c r="T208" i="7" s="1"/>
  <c r="S252" i="7"/>
  <c r="T252" i="7" s="1"/>
  <c r="S260" i="7"/>
  <c r="T260" i="7" s="1"/>
  <c r="S268" i="7"/>
  <c r="T268" i="7" s="1"/>
  <c r="S279" i="7"/>
  <c r="T279" i="7" s="1"/>
  <c r="S295" i="7"/>
  <c r="T295" i="7" s="1"/>
  <c r="S311" i="7"/>
  <c r="T311" i="7" s="1"/>
  <c r="S327" i="7"/>
  <c r="T327" i="7" s="1"/>
  <c r="S343" i="7"/>
  <c r="T343" i="7" s="1"/>
  <c r="S350" i="7"/>
  <c r="T350" i="7" s="1"/>
  <c r="S355" i="7"/>
  <c r="T355" i="7" s="1"/>
  <c r="S366" i="7"/>
  <c r="T366" i="7" s="1"/>
  <c r="S384" i="7"/>
  <c r="T384" i="7" s="1"/>
  <c r="S308" i="7"/>
  <c r="T308" i="7" s="1"/>
  <c r="S324" i="7"/>
  <c r="T324" i="7" s="1"/>
  <c r="S182" i="7"/>
  <c r="T182" i="7" s="1"/>
  <c r="S184" i="7"/>
  <c r="T184" i="7" s="1"/>
  <c r="S201" i="7"/>
  <c r="T201" i="7" s="1"/>
  <c r="S206" i="7"/>
  <c r="T206" i="7" s="1"/>
  <c r="S218" i="7"/>
  <c r="T218" i="7" s="1"/>
  <c r="S237" i="7"/>
  <c r="T237" i="7" s="1"/>
  <c r="S244" i="7"/>
  <c r="T244" i="7" s="1"/>
  <c r="S246" i="7"/>
  <c r="T246" i="7" s="1"/>
  <c r="S254" i="7"/>
  <c r="T254" i="7" s="1"/>
  <c r="S262" i="7"/>
  <c r="T262" i="7" s="1"/>
  <c r="S270" i="7"/>
  <c r="T270" i="7" s="1"/>
  <c r="S290" i="7"/>
  <c r="T290" i="7" s="1"/>
  <c r="S306" i="7"/>
  <c r="T306" i="7" s="1"/>
  <c r="S322" i="7"/>
  <c r="T322" i="7" s="1"/>
  <c r="S338" i="7"/>
  <c r="T338" i="7" s="1"/>
  <c r="S352" i="7"/>
  <c r="T352" i="7" s="1"/>
  <c r="S360" i="7"/>
  <c r="T360" i="7" s="1"/>
  <c r="S368" i="7"/>
  <c r="T368" i="7" s="1"/>
  <c r="S371" i="7"/>
  <c r="T371" i="7" s="1"/>
  <c r="S374" i="7"/>
  <c r="T374" i="7" s="1"/>
  <c r="S387" i="7"/>
  <c r="T387" i="7" s="1"/>
  <c r="S390" i="7"/>
  <c r="T390" i="7" s="1"/>
  <c r="S397" i="7"/>
  <c r="T397" i="7" s="1"/>
  <c r="S401" i="7"/>
  <c r="T401" i="7" s="1"/>
  <c r="S405" i="7"/>
  <c r="T405" i="7" s="1"/>
  <c r="S409" i="7"/>
  <c r="T409" i="7" s="1"/>
  <c r="S413" i="7"/>
  <c r="T413" i="7" s="1"/>
  <c r="S417" i="7"/>
  <c r="T417" i="7" s="1"/>
  <c r="S421" i="7"/>
  <c r="T421" i="7" s="1"/>
  <c r="S425" i="7"/>
  <c r="T425" i="7" s="1"/>
  <c r="S429" i="7"/>
  <c r="T429" i="7" s="1"/>
  <c r="S433" i="7"/>
  <c r="T433" i="7" s="1"/>
  <c r="S437" i="7"/>
  <c r="T437" i="7" s="1"/>
  <c r="S441" i="7"/>
  <c r="T441" i="7" s="1"/>
  <c r="S445" i="7"/>
  <c r="T445" i="7" s="1"/>
  <c r="S449" i="7"/>
  <c r="T449" i="7" s="1"/>
  <c r="S453" i="7"/>
  <c r="T453" i="7" s="1"/>
  <c r="S457" i="7"/>
  <c r="T457" i="7" s="1"/>
  <c r="S461" i="7"/>
  <c r="T461" i="7" s="1"/>
  <c r="S465" i="7"/>
  <c r="T465" i="7" s="1"/>
  <c r="S469" i="7"/>
  <c r="T469" i="7" s="1"/>
  <c r="S473" i="7"/>
  <c r="T473" i="7" s="1"/>
  <c r="S477" i="7"/>
  <c r="T477" i="7" s="1"/>
  <c r="S481" i="7"/>
  <c r="T481" i="7" s="1"/>
  <c r="S485" i="7"/>
  <c r="T485" i="7" s="1"/>
  <c r="S489" i="7"/>
  <c r="T489" i="7" s="1"/>
  <c r="S493" i="7"/>
  <c r="T493" i="7" s="1"/>
  <c r="S497" i="7"/>
  <c r="T497" i="7" s="1"/>
  <c r="S501" i="7"/>
  <c r="T501" i="7" s="1"/>
  <c r="S276" i="7"/>
  <c r="T276" i="7" s="1"/>
  <c r="S299" i="7"/>
  <c r="T299" i="7" s="1"/>
  <c r="S340" i="7"/>
  <c r="T340" i="7" s="1"/>
  <c r="S347" i="7"/>
  <c r="T347" i="7" s="1"/>
  <c r="S363" i="7"/>
  <c r="T363" i="7" s="1"/>
  <c r="S380" i="7"/>
  <c r="T380" i="7" s="1"/>
  <c r="S177" i="7"/>
  <c r="T177" i="7" s="1"/>
  <c r="F378" i="7"/>
  <c r="G378" i="7" s="1"/>
  <c r="S359" i="7"/>
  <c r="T359" i="7" s="1"/>
  <c r="F316" i="7"/>
  <c r="G316" i="7" s="1"/>
  <c r="F289" i="7"/>
  <c r="G289" i="7" s="1"/>
  <c r="F245" i="7"/>
  <c r="G245" i="7" s="1"/>
  <c r="F390" i="7"/>
  <c r="G390" i="7" s="1"/>
  <c r="F350" i="7"/>
  <c r="G350" i="7" s="1"/>
  <c r="F328" i="7"/>
  <c r="G328" i="7" s="1"/>
  <c r="S303" i="7"/>
  <c r="T303" i="7" s="1"/>
  <c r="S298" i="7"/>
  <c r="T298" i="7" s="1"/>
  <c r="F269" i="7"/>
  <c r="G269" i="7" s="1"/>
  <c r="F253" i="7"/>
  <c r="G253" i="7" s="1"/>
  <c r="F212" i="7"/>
  <c r="G212" i="7" s="1"/>
  <c r="S202" i="7"/>
  <c r="T202" i="7" s="1"/>
  <c r="F195" i="7"/>
  <c r="G195" i="7" s="1"/>
  <c r="F218" i="7"/>
  <c r="G218" i="7" s="1"/>
  <c r="F230" i="7"/>
  <c r="G230" i="7" s="1"/>
  <c r="F239" i="7"/>
  <c r="G239" i="7" s="1"/>
  <c r="F246" i="7"/>
  <c r="G246" i="7" s="1"/>
  <c r="F250" i="7"/>
  <c r="G250" i="7" s="1"/>
  <c r="F258" i="7"/>
  <c r="G258" i="7" s="1"/>
  <c r="F266" i="7"/>
  <c r="G266" i="7" s="1"/>
  <c r="F281" i="7"/>
  <c r="G281" i="7" s="1"/>
  <c r="F288" i="7"/>
  <c r="G288" i="7" s="1"/>
  <c r="F290" i="7"/>
  <c r="G290" i="7" s="1"/>
  <c r="F297" i="7"/>
  <c r="G297" i="7" s="1"/>
  <c r="F304" i="7"/>
  <c r="G304" i="7" s="1"/>
  <c r="F306" i="7"/>
  <c r="G306" i="7" s="1"/>
  <c r="F313" i="7"/>
  <c r="G313" i="7" s="1"/>
  <c r="F320" i="7"/>
  <c r="G320" i="7" s="1"/>
  <c r="F322" i="7"/>
  <c r="G322" i="7" s="1"/>
  <c r="F329" i="7"/>
  <c r="G329" i="7" s="1"/>
  <c r="F336" i="7"/>
  <c r="G336" i="7" s="1"/>
  <c r="F338" i="7"/>
  <c r="G338" i="7" s="1"/>
  <c r="F345" i="7"/>
  <c r="G345" i="7" s="1"/>
  <c r="F357" i="7"/>
  <c r="G357" i="7" s="1"/>
  <c r="F360" i="7"/>
  <c r="G360" i="7" s="1"/>
  <c r="F363" i="7"/>
  <c r="G363" i="7" s="1"/>
  <c r="F377" i="7"/>
  <c r="G377" i="7" s="1"/>
  <c r="F393" i="7"/>
  <c r="G393" i="7" s="1"/>
  <c r="F456" i="7"/>
  <c r="G456" i="7" s="1"/>
  <c r="F464" i="7"/>
  <c r="G464" i="7" s="1"/>
  <c r="F472" i="7"/>
  <c r="G472" i="7" s="1"/>
  <c r="F480" i="7"/>
  <c r="G480" i="7" s="1"/>
  <c r="F492" i="7"/>
  <c r="G492" i="7" s="1"/>
  <c r="F500" i="7"/>
  <c r="G500" i="7" s="1"/>
  <c r="F224" i="7"/>
  <c r="G224" i="7" s="1"/>
  <c r="F376" i="7"/>
  <c r="G376" i="7" s="1"/>
  <c r="F395" i="7"/>
  <c r="G395" i="7" s="1"/>
  <c r="F407" i="7"/>
  <c r="G407" i="7" s="1"/>
  <c r="F419" i="7"/>
  <c r="G419" i="7" s="1"/>
  <c r="F427" i="7"/>
  <c r="G427" i="7" s="1"/>
  <c r="F435" i="7"/>
  <c r="G435" i="7" s="1"/>
  <c r="F455" i="7"/>
  <c r="G455" i="7" s="1"/>
  <c r="F467" i="7"/>
  <c r="G467" i="7" s="1"/>
  <c r="F475" i="7"/>
  <c r="G475" i="7" s="1"/>
  <c r="F491" i="7"/>
  <c r="G491" i="7" s="1"/>
  <c r="F248" i="7"/>
  <c r="G248" i="7" s="1"/>
  <c r="F256" i="7"/>
  <c r="G256" i="7" s="1"/>
  <c r="F264" i="7"/>
  <c r="G264" i="7" s="1"/>
  <c r="F278" i="7"/>
  <c r="G278" i="7" s="1"/>
  <c r="F292" i="7"/>
  <c r="G292" i="7" s="1"/>
  <c r="F294" i="7"/>
  <c r="G294" i="7" s="1"/>
  <c r="F308" i="7"/>
  <c r="G308" i="7" s="1"/>
  <c r="F310" i="7"/>
  <c r="G310" i="7" s="1"/>
  <c r="F324" i="7"/>
  <c r="G324" i="7" s="1"/>
  <c r="F326" i="7"/>
  <c r="G326" i="7" s="1"/>
  <c r="F340" i="7"/>
  <c r="G340" i="7" s="1"/>
  <c r="F342" i="7"/>
  <c r="G342" i="7" s="1"/>
  <c r="F354" i="7"/>
  <c r="G354" i="7" s="1"/>
  <c r="F370" i="7"/>
  <c r="G370" i="7" s="1"/>
  <c r="F380" i="7"/>
  <c r="G380" i="7" s="1"/>
  <c r="F383" i="7"/>
  <c r="G383" i="7" s="1"/>
  <c r="F386" i="7"/>
  <c r="G386" i="7" s="1"/>
  <c r="F396" i="7"/>
  <c r="G396" i="7" s="1"/>
  <c r="F400" i="7"/>
  <c r="G400" i="7" s="1"/>
  <c r="F404" i="7"/>
  <c r="G404" i="7" s="1"/>
  <c r="F408" i="7"/>
  <c r="G408" i="7" s="1"/>
  <c r="F412" i="7"/>
  <c r="G412" i="7" s="1"/>
  <c r="F416" i="7"/>
  <c r="G416" i="7" s="1"/>
  <c r="F420" i="7"/>
  <c r="G420" i="7" s="1"/>
  <c r="F424" i="7"/>
  <c r="G424" i="7" s="1"/>
  <c r="F428" i="7"/>
  <c r="G428" i="7" s="1"/>
  <c r="F432" i="7"/>
  <c r="G432" i="7" s="1"/>
  <c r="F436" i="7"/>
  <c r="G436" i="7" s="1"/>
  <c r="F440" i="7"/>
  <c r="G440" i="7" s="1"/>
  <c r="F444" i="7"/>
  <c r="G444" i="7" s="1"/>
  <c r="F448" i="7"/>
  <c r="G448" i="7" s="1"/>
  <c r="F452" i="7"/>
  <c r="G452" i="7" s="1"/>
  <c r="F460" i="7"/>
  <c r="G460" i="7" s="1"/>
  <c r="F468" i="7"/>
  <c r="G468" i="7" s="1"/>
  <c r="F476" i="7"/>
  <c r="G476" i="7" s="1"/>
  <c r="F484" i="7"/>
  <c r="G484" i="7" s="1"/>
  <c r="F488" i="7"/>
  <c r="G488" i="7" s="1"/>
  <c r="F496" i="7"/>
  <c r="G496" i="7" s="1"/>
  <c r="F351" i="7"/>
  <c r="G351" i="7" s="1"/>
  <c r="F379" i="7"/>
  <c r="G379" i="7" s="1"/>
  <c r="F392" i="7"/>
  <c r="G392" i="7" s="1"/>
  <c r="F403" i="7"/>
  <c r="G403" i="7" s="1"/>
  <c r="F415" i="7"/>
  <c r="G415" i="7" s="1"/>
  <c r="F423" i="7"/>
  <c r="G423" i="7" s="1"/>
  <c r="F443" i="7"/>
  <c r="G443" i="7" s="1"/>
  <c r="F451" i="7"/>
  <c r="G451" i="7" s="1"/>
  <c r="F463" i="7"/>
  <c r="G463" i="7" s="1"/>
  <c r="F479" i="7"/>
  <c r="G479" i="7" s="1"/>
  <c r="F487" i="7"/>
  <c r="G487" i="7" s="1"/>
  <c r="F499" i="7"/>
  <c r="G499" i="7" s="1"/>
  <c r="F204" i="7"/>
  <c r="G204" i="7" s="1"/>
  <c r="F233" i="7"/>
  <c r="G233" i="7" s="1"/>
  <c r="F242" i="7"/>
  <c r="G242" i="7" s="1"/>
  <c r="F272" i="7"/>
  <c r="G272" i="7" s="1"/>
  <c r="F274" i="7"/>
  <c r="G274" i="7" s="1"/>
  <c r="F285" i="7"/>
  <c r="G285" i="7" s="1"/>
  <c r="F301" i="7"/>
  <c r="G301" i="7" s="1"/>
  <c r="F317" i="7"/>
  <c r="G317" i="7" s="1"/>
  <c r="F333" i="7"/>
  <c r="G333" i="7" s="1"/>
  <c r="F349" i="7"/>
  <c r="G349" i="7" s="1"/>
  <c r="F359" i="7"/>
  <c r="G359" i="7" s="1"/>
  <c r="F362" i="7"/>
  <c r="G362" i="7" s="1"/>
  <c r="F365" i="7"/>
  <c r="G365" i="7" s="1"/>
  <c r="F373" i="7"/>
  <c r="G373" i="7" s="1"/>
  <c r="F389" i="7"/>
  <c r="G389" i="7" s="1"/>
  <c r="F226" i="7"/>
  <c r="G226" i="7" s="1"/>
  <c r="F367" i="7"/>
  <c r="G367" i="7" s="1"/>
  <c r="F382" i="7"/>
  <c r="G382" i="7" s="1"/>
  <c r="F399" i="7"/>
  <c r="G399" i="7" s="1"/>
  <c r="F411" i="7"/>
  <c r="G411" i="7" s="1"/>
  <c r="F431" i="7"/>
  <c r="G431" i="7" s="1"/>
  <c r="F439" i="7"/>
  <c r="G439" i="7" s="1"/>
  <c r="F447" i="7"/>
  <c r="G447" i="7" s="1"/>
  <c r="F459" i="7"/>
  <c r="G459" i="7" s="1"/>
  <c r="F471" i="7"/>
  <c r="G471" i="7" s="1"/>
  <c r="F483" i="7"/>
  <c r="G483" i="7" s="1"/>
  <c r="F495" i="7"/>
  <c r="G495" i="7" s="1"/>
  <c r="F191" i="7"/>
  <c r="G191" i="7" s="1"/>
  <c r="S178" i="7"/>
  <c r="T178" i="7" s="1"/>
  <c r="S496" i="7"/>
  <c r="T496" i="7" s="1"/>
  <c r="S484" i="7"/>
  <c r="T484" i="7" s="1"/>
  <c r="S472" i="7"/>
  <c r="T472" i="7" s="1"/>
  <c r="S468" i="7"/>
  <c r="T468" i="7" s="1"/>
  <c r="F387" i="7"/>
  <c r="G387" i="7" s="1"/>
  <c r="F361" i="7"/>
  <c r="G361" i="7" s="1"/>
  <c r="S358" i="7"/>
  <c r="T358" i="7" s="1"/>
  <c r="F356" i="7"/>
  <c r="G356" i="7" s="1"/>
  <c r="S351" i="7"/>
  <c r="T351" i="7" s="1"/>
  <c r="S342" i="7"/>
  <c r="T342" i="7" s="1"/>
  <c r="F330" i="7"/>
  <c r="G330" i="7" s="1"/>
  <c r="F325" i="7"/>
  <c r="G325" i="7" s="1"/>
  <c r="S310" i="7"/>
  <c r="T310" i="7" s="1"/>
  <c r="F298" i="7"/>
  <c r="G298" i="7" s="1"/>
  <c r="F293" i="7"/>
  <c r="G293" i="7" s="1"/>
  <c r="S278" i="7"/>
  <c r="T278" i="7" s="1"/>
  <c r="F232" i="7"/>
  <c r="G232" i="7" s="1"/>
  <c r="S499" i="7"/>
  <c r="T499" i="7" s="1"/>
  <c r="S487" i="7"/>
  <c r="T487" i="7" s="1"/>
  <c r="S475" i="7"/>
  <c r="T475" i="7" s="1"/>
  <c r="S463" i="7"/>
  <c r="T463" i="7" s="1"/>
  <c r="S451" i="7"/>
  <c r="T451" i="7" s="1"/>
  <c r="S439" i="7"/>
  <c r="T439" i="7" s="1"/>
  <c r="S427" i="7"/>
  <c r="T427" i="7" s="1"/>
  <c r="S415" i="7"/>
  <c r="T415" i="7" s="1"/>
  <c r="S403" i="7"/>
  <c r="T403" i="7" s="1"/>
  <c r="S395" i="7"/>
  <c r="T395" i="7" s="1"/>
  <c r="S386" i="7"/>
  <c r="T386" i="7" s="1"/>
  <c r="S348" i="7"/>
  <c r="T348" i="7" s="1"/>
  <c r="F270" i="7"/>
  <c r="G270" i="7" s="1"/>
  <c r="F237" i="7"/>
  <c r="G237" i="7" s="1"/>
  <c r="F501" i="7"/>
  <c r="G501" i="7" s="1"/>
  <c r="F489" i="7"/>
  <c r="G489" i="7" s="1"/>
  <c r="F481" i="7"/>
  <c r="G481" i="7" s="1"/>
  <c r="F473" i="7"/>
  <c r="G473" i="7" s="1"/>
  <c r="F457" i="7"/>
  <c r="G457" i="7" s="1"/>
  <c r="F449" i="7"/>
  <c r="G449" i="7" s="1"/>
  <c r="F441" i="7"/>
  <c r="G441" i="7" s="1"/>
  <c r="F421" i="7"/>
  <c r="G421" i="7" s="1"/>
  <c r="F413" i="7"/>
  <c r="G413" i="7" s="1"/>
  <c r="F397" i="7"/>
  <c r="G397" i="7" s="1"/>
  <c r="F371" i="7"/>
  <c r="G371" i="7" s="1"/>
  <c r="F346" i="7"/>
  <c r="G346" i="7" s="1"/>
  <c r="F348" i="7"/>
  <c r="G348" i="7" s="1"/>
  <c r="S323" i="7"/>
  <c r="T323" i="7" s="1"/>
  <c r="F498" i="7"/>
  <c r="G498" i="7" s="1"/>
  <c r="F494" i="7"/>
  <c r="G494" i="7" s="1"/>
  <c r="F490" i="7"/>
  <c r="G490" i="7" s="1"/>
  <c r="F486" i="7"/>
  <c r="G486" i="7" s="1"/>
  <c r="F482" i="7"/>
  <c r="G482" i="7" s="1"/>
  <c r="F478" i="7"/>
  <c r="G478" i="7" s="1"/>
  <c r="F474" i="7"/>
  <c r="G474" i="7" s="1"/>
  <c r="F470" i="7"/>
  <c r="G470" i="7" s="1"/>
  <c r="F466" i="7"/>
  <c r="G466" i="7" s="1"/>
  <c r="F462" i="7"/>
  <c r="G462" i="7" s="1"/>
  <c r="F458" i="7"/>
  <c r="G458" i="7" s="1"/>
  <c r="F454" i="7"/>
  <c r="G454" i="7" s="1"/>
  <c r="F450" i="7"/>
  <c r="G450" i="7" s="1"/>
  <c r="F446" i="7"/>
  <c r="G446" i="7" s="1"/>
  <c r="F442" i="7"/>
  <c r="G442" i="7" s="1"/>
  <c r="F438" i="7"/>
  <c r="G438" i="7" s="1"/>
  <c r="F434" i="7"/>
  <c r="G434" i="7" s="1"/>
  <c r="F430" i="7"/>
  <c r="G430" i="7" s="1"/>
  <c r="F418" i="7"/>
  <c r="G418" i="7" s="1"/>
  <c r="F414" i="7"/>
  <c r="G414" i="7" s="1"/>
  <c r="F410" i="7"/>
  <c r="G410" i="7" s="1"/>
  <c r="F406" i="7"/>
  <c r="G406" i="7" s="1"/>
  <c r="F402" i="7"/>
  <c r="G402" i="7" s="1"/>
  <c r="F398" i="7"/>
  <c r="G398" i="7" s="1"/>
  <c r="F394" i="7"/>
  <c r="G394" i="7" s="1"/>
  <c r="F385" i="7"/>
  <c r="G385" i="7" s="1"/>
  <c r="F381" i="7"/>
  <c r="G381" i="7" s="1"/>
  <c r="F372" i="7"/>
  <c r="G372" i="7" s="1"/>
  <c r="S367" i="7"/>
  <c r="T367" i="7" s="1"/>
  <c r="S339" i="7"/>
  <c r="T339" i="7" s="1"/>
  <c r="F337" i="7"/>
  <c r="G337" i="7" s="1"/>
  <c r="F332" i="7"/>
  <c r="G332" i="7" s="1"/>
  <c r="S307" i="7"/>
  <c r="T307" i="7" s="1"/>
  <c r="F305" i="7"/>
  <c r="G305" i="7" s="1"/>
  <c r="F300" i="7"/>
  <c r="G300" i="7" s="1"/>
  <c r="F273" i="7"/>
  <c r="G273" i="7" s="1"/>
  <c r="F229" i="7"/>
  <c r="G229" i="7" s="1"/>
  <c r="F220" i="7"/>
  <c r="G220" i="7" s="1"/>
  <c r="F352" i="7"/>
  <c r="G352" i="7" s="1"/>
  <c r="F355" i="7"/>
  <c r="G355" i="7" s="1"/>
  <c r="F358" i="7"/>
  <c r="G358" i="7" s="1"/>
  <c r="F368" i="7"/>
  <c r="G368" i="7" s="1"/>
  <c r="F207" i="7"/>
  <c r="G207" i="7" s="1"/>
  <c r="F215" i="7"/>
  <c r="G215" i="7" s="1"/>
  <c r="F223" i="7"/>
  <c r="G223" i="7" s="1"/>
  <c r="F240" i="7"/>
  <c r="G240" i="7" s="1"/>
  <c r="F179" i="7"/>
  <c r="G179" i="7" s="1"/>
  <c r="F188" i="7"/>
  <c r="G188" i="7" s="1"/>
  <c r="F227" i="7"/>
  <c r="G227" i="7" s="1"/>
  <c r="F252" i="7"/>
  <c r="G252" i="7" s="1"/>
  <c r="F260" i="7"/>
  <c r="G260" i="7" s="1"/>
  <c r="F268" i="7"/>
  <c r="G268" i="7" s="1"/>
  <c r="F276" i="7"/>
  <c r="G276" i="7" s="1"/>
  <c r="F174" i="7"/>
  <c r="G174" i="7" s="1"/>
  <c r="F178" i="7"/>
  <c r="G178" i="7" s="1"/>
  <c r="F182" i="7"/>
  <c r="G182" i="7" s="1"/>
  <c r="F186" i="7"/>
  <c r="G186" i="7" s="1"/>
  <c r="F190" i="7"/>
  <c r="G190" i="7" s="1"/>
  <c r="F194" i="7"/>
  <c r="G194" i="7" s="1"/>
  <c r="F198" i="7"/>
  <c r="G198" i="7" s="1"/>
  <c r="F202" i="7"/>
  <c r="G202" i="7" s="1"/>
  <c r="F173" i="7"/>
  <c r="G173" i="7" s="1"/>
  <c r="F177" i="7"/>
  <c r="G177" i="7" s="1"/>
  <c r="F181" i="7"/>
  <c r="G181" i="7" s="1"/>
  <c r="F185" i="7"/>
  <c r="G185" i="7" s="1"/>
  <c r="F189" i="7"/>
  <c r="G189" i="7" s="1"/>
  <c r="F193" i="7"/>
  <c r="G193" i="7" s="1"/>
  <c r="F197" i="7"/>
  <c r="G197" i="7" s="1"/>
  <c r="F201" i="7"/>
  <c r="G201" i="7" s="1"/>
  <c r="F205" i="7"/>
  <c r="G205" i="7" s="1"/>
  <c r="F209" i="7"/>
  <c r="G209" i="7" s="1"/>
  <c r="F213" i="7"/>
  <c r="G213" i="7" s="1"/>
  <c r="F217" i="7"/>
  <c r="G217" i="7" s="1"/>
  <c r="F221" i="7"/>
  <c r="G221" i="7" s="1"/>
  <c r="F176" i="7"/>
  <c r="G176" i="7" s="1"/>
  <c r="F183" i="7"/>
  <c r="G183" i="7" s="1"/>
  <c r="F192" i="7"/>
  <c r="G192" i="7" s="1"/>
  <c r="F199" i="7"/>
  <c r="G199" i="7" s="1"/>
  <c r="F235" i="7"/>
  <c r="G235" i="7" s="1"/>
  <c r="F206" i="7"/>
  <c r="G206" i="7" s="1"/>
  <c r="F214" i="7"/>
  <c r="G214" i="7" s="1"/>
  <c r="F222" i="7"/>
  <c r="G222" i="7" s="1"/>
  <c r="F225" i="7"/>
  <c r="G225" i="7" s="1"/>
  <c r="F228" i="7"/>
  <c r="G228" i="7" s="1"/>
  <c r="F238" i="7"/>
  <c r="G238" i="7" s="1"/>
  <c r="F241" i="7"/>
  <c r="G241" i="7" s="1"/>
  <c r="F244" i="7"/>
  <c r="G244" i="7" s="1"/>
  <c r="F180" i="7"/>
  <c r="G180" i="7" s="1"/>
  <c r="F187" i="7"/>
  <c r="G187" i="7" s="1"/>
  <c r="F196" i="7"/>
  <c r="G196" i="7" s="1"/>
  <c r="F203" i="7"/>
  <c r="G203" i="7" s="1"/>
  <c r="F208" i="7"/>
  <c r="G208" i="7" s="1"/>
  <c r="F211" i="7"/>
  <c r="G211" i="7" s="1"/>
  <c r="F216" i="7"/>
  <c r="G216" i="7" s="1"/>
  <c r="F219" i="7"/>
  <c r="G219" i="7" s="1"/>
  <c r="F231" i="7"/>
  <c r="G231" i="7" s="1"/>
  <c r="F247" i="7"/>
  <c r="G247" i="7" s="1"/>
  <c r="F251" i="7"/>
  <c r="G251" i="7" s="1"/>
  <c r="F255" i="7"/>
  <c r="G255" i="7" s="1"/>
  <c r="F259" i="7"/>
  <c r="G259" i="7" s="1"/>
  <c r="F263" i="7"/>
  <c r="G263" i="7" s="1"/>
  <c r="F267" i="7"/>
  <c r="G267" i="7" s="1"/>
  <c r="F271" i="7"/>
  <c r="G271" i="7" s="1"/>
  <c r="F275" i="7"/>
  <c r="G275" i="7" s="1"/>
  <c r="F279" i="7"/>
  <c r="G279" i="7" s="1"/>
  <c r="F283" i="7"/>
  <c r="G283" i="7" s="1"/>
  <c r="F287" i="7"/>
  <c r="G287" i="7" s="1"/>
  <c r="F291" i="7"/>
  <c r="G291" i="7" s="1"/>
  <c r="F295" i="7"/>
  <c r="G295" i="7" s="1"/>
  <c r="F299" i="7"/>
  <c r="G299" i="7" s="1"/>
  <c r="F303" i="7"/>
  <c r="G303" i="7" s="1"/>
  <c r="F307" i="7"/>
  <c r="G307" i="7" s="1"/>
  <c r="F311" i="7"/>
  <c r="G311" i="7" s="1"/>
  <c r="F315" i="7"/>
  <c r="G315" i="7" s="1"/>
  <c r="F319" i="7"/>
  <c r="G319" i="7" s="1"/>
  <c r="F323" i="7"/>
  <c r="G323" i="7" s="1"/>
  <c r="F327" i="7"/>
  <c r="G327" i="7" s="1"/>
  <c r="F331" i="7"/>
  <c r="G331" i="7" s="1"/>
  <c r="F335" i="7"/>
  <c r="G335" i="7" s="1"/>
  <c r="F339" i="7"/>
  <c r="G339" i="7" s="1"/>
  <c r="F343" i="7"/>
  <c r="G343" i="7" s="1"/>
  <c r="F347" i="7"/>
  <c r="G347" i="7" s="1"/>
  <c r="S4" i="7"/>
  <c r="T4" i="7" s="1"/>
  <c r="S8" i="7"/>
  <c r="T8" i="7" s="1"/>
  <c r="S12" i="7"/>
  <c r="T12" i="7" s="1"/>
  <c r="S16" i="7"/>
  <c r="T16" i="7" s="1"/>
  <c r="S20" i="7"/>
  <c r="T20" i="7" s="1"/>
  <c r="S24" i="7"/>
  <c r="T24" i="7" s="1"/>
  <c r="S28" i="7"/>
  <c r="T28" i="7" s="1"/>
  <c r="S32" i="7"/>
  <c r="T32" i="7" s="1"/>
  <c r="S36" i="7"/>
  <c r="T36" i="7" s="1"/>
  <c r="S40" i="7"/>
  <c r="T40" i="7" s="1"/>
  <c r="S44" i="7"/>
  <c r="T44" i="7" s="1"/>
  <c r="S48" i="7"/>
  <c r="T48" i="7" s="1"/>
  <c r="S52" i="7"/>
  <c r="T52" i="7" s="1"/>
  <c r="S56" i="7"/>
  <c r="T56" i="7" s="1"/>
  <c r="S60" i="7"/>
  <c r="T60" i="7" s="1"/>
  <c r="S64" i="7"/>
  <c r="T64" i="7" s="1"/>
  <c r="S68" i="7"/>
  <c r="T68" i="7" s="1"/>
  <c r="S72" i="7"/>
  <c r="T72" i="7" s="1"/>
  <c r="S76" i="7"/>
  <c r="T76" i="7" s="1"/>
  <c r="S80" i="7"/>
  <c r="T80" i="7" s="1"/>
  <c r="S84" i="7"/>
  <c r="T84" i="7" s="1"/>
  <c r="S88" i="7"/>
  <c r="T88" i="7" s="1"/>
  <c r="S92" i="7"/>
  <c r="T92" i="7" s="1"/>
  <c r="S96" i="7"/>
  <c r="T96" i="7" s="1"/>
  <c r="S100" i="7"/>
  <c r="T100" i="7" s="1"/>
  <c r="S104" i="7"/>
  <c r="T104" i="7" s="1"/>
  <c r="S108" i="7"/>
  <c r="T108" i="7" s="1"/>
  <c r="S112" i="7"/>
  <c r="T112" i="7" s="1"/>
  <c r="S116" i="7"/>
  <c r="T116" i="7" s="1"/>
  <c r="S120" i="7"/>
  <c r="T120" i="7" s="1"/>
  <c r="S124" i="7"/>
  <c r="T124" i="7" s="1"/>
  <c r="S128" i="7"/>
  <c r="T128" i="7" s="1"/>
  <c r="S132" i="7"/>
  <c r="T132" i="7" s="1"/>
  <c r="S136" i="7"/>
  <c r="T136" i="7" s="1"/>
  <c r="S140" i="7"/>
  <c r="T140" i="7" s="1"/>
  <c r="S144" i="7"/>
  <c r="T144" i="7" s="1"/>
  <c r="S148" i="7"/>
  <c r="T148" i="7" s="1"/>
  <c r="S152" i="7"/>
  <c r="T152" i="7" s="1"/>
  <c r="S156" i="7"/>
  <c r="T156" i="7" s="1"/>
  <c r="S160" i="7"/>
  <c r="T160" i="7" s="1"/>
  <c r="S164" i="7"/>
  <c r="T164" i="7" s="1"/>
  <c r="S168" i="7"/>
  <c r="T168" i="7" s="1"/>
  <c r="S3" i="7"/>
  <c r="T3" i="7" s="1"/>
  <c r="S7" i="7"/>
  <c r="T7" i="7" s="1"/>
  <c r="S11" i="7"/>
  <c r="T11" i="7" s="1"/>
  <c r="S15" i="7"/>
  <c r="T15" i="7" s="1"/>
  <c r="S19" i="7"/>
  <c r="T19" i="7" s="1"/>
  <c r="S23" i="7"/>
  <c r="T23" i="7" s="1"/>
  <c r="S27" i="7"/>
  <c r="T27" i="7" s="1"/>
  <c r="S31" i="7"/>
  <c r="T31" i="7" s="1"/>
  <c r="S35" i="7"/>
  <c r="T35" i="7" s="1"/>
  <c r="S39" i="7"/>
  <c r="T39" i="7" s="1"/>
  <c r="S43" i="7"/>
  <c r="T43" i="7" s="1"/>
  <c r="S47" i="7"/>
  <c r="T47" i="7" s="1"/>
  <c r="S51" i="7"/>
  <c r="T51" i="7" s="1"/>
  <c r="S55" i="7"/>
  <c r="T55" i="7" s="1"/>
  <c r="S59" i="7"/>
  <c r="T59" i="7" s="1"/>
  <c r="S63" i="7"/>
  <c r="T63" i="7" s="1"/>
  <c r="S67" i="7"/>
  <c r="T67" i="7" s="1"/>
  <c r="S71" i="7"/>
  <c r="T71" i="7" s="1"/>
  <c r="S75" i="7"/>
  <c r="T75" i="7" s="1"/>
  <c r="S79" i="7"/>
  <c r="T79" i="7" s="1"/>
  <c r="S83" i="7"/>
  <c r="T83" i="7" s="1"/>
  <c r="S87" i="7"/>
  <c r="T87" i="7" s="1"/>
  <c r="S91" i="7"/>
  <c r="T91" i="7" s="1"/>
  <c r="S95" i="7"/>
  <c r="T95" i="7" s="1"/>
  <c r="S99" i="7"/>
  <c r="T99" i="7" s="1"/>
  <c r="S103" i="7"/>
  <c r="T103" i="7" s="1"/>
  <c r="S107" i="7"/>
  <c r="T107" i="7" s="1"/>
  <c r="S111" i="7"/>
  <c r="T111" i="7" s="1"/>
  <c r="S115" i="7"/>
  <c r="T115" i="7" s="1"/>
  <c r="S119" i="7"/>
  <c r="T119" i="7" s="1"/>
  <c r="S123" i="7"/>
  <c r="T123" i="7" s="1"/>
  <c r="S127" i="7"/>
  <c r="T127" i="7" s="1"/>
  <c r="S131" i="7"/>
  <c r="T131" i="7" s="1"/>
  <c r="S135" i="7"/>
  <c r="T135" i="7" s="1"/>
  <c r="S139" i="7"/>
  <c r="T139" i="7" s="1"/>
  <c r="S143" i="7"/>
  <c r="T143" i="7" s="1"/>
  <c r="S147" i="7"/>
  <c r="T147" i="7" s="1"/>
  <c r="S151" i="7"/>
  <c r="T151" i="7" s="1"/>
  <c r="S155" i="7"/>
  <c r="T155" i="7" s="1"/>
  <c r="S159" i="7"/>
  <c r="T159" i="7" s="1"/>
  <c r="S163" i="7"/>
  <c r="T163" i="7" s="1"/>
  <c r="S167" i="7"/>
  <c r="T167" i="7" s="1"/>
  <c r="S2" i="7"/>
  <c r="T2" i="7" s="1"/>
  <c r="S6" i="7"/>
  <c r="T6" i="7" s="1"/>
  <c r="S10" i="7"/>
  <c r="T10" i="7" s="1"/>
  <c r="S14" i="7"/>
  <c r="T14" i="7" s="1"/>
  <c r="S18" i="7"/>
  <c r="T18" i="7" s="1"/>
  <c r="S22" i="7"/>
  <c r="T22" i="7" s="1"/>
  <c r="S26" i="7"/>
  <c r="T26" i="7" s="1"/>
  <c r="S30" i="7"/>
  <c r="T30" i="7" s="1"/>
  <c r="S34" i="7"/>
  <c r="T34" i="7" s="1"/>
  <c r="S38" i="7"/>
  <c r="T38" i="7" s="1"/>
  <c r="S42" i="7"/>
  <c r="T42" i="7" s="1"/>
  <c r="S46" i="7"/>
  <c r="T46" i="7" s="1"/>
  <c r="S50" i="7"/>
  <c r="T50" i="7" s="1"/>
  <c r="S54" i="7"/>
  <c r="T54" i="7" s="1"/>
  <c r="S58" i="7"/>
  <c r="T58" i="7" s="1"/>
  <c r="S62" i="7"/>
  <c r="T62" i="7" s="1"/>
  <c r="S66" i="7"/>
  <c r="T66" i="7" s="1"/>
  <c r="S70" i="7"/>
  <c r="T70" i="7" s="1"/>
  <c r="S74" i="7"/>
  <c r="T74" i="7" s="1"/>
  <c r="S78" i="7"/>
  <c r="T78" i="7" s="1"/>
  <c r="S82" i="7"/>
  <c r="T82" i="7" s="1"/>
  <c r="S86" i="7"/>
  <c r="T86" i="7" s="1"/>
  <c r="S90" i="7"/>
  <c r="T90" i="7" s="1"/>
  <c r="S94" i="7"/>
  <c r="T94" i="7" s="1"/>
  <c r="S98" i="7"/>
  <c r="T98" i="7" s="1"/>
  <c r="S102" i="7"/>
  <c r="T102" i="7" s="1"/>
  <c r="S106" i="7"/>
  <c r="T106" i="7" s="1"/>
  <c r="S110" i="7"/>
  <c r="T110" i="7" s="1"/>
  <c r="S114" i="7"/>
  <c r="T114" i="7" s="1"/>
  <c r="S118" i="7"/>
  <c r="T118" i="7" s="1"/>
  <c r="S122" i="7"/>
  <c r="T122" i="7" s="1"/>
  <c r="S126" i="7"/>
  <c r="T126" i="7" s="1"/>
  <c r="S130" i="7"/>
  <c r="T130" i="7" s="1"/>
  <c r="S134" i="7"/>
  <c r="T134" i="7" s="1"/>
  <c r="S138" i="7"/>
  <c r="T138" i="7" s="1"/>
  <c r="S142" i="7"/>
  <c r="T142" i="7" s="1"/>
  <c r="S146" i="7"/>
  <c r="T146" i="7" s="1"/>
  <c r="S150" i="7"/>
  <c r="T150" i="7" s="1"/>
  <c r="S154" i="7"/>
  <c r="T154" i="7" s="1"/>
  <c r="S158" i="7"/>
  <c r="T158" i="7" s="1"/>
  <c r="S162" i="7"/>
  <c r="T162" i="7" s="1"/>
  <c r="S166" i="7"/>
  <c r="T166" i="7" s="1"/>
  <c r="S170" i="7"/>
  <c r="T170" i="7" s="1"/>
  <c r="S5" i="7"/>
  <c r="T5" i="7" s="1"/>
  <c r="S9" i="7"/>
  <c r="T9" i="7" s="1"/>
  <c r="S13" i="7"/>
  <c r="T13" i="7" s="1"/>
  <c r="S17" i="7"/>
  <c r="T17" i="7" s="1"/>
  <c r="S21" i="7"/>
  <c r="T21" i="7" s="1"/>
  <c r="S25" i="7"/>
  <c r="T25" i="7" s="1"/>
  <c r="S29" i="7"/>
  <c r="T29" i="7" s="1"/>
  <c r="S33" i="7"/>
  <c r="T33" i="7" s="1"/>
  <c r="S37" i="7"/>
  <c r="T37" i="7" s="1"/>
  <c r="S41" i="7"/>
  <c r="T41" i="7" s="1"/>
  <c r="S45" i="7"/>
  <c r="T45" i="7" s="1"/>
  <c r="S49" i="7"/>
  <c r="T49" i="7" s="1"/>
  <c r="S53" i="7"/>
  <c r="T53" i="7" s="1"/>
  <c r="S57" i="7"/>
  <c r="T57" i="7" s="1"/>
  <c r="S61" i="7"/>
  <c r="T61" i="7" s="1"/>
  <c r="S65" i="7"/>
  <c r="T65" i="7" s="1"/>
  <c r="S69" i="7"/>
  <c r="T69" i="7" s="1"/>
  <c r="S73" i="7"/>
  <c r="T73" i="7" s="1"/>
  <c r="S77" i="7"/>
  <c r="T77" i="7" s="1"/>
  <c r="S81" i="7"/>
  <c r="T81" i="7" s="1"/>
  <c r="S85" i="7"/>
  <c r="T85" i="7" s="1"/>
  <c r="S89" i="7"/>
  <c r="T89" i="7" s="1"/>
  <c r="S93" i="7"/>
  <c r="T93" i="7" s="1"/>
  <c r="S97" i="7"/>
  <c r="T97" i="7" s="1"/>
  <c r="S101" i="7"/>
  <c r="T101" i="7" s="1"/>
  <c r="S105" i="7"/>
  <c r="T105" i="7" s="1"/>
  <c r="S109" i="7"/>
  <c r="T109" i="7" s="1"/>
  <c r="S113" i="7"/>
  <c r="T113" i="7" s="1"/>
  <c r="S117" i="7"/>
  <c r="T117" i="7" s="1"/>
  <c r="S121" i="7"/>
  <c r="T121" i="7" s="1"/>
  <c r="S125" i="7"/>
  <c r="T125" i="7" s="1"/>
  <c r="S129" i="7"/>
  <c r="T129" i="7" s="1"/>
  <c r="S133" i="7"/>
  <c r="T133" i="7" s="1"/>
  <c r="S137" i="7"/>
  <c r="T137" i="7" s="1"/>
  <c r="S141" i="7"/>
  <c r="T141" i="7" s="1"/>
  <c r="S145" i="7"/>
  <c r="T145" i="7" s="1"/>
  <c r="S149" i="7"/>
  <c r="T149" i="7" s="1"/>
  <c r="S153" i="7"/>
  <c r="T153" i="7" s="1"/>
  <c r="S157" i="7"/>
  <c r="T157" i="7" s="1"/>
  <c r="S161" i="7"/>
  <c r="T161" i="7" s="1"/>
  <c r="S165" i="7"/>
  <c r="T165" i="7" s="1"/>
  <c r="S169" i="7"/>
  <c r="T169" i="7" s="1"/>
  <c r="F20" i="7"/>
  <c r="G20" i="7" s="1"/>
  <c r="F12" i="7"/>
  <c r="G12" i="7" s="1"/>
  <c r="F8" i="7"/>
  <c r="G8" i="7" s="1"/>
  <c r="F4" i="7"/>
  <c r="G4" i="7" s="1"/>
  <c r="F10" i="7"/>
  <c r="G10" i="7" s="1"/>
  <c r="A27" i="1"/>
  <c r="A28" i="1" s="1"/>
  <c r="A29" i="1" s="1"/>
  <c r="A30" i="1" s="1"/>
  <c r="A31" i="1" s="1"/>
  <c r="A32" i="1" s="1"/>
  <c r="A33" i="1" s="1"/>
  <c r="A34" i="1" s="1"/>
  <c r="M56" i="1" l="1"/>
  <c r="N56" i="1"/>
  <c r="O56" i="1"/>
  <c r="N55" i="1" l="1"/>
  <c r="M55" i="1"/>
  <c r="O55" i="1"/>
  <c r="J29" i="6" l="1"/>
  <c r="M29" i="6"/>
  <c r="N29" i="6"/>
  <c r="P29" i="6"/>
  <c r="Q29" i="6"/>
  <c r="S29" i="6"/>
  <c r="T29" i="6"/>
  <c r="L29" i="6" s="1"/>
  <c r="V29" i="6"/>
  <c r="W29" i="6"/>
  <c r="X29" i="6"/>
  <c r="Y29" i="6"/>
  <c r="R29" i="6" s="1"/>
  <c r="Z29" i="6"/>
  <c r="AA29" i="6"/>
  <c r="AC29" i="6"/>
  <c r="AD29" i="6"/>
  <c r="AB29" i="6" s="1"/>
  <c r="AE29" i="6"/>
  <c r="AF29" i="6"/>
  <c r="AG29" i="6"/>
  <c r="J29" i="1"/>
  <c r="K29" i="1"/>
  <c r="L29" i="1"/>
  <c r="M29" i="1"/>
  <c r="N29" i="1"/>
  <c r="O29" i="1"/>
  <c r="P29" i="1"/>
  <c r="Q29" i="1"/>
  <c r="R29" i="1"/>
  <c r="K29" i="6" l="1"/>
  <c r="O29" i="6"/>
  <c r="U29" i="6"/>
  <c r="J19" i="6"/>
  <c r="M19" i="6"/>
  <c r="N19" i="6"/>
  <c r="P19" i="6"/>
  <c r="Q19" i="6"/>
  <c r="S19" i="6"/>
  <c r="T19" i="6"/>
  <c r="V19" i="6"/>
  <c r="W19" i="6"/>
  <c r="X19" i="6"/>
  <c r="Y19" i="6"/>
  <c r="Z19" i="6"/>
  <c r="AA19" i="6"/>
  <c r="AC19" i="6"/>
  <c r="AD19" i="6"/>
  <c r="AB19" i="6" s="1"/>
  <c r="AE19" i="6"/>
  <c r="AF19" i="6"/>
  <c r="AG19" i="6"/>
  <c r="J21" i="6"/>
  <c r="M21" i="6"/>
  <c r="N21" i="6"/>
  <c r="P21" i="6"/>
  <c r="Q21" i="6"/>
  <c r="S21" i="6"/>
  <c r="T21" i="6"/>
  <c r="V21" i="6"/>
  <c r="W21" i="6"/>
  <c r="O21" i="6" s="1"/>
  <c r="X21" i="6"/>
  <c r="Y21" i="6"/>
  <c r="Z21" i="6"/>
  <c r="AA21" i="6"/>
  <c r="AC21" i="6"/>
  <c r="AD21" i="6"/>
  <c r="AE21" i="6"/>
  <c r="AF21" i="6"/>
  <c r="AG21" i="6"/>
  <c r="J22" i="6"/>
  <c r="M22" i="6"/>
  <c r="N22" i="6"/>
  <c r="P22" i="6"/>
  <c r="Q22" i="6"/>
  <c r="S22" i="6"/>
  <c r="T22" i="6"/>
  <c r="V22" i="6"/>
  <c r="W22" i="6"/>
  <c r="X22" i="6"/>
  <c r="Y22" i="6"/>
  <c r="Z22" i="6"/>
  <c r="AA22" i="6"/>
  <c r="AC22" i="6"/>
  <c r="AD22" i="6"/>
  <c r="AE22" i="6"/>
  <c r="AF22" i="6"/>
  <c r="AG22" i="6"/>
  <c r="J23" i="6"/>
  <c r="M23" i="6"/>
  <c r="N23" i="6"/>
  <c r="P23" i="6"/>
  <c r="Q23" i="6"/>
  <c r="S23" i="6"/>
  <c r="T23" i="6"/>
  <c r="V23" i="6"/>
  <c r="W23" i="6"/>
  <c r="U23" i="6" s="1"/>
  <c r="X23" i="6"/>
  <c r="Y23" i="6"/>
  <c r="Z23" i="6"/>
  <c r="AA23" i="6"/>
  <c r="AC23" i="6"/>
  <c r="AD23" i="6"/>
  <c r="AE23" i="6"/>
  <c r="AF23" i="6"/>
  <c r="AG23" i="6"/>
  <c r="J24" i="6"/>
  <c r="M24" i="6"/>
  <c r="N24" i="6"/>
  <c r="P24" i="6"/>
  <c r="Q24" i="6"/>
  <c r="S24" i="6"/>
  <c r="T24" i="6"/>
  <c r="V24" i="6"/>
  <c r="W24" i="6"/>
  <c r="X24" i="6"/>
  <c r="Y24" i="6"/>
  <c r="Z24" i="6"/>
  <c r="AA24" i="6"/>
  <c r="AC24" i="6"/>
  <c r="AD24" i="6"/>
  <c r="AB24" i="6" s="1"/>
  <c r="AE24" i="6"/>
  <c r="AF24" i="6"/>
  <c r="AG24" i="6"/>
  <c r="J25" i="6"/>
  <c r="M25" i="6"/>
  <c r="N25" i="6"/>
  <c r="P25" i="6"/>
  <c r="Q25" i="6"/>
  <c r="S25" i="6"/>
  <c r="T25" i="6"/>
  <c r="V25" i="6"/>
  <c r="W25" i="6"/>
  <c r="X25" i="6"/>
  <c r="Y25" i="6"/>
  <c r="Z25" i="6"/>
  <c r="AA25" i="6"/>
  <c r="AC25" i="6"/>
  <c r="AD25" i="6"/>
  <c r="AE25" i="6"/>
  <c r="AF25" i="6"/>
  <c r="AG25" i="6"/>
  <c r="J26" i="6"/>
  <c r="M26" i="6"/>
  <c r="N26" i="6"/>
  <c r="P26" i="6"/>
  <c r="Q26" i="6"/>
  <c r="S26" i="6"/>
  <c r="T26" i="6"/>
  <c r="V26" i="6"/>
  <c r="W26" i="6"/>
  <c r="X26" i="6"/>
  <c r="Y26" i="6"/>
  <c r="R26" i="6" s="1"/>
  <c r="Z26" i="6"/>
  <c r="AA26" i="6"/>
  <c r="AC26" i="6"/>
  <c r="AD26" i="6"/>
  <c r="AE26" i="6"/>
  <c r="AF26" i="6"/>
  <c r="AG26" i="6"/>
  <c r="J27" i="6"/>
  <c r="M27" i="6"/>
  <c r="N27" i="6"/>
  <c r="P27" i="6"/>
  <c r="Q27" i="6"/>
  <c r="S27" i="6"/>
  <c r="T27" i="6"/>
  <c r="V27" i="6"/>
  <c r="W27" i="6"/>
  <c r="U27" i="6" s="1"/>
  <c r="X27" i="6"/>
  <c r="Y27" i="6"/>
  <c r="Z27" i="6"/>
  <c r="AA27" i="6"/>
  <c r="AC27" i="6"/>
  <c r="AD27" i="6"/>
  <c r="AE27" i="6"/>
  <c r="AF27" i="6"/>
  <c r="AG27" i="6"/>
  <c r="J28" i="6"/>
  <c r="M28" i="6"/>
  <c r="N28" i="6"/>
  <c r="P28" i="6"/>
  <c r="Q28" i="6"/>
  <c r="S28" i="6"/>
  <c r="T28" i="6"/>
  <c r="V28" i="6"/>
  <c r="W28" i="6"/>
  <c r="X28" i="6"/>
  <c r="Y28" i="6"/>
  <c r="Z28" i="6"/>
  <c r="AA28" i="6"/>
  <c r="AC28" i="6"/>
  <c r="AD28" i="6"/>
  <c r="AB28" i="6" s="1"/>
  <c r="AE28" i="6"/>
  <c r="AF28" i="6"/>
  <c r="AG28" i="6"/>
  <c r="J21" i="1"/>
  <c r="K21" i="1"/>
  <c r="L21" i="1"/>
  <c r="M21" i="1"/>
  <c r="N21" i="1"/>
  <c r="O21" i="1"/>
  <c r="P21" i="1"/>
  <c r="Q21" i="1"/>
  <c r="R21" i="1"/>
  <c r="J22" i="1"/>
  <c r="K22" i="1"/>
  <c r="L22" i="1"/>
  <c r="M22" i="1"/>
  <c r="N22" i="1"/>
  <c r="O22" i="1"/>
  <c r="P22" i="1"/>
  <c r="Q22" i="1"/>
  <c r="R22" i="1"/>
  <c r="J23" i="1"/>
  <c r="K23" i="1"/>
  <c r="L23" i="1"/>
  <c r="M23" i="1"/>
  <c r="N23" i="1"/>
  <c r="O23" i="1"/>
  <c r="P23" i="1"/>
  <c r="Q23" i="1"/>
  <c r="R23" i="1"/>
  <c r="J24" i="1"/>
  <c r="K24" i="1"/>
  <c r="L24" i="1"/>
  <c r="M24" i="1"/>
  <c r="N24" i="1"/>
  <c r="O24" i="1"/>
  <c r="P24" i="1"/>
  <c r="Q24" i="1"/>
  <c r="R24" i="1"/>
  <c r="J25" i="1"/>
  <c r="K25" i="1"/>
  <c r="L25" i="1"/>
  <c r="M25" i="1"/>
  <c r="N25" i="1"/>
  <c r="O25" i="1"/>
  <c r="P25" i="1"/>
  <c r="Q25" i="1"/>
  <c r="R25" i="1"/>
  <c r="J26" i="1"/>
  <c r="K26" i="1"/>
  <c r="L26" i="1"/>
  <c r="M26" i="1"/>
  <c r="N26" i="1"/>
  <c r="O26" i="1"/>
  <c r="P26" i="1"/>
  <c r="Q26" i="1"/>
  <c r="R26" i="1"/>
  <c r="L26" i="6" l="1"/>
  <c r="R22" i="6"/>
  <c r="L22" i="6"/>
  <c r="R25" i="6"/>
  <c r="R21" i="6"/>
  <c r="U28" i="6"/>
  <c r="U24" i="6"/>
  <c r="K26" i="6"/>
  <c r="L25" i="6"/>
  <c r="AB23" i="6"/>
  <c r="U22" i="6"/>
  <c r="L21" i="6"/>
  <c r="R28" i="6"/>
  <c r="AB26" i="6"/>
  <c r="K25" i="6"/>
  <c r="R24" i="6"/>
  <c r="L24" i="6"/>
  <c r="AB22" i="6"/>
  <c r="R19" i="6"/>
  <c r="L19" i="6"/>
  <c r="AB27" i="6"/>
  <c r="L28" i="6"/>
  <c r="R27" i="6"/>
  <c r="L27" i="6"/>
  <c r="AB25" i="6"/>
  <c r="R23" i="6"/>
  <c r="L23" i="6"/>
  <c r="AB21" i="6"/>
  <c r="K19" i="6"/>
  <c r="K28" i="6"/>
  <c r="K27" i="6"/>
  <c r="K24" i="6"/>
  <c r="K23" i="6"/>
  <c r="K22" i="6"/>
  <c r="K21" i="6"/>
  <c r="O28" i="6"/>
  <c r="O25" i="6"/>
  <c r="O24" i="6"/>
  <c r="O22" i="6"/>
  <c r="O27" i="6"/>
  <c r="O26" i="6"/>
  <c r="O23" i="6"/>
  <c r="U26" i="6"/>
  <c r="U25" i="6"/>
  <c r="U21" i="6"/>
  <c r="U19" i="6"/>
  <c r="O19" i="6"/>
  <c r="J18" i="1"/>
  <c r="K18" i="1"/>
  <c r="L18" i="1"/>
  <c r="M18" i="1"/>
  <c r="N18" i="1"/>
  <c r="O18" i="1"/>
  <c r="P18" i="1"/>
  <c r="Q18" i="1"/>
  <c r="R18" i="1"/>
  <c r="J19" i="1"/>
  <c r="K19" i="1"/>
  <c r="L19" i="1"/>
  <c r="M19" i="1"/>
  <c r="N19" i="1"/>
  <c r="O19" i="1"/>
  <c r="P19" i="1"/>
  <c r="Q19" i="1"/>
  <c r="R19" i="1"/>
  <c r="J27" i="1"/>
  <c r="K27" i="1"/>
  <c r="L27" i="1"/>
  <c r="M27" i="1"/>
  <c r="N27" i="1"/>
  <c r="O27" i="1"/>
  <c r="P27" i="1"/>
  <c r="Q27" i="1"/>
  <c r="R27" i="1"/>
  <c r="J28" i="1"/>
  <c r="K28" i="1"/>
  <c r="L28" i="1"/>
  <c r="M28" i="1"/>
  <c r="N28" i="1"/>
  <c r="O28" i="1"/>
  <c r="P28" i="1"/>
  <c r="Q28" i="1"/>
  <c r="R28" i="1"/>
  <c r="CA76" i="6" l="1"/>
  <c r="CA75" i="6"/>
  <c r="CA74" i="6"/>
  <c r="CA60" i="6"/>
  <c r="CA58" i="6"/>
  <c r="CA57" i="6"/>
  <c r="CA56" i="6"/>
  <c r="CA54" i="6"/>
  <c r="CA53" i="6"/>
  <c r="CA51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P10" i="6"/>
  <c r="Q10" i="6"/>
  <c r="P11" i="6"/>
  <c r="Q11" i="6"/>
  <c r="P13" i="6"/>
  <c r="Q13" i="6"/>
  <c r="P14" i="6"/>
  <c r="Q14" i="6"/>
  <c r="P15" i="6"/>
  <c r="Q15" i="6"/>
  <c r="P17" i="6"/>
  <c r="Q17" i="6"/>
  <c r="P18" i="6"/>
  <c r="Q18" i="6"/>
  <c r="P31" i="6"/>
  <c r="Q31" i="6"/>
  <c r="P32" i="6"/>
  <c r="Q32" i="6"/>
  <c r="P33" i="6"/>
  <c r="Q33" i="6"/>
  <c r="P34" i="6"/>
  <c r="Q34" i="6"/>
  <c r="P36" i="6"/>
  <c r="Q36" i="6"/>
  <c r="P37" i="6"/>
  <c r="Q37" i="6"/>
  <c r="P38" i="6"/>
  <c r="Q38" i="6"/>
  <c r="P39" i="6"/>
  <c r="Q39" i="6"/>
  <c r="P40" i="6"/>
  <c r="Q40" i="6"/>
  <c r="P41" i="6"/>
  <c r="Q41" i="6"/>
  <c r="P42" i="6"/>
  <c r="Q42" i="6"/>
  <c r="AG42" i="6"/>
  <c r="AF42" i="6"/>
  <c r="AE42" i="6"/>
  <c r="AD42" i="6"/>
  <c r="AC42" i="6"/>
  <c r="AA42" i="6"/>
  <c r="Z42" i="6"/>
  <c r="Y42" i="6"/>
  <c r="X42" i="6"/>
  <c r="W42" i="6"/>
  <c r="V42" i="6"/>
  <c r="T42" i="6"/>
  <c r="S42" i="6"/>
  <c r="N42" i="6"/>
  <c r="M42" i="6"/>
  <c r="AG41" i="6"/>
  <c r="AF41" i="6"/>
  <c r="AE41" i="6"/>
  <c r="AD41" i="6"/>
  <c r="AC41" i="6"/>
  <c r="AA41" i="6"/>
  <c r="Z41" i="6"/>
  <c r="Y41" i="6"/>
  <c r="X41" i="6"/>
  <c r="W41" i="6"/>
  <c r="V41" i="6"/>
  <c r="T41" i="6"/>
  <c r="S41" i="6"/>
  <c r="N41" i="6"/>
  <c r="M41" i="6"/>
  <c r="AG40" i="6"/>
  <c r="AF40" i="6"/>
  <c r="AE40" i="6"/>
  <c r="AD40" i="6"/>
  <c r="AC40" i="6"/>
  <c r="AA40" i="6"/>
  <c r="Z40" i="6"/>
  <c r="Y40" i="6"/>
  <c r="X40" i="6"/>
  <c r="W40" i="6"/>
  <c r="V40" i="6"/>
  <c r="T40" i="6"/>
  <c r="S40" i="6"/>
  <c r="N40" i="6"/>
  <c r="M40" i="6"/>
  <c r="AG39" i="6"/>
  <c r="AF39" i="6"/>
  <c r="AE39" i="6"/>
  <c r="AD39" i="6"/>
  <c r="AC39" i="6"/>
  <c r="AA39" i="6"/>
  <c r="Z39" i="6"/>
  <c r="Y39" i="6"/>
  <c r="X39" i="6"/>
  <c r="W39" i="6"/>
  <c r="V39" i="6"/>
  <c r="T39" i="6"/>
  <c r="S39" i="6"/>
  <c r="N39" i="6"/>
  <c r="M39" i="6"/>
  <c r="AG38" i="6"/>
  <c r="AF38" i="6"/>
  <c r="AE38" i="6"/>
  <c r="AD38" i="6"/>
  <c r="AC38" i="6"/>
  <c r="AA38" i="6"/>
  <c r="Z38" i="6"/>
  <c r="Y38" i="6"/>
  <c r="X38" i="6"/>
  <c r="W38" i="6"/>
  <c r="V38" i="6"/>
  <c r="T38" i="6"/>
  <c r="S38" i="6"/>
  <c r="N38" i="6"/>
  <c r="M38" i="6"/>
  <c r="AG37" i="6"/>
  <c r="AF37" i="6"/>
  <c r="AE37" i="6"/>
  <c r="AD37" i="6"/>
  <c r="AC37" i="6"/>
  <c r="AA37" i="6"/>
  <c r="Z37" i="6"/>
  <c r="Y37" i="6"/>
  <c r="X37" i="6"/>
  <c r="W37" i="6"/>
  <c r="V37" i="6"/>
  <c r="T37" i="6"/>
  <c r="S37" i="6"/>
  <c r="N37" i="6"/>
  <c r="M37" i="6"/>
  <c r="AG36" i="6"/>
  <c r="AF36" i="6"/>
  <c r="AE36" i="6"/>
  <c r="AD36" i="6"/>
  <c r="AC36" i="6"/>
  <c r="AA36" i="6"/>
  <c r="Z36" i="6"/>
  <c r="Y36" i="6"/>
  <c r="X36" i="6"/>
  <c r="W36" i="6"/>
  <c r="V36" i="6"/>
  <c r="T36" i="6"/>
  <c r="S36" i="6"/>
  <c r="N36" i="6"/>
  <c r="M36" i="6"/>
  <c r="AG34" i="6"/>
  <c r="AF34" i="6"/>
  <c r="AE34" i="6"/>
  <c r="AD34" i="6"/>
  <c r="AC34" i="6"/>
  <c r="AA34" i="6"/>
  <c r="Z34" i="6"/>
  <c r="Y34" i="6"/>
  <c r="X34" i="6"/>
  <c r="W34" i="6"/>
  <c r="V34" i="6"/>
  <c r="T34" i="6"/>
  <c r="S34" i="6"/>
  <c r="N34" i="6"/>
  <c r="M34" i="6"/>
  <c r="AG33" i="6"/>
  <c r="AF33" i="6"/>
  <c r="AE33" i="6"/>
  <c r="AD33" i="6"/>
  <c r="AC33" i="6"/>
  <c r="AA33" i="6"/>
  <c r="Z33" i="6"/>
  <c r="Y33" i="6"/>
  <c r="X33" i="6"/>
  <c r="W33" i="6"/>
  <c r="V33" i="6"/>
  <c r="T33" i="6"/>
  <c r="S33" i="6"/>
  <c r="N33" i="6"/>
  <c r="M33" i="6"/>
  <c r="AG32" i="6"/>
  <c r="AF32" i="6"/>
  <c r="AE32" i="6"/>
  <c r="AD32" i="6"/>
  <c r="AC32" i="6"/>
  <c r="AA32" i="6"/>
  <c r="Z32" i="6"/>
  <c r="Y32" i="6"/>
  <c r="X32" i="6"/>
  <c r="W32" i="6"/>
  <c r="V32" i="6"/>
  <c r="T32" i="6"/>
  <c r="S32" i="6"/>
  <c r="N32" i="6"/>
  <c r="M32" i="6"/>
  <c r="AG31" i="6"/>
  <c r="AF31" i="6"/>
  <c r="AE31" i="6"/>
  <c r="AD31" i="6"/>
  <c r="AC31" i="6"/>
  <c r="AA31" i="6"/>
  <c r="Z31" i="6"/>
  <c r="Y31" i="6"/>
  <c r="X31" i="6"/>
  <c r="W31" i="6"/>
  <c r="V31" i="6"/>
  <c r="T31" i="6"/>
  <c r="S31" i="6"/>
  <c r="N31" i="6"/>
  <c r="M31" i="6"/>
  <c r="AG18" i="6"/>
  <c r="AF18" i="6"/>
  <c r="AE18" i="6"/>
  <c r="AD18" i="6"/>
  <c r="AC18" i="6"/>
  <c r="AA18" i="6"/>
  <c r="Z18" i="6"/>
  <c r="Y18" i="6"/>
  <c r="X18" i="6"/>
  <c r="W18" i="6"/>
  <c r="V18" i="6"/>
  <c r="T18" i="6"/>
  <c r="S18" i="6"/>
  <c r="N18" i="6"/>
  <c r="M18" i="6"/>
  <c r="AG17" i="6"/>
  <c r="AF17" i="6"/>
  <c r="AE17" i="6"/>
  <c r="AD17" i="6"/>
  <c r="AC17" i="6"/>
  <c r="AA17" i="6"/>
  <c r="Z17" i="6"/>
  <c r="Y17" i="6"/>
  <c r="X17" i="6"/>
  <c r="W17" i="6"/>
  <c r="V17" i="6"/>
  <c r="T17" i="6"/>
  <c r="S17" i="6"/>
  <c r="N17" i="6"/>
  <c r="M17" i="6"/>
  <c r="AG15" i="6"/>
  <c r="AF15" i="6"/>
  <c r="AE15" i="6"/>
  <c r="AD15" i="6"/>
  <c r="AC15" i="6"/>
  <c r="AA15" i="6"/>
  <c r="Z15" i="6"/>
  <c r="Y15" i="6"/>
  <c r="X15" i="6"/>
  <c r="W15" i="6"/>
  <c r="V15" i="6"/>
  <c r="T15" i="6"/>
  <c r="S15" i="6"/>
  <c r="N15" i="6"/>
  <c r="M15" i="6"/>
  <c r="AG14" i="6"/>
  <c r="AF14" i="6"/>
  <c r="AE14" i="6"/>
  <c r="AD14" i="6"/>
  <c r="AC14" i="6"/>
  <c r="AA14" i="6"/>
  <c r="Z14" i="6"/>
  <c r="Y14" i="6"/>
  <c r="X14" i="6"/>
  <c r="W14" i="6"/>
  <c r="V14" i="6"/>
  <c r="T14" i="6"/>
  <c r="S14" i="6"/>
  <c r="N14" i="6"/>
  <c r="M14" i="6"/>
  <c r="AG13" i="6"/>
  <c r="AF13" i="6"/>
  <c r="AE13" i="6"/>
  <c r="AD13" i="6"/>
  <c r="AC13" i="6"/>
  <c r="AA13" i="6"/>
  <c r="Z13" i="6"/>
  <c r="Y13" i="6"/>
  <c r="X13" i="6"/>
  <c r="W13" i="6"/>
  <c r="V13" i="6"/>
  <c r="T13" i="6"/>
  <c r="S13" i="6"/>
  <c r="N13" i="6"/>
  <c r="M13" i="6"/>
  <c r="AG11" i="6"/>
  <c r="AF11" i="6"/>
  <c r="AE11" i="6"/>
  <c r="AD11" i="6"/>
  <c r="AC11" i="6"/>
  <c r="AA11" i="6"/>
  <c r="Z11" i="6"/>
  <c r="Y11" i="6"/>
  <c r="X11" i="6"/>
  <c r="W11" i="6"/>
  <c r="V11" i="6"/>
  <c r="T11" i="6"/>
  <c r="S11" i="6"/>
  <c r="N11" i="6"/>
  <c r="M11" i="6"/>
  <c r="AG10" i="6"/>
  <c r="AF10" i="6"/>
  <c r="AE10" i="6"/>
  <c r="AD10" i="6"/>
  <c r="AC10" i="6"/>
  <c r="AA10" i="6"/>
  <c r="Z10" i="6"/>
  <c r="Y10" i="6"/>
  <c r="X10" i="6"/>
  <c r="W10" i="6"/>
  <c r="V10" i="6"/>
  <c r="T10" i="6"/>
  <c r="S10" i="6"/>
  <c r="N10" i="6"/>
  <c r="M10" i="6"/>
  <c r="M8" i="6"/>
  <c r="J10" i="6"/>
  <c r="J11" i="6"/>
  <c r="J13" i="6"/>
  <c r="J14" i="6"/>
  <c r="J15" i="6"/>
  <c r="J17" i="6"/>
  <c r="J18" i="6"/>
  <c r="J31" i="6"/>
  <c r="J32" i="6"/>
  <c r="J33" i="6"/>
  <c r="J34" i="6"/>
  <c r="J36" i="6"/>
  <c r="J37" i="6"/>
  <c r="J38" i="6"/>
  <c r="J39" i="6"/>
  <c r="J40" i="6"/>
  <c r="J41" i="6"/>
  <c r="J42" i="6"/>
  <c r="J8" i="6"/>
  <c r="J41" i="1"/>
  <c r="J43" i="1"/>
  <c r="J44" i="1"/>
  <c r="J45" i="1"/>
  <c r="J46" i="1"/>
  <c r="J47" i="1"/>
  <c r="J48" i="1"/>
  <c r="J49" i="1"/>
  <c r="J10" i="1"/>
  <c r="J11" i="1"/>
  <c r="J13" i="1"/>
  <c r="J14" i="1"/>
  <c r="J15" i="1"/>
  <c r="J17" i="1"/>
  <c r="J32" i="1"/>
  <c r="J33" i="1"/>
  <c r="J34" i="1"/>
  <c r="J35" i="1"/>
  <c r="J36" i="1"/>
  <c r="J37" i="1"/>
  <c r="J38" i="1"/>
  <c r="J39" i="1"/>
  <c r="J40" i="1"/>
  <c r="J8" i="1"/>
  <c r="P8" i="6"/>
  <c r="S8" i="6"/>
  <c r="V8" i="6"/>
  <c r="X8" i="6"/>
  <c r="Z8" i="6"/>
  <c r="AC8" i="6"/>
  <c r="AE8" i="6"/>
  <c r="AG8" i="6"/>
  <c r="CA33" i="6"/>
  <c r="CA32" i="6"/>
  <c r="CA31" i="6"/>
  <c r="CA17" i="6"/>
  <c r="CA15" i="6"/>
  <c r="CA14" i="6"/>
  <c r="CA13" i="6"/>
  <c r="CA11" i="6"/>
  <c r="CA10" i="6"/>
  <c r="CA8" i="6"/>
  <c r="AF8" i="6"/>
  <c r="AD8" i="6"/>
  <c r="AA8" i="6"/>
  <c r="Y8" i="6"/>
  <c r="W8" i="6"/>
  <c r="O8" i="6" s="1"/>
  <c r="T8" i="6"/>
  <c r="Q8" i="6"/>
  <c r="N8" i="6"/>
  <c r="AM3" i="6"/>
  <c r="AL3" i="6"/>
  <c r="AK3" i="6"/>
  <c r="AJ3" i="6"/>
  <c r="R49" i="1"/>
  <c r="Q49" i="1"/>
  <c r="P49" i="1"/>
  <c r="O49" i="1"/>
  <c r="N49" i="1"/>
  <c r="M49" i="1"/>
  <c r="L49" i="1"/>
  <c r="K49" i="1"/>
  <c r="R48" i="1"/>
  <c r="Q48" i="1"/>
  <c r="P48" i="1"/>
  <c r="O48" i="1"/>
  <c r="N48" i="1"/>
  <c r="M48" i="1"/>
  <c r="L48" i="1"/>
  <c r="K48" i="1"/>
  <c r="R47" i="1"/>
  <c r="Q47" i="1"/>
  <c r="P47" i="1"/>
  <c r="O47" i="1"/>
  <c r="N47" i="1"/>
  <c r="M47" i="1"/>
  <c r="L47" i="1"/>
  <c r="K47" i="1"/>
  <c r="R46" i="1"/>
  <c r="Q46" i="1"/>
  <c r="P46" i="1"/>
  <c r="O46" i="1"/>
  <c r="N46" i="1"/>
  <c r="M46" i="1"/>
  <c r="L46" i="1"/>
  <c r="K46" i="1"/>
  <c r="R45" i="1"/>
  <c r="Q45" i="1"/>
  <c r="P45" i="1"/>
  <c r="O45" i="1"/>
  <c r="N45" i="1"/>
  <c r="M45" i="1"/>
  <c r="L45" i="1"/>
  <c r="K45" i="1"/>
  <c r="R44" i="1"/>
  <c r="Q44" i="1"/>
  <c r="P44" i="1"/>
  <c r="O44" i="1"/>
  <c r="N44" i="1"/>
  <c r="M44" i="1"/>
  <c r="L44" i="1"/>
  <c r="K44" i="1"/>
  <c r="R43" i="1"/>
  <c r="Q43" i="1"/>
  <c r="P43" i="1"/>
  <c r="O43" i="1"/>
  <c r="N43" i="1"/>
  <c r="M43" i="1"/>
  <c r="L43" i="1"/>
  <c r="K43" i="1"/>
  <c r="BF80" i="6" l="1"/>
  <c r="BF69" i="6"/>
  <c r="BF65" i="6"/>
  <c r="BF72" i="6"/>
  <c r="BF68" i="6"/>
  <c r="BF64" i="6"/>
  <c r="BF71" i="6"/>
  <c r="BF67" i="6"/>
  <c r="BF62" i="6"/>
  <c r="BF66" i="6"/>
  <c r="BF70" i="6"/>
  <c r="BO80" i="6"/>
  <c r="BO62" i="6"/>
  <c r="BO66" i="6"/>
  <c r="BO70" i="6"/>
  <c r="BO72" i="6"/>
  <c r="BO69" i="6"/>
  <c r="BO65" i="6"/>
  <c r="BO71" i="6"/>
  <c r="BO64" i="6"/>
  <c r="BO67" i="6"/>
  <c r="BO68" i="6"/>
  <c r="AR58" i="6"/>
  <c r="AR67" i="6"/>
  <c r="AR62" i="6"/>
  <c r="AR66" i="6"/>
  <c r="AR70" i="6"/>
  <c r="AR65" i="6"/>
  <c r="AR69" i="6"/>
  <c r="AR72" i="6"/>
  <c r="AR68" i="6"/>
  <c r="AR64" i="6"/>
  <c r="AR71" i="6"/>
  <c r="AS57" i="6"/>
  <c r="AS64" i="6"/>
  <c r="AS67" i="6"/>
  <c r="AS62" i="6"/>
  <c r="AS66" i="6"/>
  <c r="AS70" i="6"/>
  <c r="AS69" i="6"/>
  <c r="AS65" i="6"/>
  <c r="AS72" i="6"/>
  <c r="AS71" i="6"/>
  <c r="AS68" i="6"/>
  <c r="AT77" i="6"/>
  <c r="AT71" i="6"/>
  <c r="AT62" i="6"/>
  <c r="AT66" i="6"/>
  <c r="AT64" i="6"/>
  <c r="AT69" i="6"/>
  <c r="AT67" i="6"/>
  <c r="AT70" i="6"/>
  <c r="AT65" i="6"/>
  <c r="AT72" i="6"/>
  <c r="AT68" i="6"/>
  <c r="BB79" i="6"/>
  <c r="BB71" i="6"/>
  <c r="BB64" i="6"/>
  <c r="BB62" i="6"/>
  <c r="BB70" i="6"/>
  <c r="BB67" i="6"/>
  <c r="BB66" i="6"/>
  <c r="BB69" i="6"/>
  <c r="BB68" i="6"/>
  <c r="BB65" i="6"/>
  <c r="BB72" i="6"/>
  <c r="BJ77" i="6"/>
  <c r="BJ71" i="6"/>
  <c r="BJ64" i="6"/>
  <c r="BJ66" i="6"/>
  <c r="BJ67" i="6"/>
  <c r="BJ62" i="6"/>
  <c r="BJ70" i="6"/>
  <c r="BJ65" i="6"/>
  <c r="BJ72" i="6"/>
  <c r="BJ68" i="6"/>
  <c r="BJ69" i="6"/>
  <c r="BR57" i="6"/>
  <c r="BR71" i="6"/>
  <c r="BR69" i="6"/>
  <c r="BR64" i="6"/>
  <c r="BR70" i="6"/>
  <c r="BR67" i="6"/>
  <c r="BR62" i="6"/>
  <c r="BR66" i="6"/>
  <c r="BR68" i="6"/>
  <c r="BR65" i="6"/>
  <c r="BR72" i="6"/>
  <c r="BN60" i="6"/>
  <c r="BN69" i="6"/>
  <c r="BN71" i="6"/>
  <c r="BN68" i="6"/>
  <c r="BN65" i="6"/>
  <c r="BN72" i="6"/>
  <c r="BN64" i="6"/>
  <c r="BN66" i="6"/>
  <c r="BN70" i="6"/>
  <c r="BN67" i="6"/>
  <c r="BN62" i="6"/>
  <c r="AQ60" i="6"/>
  <c r="AQ62" i="6"/>
  <c r="AQ66" i="6"/>
  <c r="AQ70" i="6"/>
  <c r="AQ72" i="6"/>
  <c r="AQ69" i="6"/>
  <c r="AQ68" i="6"/>
  <c r="AQ65" i="6"/>
  <c r="AQ71" i="6"/>
  <c r="AQ67" i="6"/>
  <c r="AQ64" i="6"/>
  <c r="BW62" i="6"/>
  <c r="BW66" i="6"/>
  <c r="BW70" i="6"/>
  <c r="BW68" i="6"/>
  <c r="BW69" i="6"/>
  <c r="BW65" i="6"/>
  <c r="BW72" i="6"/>
  <c r="BW71" i="6"/>
  <c r="BW67" i="6"/>
  <c r="BW64" i="6"/>
  <c r="BH80" i="6"/>
  <c r="BH67" i="6"/>
  <c r="BH72" i="6"/>
  <c r="BH62" i="6"/>
  <c r="BH66" i="6"/>
  <c r="BH70" i="6"/>
  <c r="BH69" i="6"/>
  <c r="BH65" i="6"/>
  <c r="BH68" i="6"/>
  <c r="BH64" i="6"/>
  <c r="BH71" i="6"/>
  <c r="BA83" i="6"/>
  <c r="BA64" i="6"/>
  <c r="BA67" i="6"/>
  <c r="BA69" i="6"/>
  <c r="BA62" i="6"/>
  <c r="BA66" i="6"/>
  <c r="BA70" i="6"/>
  <c r="BA65" i="6"/>
  <c r="BA72" i="6"/>
  <c r="BA68" i="6"/>
  <c r="BA71" i="6"/>
  <c r="AU76" i="6"/>
  <c r="AU68" i="6"/>
  <c r="Y68" i="6" s="1"/>
  <c r="AU71" i="6"/>
  <c r="AU67" i="6"/>
  <c r="AU62" i="6"/>
  <c r="AU64" i="6"/>
  <c r="AU66" i="6"/>
  <c r="AU69" i="6"/>
  <c r="AU70" i="6"/>
  <c r="AU65" i="6"/>
  <c r="AU72" i="6"/>
  <c r="BC82" i="6"/>
  <c r="BC68" i="6"/>
  <c r="BC62" i="6"/>
  <c r="BC66" i="6"/>
  <c r="BC71" i="6"/>
  <c r="BC64" i="6"/>
  <c r="BC67" i="6"/>
  <c r="BC70" i="6"/>
  <c r="BC69" i="6"/>
  <c r="BC65" i="6"/>
  <c r="BC72" i="6"/>
  <c r="BK82" i="6"/>
  <c r="BK68" i="6"/>
  <c r="BK71" i="6"/>
  <c r="BK67" i="6"/>
  <c r="BK66" i="6"/>
  <c r="BK64" i="6"/>
  <c r="BK69" i="6"/>
  <c r="BK65" i="6"/>
  <c r="BK72" i="6"/>
  <c r="BK62" i="6"/>
  <c r="BK70" i="6"/>
  <c r="BS61" i="6"/>
  <c r="BS68" i="6"/>
  <c r="BS70" i="6"/>
  <c r="BS71" i="6"/>
  <c r="BS64" i="6"/>
  <c r="BS67" i="6"/>
  <c r="BS66" i="6"/>
  <c r="BS69" i="6"/>
  <c r="BS65" i="6"/>
  <c r="BS62" i="6"/>
  <c r="BS72" i="6"/>
  <c r="AP51" i="6"/>
  <c r="AP69" i="6"/>
  <c r="AP68" i="6"/>
  <c r="AP65" i="6"/>
  <c r="AP72" i="6"/>
  <c r="AP71" i="6"/>
  <c r="T71" i="6" s="1"/>
  <c r="AP64" i="6"/>
  <c r="AP70" i="6"/>
  <c r="AP67" i="6"/>
  <c r="AP62" i="6"/>
  <c r="AP66" i="6"/>
  <c r="BV58" i="6"/>
  <c r="BV69" i="6"/>
  <c r="BV68" i="6"/>
  <c r="BV65" i="6"/>
  <c r="BV72" i="6"/>
  <c r="BV64" i="6"/>
  <c r="BV67" i="6"/>
  <c r="BV62" i="6"/>
  <c r="BV66" i="6"/>
  <c r="BV70" i="6"/>
  <c r="BV71" i="6"/>
  <c r="BG53" i="6"/>
  <c r="BG62" i="6"/>
  <c r="BG66" i="6"/>
  <c r="BG70" i="6"/>
  <c r="BG65" i="6"/>
  <c r="BG69" i="6"/>
  <c r="BG72" i="6"/>
  <c r="BG68" i="6"/>
  <c r="BG71" i="6"/>
  <c r="BG67" i="6"/>
  <c r="BG64" i="6"/>
  <c r="BP74" i="6"/>
  <c r="BP67" i="6"/>
  <c r="BP65" i="6"/>
  <c r="BP62" i="6"/>
  <c r="BP66" i="6"/>
  <c r="BP70" i="6"/>
  <c r="BP72" i="6"/>
  <c r="BP69" i="6"/>
  <c r="BP68" i="6"/>
  <c r="BP71" i="6"/>
  <c r="BP64" i="6"/>
  <c r="BX67" i="6"/>
  <c r="BX62" i="6"/>
  <c r="BX66" i="6"/>
  <c r="BX70" i="6"/>
  <c r="BX65" i="6"/>
  <c r="BX69" i="6"/>
  <c r="BX68" i="6"/>
  <c r="BX64" i="6"/>
  <c r="BX71" i="6"/>
  <c r="BX72" i="6"/>
  <c r="BQ83" i="6"/>
  <c r="BQ64" i="6"/>
  <c r="BQ67" i="6"/>
  <c r="BQ69" i="6"/>
  <c r="BQ62" i="6"/>
  <c r="BQ66" i="6"/>
  <c r="BQ70" i="6"/>
  <c r="BQ65" i="6"/>
  <c r="BQ72" i="6"/>
  <c r="BQ68" i="6"/>
  <c r="BQ71" i="6"/>
  <c r="AN53" i="6"/>
  <c r="AN65" i="6"/>
  <c r="AN72" i="6"/>
  <c r="AN64" i="6"/>
  <c r="AN67" i="6"/>
  <c r="AN68" i="6"/>
  <c r="AN71" i="6"/>
  <c r="AN62" i="6"/>
  <c r="AN66" i="6"/>
  <c r="AN70" i="6"/>
  <c r="AN69" i="6"/>
  <c r="AV84" i="6"/>
  <c r="AV65" i="6"/>
  <c r="Z65" i="6" s="1"/>
  <c r="AV72" i="6"/>
  <c r="AV68" i="6"/>
  <c r="AV64" i="6"/>
  <c r="AV71" i="6"/>
  <c r="AV62" i="6"/>
  <c r="AV66" i="6"/>
  <c r="AV70" i="6"/>
  <c r="AV69" i="6"/>
  <c r="AV67" i="6"/>
  <c r="BD76" i="6"/>
  <c r="BD65" i="6"/>
  <c r="BD72" i="6"/>
  <c r="BD68" i="6"/>
  <c r="BD67" i="6"/>
  <c r="BD71" i="6"/>
  <c r="BD64" i="6"/>
  <c r="BD62" i="6"/>
  <c r="BD66" i="6"/>
  <c r="BD70" i="6"/>
  <c r="BD69" i="6"/>
  <c r="BL51" i="6"/>
  <c r="BL65" i="6"/>
  <c r="BL72" i="6"/>
  <c r="BL68" i="6"/>
  <c r="BL64" i="6"/>
  <c r="BL71" i="6"/>
  <c r="BL67" i="6"/>
  <c r="BL62" i="6"/>
  <c r="BL66" i="6"/>
  <c r="BL70" i="6"/>
  <c r="BL69" i="6"/>
  <c r="BT54" i="6"/>
  <c r="BT65" i="6"/>
  <c r="BT72" i="6"/>
  <c r="BT64" i="6"/>
  <c r="BT67" i="6"/>
  <c r="BT68" i="6"/>
  <c r="BT71" i="6"/>
  <c r="BT62" i="6"/>
  <c r="BT66" i="6"/>
  <c r="BT70" i="6"/>
  <c r="BT69" i="6"/>
  <c r="AX57" i="6"/>
  <c r="AX69" i="6"/>
  <c r="AX65" i="6"/>
  <c r="AX72" i="6"/>
  <c r="AX68" i="6"/>
  <c r="AX64" i="6"/>
  <c r="AC64" i="6" s="1"/>
  <c r="AX62" i="6"/>
  <c r="AX66" i="6"/>
  <c r="AX67" i="6"/>
  <c r="AX70" i="6"/>
  <c r="AX71" i="6"/>
  <c r="AY84" i="6"/>
  <c r="AY62" i="6"/>
  <c r="AY66" i="6"/>
  <c r="AY70" i="6"/>
  <c r="AY69" i="6"/>
  <c r="AY65" i="6"/>
  <c r="AY72" i="6"/>
  <c r="AY71" i="6"/>
  <c r="AY68" i="6"/>
  <c r="AY64" i="6"/>
  <c r="AY67" i="6"/>
  <c r="AZ57" i="6"/>
  <c r="AZ67" i="6"/>
  <c r="AZ65" i="6"/>
  <c r="AZ62" i="6"/>
  <c r="AZ66" i="6"/>
  <c r="AZ70" i="6"/>
  <c r="AZ69" i="6"/>
  <c r="AZ68" i="6"/>
  <c r="AZ72" i="6"/>
  <c r="AZ71" i="6"/>
  <c r="AZ64" i="6"/>
  <c r="BI64" i="6"/>
  <c r="BI67" i="6"/>
  <c r="BI62" i="6"/>
  <c r="BI66" i="6"/>
  <c r="BI70" i="6"/>
  <c r="BI69" i="6"/>
  <c r="BI65" i="6"/>
  <c r="BI72" i="6"/>
  <c r="BI71" i="6"/>
  <c r="BI68" i="6"/>
  <c r="AO84" i="6"/>
  <c r="AO65" i="6"/>
  <c r="AO72" i="6"/>
  <c r="T72" i="6" s="1"/>
  <c r="AO64" i="6"/>
  <c r="AO68" i="6"/>
  <c r="AO71" i="6"/>
  <c r="AO67" i="6"/>
  <c r="AO62" i="6"/>
  <c r="AO66" i="6"/>
  <c r="AO70" i="6"/>
  <c r="AO69" i="6"/>
  <c r="AW75" i="6"/>
  <c r="AW71" i="6"/>
  <c r="AW64" i="6"/>
  <c r="AW65" i="6"/>
  <c r="AW72" i="6"/>
  <c r="AW68" i="6"/>
  <c r="AW67" i="6"/>
  <c r="AW69" i="6"/>
  <c r="AW62" i="6"/>
  <c r="AW66" i="6"/>
  <c r="AW70" i="6"/>
  <c r="BE85" i="6"/>
  <c r="BE65" i="6"/>
  <c r="BE72" i="6"/>
  <c r="BE71" i="6"/>
  <c r="BE68" i="6"/>
  <c r="AA68" i="6" s="1"/>
  <c r="BE64" i="6"/>
  <c r="BE67" i="6"/>
  <c r="BE62" i="6"/>
  <c r="BE66" i="6"/>
  <c r="BE70" i="6"/>
  <c r="BE69" i="6"/>
  <c r="BM51" i="6"/>
  <c r="BM65" i="6"/>
  <c r="BM72" i="6"/>
  <c r="BM64" i="6"/>
  <c r="BM68" i="6"/>
  <c r="BM71" i="6"/>
  <c r="BM67" i="6"/>
  <c r="BM69" i="6"/>
  <c r="BM62" i="6"/>
  <c r="BM66" i="6"/>
  <c r="BM70" i="6"/>
  <c r="BU76" i="6"/>
  <c r="BU64" i="6"/>
  <c r="BU65" i="6"/>
  <c r="BU72" i="6"/>
  <c r="BU71" i="6"/>
  <c r="BU68" i="6"/>
  <c r="BU67" i="6"/>
  <c r="BU62" i="6"/>
  <c r="BU66" i="6"/>
  <c r="BU70" i="6"/>
  <c r="BU69" i="6"/>
  <c r="L8" i="6"/>
  <c r="R8" i="6"/>
  <c r="AB13" i="6"/>
  <c r="AB34" i="6"/>
  <c r="O10" i="6"/>
  <c r="R13" i="6"/>
  <c r="O32" i="6"/>
  <c r="R34" i="6"/>
  <c r="O41" i="6"/>
  <c r="AO83" i="6"/>
  <c r="AU56" i="6"/>
  <c r="BA79" i="6"/>
  <c r="BT61" i="6"/>
  <c r="BS56" i="6"/>
  <c r="AS80" i="6"/>
  <c r="AV53" i="6"/>
  <c r="BB83" i="6"/>
  <c r="BD77" i="6"/>
  <c r="BC61" i="6"/>
  <c r="BB56" i="6"/>
  <c r="AW76" i="6"/>
  <c r="AP53" i="6"/>
  <c r="BJ82" i="6"/>
  <c r="BC77" i="6"/>
  <c r="BB61" i="6"/>
  <c r="BV54" i="6"/>
  <c r="AV76" i="6"/>
  <c r="AX80" i="6"/>
  <c r="BD82" i="6"/>
  <c r="BL76" i="6"/>
  <c r="BF60" i="6"/>
  <c r="BE54" i="6"/>
  <c r="AW85" i="6"/>
  <c r="AW74" i="6"/>
  <c r="AX79" i="6"/>
  <c r="BM81" i="6"/>
  <c r="BF76" i="6"/>
  <c r="BE60" i="6"/>
  <c r="BD54" i="6"/>
  <c r="AV85" i="6"/>
  <c r="AQ74" i="6"/>
  <c r="BN85" i="6"/>
  <c r="BL81" i="6"/>
  <c r="BO75" i="6"/>
  <c r="BN58" i="6"/>
  <c r="AO85" i="6"/>
  <c r="BM85" i="6"/>
  <c r="BN75" i="6"/>
  <c r="BQ57" i="6"/>
  <c r="BT51" i="6"/>
  <c r="AW84" i="6"/>
  <c r="AV56" i="6"/>
  <c r="BV84" i="6"/>
  <c r="BR79" i="6"/>
  <c r="BR74" i="6"/>
  <c r="BT56" i="6"/>
  <c r="BN51" i="6"/>
  <c r="BX51" i="6"/>
  <c r="BX54" i="6"/>
  <c r="BX60" i="6"/>
  <c r="BX76" i="6"/>
  <c r="BX81" i="6"/>
  <c r="BX85" i="6"/>
  <c r="BX56" i="6"/>
  <c r="BX61" i="6"/>
  <c r="BX77" i="6"/>
  <c r="BX82" i="6"/>
  <c r="BP80" i="6"/>
  <c r="BH53" i="6"/>
  <c r="AR82" i="6"/>
  <c r="BQ74" i="6"/>
  <c r="BH58" i="6"/>
  <c r="AQ53" i="6"/>
  <c r="AQ75" i="6"/>
  <c r="AQ84" i="6"/>
  <c r="AQ54" i="6"/>
  <c r="AQ76" i="6"/>
  <c r="AQ56" i="6"/>
  <c r="AQ77" i="6"/>
  <c r="AQ57" i="6"/>
  <c r="AQ79" i="6"/>
  <c r="AQ58" i="6"/>
  <c r="AQ80" i="6"/>
  <c r="AY51" i="6"/>
  <c r="AY54" i="6"/>
  <c r="AY60" i="6"/>
  <c r="AY76" i="6"/>
  <c r="AY81" i="6"/>
  <c r="AY85" i="6"/>
  <c r="AY56" i="6"/>
  <c r="AY61" i="6"/>
  <c r="AY77" i="6"/>
  <c r="AY82" i="6"/>
  <c r="AY57" i="6"/>
  <c r="AY74" i="6"/>
  <c r="AY79" i="6"/>
  <c r="AY83" i="6"/>
  <c r="BG51" i="6"/>
  <c r="BG54" i="6"/>
  <c r="BG60" i="6"/>
  <c r="BG76" i="6"/>
  <c r="BG81" i="6"/>
  <c r="BG85" i="6"/>
  <c r="BG56" i="6"/>
  <c r="BG61" i="6"/>
  <c r="BG77" i="6"/>
  <c r="BG82" i="6"/>
  <c r="BG57" i="6"/>
  <c r="BG74" i="6"/>
  <c r="BG79" i="6"/>
  <c r="BG83" i="6"/>
  <c r="BO51" i="6"/>
  <c r="BO54" i="6"/>
  <c r="BO60" i="6"/>
  <c r="BO76" i="6"/>
  <c r="BO81" i="6"/>
  <c r="BO85" i="6"/>
  <c r="BO56" i="6"/>
  <c r="BO61" i="6"/>
  <c r="BO77" i="6"/>
  <c r="BO82" i="6"/>
  <c r="BO57" i="6"/>
  <c r="BO74" i="6"/>
  <c r="BO79" i="6"/>
  <c r="BO83" i="6"/>
  <c r="BW51" i="6"/>
  <c r="BW54" i="6"/>
  <c r="BW60" i="6"/>
  <c r="BW76" i="6"/>
  <c r="BW81" i="6"/>
  <c r="BW85" i="6"/>
  <c r="BW56" i="6"/>
  <c r="BW61" i="6"/>
  <c r="BW77" i="6"/>
  <c r="BW82" i="6"/>
  <c r="BW57" i="6"/>
  <c r="BW74" i="6"/>
  <c r="BW79" i="6"/>
  <c r="BW83" i="6"/>
  <c r="AN80" i="6"/>
  <c r="AP85" i="6"/>
  <c r="AP83" i="6"/>
  <c r="AT80" i="6"/>
  <c r="AO75" i="6"/>
  <c r="AS60" i="6"/>
  <c r="AW53" i="6"/>
  <c r="AX81" i="6"/>
  <c r="BT85" i="6"/>
  <c r="BW84" i="6"/>
  <c r="AZ84" i="6"/>
  <c r="BH83" i="6"/>
  <c r="BN81" i="6"/>
  <c r="BV80" i="6"/>
  <c r="AY80" i="6"/>
  <c r="BM76" i="6"/>
  <c r="BP75" i="6"/>
  <c r="BX74" i="6"/>
  <c r="BA74" i="6"/>
  <c r="BD61" i="6"/>
  <c r="BL60" i="6"/>
  <c r="BO58" i="6"/>
  <c r="BC56" i="6"/>
  <c r="BF54" i="6"/>
  <c r="BN53" i="6"/>
  <c r="BU51" i="6"/>
  <c r="AZ51" i="6"/>
  <c r="AZ54" i="6"/>
  <c r="AZ60" i="6"/>
  <c r="AZ76" i="6"/>
  <c r="AZ81" i="6"/>
  <c r="AZ85" i="6"/>
  <c r="AZ56" i="6"/>
  <c r="AZ61" i="6"/>
  <c r="AZ77" i="6"/>
  <c r="AZ82" i="6"/>
  <c r="AS61" i="6"/>
  <c r="AS82" i="6"/>
  <c r="AS51" i="6"/>
  <c r="AS74" i="6"/>
  <c r="AS83" i="6"/>
  <c r="AS53" i="6"/>
  <c r="AS75" i="6"/>
  <c r="AS84" i="6"/>
  <c r="AS54" i="6"/>
  <c r="AS76" i="6"/>
  <c r="AS56" i="6"/>
  <c r="AS77" i="6"/>
  <c r="AT60" i="6"/>
  <c r="AT81" i="6"/>
  <c r="AT61" i="6"/>
  <c r="AT82" i="6"/>
  <c r="AT51" i="6"/>
  <c r="AT74" i="6"/>
  <c r="AT83" i="6"/>
  <c r="AT53" i="6"/>
  <c r="AT75" i="6"/>
  <c r="AT84" i="6"/>
  <c r="AT54" i="6"/>
  <c r="AT76" i="6"/>
  <c r="BB53" i="6"/>
  <c r="BB58" i="6"/>
  <c r="BB75" i="6"/>
  <c r="BB80" i="6"/>
  <c r="BB84" i="6"/>
  <c r="BB51" i="6"/>
  <c r="BB54" i="6"/>
  <c r="BB60" i="6"/>
  <c r="BB76" i="6"/>
  <c r="BB81" i="6"/>
  <c r="BB85" i="6"/>
  <c r="BJ53" i="6"/>
  <c r="BJ58" i="6"/>
  <c r="BJ75" i="6"/>
  <c r="BJ80" i="6"/>
  <c r="BJ84" i="6"/>
  <c r="BJ51" i="6"/>
  <c r="BJ54" i="6"/>
  <c r="BJ60" i="6"/>
  <c r="BJ76" i="6"/>
  <c r="BJ81" i="6"/>
  <c r="BJ85" i="6"/>
  <c r="BR53" i="6"/>
  <c r="BR58" i="6"/>
  <c r="BR75" i="6"/>
  <c r="BR80" i="6"/>
  <c r="BR84" i="6"/>
  <c r="BR51" i="6"/>
  <c r="BR54" i="6"/>
  <c r="BR60" i="6"/>
  <c r="BR76" i="6"/>
  <c r="BR81" i="6"/>
  <c r="BR85" i="6"/>
  <c r="AU85" i="6"/>
  <c r="AQ82" i="6"/>
  <c r="AU79" i="6"/>
  <c r="AP74" i="6"/>
  <c r="AT58" i="6"/>
  <c r="AT56" i="6"/>
  <c r="AO53" i="6"/>
  <c r="AX60" i="6"/>
  <c r="BL85" i="6"/>
  <c r="BO84" i="6"/>
  <c r="BR83" i="6"/>
  <c r="AZ83" i="6"/>
  <c r="BF81" i="6"/>
  <c r="BN80" i="6"/>
  <c r="BQ79" i="6"/>
  <c r="BT77" i="6"/>
  <c r="BB77" i="6"/>
  <c r="BE76" i="6"/>
  <c r="BH75" i="6"/>
  <c r="BV60" i="6"/>
  <c r="BD60" i="6"/>
  <c r="BG58" i="6"/>
  <c r="BJ57" i="6"/>
  <c r="BR56" i="6"/>
  <c r="BU54" i="6"/>
  <c r="BX53" i="6"/>
  <c r="BF53" i="6"/>
  <c r="BP51" i="6"/>
  <c r="BP54" i="6"/>
  <c r="BP60" i="6"/>
  <c r="BP76" i="6"/>
  <c r="BP81" i="6"/>
  <c r="BP85" i="6"/>
  <c r="BP56" i="6"/>
  <c r="BP61" i="6"/>
  <c r="BP77" i="6"/>
  <c r="BP82" i="6"/>
  <c r="BX79" i="6"/>
  <c r="AZ74" i="6"/>
  <c r="BI53" i="6"/>
  <c r="BI58" i="6"/>
  <c r="BI75" i="6"/>
  <c r="BI80" i="6"/>
  <c r="BI84" i="6"/>
  <c r="BI51" i="6"/>
  <c r="BI54" i="6"/>
  <c r="BI60" i="6"/>
  <c r="BI76" i="6"/>
  <c r="BI81" i="6"/>
  <c r="BI85" i="6"/>
  <c r="BI56" i="6"/>
  <c r="BI61" i="6"/>
  <c r="BI77" i="6"/>
  <c r="BI82" i="6"/>
  <c r="AR80" i="6"/>
  <c r="BX83" i="6"/>
  <c r="BP57" i="6"/>
  <c r="AU58" i="6"/>
  <c r="AU80" i="6"/>
  <c r="AU60" i="6"/>
  <c r="AU81" i="6"/>
  <c r="AU61" i="6"/>
  <c r="AU82" i="6"/>
  <c r="AU51" i="6"/>
  <c r="AU74" i="6"/>
  <c r="AU83" i="6"/>
  <c r="AU53" i="6"/>
  <c r="AU75" i="6"/>
  <c r="AU84" i="6"/>
  <c r="BC57" i="6"/>
  <c r="BC74" i="6"/>
  <c r="BC79" i="6"/>
  <c r="BC83" i="6"/>
  <c r="BC53" i="6"/>
  <c r="BC58" i="6"/>
  <c r="BC75" i="6"/>
  <c r="BC80" i="6"/>
  <c r="BC84" i="6"/>
  <c r="BC51" i="6"/>
  <c r="BC54" i="6"/>
  <c r="BC60" i="6"/>
  <c r="BC76" i="6"/>
  <c r="BC81" i="6"/>
  <c r="BC85" i="6"/>
  <c r="BK57" i="6"/>
  <c r="BK74" i="6"/>
  <c r="BK79" i="6"/>
  <c r="BK83" i="6"/>
  <c r="BK53" i="6"/>
  <c r="BK58" i="6"/>
  <c r="BK75" i="6"/>
  <c r="BK80" i="6"/>
  <c r="BK84" i="6"/>
  <c r="BK51" i="6"/>
  <c r="BK54" i="6"/>
  <c r="BK60" i="6"/>
  <c r="BK76" i="6"/>
  <c r="BK81" i="6"/>
  <c r="BK85" i="6"/>
  <c r="BS57" i="6"/>
  <c r="BS74" i="6"/>
  <c r="BS79" i="6"/>
  <c r="BS83" i="6"/>
  <c r="BS53" i="6"/>
  <c r="BS58" i="6"/>
  <c r="BS75" i="6"/>
  <c r="BS80" i="6"/>
  <c r="BS84" i="6"/>
  <c r="BS51" i="6"/>
  <c r="BS54" i="6"/>
  <c r="BS60" i="6"/>
  <c r="BS76" i="6"/>
  <c r="BS81" i="6"/>
  <c r="BS85" i="6"/>
  <c r="AT85" i="6"/>
  <c r="AP84" i="6"/>
  <c r="AP82" i="6"/>
  <c r="AT79" i="6"/>
  <c r="AO76" i="6"/>
  <c r="AO74" i="6"/>
  <c r="AS58" i="6"/>
  <c r="AW54" i="6"/>
  <c r="AW51" i="6"/>
  <c r="AX58" i="6"/>
  <c r="BF85" i="6"/>
  <c r="BN84" i="6"/>
  <c r="BT82" i="6"/>
  <c r="BB82" i="6"/>
  <c r="BE81" i="6"/>
  <c r="BP79" i="6"/>
  <c r="BS77" i="6"/>
  <c r="BV76" i="6"/>
  <c r="BG75" i="6"/>
  <c r="BJ74" i="6"/>
  <c r="BR61" i="6"/>
  <c r="BU60" i="6"/>
  <c r="BX58" i="6"/>
  <c r="BF58" i="6"/>
  <c r="BI57" i="6"/>
  <c r="BL56" i="6"/>
  <c r="BW53" i="6"/>
  <c r="AZ53" i="6"/>
  <c r="BH51" i="6"/>
  <c r="BH54" i="6"/>
  <c r="BH60" i="6"/>
  <c r="BH76" i="6"/>
  <c r="BH81" i="6"/>
  <c r="BH85" i="6"/>
  <c r="BH56" i="6"/>
  <c r="BH61" i="6"/>
  <c r="BH77" i="6"/>
  <c r="BH82" i="6"/>
  <c r="AV57" i="6"/>
  <c r="AV79" i="6"/>
  <c r="AV58" i="6"/>
  <c r="AV80" i="6"/>
  <c r="AV60" i="6"/>
  <c r="AV81" i="6"/>
  <c r="AV61" i="6"/>
  <c r="AV82" i="6"/>
  <c r="AV51" i="6"/>
  <c r="AV74" i="6"/>
  <c r="AV83" i="6"/>
  <c r="BD57" i="6"/>
  <c r="BD74" i="6"/>
  <c r="BD79" i="6"/>
  <c r="BD83" i="6"/>
  <c r="BD53" i="6"/>
  <c r="BD58" i="6"/>
  <c r="BD75" i="6"/>
  <c r="BD80" i="6"/>
  <c r="BD84" i="6"/>
  <c r="BL57" i="6"/>
  <c r="BL74" i="6"/>
  <c r="BL79" i="6"/>
  <c r="BL83" i="6"/>
  <c r="BL53" i="6"/>
  <c r="BL58" i="6"/>
  <c r="BL75" i="6"/>
  <c r="BL80" i="6"/>
  <c r="BL84" i="6"/>
  <c r="BT57" i="6"/>
  <c r="BT74" i="6"/>
  <c r="BT79" i="6"/>
  <c r="BT83" i="6"/>
  <c r="BT53" i="6"/>
  <c r="BT58" i="6"/>
  <c r="BT75" i="6"/>
  <c r="BT80" i="6"/>
  <c r="BT84" i="6"/>
  <c r="AS85" i="6"/>
  <c r="AS81" i="6"/>
  <c r="AS79" i="6"/>
  <c r="AR61" i="6"/>
  <c r="AV54" i="6"/>
  <c r="AQ51" i="6"/>
  <c r="BH84" i="6"/>
  <c r="BP83" i="6"/>
  <c r="BS82" i="6"/>
  <c r="BV81" i="6"/>
  <c r="BD81" i="6"/>
  <c r="BG80" i="6"/>
  <c r="BJ79" i="6"/>
  <c r="BR77" i="6"/>
  <c r="BX75" i="6"/>
  <c r="BF75" i="6"/>
  <c r="BI74" i="6"/>
  <c r="BL61" i="6"/>
  <c r="BT60" i="6"/>
  <c r="BW58" i="6"/>
  <c r="AZ58" i="6"/>
  <c r="BH57" i="6"/>
  <c r="BK56" i="6"/>
  <c r="BN54" i="6"/>
  <c r="BV53" i="6"/>
  <c r="AY53" i="6"/>
  <c r="BF51" i="6"/>
  <c r="AR51" i="6"/>
  <c r="AR74" i="6"/>
  <c r="AR83" i="6"/>
  <c r="AR53" i="6"/>
  <c r="AR75" i="6"/>
  <c r="AR84" i="6"/>
  <c r="AR54" i="6"/>
  <c r="AR76" i="6"/>
  <c r="AR56" i="6"/>
  <c r="AR77" i="6"/>
  <c r="AR57" i="6"/>
  <c r="AR79" i="6"/>
  <c r="AR60" i="6"/>
  <c r="BQ53" i="6"/>
  <c r="BQ58" i="6"/>
  <c r="BQ75" i="6"/>
  <c r="BQ80" i="6"/>
  <c r="BQ84" i="6"/>
  <c r="BQ51" i="6"/>
  <c r="BQ54" i="6"/>
  <c r="BQ60" i="6"/>
  <c r="BQ76" i="6"/>
  <c r="BQ81" i="6"/>
  <c r="BQ85" i="6"/>
  <c r="BQ56" i="6"/>
  <c r="BQ61" i="6"/>
  <c r="BQ77" i="6"/>
  <c r="BQ82" i="6"/>
  <c r="AO56" i="6"/>
  <c r="AO77" i="6"/>
  <c r="AO57" i="6"/>
  <c r="AO79" i="6"/>
  <c r="AO58" i="6"/>
  <c r="AO80" i="6"/>
  <c r="AO60" i="6"/>
  <c r="AO81" i="6"/>
  <c r="AO61" i="6"/>
  <c r="AO82" i="6"/>
  <c r="AW56" i="6"/>
  <c r="AW77" i="6"/>
  <c r="AW57" i="6"/>
  <c r="AW79" i="6"/>
  <c r="AW58" i="6"/>
  <c r="AW80" i="6"/>
  <c r="AW60" i="6"/>
  <c r="AW81" i="6"/>
  <c r="AW61" i="6"/>
  <c r="AW82" i="6"/>
  <c r="BE56" i="6"/>
  <c r="BE61" i="6"/>
  <c r="BE77" i="6"/>
  <c r="BE82" i="6"/>
  <c r="BE57" i="6"/>
  <c r="BE74" i="6"/>
  <c r="BE79" i="6"/>
  <c r="BE83" i="6"/>
  <c r="BE53" i="6"/>
  <c r="BE58" i="6"/>
  <c r="BE75" i="6"/>
  <c r="BE80" i="6"/>
  <c r="BE84" i="6"/>
  <c r="BM56" i="6"/>
  <c r="BM61" i="6"/>
  <c r="BM77" i="6"/>
  <c r="BM82" i="6"/>
  <c r="BM57" i="6"/>
  <c r="BM74" i="6"/>
  <c r="BM79" i="6"/>
  <c r="BM83" i="6"/>
  <c r="BM53" i="6"/>
  <c r="BM58" i="6"/>
  <c r="BM75" i="6"/>
  <c r="BM80" i="6"/>
  <c r="BM84" i="6"/>
  <c r="BU56" i="6"/>
  <c r="BU61" i="6"/>
  <c r="BU77" i="6"/>
  <c r="BU82" i="6"/>
  <c r="BU57" i="6"/>
  <c r="BU74" i="6"/>
  <c r="BU79" i="6"/>
  <c r="BU83" i="6"/>
  <c r="BU53" i="6"/>
  <c r="BU58" i="6"/>
  <c r="BU75" i="6"/>
  <c r="BU80" i="6"/>
  <c r="BU84" i="6"/>
  <c r="AR85" i="6"/>
  <c r="AW83" i="6"/>
  <c r="AR81" i="6"/>
  <c r="AV77" i="6"/>
  <c r="AV75" i="6"/>
  <c r="AQ61" i="6"/>
  <c r="AU57" i="6"/>
  <c r="AU54" i="6"/>
  <c r="BV85" i="6"/>
  <c r="BD85" i="6"/>
  <c r="BG84" i="6"/>
  <c r="BJ83" i="6"/>
  <c r="BR82" i="6"/>
  <c r="BU81" i="6"/>
  <c r="BX80" i="6"/>
  <c r="BI79" i="6"/>
  <c r="BL77" i="6"/>
  <c r="BT76" i="6"/>
  <c r="BW75" i="6"/>
  <c r="AZ75" i="6"/>
  <c r="BH74" i="6"/>
  <c r="BK61" i="6"/>
  <c r="AY58" i="6"/>
  <c r="BB57" i="6"/>
  <c r="BJ56" i="6"/>
  <c r="BM54" i="6"/>
  <c r="BP53" i="6"/>
  <c r="BE51" i="6"/>
  <c r="BA53" i="6"/>
  <c r="BA58" i="6"/>
  <c r="BA75" i="6"/>
  <c r="BA80" i="6"/>
  <c r="BA84" i="6"/>
  <c r="BA51" i="6"/>
  <c r="BA54" i="6"/>
  <c r="BA60" i="6"/>
  <c r="BA76" i="6"/>
  <c r="BA81" i="6"/>
  <c r="BA85" i="6"/>
  <c r="BA56" i="6"/>
  <c r="BA61" i="6"/>
  <c r="BA77" i="6"/>
  <c r="BA82" i="6"/>
  <c r="BP84" i="6"/>
  <c r="AZ79" i="6"/>
  <c r="AP54" i="6"/>
  <c r="AP76" i="6"/>
  <c r="AP56" i="6"/>
  <c r="AP77" i="6"/>
  <c r="AP57" i="6"/>
  <c r="AP79" i="6"/>
  <c r="AP58" i="6"/>
  <c r="AP80" i="6"/>
  <c r="AP60" i="6"/>
  <c r="AP81" i="6"/>
  <c r="AX61" i="6"/>
  <c r="AX82" i="6"/>
  <c r="AX74" i="6"/>
  <c r="AX83" i="6"/>
  <c r="AX53" i="6"/>
  <c r="AX75" i="6"/>
  <c r="AX84" i="6"/>
  <c r="AX54" i="6"/>
  <c r="AX76" i="6"/>
  <c r="AX85" i="6"/>
  <c r="AX56" i="6"/>
  <c r="AX77" i="6"/>
  <c r="AX51" i="6"/>
  <c r="BF56" i="6"/>
  <c r="BF61" i="6"/>
  <c r="BF77" i="6"/>
  <c r="BF82" i="6"/>
  <c r="BF57" i="6"/>
  <c r="BF74" i="6"/>
  <c r="BF79" i="6"/>
  <c r="BF83" i="6"/>
  <c r="BN56" i="6"/>
  <c r="BN61" i="6"/>
  <c r="BN77" i="6"/>
  <c r="BN82" i="6"/>
  <c r="BN57" i="6"/>
  <c r="BN74" i="6"/>
  <c r="BN79" i="6"/>
  <c r="BN83" i="6"/>
  <c r="BV56" i="6"/>
  <c r="BV61" i="6"/>
  <c r="BV77" i="6"/>
  <c r="BV82" i="6"/>
  <c r="BV57" i="6"/>
  <c r="BV74" i="6"/>
  <c r="BV79" i="6"/>
  <c r="BV83" i="6"/>
  <c r="AN81" i="6"/>
  <c r="AQ85" i="6"/>
  <c r="AQ83" i="6"/>
  <c r="AQ81" i="6"/>
  <c r="AU77" i="6"/>
  <c r="AP75" i="6"/>
  <c r="AP61" i="6"/>
  <c r="AT57" i="6"/>
  <c r="AO54" i="6"/>
  <c r="AO51" i="6"/>
  <c r="BU85" i="6"/>
  <c r="BX84" i="6"/>
  <c r="BF84" i="6"/>
  <c r="BI83" i="6"/>
  <c r="BL82" i="6"/>
  <c r="BT81" i="6"/>
  <c r="BW80" i="6"/>
  <c r="AZ80" i="6"/>
  <c r="BH79" i="6"/>
  <c r="BK77" i="6"/>
  <c r="BN76" i="6"/>
  <c r="BV75" i="6"/>
  <c r="AY75" i="6"/>
  <c r="BB74" i="6"/>
  <c r="BJ61" i="6"/>
  <c r="BM60" i="6"/>
  <c r="BP58" i="6"/>
  <c r="BX57" i="6"/>
  <c r="BA57" i="6"/>
  <c r="BD56" i="6"/>
  <c r="BL54" i="6"/>
  <c r="BO53" i="6"/>
  <c r="BV51" i="6"/>
  <c r="BD51" i="6"/>
  <c r="AN79" i="6"/>
  <c r="AN74" i="6"/>
  <c r="AN61" i="6"/>
  <c r="AN60" i="6"/>
  <c r="AN83" i="6"/>
  <c r="AN58" i="6"/>
  <c r="AN82" i="6"/>
  <c r="AN57" i="6"/>
  <c r="R17" i="6"/>
  <c r="AN51" i="6"/>
  <c r="AN77" i="6"/>
  <c r="AN56" i="6"/>
  <c r="O36" i="6"/>
  <c r="O33" i="6"/>
  <c r="R36" i="6"/>
  <c r="AB40" i="6"/>
  <c r="O42" i="6"/>
  <c r="AN85" i="6"/>
  <c r="AN76" i="6"/>
  <c r="AN54" i="6"/>
  <c r="O14" i="6"/>
  <c r="L18" i="6"/>
  <c r="AN84" i="6"/>
  <c r="AN75" i="6"/>
  <c r="O38" i="6"/>
  <c r="R40" i="6"/>
  <c r="O34" i="6"/>
  <c r="R18" i="6"/>
  <c r="R39" i="6"/>
  <c r="O11" i="6"/>
  <c r="R42" i="6"/>
  <c r="R11" i="6"/>
  <c r="O31" i="6"/>
  <c r="R33" i="6"/>
  <c r="O40" i="6"/>
  <c r="O13" i="6"/>
  <c r="R10" i="6"/>
  <c r="O15" i="6"/>
  <c r="U18" i="6"/>
  <c r="R32" i="6"/>
  <c r="O37" i="6"/>
  <c r="O39" i="6"/>
  <c r="R41" i="6"/>
  <c r="AB14" i="6"/>
  <c r="O17" i="6"/>
  <c r="R31" i="6"/>
  <c r="R38" i="6"/>
  <c r="AB42" i="6"/>
  <c r="R15" i="6"/>
  <c r="R37" i="6"/>
  <c r="AB32" i="6"/>
  <c r="U14" i="6"/>
  <c r="U10" i="6"/>
  <c r="O18" i="6"/>
  <c r="R14" i="6"/>
  <c r="U15" i="6"/>
  <c r="L40" i="6"/>
  <c r="L10" i="6"/>
  <c r="AB15" i="6"/>
  <c r="U33" i="6"/>
  <c r="AB17" i="6"/>
  <c r="K37" i="6"/>
  <c r="U41" i="6"/>
  <c r="AB11" i="6"/>
  <c r="K15" i="6"/>
  <c r="AB39" i="6"/>
  <c r="L38" i="6"/>
  <c r="U40" i="6"/>
  <c r="L17" i="6"/>
  <c r="K8" i="6"/>
  <c r="U39" i="6"/>
  <c r="U17" i="6"/>
  <c r="L33" i="6"/>
  <c r="AB36" i="6"/>
  <c r="L13" i="6"/>
  <c r="AB37" i="6"/>
  <c r="K40" i="6"/>
  <c r="AB8" i="6"/>
  <c r="L14" i="6"/>
  <c r="L34" i="6"/>
  <c r="U37" i="6"/>
  <c r="AB38" i="6"/>
  <c r="K10" i="6"/>
  <c r="AB10" i="6"/>
  <c r="L39" i="6"/>
  <c r="U31" i="6"/>
  <c r="AB31" i="6"/>
  <c r="K32" i="6"/>
  <c r="L36" i="6"/>
  <c r="U36" i="6"/>
  <c r="L42" i="6"/>
  <c r="K17" i="6"/>
  <c r="U32" i="6"/>
  <c r="AB41" i="6"/>
  <c r="U8" i="6"/>
  <c r="K42" i="6"/>
  <c r="L31" i="6"/>
  <c r="L37" i="6"/>
  <c r="L11" i="6"/>
  <c r="U11" i="6"/>
  <c r="U13" i="6"/>
  <c r="K33" i="6"/>
  <c r="AB33" i="6"/>
  <c r="U38" i="6"/>
  <c r="U42" i="6"/>
  <c r="L15" i="6"/>
  <c r="K18" i="6"/>
  <c r="AB18" i="6"/>
  <c r="L32" i="6"/>
  <c r="U34" i="6"/>
  <c r="L41" i="6"/>
  <c r="K14" i="6"/>
  <c r="K39" i="6"/>
  <c r="K11" i="6"/>
  <c r="K36" i="6"/>
  <c r="K31" i="6"/>
  <c r="K41" i="6"/>
  <c r="K13" i="6"/>
  <c r="K34" i="6"/>
  <c r="K38" i="6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R41" i="3"/>
  <c r="Q41" i="3"/>
  <c r="P41" i="3"/>
  <c r="O41" i="3"/>
  <c r="N41" i="3"/>
  <c r="M41" i="3"/>
  <c r="L41" i="3"/>
  <c r="K41" i="3"/>
  <c r="J41" i="3"/>
  <c r="R40" i="3"/>
  <c r="Q40" i="3"/>
  <c r="P40" i="3"/>
  <c r="O40" i="3"/>
  <c r="N40" i="3"/>
  <c r="M40" i="3"/>
  <c r="L40" i="3"/>
  <c r="K40" i="3"/>
  <c r="J40" i="3"/>
  <c r="R39" i="3"/>
  <c r="Q39" i="3"/>
  <c r="P39" i="3"/>
  <c r="O39" i="3"/>
  <c r="N39" i="3"/>
  <c r="M39" i="3"/>
  <c r="L39" i="3"/>
  <c r="K39" i="3"/>
  <c r="J39" i="3"/>
  <c r="R38" i="3"/>
  <c r="Q38" i="3"/>
  <c r="P38" i="3"/>
  <c r="O38" i="3"/>
  <c r="N38" i="3"/>
  <c r="M38" i="3"/>
  <c r="L38" i="3"/>
  <c r="K38" i="3"/>
  <c r="J38" i="3"/>
  <c r="R37" i="3"/>
  <c r="Q37" i="3"/>
  <c r="P37" i="3"/>
  <c r="O37" i="3"/>
  <c r="N37" i="3"/>
  <c r="M37" i="3"/>
  <c r="L37" i="3"/>
  <c r="K37" i="3"/>
  <c r="J37" i="3"/>
  <c r="R36" i="3"/>
  <c r="Q36" i="3"/>
  <c r="P36" i="3"/>
  <c r="O36" i="3"/>
  <c r="N36" i="3"/>
  <c r="M36" i="3"/>
  <c r="L36" i="3"/>
  <c r="K36" i="3"/>
  <c r="J36" i="3"/>
  <c r="R35" i="3"/>
  <c r="Q35" i="3"/>
  <c r="P35" i="3"/>
  <c r="O35" i="3"/>
  <c r="N35" i="3"/>
  <c r="M35" i="3"/>
  <c r="L35" i="3"/>
  <c r="K35" i="3"/>
  <c r="J35" i="3"/>
  <c r="R34" i="3"/>
  <c r="Q34" i="3"/>
  <c r="P34" i="3"/>
  <c r="O34" i="3"/>
  <c r="N34" i="3"/>
  <c r="M34" i="3"/>
  <c r="L34" i="3"/>
  <c r="K34" i="3"/>
  <c r="J34" i="3"/>
  <c r="R33" i="3"/>
  <c r="Q33" i="3"/>
  <c r="P33" i="3"/>
  <c r="O33" i="3"/>
  <c r="N33" i="3"/>
  <c r="M33" i="3"/>
  <c r="L33" i="3"/>
  <c r="K33" i="3"/>
  <c r="J33" i="3"/>
  <c r="R32" i="3"/>
  <c r="Q32" i="3"/>
  <c r="P32" i="3"/>
  <c r="O32" i="3"/>
  <c r="N32" i="3"/>
  <c r="M32" i="3"/>
  <c r="L32" i="3"/>
  <c r="K32" i="3"/>
  <c r="J32" i="3"/>
  <c r="R31" i="3"/>
  <c r="Q31" i="3"/>
  <c r="P31" i="3"/>
  <c r="O31" i="3"/>
  <c r="N31" i="3"/>
  <c r="M31" i="3"/>
  <c r="L31" i="3"/>
  <c r="K31" i="3"/>
  <c r="J31" i="3"/>
  <c r="R30" i="3"/>
  <c r="Q30" i="3"/>
  <c r="P30" i="3"/>
  <c r="O30" i="3"/>
  <c r="N30" i="3"/>
  <c r="M30" i="3"/>
  <c r="L30" i="3"/>
  <c r="K30" i="3"/>
  <c r="J30" i="3"/>
  <c r="R29" i="3"/>
  <c r="Q29" i="3"/>
  <c r="P29" i="3"/>
  <c r="O29" i="3"/>
  <c r="N29" i="3"/>
  <c r="M29" i="3"/>
  <c r="L29" i="3"/>
  <c r="K29" i="3"/>
  <c r="J29" i="3"/>
  <c r="R28" i="3"/>
  <c r="Q28" i="3"/>
  <c r="P28" i="3"/>
  <c r="O28" i="3"/>
  <c r="N28" i="3"/>
  <c r="M28" i="3"/>
  <c r="L28" i="3"/>
  <c r="K28" i="3"/>
  <c r="J28" i="3"/>
  <c r="R27" i="3"/>
  <c r="Q27" i="3"/>
  <c r="P27" i="3"/>
  <c r="O27" i="3"/>
  <c r="N27" i="3"/>
  <c r="M27" i="3"/>
  <c r="L27" i="3"/>
  <c r="K27" i="3"/>
  <c r="J27" i="3"/>
  <c r="R26" i="3"/>
  <c r="Q26" i="3"/>
  <c r="P26" i="3"/>
  <c r="O26" i="3"/>
  <c r="N26" i="3"/>
  <c r="M26" i="3"/>
  <c r="L26" i="3"/>
  <c r="K26" i="3"/>
  <c r="J26" i="3"/>
  <c r="R25" i="3"/>
  <c r="Q25" i="3"/>
  <c r="P25" i="3"/>
  <c r="O25" i="3"/>
  <c r="N25" i="3"/>
  <c r="M25" i="3"/>
  <c r="L25" i="3"/>
  <c r="K25" i="3"/>
  <c r="J25" i="3"/>
  <c r="R24" i="3"/>
  <c r="Q24" i="3"/>
  <c r="P24" i="3"/>
  <c r="O24" i="3"/>
  <c r="N24" i="3"/>
  <c r="M24" i="3"/>
  <c r="L24" i="3"/>
  <c r="K24" i="3"/>
  <c r="J24" i="3"/>
  <c r="R23" i="3"/>
  <c r="Q23" i="3"/>
  <c r="P23" i="3"/>
  <c r="O23" i="3"/>
  <c r="N23" i="3"/>
  <c r="M23" i="3"/>
  <c r="L23" i="3"/>
  <c r="K23" i="3"/>
  <c r="J23" i="3"/>
  <c r="R22" i="3"/>
  <c r="Q22" i="3"/>
  <c r="P22" i="3"/>
  <c r="O22" i="3"/>
  <c r="N22" i="3"/>
  <c r="M22" i="3"/>
  <c r="L22" i="3"/>
  <c r="K22" i="3"/>
  <c r="J22" i="3"/>
  <c r="R21" i="3"/>
  <c r="Q21" i="3"/>
  <c r="P21" i="3"/>
  <c r="O21" i="3"/>
  <c r="N21" i="3"/>
  <c r="M21" i="3"/>
  <c r="L21" i="3"/>
  <c r="K21" i="3"/>
  <c r="J21" i="3"/>
  <c r="R20" i="3"/>
  <c r="Q20" i="3"/>
  <c r="P20" i="3"/>
  <c r="O20" i="3"/>
  <c r="N20" i="3"/>
  <c r="M20" i="3"/>
  <c r="L20" i="3"/>
  <c r="K20" i="3"/>
  <c r="J20" i="3"/>
  <c r="R19" i="3"/>
  <c r="Q19" i="3"/>
  <c r="P19" i="3"/>
  <c r="O19" i="3"/>
  <c r="N19" i="3"/>
  <c r="M19" i="3"/>
  <c r="L19" i="3"/>
  <c r="K19" i="3"/>
  <c r="J19" i="3"/>
  <c r="R18" i="3"/>
  <c r="Q18" i="3"/>
  <c r="P18" i="3"/>
  <c r="O18" i="3"/>
  <c r="N18" i="3"/>
  <c r="M18" i="3"/>
  <c r="L18" i="3"/>
  <c r="K18" i="3"/>
  <c r="J18" i="3"/>
  <c r="R17" i="3"/>
  <c r="Q17" i="3"/>
  <c r="P17" i="3"/>
  <c r="O17" i="3"/>
  <c r="N17" i="3"/>
  <c r="M17" i="3"/>
  <c r="L17" i="3"/>
  <c r="K17" i="3"/>
  <c r="J17" i="3"/>
  <c r="R16" i="3"/>
  <c r="Q16" i="3"/>
  <c r="P16" i="3"/>
  <c r="O16" i="3"/>
  <c r="N16" i="3"/>
  <c r="M16" i="3"/>
  <c r="L16" i="3"/>
  <c r="K16" i="3"/>
  <c r="J16" i="3"/>
  <c r="R15" i="3"/>
  <c r="Q15" i="3"/>
  <c r="P15" i="3"/>
  <c r="O15" i="3"/>
  <c r="N15" i="3"/>
  <c r="M15" i="3"/>
  <c r="L15" i="3"/>
  <c r="K15" i="3"/>
  <c r="J15" i="3"/>
  <c r="R14" i="3"/>
  <c r="Q14" i="3"/>
  <c r="P14" i="3"/>
  <c r="O14" i="3"/>
  <c r="N14" i="3"/>
  <c r="M14" i="3"/>
  <c r="L14" i="3"/>
  <c r="K14" i="3"/>
  <c r="J14" i="3"/>
  <c r="R13" i="3"/>
  <c r="Q13" i="3"/>
  <c r="P13" i="3"/>
  <c r="O13" i="3"/>
  <c r="N13" i="3"/>
  <c r="M13" i="3"/>
  <c r="L13" i="3"/>
  <c r="K13" i="3"/>
  <c r="J13" i="3"/>
  <c r="R12" i="3"/>
  <c r="Q12" i="3"/>
  <c r="P12" i="3"/>
  <c r="O12" i="3"/>
  <c r="N12" i="3"/>
  <c r="M12" i="3"/>
  <c r="L12" i="3"/>
  <c r="K12" i="3"/>
  <c r="J12" i="3"/>
  <c r="R11" i="3"/>
  <c r="Q11" i="3"/>
  <c r="P11" i="3"/>
  <c r="O11" i="3"/>
  <c r="N11" i="3"/>
  <c r="M11" i="3"/>
  <c r="L11" i="3"/>
  <c r="K11" i="3"/>
  <c r="J11" i="3"/>
  <c r="R10" i="3"/>
  <c r="Q10" i="3"/>
  <c r="P10" i="3"/>
  <c r="O10" i="3"/>
  <c r="N10" i="3"/>
  <c r="M10" i="3"/>
  <c r="L10" i="3"/>
  <c r="K10" i="3"/>
  <c r="J10" i="3"/>
  <c r="R9" i="3"/>
  <c r="Q9" i="3"/>
  <c r="P9" i="3"/>
  <c r="O9" i="3"/>
  <c r="N9" i="3"/>
  <c r="M9" i="3"/>
  <c r="L9" i="3"/>
  <c r="K9" i="3"/>
  <c r="J9" i="3"/>
  <c r="R8" i="3"/>
  <c r="Q8" i="3"/>
  <c r="P8" i="3"/>
  <c r="O8" i="3"/>
  <c r="N8" i="3"/>
  <c r="M8" i="3"/>
  <c r="L8" i="3"/>
  <c r="K8" i="3"/>
  <c r="J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V64" i="6" l="1"/>
  <c r="AE62" i="6"/>
  <c r="AD69" i="6"/>
  <c r="Z71" i="6"/>
  <c r="S68" i="6"/>
  <c r="AC72" i="6"/>
  <c r="W69" i="6"/>
  <c r="X69" i="6"/>
  <c r="J69" i="6"/>
  <c r="P69" i="6"/>
  <c r="V69" i="6"/>
  <c r="P72" i="6"/>
  <c r="W72" i="6"/>
  <c r="J72" i="6"/>
  <c r="N72" i="6"/>
  <c r="X72" i="6"/>
  <c r="AG62" i="6"/>
  <c r="AF62" i="6"/>
  <c r="AF68" i="6"/>
  <c r="R68" i="6" s="1"/>
  <c r="AG68" i="6"/>
  <c r="AE67" i="6"/>
  <c r="M64" i="6"/>
  <c r="M66" i="6"/>
  <c r="Q71" i="6"/>
  <c r="Y66" i="6"/>
  <c r="Z66" i="6"/>
  <c r="V72" i="6"/>
  <c r="AC71" i="6"/>
  <c r="AA71" i="6"/>
  <c r="AE71" i="6"/>
  <c r="AD71" i="6"/>
  <c r="AA65" i="6"/>
  <c r="AE65" i="6"/>
  <c r="AC65" i="6"/>
  <c r="J70" i="6"/>
  <c r="W70" i="6"/>
  <c r="X70" i="6"/>
  <c r="V70" i="6"/>
  <c r="N70" i="6"/>
  <c r="T70" i="6"/>
  <c r="T65" i="6"/>
  <c r="P65" i="6"/>
  <c r="W65" i="6"/>
  <c r="M65" i="6"/>
  <c r="V65" i="6"/>
  <c r="N65" i="6"/>
  <c r="J65" i="6"/>
  <c r="X65" i="6"/>
  <c r="T66" i="6"/>
  <c r="AF72" i="6"/>
  <c r="AG72" i="6"/>
  <c r="Q66" i="6"/>
  <c r="AE68" i="6"/>
  <c r="AE64" i="6"/>
  <c r="M62" i="6"/>
  <c r="Z62" i="6"/>
  <c r="Y62" i="6"/>
  <c r="S62" i="6"/>
  <c r="N69" i="6"/>
  <c r="J67" i="6"/>
  <c r="X67" i="6"/>
  <c r="W67" i="6"/>
  <c r="V67" i="6"/>
  <c r="M67" i="6"/>
  <c r="M72" i="6"/>
  <c r="Q69" i="6"/>
  <c r="S69" i="6"/>
  <c r="Y69" i="6"/>
  <c r="AC68" i="6"/>
  <c r="AD68" i="6"/>
  <c r="Y70" i="6"/>
  <c r="P67" i="6"/>
  <c r="Z70" i="6"/>
  <c r="S70" i="6"/>
  <c r="Q70" i="6"/>
  <c r="AG65" i="6"/>
  <c r="AF65" i="6"/>
  <c r="AE72" i="6"/>
  <c r="P70" i="6"/>
  <c r="Q67" i="6"/>
  <c r="S67" i="6"/>
  <c r="Y67" i="6"/>
  <c r="R67" i="6" s="1"/>
  <c r="Z67" i="6"/>
  <c r="Y85" i="6"/>
  <c r="Z76" i="6"/>
  <c r="Z84" i="6"/>
  <c r="AD64" i="6"/>
  <c r="AD65" i="6"/>
  <c r="AA67" i="6"/>
  <c r="AC67" i="6"/>
  <c r="J62" i="6"/>
  <c r="W62" i="6"/>
  <c r="X62" i="6"/>
  <c r="N62" i="6"/>
  <c r="T62" i="6"/>
  <c r="V62" i="6"/>
  <c r="T67" i="6"/>
  <c r="AF69" i="6"/>
  <c r="AB69" i="6" s="1"/>
  <c r="AG69" i="6"/>
  <c r="Q62" i="6"/>
  <c r="AF67" i="6"/>
  <c r="Y71" i="6"/>
  <c r="Q64" i="6"/>
  <c r="Y64" i="6"/>
  <c r="Z64" i="6"/>
  <c r="S64" i="6"/>
  <c r="AG67" i="6"/>
  <c r="Q65" i="6"/>
  <c r="AC62" i="6"/>
  <c r="P64" i="6"/>
  <c r="W64" i="6"/>
  <c r="J64" i="6"/>
  <c r="N64" i="6"/>
  <c r="X64" i="6"/>
  <c r="AG71" i="6"/>
  <c r="AA70" i="6"/>
  <c r="AD70" i="6"/>
  <c r="AE69" i="6"/>
  <c r="AA69" i="6"/>
  <c r="N66" i="6"/>
  <c r="X66" i="6"/>
  <c r="V66" i="6"/>
  <c r="J66" i="6"/>
  <c r="P66" i="6"/>
  <c r="W66" i="6"/>
  <c r="T69" i="6"/>
  <c r="S66" i="6"/>
  <c r="S71" i="6"/>
  <c r="AD67" i="6"/>
  <c r="AB67" i="6" s="1"/>
  <c r="AC69" i="6"/>
  <c r="AD66" i="6"/>
  <c r="AA66" i="6"/>
  <c r="AE66" i="6"/>
  <c r="AF71" i="6"/>
  <c r="Z68" i="6"/>
  <c r="M71" i="6"/>
  <c r="V71" i="6"/>
  <c r="J71" i="6"/>
  <c r="W71" i="6"/>
  <c r="X71" i="6"/>
  <c r="N71" i="6"/>
  <c r="P71" i="6"/>
  <c r="AF64" i="6"/>
  <c r="AG64" i="6"/>
  <c r="AE70" i="6"/>
  <c r="S72" i="6"/>
  <c r="Y72" i="6"/>
  <c r="Q72" i="6"/>
  <c r="Z72" i="6"/>
  <c r="AC66" i="6"/>
  <c r="Z69" i="6"/>
  <c r="N67" i="6"/>
  <c r="AA64" i="6"/>
  <c r="AG70" i="6"/>
  <c r="AF70" i="6"/>
  <c r="M70" i="6"/>
  <c r="AA72" i="6"/>
  <c r="P62" i="6"/>
  <c r="Q68" i="6"/>
  <c r="T64" i="6"/>
  <c r="AD72" i="6"/>
  <c r="AC70" i="6"/>
  <c r="AA62" i="6"/>
  <c r="AD62" i="6"/>
  <c r="T68" i="6"/>
  <c r="N68" i="6"/>
  <c r="W68" i="6"/>
  <c r="V68" i="6"/>
  <c r="P68" i="6"/>
  <c r="M68" i="6"/>
  <c r="J68" i="6"/>
  <c r="X68" i="6"/>
  <c r="AF66" i="6"/>
  <c r="AG66" i="6"/>
  <c r="M69" i="6"/>
  <c r="S65" i="6"/>
  <c r="Y65" i="6"/>
  <c r="R65" i="6" s="1"/>
  <c r="S80" i="6"/>
  <c r="V85" i="6"/>
  <c r="AG81" i="6"/>
  <c r="Z57" i="6"/>
  <c r="Q83" i="6"/>
  <c r="M51" i="6"/>
  <c r="Q75" i="6"/>
  <c r="AA58" i="6"/>
  <c r="AW3" i="6"/>
  <c r="V54" i="6"/>
  <c r="V56" i="6"/>
  <c r="T60" i="6"/>
  <c r="W77" i="6"/>
  <c r="O77" i="6" s="1"/>
  <c r="BX3" i="6"/>
  <c r="N58" i="6"/>
  <c r="Y82" i="6"/>
  <c r="Q60" i="6"/>
  <c r="AR3" i="6"/>
  <c r="P75" i="6"/>
  <c r="Z81" i="6"/>
  <c r="AG51" i="6"/>
  <c r="S56" i="6"/>
  <c r="Y54" i="6"/>
  <c r="AE84" i="6"/>
  <c r="AF77" i="6"/>
  <c r="T82" i="6"/>
  <c r="AF76" i="6"/>
  <c r="N53" i="6"/>
  <c r="W79" i="6"/>
  <c r="Q84" i="6"/>
  <c r="S81" i="6"/>
  <c r="AD56" i="6"/>
  <c r="BQ3" i="6"/>
  <c r="M74" i="6"/>
  <c r="P80" i="6"/>
  <c r="Z85" i="6"/>
  <c r="Q80" i="6"/>
  <c r="BR3" i="6"/>
  <c r="AE79" i="6"/>
  <c r="J81" i="6"/>
  <c r="AF83" i="6"/>
  <c r="AA84" i="6"/>
  <c r="AD75" i="6"/>
  <c r="O75" i="6" s="1"/>
  <c r="AE51" i="6"/>
  <c r="BE3" i="6"/>
  <c r="X75" i="6"/>
  <c r="AC74" i="6"/>
  <c r="BJ3" i="6"/>
  <c r="Q77" i="6"/>
  <c r="AD81" i="6"/>
  <c r="N80" i="6"/>
  <c r="AF80" i="6"/>
  <c r="AA53" i="6"/>
  <c r="Y56" i="6"/>
  <c r="AY3" i="6"/>
  <c r="Q56" i="6"/>
  <c r="T54" i="6"/>
  <c r="J79" i="6"/>
  <c r="Q85" i="6"/>
  <c r="AD54" i="6"/>
  <c r="BL3" i="6"/>
  <c r="AV3" i="6"/>
  <c r="Q76" i="6"/>
  <c r="BK3" i="6"/>
  <c r="AC84" i="6"/>
  <c r="AF74" i="6"/>
  <c r="AA57" i="6"/>
  <c r="Q57" i="6"/>
  <c r="Q81" i="6"/>
  <c r="Q54" i="6"/>
  <c r="AF82" i="6"/>
  <c r="AA77" i="6"/>
  <c r="T79" i="6"/>
  <c r="AD60" i="6"/>
  <c r="BS3" i="6"/>
  <c r="Y80" i="6"/>
  <c r="R80" i="6" s="1"/>
  <c r="X60" i="6"/>
  <c r="BA3" i="6"/>
  <c r="BN3" i="6"/>
  <c r="Z79" i="6"/>
  <c r="AS3" i="6"/>
  <c r="AA54" i="6"/>
  <c r="AD61" i="6"/>
  <c r="Y81" i="6"/>
  <c r="W51" i="6"/>
  <c r="T56" i="6"/>
  <c r="BI3" i="6"/>
  <c r="S83" i="6"/>
  <c r="AD80" i="6"/>
  <c r="X54" i="6"/>
  <c r="Y57" i="6"/>
  <c r="W75" i="6"/>
  <c r="AD82" i="6"/>
  <c r="P74" i="6"/>
  <c r="AA79" i="6"/>
  <c r="J57" i="6"/>
  <c r="Q61" i="6"/>
  <c r="Z75" i="6"/>
  <c r="AE57" i="6"/>
  <c r="M83" i="6"/>
  <c r="T61" i="6"/>
  <c r="AD83" i="6"/>
  <c r="BU3" i="6"/>
  <c r="AG57" i="6"/>
  <c r="X81" i="6"/>
  <c r="AC56" i="6"/>
  <c r="AP3" i="6"/>
  <c r="AE58" i="6"/>
  <c r="M76" i="6"/>
  <c r="AF51" i="6"/>
  <c r="Q53" i="6"/>
  <c r="BG3" i="6"/>
  <c r="J84" i="6"/>
  <c r="M60" i="6"/>
  <c r="AG75" i="6"/>
  <c r="Q58" i="6"/>
  <c r="X82" i="6"/>
  <c r="S57" i="6"/>
  <c r="V58" i="6"/>
  <c r="V81" i="6"/>
  <c r="AD58" i="6"/>
  <c r="AT3" i="6"/>
  <c r="W84" i="6"/>
  <c r="AF79" i="6"/>
  <c r="Y61" i="6"/>
  <c r="X53" i="6"/>
  <c r="BB3" i="6"/>
  <c r="Q82" i="6"/>
  <c r="Y84" i="6"/>
  <c r="AC82" i="6"/>
  <c r="AD76" i="6"/>
  <c r="AB76" i="6" s="1"/>
  <c r="AE83" i="6"/>
  <c r="AE85" i="6"/>
  <c r="V80" i="6"/>
  <c r="V79" i="6"/>
  <c r="BC3" i="6"/>
  <c r="AA75" i="6"/>
  <c r="AF53" i="6"/>
  <c r="P85" i="6"/>
  <c r="AA56" i="6"/>
  <c r="BT3" i="6"/>
  <c r="AG56" i="6"/>
  <c r="AC79" i="6"/>
  <c r="AC83" i="6"/>
  <c r="M80" i="6"/>
  <c r="W81" i="6"/>
  <c r="O81" i="6" s="1"/>
  <c r="N74" i="6"/>
  <c r="N84" i="6"/>
  <c r="Q79" i="6"/>
  <c r="N85" i="6"/>
  <c r="P60" i="6"/>
  <c r="M79" i="6"/>
  <c r="J85" i="6"/>
  <c r="W53" i="6"/>
  <c r="N54" i="6"/>
  <c r="X77" i="6"/>
  <c r="T53" i="6"/>
  <c r="AC54" i="6"/>
  <c r="AA83" i="6"/>
  <c r="AC75" i="6"/>
  <c r="AC61" i="6"/>
  <c r="AA61" i="6"/>
  <c r="AC80" i="6"/>
  <c r="S53" i="6"/>
  <c r="P83" i="6"/>
  <c r="V74" i="6"/>
  <c r="Y75" i="6"/>
  <c r="Z56" i="6"/>
  <c r="X80" i="6"/>
  <c r="X61" i="6"/>
  <c r="AD57" i="6"/>
  <c r="AD85" i="6"/>
  <c r="AE82" i="6"/>
  <c r="AF54" i="6"/>
  <c r="AG83" i="6"/>
  <c r="Y76" i="6"/>
  <c r="Z82" i="6"/>
  <c r="AG58" i="6"/>
  <c r="Y60" i="6"/>
  <c r="AQ3" i="6"/>
  <c r="AA80" i="6"/>
  <c r="P81" i="6"/>
  <c r="AF84" i="6"/>
  <c r="S76" i="6"/>
  <c r="T81" i="6"/>
  <c r="Y58" i="6"/>
  <c r="T77" i="6"/>
  <c r="P51" i="6"/>
  <c r="AE74" i="6"/>
  <c r="AG74" i="6"/>
  <c r="AG60" i="6"/>
  <c r="AE60" i="6"/>
  <c r="Y51" i="6"/>
  <c r="Z51" i="6"/>
  <c r="T58" i="6"/>
  <c r="T75" i="6"/>
  <c r="N81" i="6"/>
  <c r="P58" i="6"/>
  <c r="N77" i="6"/>
  <c r="V77" i="6"/>
  <c r="T84" i="6"/>
  <c r="V75" i="6"/>
  <c r="J74" i="6"/>
  <c r="M53" i="6"/>
  <c r="Y77" i="6"/>
  <c r="V53" i="6"/>
  <c r="P77" i="6"/>
  <c r="J53" i="6"/>
  <c r="AC58" i="6"/>
  <c r="AA82" i="6"/>
  <c r="AD84" i="6"/>
  <c r="AF60" i="6"/>
  <c r="AF57" i="6"/>
  <c r="AA81" i="6"/>
  <c r="AD79" i="6"/>
  <c r="AC51" i="6"/>
  <c r="V84" i="6"/>
  <c r="S61" i="6"/>
  <c r="M58" i="6"/>
  <c r="X58" i="6"/>
  <c r="T74" i="6"/>
  <c r="AG82" i="6"/>
  <c r="AA76" i="6"/>
  <c r="AE61" i="6"/>
  <c r="AF61" i="6"/>
  <c r="AG84" i="6"/>
  <c r="AG79" i="6"/>
  <c r="AF81" i="6"/>
  <c r="AB81" i="6" s="1"/>
  <c r="AA60" i="6"/>
  <c r="AC76" i="6"/>
  <c r="AE53" i="6"/>
  <c r="Z54" i="6"/>
  <c r="Z61" i="6"/>
  <c r="AG77" i="6"/>
  <c r="BO3" i="6"/>
  <c r="AC81" i="6"/>
  <c r="Z74" i="6"/>
  <c r="Y74" i="6"/>
  <c r="R74" i="6" s="1"/>
  <c r="T83" i="6"/>
  <c r="P54" i="6"/>
  <c r="T80" i="6"/>
  <c r="Z58" i="6"/>
  <c r="M85" i="6"/>
  <c r="AE81" i="6"/>
  <c r="AF58" i="6"/>
  <c r="BW3" i="6"/>
  <c r="M75" i="6"/>
  <c r="X74" i="6"/>
  <c r="N60" i="6"/>
  <c r="J80" i="6"/>
  <c r="W74" i="6"/>
  <c r="AO3" i="6"/>
  <c r="J58" i="6"/>
  <c r="T85" i="6"/>
  <c r="N61" i="6"/>
  <c r="X84" i="6"/>
  <c r="X76" i="6"/>
  <c r="N75" i="6"/>
  <c r="AC77" i="6"/>
  <c r="S60" i="6"/>
  <c r="AF56" i="6"/>
  <c r="AF85" i="6"/>
  <c r="AG54" i="6"/>
  <c r="S85" i="6"/>
  <c r="S75" i="6"/>
  <c r="P53" i="6"/>
  <c r="S82" i="6"/>
  <c r="X57" i="6"/>
  <c r="BD3" i="6"/>
  <c r="AX3" i="6"/>
  <c r="AC57" i="6"/>
  <c r="BF3" i="6"/>
  <c r="AE77" i="6"/>
  <c r="Y79" i="6"/>
  <c r="J75" i="6"/>
  <c r="M77" i="6"/>
  <c r="W83" i="6"/>
  <c r="Z77" i="6"/>
  <c r="W76" i="6"/>
  <c r="AA85" i="6"/>
  <c r="AE56" i="6"/>
  <c r="AE80" i="6"/>
  <c r="AG80" i="6"/>
  <c r="AZ3" i="6"/>
  <c r="V83" i="6"/>
  <c r="J60" i="6"/>
  <c r="J83" i="6"/>
  <c r="V60" i="6"/>
  <c r="AU3" i="6"/>
  <c r="N51" i="6"/>
  <c r="M56" i="6"/>
  <c r="X83" i="6"/>
  <c r="P84" i="6"/>
  <c r="N76" i="6"/>
  <c r="V61" i="6"/>
  <c r="J77" i="6"/>
  <c r="AD77" i="6"/>
  <c r="N56" i="6"/>
  <c r="AD51" i="6"/>
  <c r="S74" i="6"/>
  <c r="M82" i="6"/>
  <c r="BV3" i="6"/>
  <c r="S54" i="6"/>
  <c r="AF75" i="6"/>
  <c r="AE75" i="6"/>
  <c r="BP3" i="6"/>
  <c r="AC60" i="6"/>
  <c r="Z53" i="6"/>
  <c r="Y53" i="6"/>
  <c r="AG85" i="6"/>
  <c r="AE54" i="6"/>
  <c r="BH3" i="6"/>
  <c r="S79" i="6"/>
  <c r="M81" i="6"/>
  <c r="S84" i="6"/>
  <c r="X85" i="6"/>
  <c r="Q74" i="6"/>
  <c r="X79" i="6"/>
  <c r="S77" i="6"/>
  <c r="N83" i="6"/>
  <c r="W60" i="6"/>
  <c r="M84" i="6"/>
  <c r="X51" i="6"/>
  <c r="S58" i="6"/>
  <c r="AD74" i="6"/>
  <c r="AB74" i="6" s="1"/>
  <c r="AA74" i="6"/>
  <c r="BM3" i="6"/>
  <c r="AC85" i="6"/>
  <c r="N79" i="6"/>
  <c r="S51" i="6"/>
  <c r="Q51" i="6"/>
  <c r="P79" i="6"/>
  <c r="W54" i="6"/>
  <c r="P56" i="6"/>
  <c r="W58" i="6"/>
  <c r="AA51" i="6"/>
  <c r="AD53" i="6"/>
  <c r="AE76" i="6"/>
  <c r="AC53" i="6"/>
  <c r="AG61" i="6"/>
  <c r="AG76" i="6"/>
  <c r="AG53" i="6"/>
  <c r="Z80" i="6"/>
  <c r="Z60" i="6"/>
  <c r="Y83" i="6"/>
  <c r="Z83" i="6"/>
  <c r="W80" i="6"/>
  <c r="J82" i="6"/>
  <c r="W57" i="6"/>
  <c r="N82" i="6"/>
  <c r="M57" i="6"/>
  <c r="V82" i="6"/>
  <c r="W61" i="6"/>
  <c r="W82" i="6"/>
  <c r="P61" i="6"/>
  <c r="M61" i="6"/>
  <c r="P57" i="6"/>
  <c r="P82" i="6"/>
  <c r="N57" i="6"/>
  <c r="J61" i="6"/>
  <c r="T57" i="6"/>
  <c r="AN3" i="6"/>
  <c r="V57" i="6"/>
  <c r="V76" i="6"/>
  <c r="W85" i="6"/>
  <c r="J76" i="6"/>
  <c r="T51" i="6"/>
  <c r="M54" i="6"/>
  <c r="W56" i="6"/>
  <c r="T76" i="6"/>
  <c r="P76" i="6"/>
  <c r="V51" i="6"/>
  <c r="X56" i="6"/>
  <c r="J54" i="6"/>
  <c r="J51" i="6"/>
  <c r="J56" i="6"/>
  <c r="L68" i="6" l="1"/>
  <c r="L71" i="6"/>
  <c r="U53" i="6"/>
  <c r="U84" i="6"/>
  <c r="AB77" i="6"/>
  <c r="L80" i="6"/>
  <c r="AB75" i="6"/>
  <c r="R76" i="6"/>
  <c r="L64" i="6"/>
  <c r="R66" i="6"/>
  <c r="R64" i="6"/>
  <c r="O76" i="6"/>
  <c r="U57" i="6"/>
  <c r="R57" i="6"/>
  <c r="L70" i="6"/>
  <c r="L72" i="6"/>
  <c r="U79" i="6"/>
  <c r="L62" i="6"/>
  <c r="AB72" i="6"/>
  <c r="O61" i="6"/>
  <c r="AB61" i="6"/>
  <c r="L69" i="6"/>
  <c r="L67" i="6"/>
  <c r="K62" i="6"/>
  <c r="R62" i="6"/>
  <c r="O85" i="6"/>
  <c r="R77" i="6"/>
  <c r="AB51" i="6"/>
  <c r="U68" i="6"/>
  <c r="O68" i="6"/>
  <c r="K68" i="6"/>
  <c r="O64" i="6"/>
  <c r="K64" i="6"/>
  <c r="U64" i="6"/>
  <c r="AB64" i="6"/>
  <c r="R70" i="6"/>
  <c r="K65" i="6"/>
  <c r="O65" i="6"/>
  <c r="U65" i="6"/>
  <c r="R71" i="6"/>
  <c r="AB68" i="6"/>
  <c r="AB71" i="6"/>
  <c r="O69" i="6"/>
  <c r="U69" i="6"/>
  <c r="K69" i="6"/>
  <c r="O80" i="6"/>
  <c r="O66" i="6"/>
  <c r="U66" i="6"/>
  <c r="K66" i="6"/>
  <c r="AB70" i="6"/>
  <c r="AB65" i="6"/>
  <c r="O67" i="6"/>
  <c r="K67" i="6"/>
  <c r="U67" i="6"/>
  <c r="L65" i="6"/>
  <c r="R84" i="6"/>
  <c r="K77" i="6"/>
  <c r="O62" i="6"/>
  <c r="AB62" i="6"/>
  <c r="L66" i="6"/>
  <c r="U62" i="6"/>
  <c r="R69" i="6"/>
  <c r="O72" i="6"/>
  <c r="K72" i="6"/>
  <c r="U72" i="6"/>
  <c r="L83" i="6"/>
  <c r="R75" i="6"/>
  <c r="R72" i="6"/>
  <c r="U71" i="6"/>
  <c r="O71" i="6"/>
  <c r="K71" i="6"/>
  <c r="AB66" i="6"/>
  <c r="U70" i="6"/>
  <c r="K70" i="6"/>
  <c r="O70" i="6"/>
  <c r="L77" i="6"/>
  <c r="L85" i="6"/>
  <c r="K84" i="6"/>
  <c r="O51" i="6"/>
  <c r="K79" i="6"/>
  <c r="U75" i="6"/>
  <c r="AB80" i="6"/>
  <c r="K83" i="6"/>
  <c r="U51" i="6"/>
  <c r="L54" i="6"/>
  <c r="AB60" i="6"/>
  <c r="U77" i="6"/>
  <c r="AB58" i="6"/>
  <c r="AB57" i="6"/>
  <c r="K54" i="6"/>
  <c r="L60" i="6"/>
  <c r="U56" i="6"/>
  <c r="U60" i="6"/>
  <c r="AB54" i="6"/>
  <c r="AB56" i="6"/>
  <c r="K57" i="6"/>
  <c r="R60" i="6"/>
  <c r="R58" i="6"/>
  <c r="L82" i="6"/>
  <c r="L61" i="6"/>
  <c r="O54" i="6"/>
  <c r="R53" i="6"/>
  <c r="R54" i="6"/>
  <c r="AB79" i="6"/>
  <c r="K80" i="6"/>
  <c r="L56" i="6"/>
  <c r="R79" i="6"/>
  <c r="U81" i="6"/>
  <c r="K81" i="6"/>
  <c r="K53" i="6"/>
  <c r="U74" i="6"/>
  <c r="L58" i="6"/>
  <c r="L53" i="6"/>
  <c r="L79" i="6"/>
  <c r="AB82" i="6"/>
  <c r="R81" i="6"/>
  <c r="O53" i="6"/>
  <c r="AB85" i="6"/>
  <c r="O60" i="6"/>
  <c r="K60" i="6"/>
  <c r="U54" i="6"/>
  <c r="R82" i="6"/>
  <c r="L76" i="6"/>
  <c r="U85" i="6"/>
  <c r="K74" i="6"/>
  <c r="K76" i="6"/>
  <c r="K85" i="6"/>
  <c r="L84" i="6"/>
  <c r="R83" i="6"/>
  <c r="L57" i="6"/>
  <c r="R56" i="6"/>
  <c r="AB83" i="6"/>
  <c r="O57" i="6"/>
  <c r="L74" i="6"/>
  <c r="L75" i="6"/>
  <c r="O74" i="6"/>
  <c r="L51" i="6"/>
  <c r="O58" i="6"/>
  <c r="K58" i="6"/>
  <c r="O79" i="6"/>
  <c r="U80" i="6"/>
  <c r="R85" i="6"/>
  <c r="AB84" i="6"/>
  <c r="U58" i="6"/>
  <c r="R61" i="6"/>
  <c r="O84" i="6"/>
  <c r="U83" i="6"/>
  <c r="O83" i="6"/>
  <c r="K51" i="6"/>
  <c r="AB53" i="6"/>
  <c r="U76" i="6"/>
  <c r="K75" i="6"/>
  <c r="L81" i="6"/>
  <c r="R51" i="6"/>
  <c r="U61" i="6"/>
  <c r="U82" i="6"/>
  <c r="O82" i="6"/>
  <c r="K61" i="6"/>
  <c r="K82" i="6"/>
  <c r="K56" i="6"/>
  <c r="O56" i="6"/>
  <c r="BL15" i="1"/>
  <c r="K15" i="1"/>
  <c r="L15" i="1"/>
  <c r="M15" i="1"/>
  <c r="N15" i="1"/>
  <c r="O15" i="1"/>
  <c r="P15" i="1"/>
  <c r="Q15" i="1"/>
  <c r="R15" i="1"/>
  <c r="K40" i="1" l="1"/>
  <c r="L40" i="1"/>
  <c r="M40" i="1"/>
  <c r="N40" i="1"/>
  <c r="O40" i="1"/>
  <c r="P40" i="1"/>
  <c r="Q40" i="1"/>
  <c r="R40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1" i="1"/>
  <c r="L41" i="1"/>
  <c r="M41" i="1"/>
  <c r="N41" i="1"/>
  <c r="O41" i="1"/>
  <c r="P41" i="1"/>
  <c r="Q41" i="1"/>
  <c r="R41" i="1"/>
  <c r="BL17" i="1"/>
  <c r="R17" i="1"/>
  <c r="Q17" i="1"/>
  <c r="P17" i="1"/>
  <c r="O17" i="1"/>
  <c r="N17" i="1"/>
  <c r="M17" i="1"/>
  <c r="L17" i="1"/>
  <c r="K17" i="1"/>
  <c r="K37" i="1"/>
  <c r="L37" i="1"/>
  <c r="M37" i="1"/>
  <c r="N37" i="1"/>
  <c r="O37" i="1"/>
  <c r="P37" i="1"/>
  <c r="Q37" i="1"/>
  <c r="R37" i="1"/>
  <c r="N42" i="2" l="1"/>
  <c r="P42" i="2"/>
  <c r="N10" i="2"/>
  <c r="Z10" i="2" s="1"/>
  <c r="P10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2" i="2"/>
  <c r="P22" i="2"/>
  <c r="N23" i="2"/>
  <c r="P23" i="2"/>
  <c r="N24" i="2"/>
  <c r="P24" i="2"/>
  <c r="N25" i="2"/>
  <c r="P25" i="2"/>
  <c r="N26" i="2"/>
  <c r="P26" i="2"/>
  <c r="N28" i="2"/>
  <c r="P28" i="2"/>
  <c r="N29" i="2"/>
  <c r="P29" i="2"/>
  <c r="N30" i="2"/>
  <c r="P30" i="2"/>
  <c r="N31" i="2"/>
  <c r="P31" i="2"/>
  <c r="N33" i="2"/>
  <c r="P33" i="2"/>
  <c r="N34" i="2"/>
  <c r="P34" i="2"/>
  <c r="N35" i="2"/>
  <c r="P35" i="2"/>
  <c r="N36" i="2"/>
  <c r="P36" i="2"/>
  <c r="N37" i="2"/>
  <c r="P37" i="2"/>
  <c r="N38" i="2"/>
  <c r="P38" i="2"/>
  <c r="N39" i="2"/>
  <c r="P39" i="2"/>
  <c r="N40" i="2"/>
  <c r="P40" i="2"/>
  <c r="N41" i="2"/>
  <c r="P41" i="2"/>
  <c r="N9" i="2"/>
  <c r="P9" i="2"/>
  <c r="P8" i="2"/>
  <c r="N8" i="2"/>
  <c r="Q4" i="2"/>
  <c r="Q3" i="2"/>
  <c r="O4" i="2"/>
  <c r="O3" i="2"/>
  <c r="O10" i="2" s="1"/>
  <c r="M3" i="2"/>
  <c r="K3" i="2"/>
  <c r="L4" i="2"/>
  <c r="M4" i="2" s="1"/>
  <c r="J4" i="2"/>
  <c r="J9" i="2" s="1"/>
  <c r="P10" i="1"/>
  <c r="Q10" i="1"/>
  <c r="R10" i="1"/>
  <c r="P11" i="1"/>
  <c r="Q11" i="1"/>
  <c r="R11" i="1"/>
  <c r="P13" i="1"/>
  <c r="Q13" i="1"/>
  <c r="R13" i="1"/>
  <c r="P14" i="1"/>
  <c r="Q14" i="1"/>
  <c r="R14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R8" i="1"/>
  <c r="Q8" i="1"/>
  <c r="P8" i="1"/>
  <c r="O10" i="1"/>
  <c r="O11" i="1"/>
  <c r="O13" i="1"/>
  <c r="O14" i="1"/>
  <c r="O32" i="1"/>
  <c r="O33" i="1"/>
  <c r="O34" i="1"/>
  <c r="O35" i="1"/>
  <c r="O36" i="1"/>
  <c r="O8" i="1"/>
  <c r="N8" i="1"/>
  <c r="N10" i="1"/>
  <c r="N11" i="1"/>
  <c r="N13" i="1"/>
  <c r="N14" i="1"/>
  <c r="N32" i="1"/>
  <c r="N33" i="1"/>
  <c r="N34" i="1"/>
  <c r="N35" i="1"/>
  <c r="N36" i="1"/>
  <c r="M8" i="1"/>
  <c r="K8" i="1"/>
  <c r="Z20" i="2" l="1"/>
  <c r="AA24" i="2"/>
  <c r="AA19" i="2"/>
  <c r="AA41" i="2"/>
  <c r="Z29" i="2"/>
  <c r="Z19" i="2"/>
  <c r="Z37" i="2"/>
  <c r="Q42" i="2"/>
  <c r="U10" i="2"/>
  <c r="M42" i="2"/>
  <c r="Q10" i="2"/>
  <c r="V10" i="2" s="1"/>
  <c r="O42" i="2"/>
  <c r="L42" i="2"/>
  <c r="Y42" i="2" s="1"/>
  <c r="M8" i="2"/>
  <c r="J42" i="2"/>
  <c r="X42" i="2" s="1"/>
  <c r="L35" i="2"/>
  <c r="L40" i="2"/>
  <c r="Y40" i="2" s="1"/>
  <c r="L31" i="2"/>
  <c r="L9" i="2"/>
  <c r="L37" i="2"/>
  <c r="L28" i="2"/>
  <c r="L34" i="2"/>
  <c r="Y34" i="2" s="1"/>
  <c r="L24" i="2"/>
  <c r="Y24" i="2" s="1"/>
  <c r="L15" i="2"/>
  <c r="L25" i="2"/>
  <c r="Y25" i="2" s="1"/>
  <c r="L16" i="2"/>
  <c r="L22" i="2"/>
  <c r="L18" i="2"/>
  <c r="L39" i="2"/>
  <c r="Y39" i="2" s="1"/>
  <c r="L30" i="2"/>
  <c r="Y30" i="2" s="1"/>
  <c r="L20" i="2"/>
  <c r="L8" i="2"/>
  <c r="L36" i="2"/>
  <c r="L26" i="2"/>
  <c r="L17" i="2"/>
  <c r="L41" i="2"/>
  <c r="Y41" i="2" s="1"/>
  <c r="L33" i="2"/>
  <c r="L23" i="2"/>
  <c r="L14" i="2"/>
  <c r="K4" i="2"/>
  <c r="K42" i="2" s="1"/>
  <c r="L38" i="2"/>
  <c r="L29" i="2"/>
  <c r="L19" i="2"/>
  <c r="Y19" i="2" s="1"/>
  <c r="L10" i="2"/>
  <c r="M38" i="2"/>
  <c r="T38" i="2" s="1"/>
  <c r="M10" i="2"/>
  <c r="M15" i="2"/>
  <c r="T15" i="2" s="1"/>
  <c r="M17" i="2"/>
  <c r="T17" i="2" s="1"/>
  <c r="M19" i="2"/>
  <c r="T19" i="2" s="1"/>
  <c r="M22" i="2"/>
  <c r="T22" i="2" s="1"/>
  <c r="M24" i="2"/>
  <c r="M26" i="2"/>
  <c r="T26" i="2" s="1"/>
  <c r="M29" i="2"/>
  <c r="T29" i="2" s="1"/>
  <c r="M31" i="2"/>
  <c r="T31" i="2" s="1"/>
  <c r="M34" i="2"/>
  <c r="M36" i="2"/>
  <c r="T36" i="2" s="1"/>
  <c r="M39" i="2"/>
  <c r="M41" i="2"/>
  <c r="M14" i="2"/>
  <c r="T14" i="2" s="1"/>
  <c r="M16" i="2"/>
  <c r="T16" i="2" s="1"/>
  <c r="M18" i="2"/>
  <c r="T18" i="2" s="1"/>
  <c r="M20" i="2"/>
  <c r="T20" i="2" s="1"/>
  <c r="M23" i="2"/>
  <c r="T23" i="2" s="1"/>
  <c r="M25" i="2"/>
  <c r="M28" i="2"/>
  <c r="T28" i="2" s="1"/>
  <c r="M30" i="2"/>
  <c r="M33" i="2"/>
  <c r="T33" i="2" s="1"/>
  <c r="M35" i="2"/>
  <c r="T35" i="2" s="1"/>
  <c r="M37" i="2"/>
  <c r="T37" i="2" s="1"/>
  <c r="M40" i="2"/>
  <c r="O8" i="2"/>
  <c r="U8" i="2" s="1"/>
  <c r="Q8" i="2"/>
  <c r="V8" i="2" s="1"/>
  <c r="J41" i="2"/>
  <c r="J40" i="2"/>
  <c r="J39" i="2"/>
  <c r="J38" i="2"/>
  <c r="J37" i="2"/>
  <c r="J36" i="2"/>
  <c r="J35" i="2"/>
  <c r="J34" i="2"/>
  <c r="J33" i="2"/>
  <c r="J31" i="2"/>
  <c r="J30" i="2"/>
  <c r="J29" i="2"/>
  <c r="J28" i="2"/>
  <c r="J26" i="2"/>
  <c r="J25" i="2"/>
  <c r="J24" i="2"/>
  <c r="J23" i="2"/>
  <c r="J22" i="2"/>
  <c r="J20" i="2"/>
  <c r="J19" i="2"/>
  <c r="J18" i="2"/>
  <c r="J17" i="2"/>
  <c r="J16" i="2"/>
  <c r="J15" i="2"/>
  <c r="J14" i="2"/>
  <c r="J10" i="2"/>
  <c r="M9" i="2"/>
  <c r="K24" i="2"/>
  <c r="S24" i="2" s="1"/>
  <c r="J8" i="2"/>
  <c r="Q9" i="2"/>
  <c r="V9" i="2" s="1"/>
  <c r="Q41" i="2"/>
  <c r="V41" i="2" s="1"/>
  <c r="Q40" i="2"/>
  <c r="Q39" i="2"/>
  <c r="Q38" i="2"/>
  <c r="V38" i="2" s="1"/>
  <c r="Q37" i="2"/>
  <c r="V37" i="2" s="1"/>
  <c r="Q36" i="2"/>
  <c r="Q35" i="2"/>
  <c r="Q34" i="2"/>
  <c r="V34" i="2" s="1"/>
  <c r="Q33" i="2"/>
  <c r="V33" i="2" s="1"/>
  <c r="Q31" i="2"/>
  <c r="Q30" i="2"/>
  <c r="Q29" i="2"/>
  <c r="V29" i="2" s="1"/>
  <c r="Q28" i="2"/>
  <c r="V28" i="2" s="1"/>
  <c r="Q26" i="2"/>
  <c r="Q25" i="2"/>
  <c r="Q24" i="2"/>
  <c r="V24" i="2" s="1"/>
  <c r="Q23" i="2"/>
  <c r="V23" i="2" s="1"/>
  <c r="Q22" i="2"/>
  <c r="Q20" i="2"/>
  <c r="Q19" i="2"/>
  <c r="V19" i="2" s="1"/>
  <c r="Q18" i="2"/>
  <c r="V18" i="2" s="1"/>
  <c r="Q17" i="2"/>
  <c r="Q16" i="2"/>
  <c r="Q15" i="2"/>
  <c r="V15" i="2" s="1"/>
  <c r="Q14" i="2"/>
  <c r="V14" i="2" s="1"/>
  <c r="O9" i="2"/>
  <c r="U9" i="2" s="1"/>
  <c r="O41" i="2"/>
  <c r="U41" i="2" s="1"/>
  <c r="O40" i="2"/>
  <c r="O39" i="2"/>
  <c r="U39" i="2" s="1"/>
  <c r="O38" i="2"/>
  <c r="U38" i="2" s="1"/>
  <c r="O37" i="2"/>
  <c r="U37" i="2" s="1"/>
  <c r="O36" i="2"/>
  <c r="O35" i="2"/>
  <c r="U35" i="2" s="1"/>
  <c r="O34" i="2"/>
  <c r="U34" i="2" s="1"/>
  <c r="O33" i="2"/>
  <c r="U33" i="2" s="1"/>
  <c r="O31" i="2"/>
  <c r="O30" i="2"/>
  <c r="U30" i="2" s="1"/>
  <c r="O29" i="2"/>
  <c r="U29" i="2" s="1"/>
  <c r="O28" i="2"/>
  <c r="U28" i="2" s="1"/>
  <c r="O26" i="2"/>
  <c r="O25" i="2"/>
  <c r="U25" i="2" s="1"/>
  <c r="O24" i="2"/>
  <c r="U24" i="2" s="1"/>
  <c r="O23" i="2"/>
  <c r="U23" i="2" s="1"/>
  <c r="O22" i="2"/>
  <c r="O20" i="2"/>
  <c r="U20" i="2" s="1"/>
  <c r="O19" i="2"/>
  <c r="U19" i="2" s="1"/>
  <c r="O18" i="2"/>
  <c r="U18" i="2" s="1"/>
  <c r="O17" i="2"/>
  <c r="O16" i="2"/>
  <c r="U16" i="2" s="1"/>
  <c r="O15" i="2"/>
  <c r="U15" i="2" s="1"/>
  <c r="O14" i="2"/>
  <c r="U14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BL32" i="1"/>
  <c r="L32" i="1"/>
  <c r="K32" i="1"/>
  <c r="M32" i="1"/>
  <c r="BL10" i="1"/>
  <c r="BL11" i="1"/>
  <c r="BL13" i="1"/>
  <c r="BL14" i="1"/>
  <c r="BL33" i="1"/>
  <c r="BL34" i="1"/>
  <c r="BL35" i="1"/>
  <c r="BL36" i="1"/>
  <c r="BL8" i="1"/>
  <c r="L14" i="1"/>
  <c r="K14" i="1"/>
  <c r="M14" i="1"/>
  <c r="Y10" i="2" l="1"/>
  <c r="AA10" i="2"/>
  <c r="AA8" i="2"/>
  <c r="AC42" i="2"/>
  <c r="Z16" i="2"/>
  <c r="AA22" i="2"/>
  <c r="V22" i="2"/>
  <c r="X22" i="2"/>
  <c r="X23" i="2"/>
  <c r="AC23" i="2" s="1"/>
  <c r="X41" i="2"/>
  <c r="T41" i="2"/>
  <c r="Y17" i="2"/>
  <c r="Y18" i="2"/>
  <c r="Y28" i="2"/>
  <c r="Z18" i="2"/>
  <c r="Z38" i="2"/>
  <c r="Z15" i="2"/>
  <c r="AA29" i="2"/>
  <c r="Z25" i="2"/>
  <c r="AA20" i="2"/>
  <c r="V20" i="2"/>
  <c r="Y33" i="2"/>
  <c r="AA37" i="2"/>
  <c r="U17" i="2"/>
  <c r="Z17" i="2"/>
  <c r="V40" i="2"/>
  <c r="AA40" i="2"/>
  <c r="X40" i="2"/>
  <c r="AC40" i="2" s="1"/>
  <c r="X15" i="2"/>
  <c r="AC15" i="2" s="1"/>
  <c r="X24" i="2"/>
  <c r="T25" i="2"/>
  <c r="T39" i="2"/>
  <c r="Y29" i="2"/>
  <c r="Y26" i="2"/>
  <c r="Y37" i="2"/>
  <c r="Z42" i="2"/>
  <c r="U42" i="2"/>
  <c r="Z23" i="2"/>
  <c r="AA14" i="2"/>
  <c r="Z24" i="2"/>
  <c r="AA34" i="2"/>
  <c r="Z30" i="2"/>
  <c r="AA30" i="2"/>
  <c r="V30" i="2"/>
  <c r="X30" i="2"/>
  <c r="U36" i="2"/>
  <c r="Z36" i="2"/>
  <c r="T30" i="2"/>
  <c r="AA16" i="2"/>
  <c r="V16" i="2"/>
  <c r="V25" i="2"/>
  <c r="AA25" i="2"/>
  <c r="AA35" i="2"/>
  <c r="V35" i="2"/>
  <c r="X16" i="2"/>
  <c r="X35" i="2"/>
  <c r="AC35" i="2" s="1"/>
  <c r="Y38" i="2"/>
  <c r="Y36" i="2"/>
  <c r="Y22" i="2"/>
  <c r="Y9" i="2"/>
  <c r="Z28" i="2"/>
  <c r="AA18" i="2"/>
  <c r="Z34" i="2"/>
  <c r="AA38" i="2"/>
  <c r="Z35" i="2"/>
  <c r="AA39" i="2"/>
  <c r="V39" i="2"/>
  <c r="U26" i="2"/>
  <c r="Z26" i="2"/>
  <c r="AA31" i="2"/>
  <c r="V31" i="2"/>
  <c r="T24" i="2"/>
  <c r="Z14" i="2"/>
  <c r="Z22" i="2"/>
  <c r="U22" i="2"/>
  <c r="Z31" i="2"/>
  <c r="U31" i="2"/>
  <c r="Z40" i="2"/>
  <c r="U40" i="2"/>
  <c r="V17" i="2"/>
  <c r="AA17" i="2"/>
  <c r="V26" i="2"/>
  <c r="AA26" i="2"/>
  <c r="V36" i="2"/>
  <c r="AA36" i="2"/>
  <c r="T40" i="2"/>
  <c r="T34" i="2"/>
  <c r="S42" i="2"/>
  <c r="Y8" i="2"/>
  <c r="Y16" i="2"/>
  <c r="Y31" i="2"/>
  <c r="T42" i="2"/>
  <c r="Z33" i="2"/>
  <c r="AA23" i="2"/>
  <c r="Z9" i="2"/>
  <c r="AA9" i="2"/>
  <c r="Z39" i="2"/>
  <c r="Y14" i="2"/>
  <c r="AA28" i="2"/>
  <c r="X29" i="2"/>
  <c r="AC29" i="2" s="1"/>
  <c r="Y23" i="2"/>
  <c r="Y20" i="2"/>
  <c r="Y15" i="2"/>
  <c r="Y35" i="2"/>
  <c r="V42" i="2"/>
  <c r="AA42" i="2"/>
  <c r="Z41" i="2"/>
  <c r="AA33" i="2"/>
  <c r="AA15" i="2"/>
  <c r="Z8" i="2"/>
  <c r="K22" i="2"/>
  <c r="S22" i="2" s="1"/>
  <c r="T8" i="2"/>
  <c r="K39" i="2"/>
  <c r="S39" i="2" s="1"/>
  <c r="K41" i="2"/>
  <c r="S41" i="2" s="1"/>
  <c r="K14" i="2"/>
  <c r="S14" i="2" s="1"/>
  <c r="K26" i="2"/>
  <c r="S26" i="2" s="1"/>
  <c r="K31" i="2"/>
  <c r="S31" i="2" s="1"/>
  <c r="K17" i="2"/>
  <c r="S17" i="2" s="1"/>
  <c r="K34" i="2"/>
  <c r="S34" i="2" s="1"/>
  <c r="K35" i="2"/>
  <c r="S35" i="2" s="1"/>
  <c r="K25" i="2"/>
  <c r="S25" i="2" s="1"/>
  <c r="K16" i="2"/>
  <c r="S16" i="2" s="1"/>
  <c r="K36" i="2"/>
  <c r="S36" i="2" s="1"/>
  <c r="T9" i="2"/>
  <c r="K10" i="2"/>
  <c r="S10" i="2" s="1"/>
  <c r="K28" i="2"/>
  <c r="S28" i="2" s="1"/>
  <c r="K18" i="2"/>
  <c r="S18" i="2" s="1"/>
  <c r="K38" i="2"/>
  <c r="S38" i="2" s="1"/>
  <c r="K30" i="2"/>
  <c r="S30" i="2" s="1"/>
  <c r="K20" i="2"/>
  <c r="S20" i="2" s="1"/>
  <c r="K40" i="2"/>
  <c r="S40" i="2" s="1"/>
  <c r="K15" i="2"/>
  <c r="S15" i="2" s="1"/>
  <c r="K33" i="2"/>
  <c r="S33" i="2" s="1"/>
  <c r="K23" i="2"/>
  <c r="S23" i="2" s="1"/>
  <c r="K19" i="2"/>
  <c r="S19" i="2" s="1"/>
  <c r="K37" i="2"/>
  <c r="S37" i="2" s="1"/>
  <c r="K29" i="2"/>
  <c r="S29" i="2" s="1"/>
  <c r="T10" i="2"/>
  <c r="K8" i="2"/>
  <c r="S8" i="2" s="1"/>
  <c r="K9" i="2"/>
  <c r="X10" i="2" l="1"/>
  <c r="AC10" i="2" s="1"/>
  <c r="A50" i="1"/>
  <c r="A51" i="1" s="1"/>
  <c r="A52" i="1" s="1"/>
  <c r="A53" i="1" s="1"/>
  <c r="A54" i="1" s="1"/>
  <c r="A55" i="1" s="1"/>
  <c r="A56" i="1" s="1"/>
  <c r="X14" i="2"/>
  <c r="AC14" i="2" s="1"/>
  <c r="X36" i="2"/>
  <c r="AC36" i="2" s="1"/>
  <c r="AC16" i="2"/>
  <c r="AC22" i="2"/>
  <c r="X37" i="2"/>
  <c r="AC37" i="2" s="1"/>
  <c r="X26" i="2"/>
  <c r="AC26" i="2" s="1"/>
  <c r="X8" i="2"/>
  <c r="AC8" i="2" s="1"/>
  <c r="S9" i="2"/>
  <c r="X9" i="2"/>
  <c r="AC9" i="2" s="1"/>
  <c r="X28" i="2"/>
  <c r="AC28" i="2" s="1"/>
  <c r="X17" i="2"/>
  <c r="AC17" i="2" s="1"/>
  <c r="X25" i="2"/>
  <c r="AC25" i="2" s="1"/>
  <c r="X39" i="2"/>
  <c r="AC39" i="2" s="1"/>
  <c r="X20" i="2"/>
  <c r="AC20" i="2" s="1"/>
  <c r="X38" i="2"/>
  <c r="AC38" i="2" s="1"/>
  <c r="X18" i="2"/>
  <c r="AC18" i="2" s="1"/>
  <c r="X31" i="2"/>
  <c r="AC31" i="2" s="1"/>
  <c r="AC30" i="2"/>
  <c r="X34" i="2"/>
  <c r="AC34" i="2" s="1"/>
  <c r="AC41" i="2"/>
  <c r="X19" i="2"/>
  <c r="AC19" i="2" s="1"/>
  <c r="AC24" i="2"/>
  <c r="X33" i="2"/>
  <c r="AC33" i="2" s="1"/>
  <c r="L34" i="1"/>
  <c r="K34" i="1"/>
  <c r="M34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M35" i="1"/>
  <c r="K35" i="1"/>
  <c r="L35" i="1"/>
  <c r="M36" i="1"/>
  <c r="K36" i="1"/>
  <c r="L36" i="1"/>
  <c r="M33" i="1"/>
  <c r="K33" i="1"/>
  <c r="L33" i="1"/>
  <c r="M13" i="1" l="1"/>
  <c r="K13" i="1"/>
  <c r="L13" i="1"/>
  <c r="L10" i="1" l="1"/>
  <c r="L11" i="1"/>
  <c r="L8" i="1"/>
  <c r="K10" i="1"/>
  <c r="K11" i="1"/>
  <c r="M10" i="1"/>
  <c r="M11" i="1"/>
</calcChain>
</file>

<file path=xl/sharedStrings.xml><?xml version="1.0" encoding="utf-8"?>
<sst xmlns="http://schemas.openxmlformats.org/spreadsheetml/2006/main" count="635" uniqueCount="134">
  <si>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</si>
  <si>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</si>
  <si>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</si>
  <si>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</si>
  <si>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</si>
  <si>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</si>
  <si>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</si>
  <si>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</si>
  <si>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</si>
  <si>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</si>
  <si>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</si>
  <si>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</si>
  <si>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</si>
  <si>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</si>
  <si>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</si>
  <si>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</si>
  <si>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</si>
  <si>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</si>
  <si>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</si>
  <si>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</si>
  <si>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</si>
  <si>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</si>
  <si>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</si>
  <si>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</si>
  <si>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</si>
  <si>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</si>
  <si>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</si>
  <si>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</si>
  <si>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</si>
  <si>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</si>
  <si>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</si>
  <si>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</si>
  <si>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</si>
  <si>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</si>
  <si>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</si>
  <si>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</si>
  <si>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</si>
  <si>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</si>
  <si>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</si>
  <si>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</si>
  <si>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</si>
  <si>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</si>
  <si>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</si>
  <si>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</si>
  <si>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</si>
  <si>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</si>
  <si>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</si>
  <si>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</si>
  <si>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</si>
  <si>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</si>
  <si>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</si>
  <si>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</si>
  <si>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</si>
  <si>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</si>
  <si>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</si>
  <si>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</si>
  <si>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</si>
  <si>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</si>
  <si>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</si>
  <si>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</si>
  <si>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</si>
  <si>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</si>
  <si>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</si>
  <si>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</si>
  <si>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</si>
  <si>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</si>
  <si>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POKER page-hinkley resetSingle</t>
  </si>
  <si>
    <t>CP_thr=43</t>
  </si>
  <si>
    <t>1000</t>
  </si>
  <si>
    <t>COPY NEW RESULTS IN NEW LINE FROM COLUMN R RIGHTWARDS</t>
  </si>
  <si>
    <t>UCBT linear C1 to C2, with linear approx 2 inputs</t>
  </si>
  <si>
    <t>p5</t>
  </si>
  <si>
    <t>/</t>
  </si>
  <si>
    <t>c=1.0</t>
  </si>
  <si>
    <t>c2=0.77</t>
  </si>
  <si>
    <t>VoterUCBT (plain UCBT : plain POKER)</t>
  </si>
  <si>
    <t>POKER no change point detection</t>
  </si>
  <si>
    <t>EVALUATION CASES</t>
  </si>
  <si>
    <t>OPTIMIZIATION+EVALUATION CASES</t>
  </si>
  <si>
    <t>BOTH</t>
  </si>
  <si>
    <t>NON-STAT</t>
  </si>
  <si>
    <t>STAT</t>
  </si>
  <si>
    <t>Random normalized scores [%]</t>
  </si>
  <si>
    <t>inp2</t>
  </si>
  <si>
    <t>inp1</t>
  </si>
  <si>
    <t>w0</t>
  </si>
  <si>
    <t>w1</t>
  </si>
  <si>
    <t>w2</t>
  </si>
  <si>
    <t>w3</t>
  </si>
  <si>
    <t>w4</t>
  </si>
  <si>
    <t>w5</t>
  </si>
  <si>
    <t>linear function output calculator</t>
  </si>
  <si>
    <t>out1</t>
  </si>
  <si>
    <t>out2</t>
  </si>
  <si>
    <t>diff</t>
  </si>
  <si>
    <t>avgs</t>
  </si>
  <si>
    <t>avg avg</t>
  </si>
  <si>
    <t>4 extreme situations for 2 parameters</t>
  </si>
  <si>
    <t>copy from matlab here below</t>
  </si>
  <si>
    <t>POKER  PH reset to zero</t>
  </si>
  <si>
    <t>VoterUCBT (plain UCBT : POKER ; both HP reset all to zero)</t>
  </si>
  <si>
    <t>CP_thr = 43</t>
  </si>
  <si>
    <t>DEV_2</t>
  </si>
  <si>
    <t>DEV_CASES</t>
  </si>
  <si>
    <t>DEV_4</t>
  </si>
  <si>
    <t>BEST</t>
  </si>
  <si>
    <t>non-stat BEST</t>
  </si>
  <si>
    <t>stat BEST</t>
  </si>
  <si>
    <t>best of group below are marked green</t>
  </si>
  <si>
    <t>BELOW HERE IS THE PERCENTAGE OF BEST ACHIEVED SCORE (AMONG ALL ALGORITHMS) FOR EACH CASE</t>
  </si>
  <si>
    <t>MAX</t>
  </si>
  <si>
    <t>VoterUCBT (plain UCBT : POKER ; HP reset POKER all to zero)</t>
  </si>
  <si>
    <t>(BEST) UCBT linear C1 to C2, with linear approx 2 inputs</t>
  </si>
  <si>
    <t>(NONSTAT) UCBT linear C1 to C2, with linear approx 2 inputs</t>
  </si>
  <si>
    <t>(STAT) UCBT linear C1 to C2, with linear approx 2 inputs</t>
  </si>
  <si>
    <t>VoterUCBT (UCBT linCinp2 : POKER ; both HP reset all to zero)</t>
  </si>
  <si>
    <t>VoterUCBT (UCBT linCinp2 : POKER ; HP reset POKER all to zero)</t>
  </si>
  <si>
    <t>VoterUCBT (UCBT linCinp2 : plain POKER)</t>
  </si>
  <si>
    <t>linW BEST</t>
  </si>
  <si>
    <t>linW NONSTAT</t>
  </si>
  <si>
    <t>linW STAT</t>
  </si>
  <si>
    <t>VoterC = 1</t>
  </si>
  <si>
    <t>UCBT_C=0.77</t>
  </si>
  <si>
    <t>FINAL EVAL: sum of rewards</t>
  </si>
  <si>
    <t>CHOSEN AS BEST OVERALL</t>
  </si>
  <si>
    <t>CHOSEN AS SECOND BEST</t>
  </si>
  <si>
    <t>FINAL EVAL: sum of rewards on Celtra test cases</t>
  </si>
  <si>
    <t>conf99</t>
  </si>
  <si>
    <t>stddev</t>
  </si>
  <si>
    <t>sample</t>
  </si>
  <si>
    <t>avg</t>
  </si>
  <si>
    <t>num samples</t>
  </si>
  <si>
    <t>sum rewards on 10 celtra cases</t>
  </si>
  <si>
    <t>optimality on all 37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</si>
</sst>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0" fontId="6" fillId="0" borderId="0" xfId="0" applyFont="1"/>
    <xf numFmtId="164" fontId="0" fillId="0" borderId="0" xfId="0" applyNumberForma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/>
    <xf numFmtId="0" fontId="7" fillId="0" borderId="0" xfId="0" applyFont="1"/>
    <xf numFmtId="0" fontId="8" fillId="0" borderId="0" xfId="0" applyFont="1" applyAlignment="1"/>
    <xf numFmtId="0" fontId="10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2" fontId="2" fillId="0" borderId="0" xfId="0" applyNumberFormat="1" applyFont="1"/>
    <xf numFmtId="2" fontId="4" fillId="0" borderId="0" xfId="0" applyNumberFormat="1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11" fillId="0" borderId="0" xfId="0" applyNumberFormat="1" applyFont="1" applyFill="1"/>
    <xf numFmtId="2" fontId="10" fillId="0" borderId="0" xfId="0" applyNumberFormat="1" applyFont="1" applyFill="1"/>
    <xf numFmtId="2" fontId="13" fillId="0" borderId="0" xfId="0" applyNumberFormat="1" applyFont="1"/>
    <xf numFmtId="2" fontId="13" fillId="0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0" fontId="12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2" fontId="15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2" fontId="18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16" fillId="2" borderId="0" xfId="0" applyFont="1" applyFill="1" applyAlignment="1">
      <alignment horizontal="right"/>
    </xf>
    <xf numFmtId="49" fontId="0" fillId="2" borderId="0" xfId="0" applyNumberFormat="1" applyFill="1"/>
    <xf numFmtId="0" fontId="18" fillId="2" borderId="0" xfId="0" applyFont="1" applyFill="1" applyAlignment="1">
      <alignment horizontal="left"/>
    </xf>
    <xf numFmtId="2" fontId="3" fillId="0" borderId="0" xfId="0" applyNumberFormat="1" applyFont="1"/>
  </cellXfs>
  <cellStyles count="1">
    <cellStyle name="Normal" xfId="0" builtinId="0"/>
  </cellStyles>
  <dxfs count="25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200"/>
              <a:t>Statistical accuracy on 10 Celtra testcases</a:t>
            </a:r>
            <a:endParaRPr lang="en-GB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'Measurements Celtra'!$G$2:$G$501</c:f>
                <c:numCache>
                  <c:formatCode>General</c:formatCode>
                  <c:ptCount val="500"/>
                  <c:pt idx="0">
                    <c:v>0</c:v>
                  </c:pt>
                  <c:pt idx="1">
                    <c:v>54.641591031553467</c:v>
                  </c:pt>
                  <c:pt idx="2">
                    <c:v>80.876604163146709</c:v>
                  </c:pt>
                  <c:pt idx="3">
                    <c:v>69.364547202397844</c:v>
                  </c:pt>
                  <c:pt idx="4">
                    <c:v>57.629539670269594</c:v>
                  </c:pt>
                  <c:pt idx="5">
                    <c:v>48.598437939570601</c:v>
                  </c:pt>
                  <c:pt idx="6">
                    <c:v>72.404286828372591</c:v>
                  </c:pt>
                  <c:pt idx="7">
                    <c:v>63.354466883221704</c:v>
                  </c:pt>
                  <c:pt idx="8">
                    <c:v>58.028646305999246</c:v>
                  </c:pt>
                  <c:pt idx="9">
                    <c:v>54.65136493091741</c:v>
                  </c:pt>
                  <c:pt idx="10">
                    <c:v>55.752237380556494</c:v>
                  </c:pt>
                  <c:pt idx="11">
                    <c:v>51.132656720367805</c:v>
                  </c:pt>
                  <c:pt idx="12">
                    <c:v>57.699080961030489</c:v>
                  </c:pt>
                  <c:pt idx="13">
                    <c:v>60.383249519269704</c:v>
                  </c:pt>
                  <c:pt idx="14">
                    <c:v>56.706565611782374</c:v>
                  </c:pt>
                  <c:pt idx="15">
                    <c:v>54.839247052267268</c:v>
                  </c:pt>
                  <c:pt idx="16">
                    <c:v>53.916730611725775</c:v>
                  </c:pt>
                  <c:pt idx="17">
                    <c:v>56.015194269440194</c:v>
                  </c:pt>
                  <c:pt idx="18">
                    <c:v>53.261935412895028</c:v>
                  </c:pt>
                  <c:pt idx="19">
                    <c:v>50.642165047108321</c:v>
                  </c:pt>
                  <c:pt idx="20">
                    <c:v>48.348199209075325</c:v>
                  </c:pt>
                  <c:pt idx="21">
                    <c:v>46.367783226415639</c:v>
                  </c:pt>
                  <c:pt idx="22">
                    <c:v>44.432301084723235</c:v>
                  </c:pt>
                  <c:pt idx="23">
                    <c:v>42.605107776060947</c:v>
                  </c:pt>
                  <c:pt idx="24">
                    <c:v>41.090765809706838</c:v>
                  </c:pt>
                  <c:pt idx="25">
                    <c:v>39.660408833223919</c:v>
                  </c:pt>
                  <c:pt idx="26">
                    <c:v>38.225101902348833</c:v>
                  </c:pt>
                  <c:pt idx="27">
                    <c:v>36.859945354021797</c:v>
                  </c:pt>
                  <c:pt idx="28">
                    <c:v>36.739758437636084</c:v>
                  </c:pt>
                  <c:pt idx="29">
                    <c:v>35.764355551469031</c:v>
                  </c:pt>
                  <c:pt idx="30">
                    <c:v>34.669663086605098</c:v>
                  </c:pt>
                  <c:pt idx="31">
                    <c:v>33.693676755882699</c:v>
                  </c:pt>
                  <c:pt idx="32">
                    <c:v>33.562406157934831</c:v>
                  </c:pt>
                  <c:pt idx="33">
                    <c:v>32.652918128279261</c:v>
                  </c:pt>
                  <c:pt idx="34">
                    <c:v>31.837856309325264</c:v>
                  </c:pt>
                  <c:pt idx="35">
                    <c:v>30.953480862929265</c:v>
                  </c:pt>
                  <c:pt idx="36">
                    <c:v>30.122779969938033</c:v>
                  </c:pt>
                  <c:pt idx="37">
                    <c:v>29.90741775579361</c:v>
                  </c:pt>
                  <c:pt idx="38">
                    <c:v>29.17230321594154</c:v>
                  </c:pt>
                  <c:pt idx="39">
                    <c:v>28.469549287816502</c:v>
                  </c:pt>
                  <c:pt idx="40">
                    <c:v>28.293211127249968</c:v>
                  </c:pt>
                  <c:pt idx="41">
                    <c:v>27.71909800449016</c:v>
                  </c:pt>
                  <c:pt idx="42">
                    <c:v>27.973223163751946</c:v>
                  </c:pt>
                  <c:pt idx="43">
                    <c:v>27.34789276181024</c:v>
                  </c:pt>
                  <c:pt idx="44">
                    <c:v>27.57196337856762</c:v>
                  </c:pt>
                  <c:pt idx="45">
                    <c:v>27.000358376125387</c:v>
                  </c:pt>
                  <c:pt idx="46">
                    <c:v>26.616394730849926</c:v>
                  </c:pt>
                  <c:pt idx="47">
                    <c:v>26.119375185461724</c:v>
                  </c:pt>
                  <c:pt idx="48">
                    <c:v>26.069910969743646</c:v>
                  </c:pt>
                  <c:pt idx="49">
                    <c:v>26.445354912812434</c:v>
                  </c:pt>
                  <c:pt idx="50">
                    <c:v>25.933510434364571</c:v>
                  </c:pt>
                  <c:pt idx="51">
                    <c:v>25.585102497910746</c:v>
                  </c:pt>
                  <c:pt idx="52">
                    <c:v>25.282806032323418</c:v>
                  </c:pt>
                  <c:pt idx="53">
                    <c:v>24.87140021632176</c:v>
                  </c:pt>
                  <c:pt idx="54">
                    <c:v>24.798526599984573</c:v>
                  </c:pt>
                  <c:pt idx="55">
                    <c:v>24.428764794300502</c:v>
                  </c:pt>
                  <c:pt idx="56">
                    <c:v>24.000307742495483</c:v>
                  </c:pt>
                  <c:pt idx="57">
                    <c:v>23.624329706357713</c:v>
                  </c:pt>
                  <c:pt idx="58">
                    <c:v>23.714233144823901</c:v>
                  </c:pt>
                  <c:pt idx="59">
                    <c:v>23.85439003463657</c:v>
                  </c:pt>
                  <c:pt idx="60">
                    <c:v>23.713815107087061</c:v>
                  </c:pt>
                  <c:pt idx="61">
                    <c:v>24.181873066834367</c:v>
                  </c:pt>
                  <c:pt idx="62">
                    <c:v>23.824682323198935</c:v>
                  </c:pt>
                  <c:pt idx="63">
                    <c:v>23.579957129349406</c:v>
                  </c:pt>
                  <c:pt idx="64">
                    <c:v>23.227530354342587</c:v>
                  </c:pt>
                  <c:pt idx="65">
                    <c:v>22.875966880591651</c:v>
                  </c:pt>
                  <c:pt idx="66">
                    <c:v>22.564955509687476</c:v>
                  </c:pt>
                  <c:pt idx="67">
                    <c:v>22.233119741848004</c:v>
                  </c:pt>
                  <c:pt idx="68">
                    <c:v>21.910918942275899</c:v>
                  </c:pt>
                  <c:pt idx="69">
                    <c:v>21.606576986630099</c:v>
                  </c:pt>
                  <c:pt idx="70">
                    <c:v>21.315037312716946</c:v>
                  </c:pt>
                  <c:pt idx="71">
                    <c:v>21.023177100691449</c:v>
                  </c:pt>
                  <c:pt idx="72">
                    <c:v>20.751342294001706</c:v>
                  </c:pt>
                  <c:pt idx="73">
                    <c:v>20.504557912314244</c:v>
                  </c:pt>
                  <c:pt idx="74">
                    <c:v>20.307306667317047</c:v>
                  </c:pt>
                  <c:pt idx="75">
                    <c:v>20.044051897376949</c:v>
                  </c:pt>
                  <c:pt idx="76">
                    <c:v>20.153692071932241</c:v>
                  </c:pt>
                  <c:pt idx="77">
                    <c:v>19.928133185766992</c:v>
                  </c:pt>
                  <c:pt idx="78">
                    <c:v>19.677337921272958</c:v>
                  </c:pt>
                  <c:pt idx="79">
                    <c:v>19.689427983573495</c:v>
                  </c:pt>
                  <c:pt idx="80">
                    <c:v>20.908555075417294</c:v>
                  </c:pt>
                  <c:pt idx="81">
                    <c:v>20.684236303635394</c:v>
                  </c:pt>
                  <c:pt idx="82">
                    <c:v>20.560001248851375</c:v>
                  </c:pt>
                  <c:pt idx="83">
                    <c:v>20.489596039769882</c:v>
                  </c:pt>
                  <c:pt idx="84">
                    <c:v>20.674155970206439</c:v>
                  </c:pt>
                  <c:pt idx="85">
                    <c:v>20.455833084055399</c:v>
                  </c:pt>
                  <c:pt idx="86">
                    <c:v>20.220976295131916</c:v>
                  </c:pt>
                  <c:pt idx="87">
                    <c:v>20.662477155608631</c:v>
                  </c:pt>
                  <c:pt idx="88">
                    <c:v>20.430716692987779</c:v>
                  </c:pt>
                  <c:pt idx="89">
                    <c:v>20.203715838710728</c:v>
                  </c:pt>
                  <c:pt idx="90">
                    <c:v>20.226319737100056</c:v>
                  </c:pt>
                  <c:pt idx="91">
                    <c:v>20.085223511106594</c:v>
                  </c:pt>
                  <c:pt idx="92">
                    <c:v>19.872932346718237</c:v>
                  </c:pt>
                  <c:pt idx="93">
                    <c:v>19.670062518760659</c:v>
                  </c:pt>
                  <c:pt idx="94">
                    <c:v>19.466693930154584</c:v>
                  </c:pt>
                  <c:pt idx="95">
                    <c:v>19.27360604276625</c:v>
                  </c:pt>
                  <c:pt idx="96">
                    <c:v>19.162672671113977</c:v>
                  </c:pt>
                  <c:pt idx="97">
                    <c:v>18.96737256992947</c:v>
                  </c:pt>
                  <c:pt idx="98">
                    <c:v>18.783348302544397</c:v>
                  </c:pt>
                  <c:pt idx="99">
                    <c:v>18.605169769388375</c:v>
                  </c:pt>
                  <c:pt idx="100">
                    <c:v>18.572008720653077</c:v>
                  </c:pt>
                  <c:pt idx="101">
                    <c:v>18.841816786334704</c:v>
                  </c:pt>
                  <c:pt idx="102">
                    <c:v>18.676545593760814</c:v>
                  </c:pt>
                  <c:pt idx="103">
                    <c:v>18.613333714001268</c:v>
                  </c:pt>
                  <c:pt idx="104">
                    <c:v>18.469501117869974</c:v>
                  </c:pt>
                  <c:pt idx="105">
                    <c:v>18.327699230455703</c:v>
                  </c:pt>
                  <c:pt idx="106">
                    <c:v>18.493259140525218</c:v>
                  </c:pt>
                  <c:pt idx="107">
                    <c:v>18.368947908860882</c:v>
                  </c:pt>
                  <c:pt idx="108">
                    <c:v>18.273157095656074</c:v>
                  </c:pt>
                  <c:pt idx="109">
                    <c:v>18.119130331571668</c:v>
                  </c:pt>
                  <c:pt idx="110">
                    <c:v>18.116326494301614</c:v>
                  </c:pt>
                  <c:pt idx="111">
                    <c:v>17.955134397394936</c:v>
                  </c:pt>
                  <c:pt idx="112">
                    <c:v>17.875604568426198</c:v>
                  </c:pt>
                  <c:pt idx="113">
                    <c:v>17.747039977707988</c:v>
                  </c:pt>
                  <c:pt idx="114">
                    <c:v>17.741759381569096</c:v>
                  </c:pt>
                  <c:pt idx="115">
                    <c:v>17.588827318773632</c:v>
                  </c:pt>
                  <c:pt idx="116">
                    <c:v>17.629300616973413</c:v>
                  </c:pt>
                  <c:pt idx="117">
                    <c:v>17.679935541170668</c:v>
                  </c:pt>
                  <c:pt idx="118">
                    <c:v>17.615909576282473</c:v>
                  </c:pt>
                  <c:pt idx="119">
                    <c:v>17.484491788455834</c:v>
                  </c:pt>
                  <c:pt idx="120">
                    <c:v>17.35867855617721</c:v>
                  </c:pt>
                  <c:pt idx="121">
                    <c:v>17.220869100531658</c:v>
                  </c:pt>
                  <c:pt idx="122">
                    <c:v>17.081402722507306</c:v>
                  </c:pt>
                  <c:pt idx="123">
                    <c:v>17.029478006184348</c:v>
                  </c:pt>
                  <c:pt idx="124">
                    <c:v>16.906920242547201</c:v>
                  </c:pt>
                  <c:pt idx="125">
                    <c:v>16.77825876329997</c:v>
                  </c:pt>
                  <c:pt idx="126">
                    <c:v>16.672030307080504</c:v>
                  </c:pt>
                  <c:pt idx="127">
                    <c:v>16.562790657327454</c:v>
                  </c:pt>
                  <c:pt idx="128">
                    <c:v>16.466560372110621</c:v>
                  </c:pt>
                  <c:pt idx="129">
                    <c:v>16.342691390391803</c:v>
                  </c:pt>
                  <c:pt idx="130">
                    <c:v>16.217938494148544</c:v>
                  </c:pt>
                  <c:pt idx="131">
                    <c:v>16.125344875479598</c:v>
                  </c:pt>
                  <c:pt idx="132">
                    <c:v>16.017083693213724</c:v>
                  </c:pt>
                  <c:pt idx="133">
                    <c:v>15.897822821749639</c:v>
                  </c:pt>
                  <c:pt idx="134">
                    <c:v>15.780116663507956</c:v>
                  </c:pt>
                  <c:pt idx="135">
                    <c:v>15.795655200103079</c:v>
                  </c:pt>
                  <c:pt idx="136">
                    <c:v>15.689115049444638</c:v>
                  </c:pt>
                  <c:pt idx="137">
                    <c:v>15.583988226922587</c:v>
                  </c:pt>
                  <c:pt idx="138">
                    <c:v>15.472215329373952</c:v>
                  </c:pt>
                  <c:pt idx="139">
                    <c:v>15.478369313335849</c:v>
                  </c:pt>
                  <c:pt idx="140">
                    <c:v>15.375477045479323</c:v>
                  </c:pt>
                  <c:pt idx="141">
                    <c:v>15.346303833357753</c:v>
                  </c:pt>
                  <c:pt idx="142">
                    <c:v>15.243866424206992</c:v>
                  </c:pt>
                  <c:pt idx="143">
                    <c:v>15.227222727307879</c:v>
                  </c:pt>
                  <c:pt idx="144">
                    <c:v>15.132612931699962</c:v>
                  </c:pt>
                  <c:pt idx="145">
                    <c:v>15.032122898662868</c:v>
                  </c:pt>
                  <c:pt idx="146">
                    <c:v>14.948216185667771</c:v>
                  </c:pt>
                  <c:pt idx="147">
                    <c:v>14.863323441813421</c:v>
                  </c:pt>
                  <c:pt idx="148">
                    <c:v>14.870637658470322</c:v>
                  </c:pt>
                  <c:pt idx="149">
                    <c:v>14.773256133194051</c:v>
                  </c:pt>
                  <c:pt idx="150">
                    <c:v>14.694284552606842</c:v>
                  </c:pt>
                  <c:pt idx="151">
                    <c:v>14.603471138008628</c:v>
                  </c:pt>
                  <c:pt idx="152">
                    <c:v>14.524066997899686</c:v>
                  </c:pt>
                  <c:pt idx="153">
                    <c:v>14.506859607791272</c:v>
                  </c:pt>
                  <c:pt idx="154">
                    <c:v>14.413608144417587</c:v>
                  </c:pt>
                  <c:pt idx="155">
                    <c:v>14.336376474838634</c:v>
                  </c:pt>
                  <c:pt idx="156">
                    <c:v>14.24615589046919</c:v>
                  </c:pt>
                  <c:pt idx="157">
                    <c:v>14.186556231752766</c:v>
                  </c:pt>
                  <c:pt idx="158">
                    <c:v>14.098433833301794</c:v>
                  </c:pt>
                  <c:pt idx="159">
                    <c:v>14.014432460902439</c:v>
                  </c:pt>
                  <c:pt idx="160">
                    <c:v>13.931029585965971</c:v>
                  </c:pt>
                  <c:pt idx="161">
                    <c:v>13.864098449763508</c:v>
                  </c:pt>
                  <c:pt idx="162">
                    <c:v>13.779148716351937</c:v>
                  </c:pt>
                  <c:pt idx="163">
                    <c:v>13.790522846225183</c:v>
                  </c:pt>
                  <c:pt idx="164">
                    <c:v>13.70973709805031</c:v>
                  </c:pt>
                  <c:pt idx="165">
                    <c:v>13.66612767219673</c:v>
                  </c:pt>
                  <c:pt idx="166">
                    <c:v>13.58752668426774</c:v>
                  </c:pt>
                  <c:pt idx="167">
                    <c:v>13.632390657939577</c:v>
                  </c:pt>
                  <c:pt idx="168">
                    <c:v>13.64870064325539</c:v>
                  </c:pt>
                  <c:pt idx="169">
                    <c:v>13.576893646737235</c:v>
                  </c:pt>
                  <c:pt idx="170">
                    <c:v>13.584885702921499</c:v>
                  </c:pt>
                  <c:pt idx="171">
                    <c:v>13.507482641468659</c:v>
                  </c:pt>
                  <c:pt idx="172">
                    <c:v>13.432937487356838</c:v>
                  </c:pt>
                  <c:pt idx="173">
                    <c:v>13.380956625366002</c:v>
                  </c:pt>
                  <c:pt idx="174">
                    <c:v>13.334278110388745</c:v>
                  </c:pt>
                  <c:pt idx="175">
                    <c:v>13.264965630376487</c:v>
                  </c:pt>
                  <c:pt idx="176">
                    <c:v>13.197292124567017</c:v>
                  </c:pt>
                  <c:pt idx="177">
                    <c:v>13.123791040650032</c:v>
                  </c:pt>
                  <c:pt idx="178">
                    <c:v>13.08168769872473</c:v>
                  </c:pt>
                  <c:pt idx="179">
                    <c:v>13.013004020235043</c:v>
                  </c:pt>
                  <c:pt idx="180">
                    <c:v>12.941263835276361</c:v>
                  </c:pt>
                  <c:pt idx="181">
                    <c:v>12.87338976925731</c:v>
                  </c:pt>
                  <c:pt idx="182">
                    <c:v>12.804482479402116</c:v>
                  </c:pt>
                  <c:pt idx="183">
                    <c:v>12.858888454496844</c:v>
                  </c:pt>
                  <c:pt idx="184">
                    <c:v>12.825315154018437</c:v>
                  </c:pt>
                  <c:pt idx="185">
                    <c:v>12.809911964404884</c:v>
                  </c:pt>
                  <c:pt idx="186">
                    <c:v>12.76240281491547</c:v>
                  </c:pt>
                  <c:pt idx="187">
                    <c:v>12.708122496165316</c:v>
                  </c:pt>
                  <c:pt idx="188">
                    <c:v>12.664778037137596</c:v>
                  </c:pt>
                  <c:pt idx="189">
                    <c:v>12.60377014272556</c:v>
                  </c:pt>
                  <c:pt idx="190">
                    <c:v>12.59902193506012</c:v>
                  </c:pt>
                  <c:pt idx="191">
                    <c:v>12.536624227954395</c:v>
                  </c:pt>
                  <c:pt idx="192">
                    <c:v>12.536791479818408</c:v>
                  </c:pt>
                  <c:pt idx="193">
                    <c:v>12.580458162694342</c:v>
                  </c:pt>
                  <c:pt idx="194">
                    <c:v>12.517067104223274</c:v>
                  </c:pt>
                  <c:pt idx="195">
                    <c:v>12.574044616497083</c:v>
                  </c:pt>
                  <c:pt idx="196">
                    <c:v>12.515168173303628</c:v>
                  </c:pt>
                  <c:pt idx="197">
                    <c:v>12.463965343029365</c:v>
                  </c:pt>
                  <c:pt idx="198">
                    <c:v>12.401443448069646</c:v>
                  </c:pt>
                  <c:pt idx="199">
                    <c:v>12.358954588257966</c:v>
                  </c:pt>
                  <c:pt idx="200">
                    <c:v>12.317713493018267</c:v>
                  </c:pt>
                  <c:pt idx="201">
                    <c:v>12.304274716509331</c:v>
                  </c:pt>
                  <c:pt idx="202">
                    <c:v>12.306939508812437</c:v>
                  </c:pt>
                  <c:pt idx="203">
                    <c:v>12.246636901644104</c:v>
                  </c:pt>
                  <c:pt idx="204">
                    <c:v>12.192326119727449</c:v>
                  </c:pt>
                  <c:pt idx="205">
                    <c:v>12.134967522372349</c:v>
                  </c:pt>
                  <c:pt idx="206">
                    <c:v>12.118337027181642</c:v>
                  </c:pt>
                  <c:pt idx="207">
                    <c:v>12.239869792078498</c:v>
                  </c:pt>
                  <c:pt idx="208">
                    <c:v>12.188740483853682</c:v>
                  </c:pt>
                  <c:pt idx="209">
                    <c:v>12.142889345945196</c:v>
                  </c:pt>
                  <c:pt idx="210">
                    <c:v>12.087164435229022</c:v>
                  </c:pt>
                  <c:pt idx="211">
                    <c:v>12.055011148157648</c:v>
                  </c:pt>
                  <c:pt idx="212">
                    <c:v>12.00268583411661</c:v>
                  </c:pt>
                  <c:pt idx="213">
                    <c:v>11.954164923772289</c:v>
                  </c:pt>
                  <c:pt idx="214">
                    <c:v>11.932064294999012</c:v>
                  </c:pt>
                  <c:pt idx="215">
                    <c:v>11.963174039609642</c:v>
                  </c:pt>
                  <c:pt idx="216">
                    <c:v>11.956671671137011</c:v>
                  </c:pt>
                  <c:pt idx="217">
                    <c:v>11.905340963953675</c:v>
                  </c:pt>
                  <c:pt idx="218">
                    <c:v>11.868817072796132</c:v>
                  </c:pt>
                  <c:pt idx="219">
                    <c:v>11.817136729343096</c:v>
                  </c:pt>
                  <c:pt idx="220">
                    <c:v>11.766902276001076</c:v>
                  </c:pt>
                  <c:pt idx="221">
                    <c:v>11.74721995247859</c:v>
                  </c:pt>
                  <c:pt idx="222">
                    <c:v>11.695506180914187</c:v>
                  </c:pt>
                  <c:pt idx="223">
                    <c:v>11.781861360483068</c:v>
                  </c:pt>
                  <c:pt idx="224">
                    <c:v>11.744716207953529</c:v>
                  </c:pt>
                  <c:pt idx="225">
                    <c:v>11.760803233126643</c:v>
                  </c:pt>
                  <c:pt idx="226">
                    <c:v>11.718924381732904</c:v>
                  </c:pt>
                  <c:pt idx="227">
                    <c:v>11.707187014526252</c:v>
                  </c:pt>
                  <c:pt idx="228">
                    <c:v>11.773766282237716</c:v>
                  </c:pt>
                  <c:pt idx="229">
                    <c:v>11.782625084466313</c:v>
                  </c:pt>
                  <c:pt idx="230">
                    <c:v>11.776050000618254</c:v>
                  </c:pt>
                  <c:pt idx="231">
                    <c:v>11.741960480578751</c:v>
                  </c:pt>
                  <c:pt idx="232">
                    <c:v>11.718671322411529</c:v>
                  </c:pt>
                  <c:pt idx="233">
                    <c:v>11.67084991621187</c:v>
                  </c:pt>
                  <c:pt idx="234">
                    <c:v>11.706774988649183</c:v>
                  </c:pt>
                  <c:pt idx="235">
                    <c:v>11.664655137602921</c:v>
                  </c:pt>
                  <c:pt idx="236">
                    <c:v>11.643280005775026</c:v>
                  </c:pt>
                  <c:pt idx="237">
                    <c:v>11.616993450631673</c:v>
                  </c:pt>
                  <c:pt idx="238">
                    <c:v>11.677133126004449</c:v>
                  </c:pt>
                  <c:pt idx="239">
                    <c:v>11.62961990507832</c:v>
                  </c:pt>
                  <c:pt idx="240">
                    <c:v>11.581690443134784</c:v>
                  </c:pt>
                  <c:pt idx="241">
                    <c:v>11.540128443064877</c:v>
                  </c:pt>
                  <c:pt idx="242">
                    <c:v>11.546937995096835</c:v>
                  </c:pt>
                  <c:pt idx="243">
                    <c:v>11.508826150652338</c:v>
                  </c:pt>
                  <c:pt idx="244">
                    <c:v>11.467908720875569</c:v>
                  </c:pt>
                  <c:pt idx="245">
                    <c:v>11.425207278785821</c:v>
                  </c:pt>
                  <c:pt idx="246">
                    <c:v>11.394680505289708</c:v>
                  </c:pt>
                  <c:pt idx="247">
                    <c:v>11.497280288817636</c:v>
                  </c:pt>
                  <c:pt idx="248">
                    <c:v>11.453569809302627</c:v>
                  </c:pt>
                  <c:pt idx="249">
                    <c:v>11.408786506549289</c:v>
                  </c:pt>
                  <c:pt idx="250">
                    <c:v>11.364804664491816</c:v>
                  </c:pt>
                  <c:pt idx="251">
                    <c:v>11.321584505608556</c:v>
                  </c:pt>
                  <c:pt idx="252">
                    <c:v>11.28833561876924</c:v>
                  </c:pt>
                  <c:pt idx="253">
                    <c:v>11.251571651303063</c:v>
                  </c:pt>
                  <c:pt idx="254">
                    <c:v>11.254614573443368</c:v>
                  </c:pt>
                  <c:pt idx="255">
                    <c:v>11.22313486220331</c:v>
                  </c:pt>
                  <c:pt idx="256">
                    <c:v>11.214455925284625</c:v>
                  </c:pt>
                  <c:pt idx="257">
                    <c:v>11.181590063261</c:v>
                  </c:pt>
                  <c:pt idx="258">
                    <c:v>11.161108521018656</c:v>
                  </c:pt>
                  <c:pt idx="259">
                    <c:v>11.120844718992485</c:v>
                  </c:pt>
                  <c:pt idx="260">
                    <c:v>11.080868491730607</c:v>
                  </c:pt>
                  <c:pt idx="261">
                    <c:v>11.066854446751845</c:v>
                  </c:pt>
                  <c:pt idx="262">
                    <c:v>11.027644524368744</c:v>
                  </c:pt>
                  <c:pt idx="263">
                    <c:v>10.986251693721318</c:v>
                  </c:pt>
                  <c:pt idx="264">
                    <c:v>11.03773410892788</c:v>
                  </c:pt>
                  <c:pt idx="265">
                    <c:v>11.051523407827666</c:v>
                  </c:pt>
                  <c:pt idx="266">
                    <c:v>11.022768346725531</c:v>
                  </c:pt>
                  <c:pt idx="267">
                    <c:v>10.98293530615298</c:v>
                  </c:pt>
                  <c:pt idx="268">
                    <c:v>10.95037923997619</c:v>
                  </c:pt>
                  <c:pt idx="269">
                    <c:v>10.934027251325213</c:v>
                  </c:pt>
                  <c:pt idx="270">
                    <c:v>10.894499010920482</c:v>
                  </c:pt>
                  <c:pt idx="271">
                    <c:v>10.898893803702334</c:v>
                  </c:pt>
                  <c:pt idx="272">
                    <c:v>10.890808576679744</c:v>
                  </c:pt>
                  <c:pt idx="273">
                    <c:v>10.851098423208535</c:v>
                  </c:pt>
                  <c:pt idx="274">
                    <c:v>10.813102543490951</c:v>
                  </c:pt>
                  <c:pt idx="275">
                    <c:v>10.803703636397325</c:v>
                  </c:pt>
                  <c:pt idx="276">
                    <c:v>10.768239043038683</c:v>
                  </c:pt>
                  <c:pt idx="277">
                    <c:v>10.836671411166567</c:v>
                  </c:pt>
                  <c:pt idx="278">
                    <c:v>10.797871056999991</c:v>
                  </c:pt>
                  <c:pt idx="279">
                    <c:v>10.760052644242943</c:v>
                  </c:pt>
                  <c:pt idx="280">
                    <c:v>10.747186213021628</c:v>
                  </c:pt>
                  <c:pt idx="281">
                    <c:v>10.709083846891932</c:v>
                  </c:pt>
                  <c:pt idx="282">
                    <c:v>10.673022117444971</c:v>
                  </c:pt>
                  <c:pt idx="283">
                    <c:v>10.643026712533977</c:v>
                  </c:pt>
                  <c:pt idx="284">
                    <c:v>10.682545999483427</c:v>
                  </c:pt>
                  <c:pt idx="285">
                    <c:v>10.646463621924966</c:v>
                  </c:pt>
                  <c:pt idx="286">
                    <c:v>10.625724204613515</c:v>
                  </c:pt>
                  <c:pt idx="287">
                    <c:v>10.58952045703102</c:v>
                  </c:pt>
                  <c:pt idx="288">
                    <c:v>10.65511626782717</c:v>
                  </c:pt>
                  <c:pt idx="289">
                    <c:v>10.618511166191871</c:v>
                  </c:pt>
                  <c:pt idx="290">
                    <c:v>10.584504599837873</c:v>
                  </c:pt>
                  <c:pt idx="291">
                    <c:v>10.564815744273188</c:v>
                  </c:pt>
                  <c:pt idx="292">
                    <c:v>10.530678717505385</c:v>
                  </c:pt>
                  <c:pt idx="293">
                    <c:v>10.497890244269492</c:v>
                  </c:pt>
                  <c:pt idx="294">
                    <c:v>10.474825147065204</c:v>
                  </c:pt>
                  <c:pt idx="295">
                    <c:v>10.450581146349123</c:v>
                  </c:pt>
                  <c:pt idx="296">
                    <c:v>10.417239856671115</c:v>
                  </c:pt>
                  <c:pt idx="297">
                    <c:v>10.383250390936736</c:v>
                  </c:pt>
                  <c:pt idx="298">
                    <c:v>10.359475631516334</c:v>
                  </c:pt>
                  <c:pt idx="299">
                    <c:v>10.354488202881198</c:v>
                  </c:pt>
                  <c:pt idx="300">
                    <c:v>10.335894779967477</c:v>
                  </c:pt>
                  <c:pt idx="301">
                    <c:v>10.306316047504689</c:v>
                  </c:pt>
                  <c:pt idx="302">
                    <c:v>10.2957241437083</c:v>
                  </c:pt>
                  <c:pt idx="303">
                    <c:v>10.261878623037944</c:v>
                  </c:pt>
                  <c:pt idx="304">
                    <c:v>10.315171662974491</c:v>
                  </c:pt>
                  <c:pt idx="305">
                    <c:v>10.292608729793958</c:v>
                  </c:pt>
                  <c:pt idx="306">
                    <c:v>10.260923245104618</c:v>
                  </c:pt>
                  <c:pt idx="307">
                    <c:v>10.239922427907887</c:v>
                  </c:pt>
                  <c:pt idx="308">
                    <c:v>10.239363754418699</c:v>
                  </c:pt>
                  <c:pt idx="309">
                    <c:v>10.220026213725157</c:v>
                  </c:pt>
                  <c:pt idx="310">
                    <c:v>10.219644221387721</c:v>
                  </c:pt>
                  <c:pt idx="311">
                    <c:v>10.187868378197448</c:v>
                  </c:pt>
                  <c:pt idx="312">
                    <c:v>10.160395105225957</c:v>
                  </c:pt>
                  <c:pt idx="313">
                    <c:v>10.13102539166475</c:v>
                  </c:pt>
                  <c:pt idx="314">
                    <c:v>10.103367053703453</c:v>
                  </c:pt>
                  <c:pt idx="315">
                    <c:v>10.144942273928898</c:v>
                  </c:pt>
                  <c:pt idx="316">
                    <c:v>10.131893165062966</c:v>
                  </c:pt>
                  <c:pt idx="317">
                    <c:v>10.106619538309545</c:v>
                  </c:pt>
                  <c:pt idx="318">
                    <c:v>10.075766000957605</c:v>
                  </c:pt>
                  <c:pt idx="319">
                    <c:v>10.04891574411349</c:v>
                  </c:pt>
                  <c:pt idx="320">
                    <c:v>10.032042923490193</c:v>
                  </c:pt>
                  <c:pt idx="321">
                    <c:v>10.029070062598709</c:v>
                  </c:pt>
                  <c:pt idx="322">
                    <c:v>10.048052724204771</c:v>
                  </c:pt>
                  <c:pt idx="323">
                    <c:v>10.056143656737325</c:v>
                  </c:pt>
                  <c:pt idx="324">
                    <c:v>10.037096603845004</c:v>
                  </c:pt>
                  <c:pt idx="325">
                    <c:v>10.009401530596699</c:v>
                  </c:pt>
                  <c:pt idx="326">
                    <c:v>9.9788102659801154</c:v>
                  </c:pt>
                  <c:pt idx="327">
                    <c:v>9.9641444464074986</c:v>
                  </c:pt>
                  <c:pt idx="328">
                    <c:v>9.9357469399864797</c:v>
                  </c:pt>
                  <c:pt idx="329">
                    <c:v>9.9107174441668349</c:v>
                  </c:pt>
                  <c:pt idx="330">
                    <c:v>9.886846210540952</c:v>
                  </c:pt>
                  <c:pt idx="331">
                    <c:v>9.8570863926198449</c:v>
                  </c:pt>
                  <c:pt idx="332">
                    <c:v>9.8580652540360809</c:v>
                  </c:pt>
                  <c:pt idx="333">
                    <c:v>9.836971244125337</c:v>
                  </c:pt>
                  <c:pt idx="334">
                    <c:v>9.8108176703926127</c:v>
                  </c:pt>
                  <c:pt idx="335">
                    <c:v>9.8256687217979728</c:v>
                  </c:pt>
                  <c:pt idx="336">
                    <c:v>9.8211259813046716</c:v>
                  </c:pt>
                  <c:pt idx="337">
                    <c:v>9.7923783690949318</c:v>
                  </c:pt>
                  <c:pt idx="338">
                    <c:v>9.7885158958917344</c:v>
                  </c:pt>
                  <c:pt idx="339">
                    <c:v>9.7597539487408955</c:v>
                  </c:pt>
                  <c:pt idx="340">
                    <c:v>9.7312733303185563</c:v>
                  </c:pt>
                  <c:pt idx="341">
                    <c:v>9.7337458622145725</c:v>
                  </c:pt>
                  <c:pt idx="342">
                    <c:v>9.7128375194677581</c:v>
                  </c:pt>
                  <c:pt idx="343">
                    <c:v>9.6851975747367867</c:v>
                  </c:pt>
                  <c:pt idx="344">
                    <c:v>9.670941885642101</c:v>
                  </c:pt>
                  <c:pt idx="345">
                    <c:v>9.664103369815118</c:v>
                  </c:pt>
                  <c:pt idx="346">
                    <c:v>9.6392386204868377</c:v>
                  </c:pt>
                  <c:pt idx="347">
                    <c:v>9.6200480507293076</c:v>
                  </c:pt>
                  <c:pt idx="348">
                    <c:v>9.6172409164462387</c:v>
                  </c:pt>
                  <c:pt idx="349">
                    <c:v>9.5923486241051314</c:v>
                  </c:pt>
                  <c:pt idx="350">
                    <c:v>9.5931720676027812</c:v>
                  </c:pt>
                  <c:pt idx="351">
                    <c:v>9.5870535306499765</c:v>
                  </c:pt>
                  <c:pt idx="352">
                    <c:v>9.562951251227755</c:v>
                  </c:pt>
                  <c:pt idx="353">
                    <c:v>9.5603221562386533</c:v>
                  </c:pt>
                  <c:pt idx="354">
                    <c:v>9.5525013782905077</c:v>
                  </c:pt>
                  <c:pt idx="355">
                    <c:v>9.5276488780322151</c:v>
                  </c:pt>
                  <c:pt idx="356">
                    <c:v>9.505509511169798</c:v>
                  </c:pt>
                  <c:pt idx="357">
                    <c:v>9.4789656291665327</c:v>
                  </c:pt>
                  <c:pt idx="358">
                    <c:v>9.5277154770993366</c:v>
                  </c:pt>
                  <c:pt idx="359">
                    <c:v>9.5061639429404359</c:v>
                  </c:pt>
                  <c:pt idx="360">
                    <c:v>9.4841887267005998</c:v>
                  </c:pt>
                  <c:pt idx="361">
                    <c:v>9.4638256115213402</c:v>
                  </c:pt>
                  <c:pt idx="362">
                    <c:v>9.4380978794512647</c:v>
                  </c:pt>
                  <c:pt idx="363">
                    <c:v>9.4209877418091761</c:v>
                  </c:pt>
                  <c:pt idx="364">
                    <c:v>9.3978009469228159</c:v>
                  </c:pt>
                  <c:pt idx="365">
                    <c:v>9.3855577589253052</c:v>
                  </c:pt>
                  <c:pt idx="366">
                    <c:v>9.3646628426385963</c:v>
                  </c:pt>
                  <c:pt idx="367">
                    <c:v>9.3396652784069847</c:v>
                  </c:pt>
                  <c:pt idx="368">
                    <c:v>9.3198917737105962</c:v>
                  </c:pt>
                  <c:pt idx="369">
                    <c:v>9.3295965229900197</c:v>
                  </c:pt>
                  <c:pt idx="370">
                    <c:v>9.3047994137807102</c:v>
                  </c:pt>
                  <c:pt idx="371">
                    <c:v>9.2831977775152588</c:v>
                  </c:pt>
                  <c:pt idx="372">
                    <c:v>9.2758632705401656</c:v>
                  </c:pt>
                  <c:pt idx="373">
                    <c:v>9.2789488732755832</c:v>
                  </c:pt>
                  <c:pt idx="374">
                    <c:v>9.2548368389199513</c:v>
                  </c:pt>
                  <c:pt idx="375">
                    <c:v>9.2408379810277577</c:v>
                  </c:pt>
                  <c:pt idx="376">
                    <c:v>9.2172918682741987</c:v>
                  </c:pt>
                  <c:pt idx="377">
                    <c:v>9.2173137938427043</c:v>
                  </c:pt>
                  <c:pt idx="378">
                    <c:v>9.2120432224018725</c:v>
                  </c:pt>
                  <c:pt idx="379">
                    <c:v>9.1890088458210926</c:v>
                  </c:pt>
                  <c:pt idx="380">
                    <c:v>9.1836743583751996</c:v>
                  </c:pt>
                  <c:pt idx="381">
                    <c:v>9.1705012102552566</c:v>
                  </c:pt>
                  <c:pt idx="382">
                    <c:v>9.1548795537747569</c:v>
                  </c:pt>
                  <c:pt idx="383">
                    <c:v>9.1441420708266055</c:v>
                  </c:pt>
                  <c:pt idx="384">
                    <c:v>9.1428531783746863</c:v>
                  </c:pt>
                  <c:pt idx="385">
                    <c:v>9.1195409998250909</c:v>
                  </c:pt>
                  <c:pt idx="386">
                    <c:v>9.1014226317809399</c:v>
                  </c:pt>
                  <c:pt idx="387">
                    <c:v>9.1208460058175298</c:v>
                  </c:pt>
                  <c:pt idx="388">
                    <c:v>9.0982764520598316</c:v>
                  </c:pt>
                  <c:pt idx="389">
                    <c:v>9.0752894914175641</c:v>
                  </c:pt>
                  <c:pt idx="390">
                    <c:v>9.0764794567598859</c:v>
                  </c:pt>
                  <c:pt idx="391">
                    <c:v>9.0555854888973268</c:v>
                  </c:pt>
                  <c:pt idx="392">
                    <c:v>9.0363851502782868</c:v>
                  </c:pt>
                  <c:pt idx="393">
                    <c:v>9.0685355672979178</c:v>
                  </c:pt>
                  <c:pt idx="394">
                    <c:v>9.081288098138474</c:v>
                  </c:pt>
                  <c:pt idx="395">
                    <c:v>9.0754793436805041</c:v>
                  </c:pt>
                  <c:pt idx="396">
                    <c:v>9.0724159099495782</c:v>
                  </c:pt>
                  <c:pt idx="397">
                    <c:v>9.0639411856231593</c:v>
                  </c:pt>
                  <c:pt idx="398">
                    <c:v>9.0423982384616064</c:v>
                  </c:pt>
                  <c:pt idx="399">
                    <c:v>9.020046914531056</c:v>
                  </c:pt>
                  <c:pt idx="400">
                    <c:v>9.0043471780578219</c:v>
                  </c:pt>
                  <c:pt idx="401">
                    <c:v>8.9826563548368163</c:v>
                  </c:pt>
                  <c:pt idx="402">
                    <c:v>8.9906096941142639</c:v>
                  </c:pt>
                  <c:pt idx="403">
                    <c:v>8.9725088611097501</c:v>
                  </c:pt>
                  <c:pt idx="404">
                    <c:v>8.9519064531783687</c:v>
                  </c:pt>
                  <c:pt idx="405">
                    <c:v>8.930074427193528</c:v>
                  </c:pt>
                  <c:pt idx="406">
                    <c:v>8.9122405243667746</c:v>
                  </c:pt>
                  <c:pt idx="407">
                    <c:v>8.8904086747759745</c:v>
                  </c:pt>
                  <c:pt idx="408">
                    <c:v>8.869127810208802</c:v>
                  </c:pt>
                  <c:pt idx="409">
                    <c:v>8.8533415118532073</c:v>
                  </c:pt>
                  <c:pt idx="410">
                    <c:v>8.8406393037050233</c:v>
                  </c:pt>
                  <c:pt idx="411">
                    <c:v>8.8493841837183247</c:v>
                  </c:pt>
                  <c:pt idx="412">
                    <c:v>8.8291500450680953</c:v>
                  </c:pt>
                  <c:pt idx="413">
                    <c:v>8.8090077471878434</c:v>
                  </c:pt>
                  <c:pt idx="414">
                    <c:v>8.790046173270273</c:v>
                  </c:pt>
                  <c:pt idx="415">
                    <c:v>8.770080752005244</c:v>
                  </c:pt>
                  <c:pt idx="416">
                    <c:v>8.7491263210099017</c:v>
                  </c:pt>
                  <c:pt idx="417">
                    <c:v>8.73317998736667</c:v>
                  </c:pt>
                  <c:pt idx="418">
                    <c:v>8.7184546270144239</c:v>
                  </c:pt>
                  <c:pt idx="419">
                    <c:v>8.7454195106331696</c:v>
                  </c:pt>
                  <c:pt idx="420">
                    <c:v>8.725644148411936</c:v>
                  </c:pt>
                  <c:pt idx="421">
                    <c:v>8.7097907973434143</c:v>
                  </c:pt>
                  <c:pt idx="422">
                    <c:v>8.7058845056523975</c:v>
                  </c:pt>
                  <c:pt idx="423">
                    <c:v>8.6877109252736489</c:v>
                  </c:pt>
                  <c:pt idx="424">
                    <c:v>8.6837313911535201</c:v>
                  </c:pt>
                  <c:pt idx="425">
                    <c:v>8.6701653027651151</c:v>
                  </c:pt>
                  <c:pt idx="426">
                    <c:v>8.6560256411047884</c:v>
                  </c:pt>
                  <c:pt idx="427">
                    <c:v>8.6391340233929803</c:v>
                  </c:pt>
                  <c:pt idx="428">
                    <c:v>8.6200828970765908</c:v>
                  </c:pt>
                  <c:pt idx="429">
                    <c:v>8.6000579180325865</c:v>
                  </c:pt>
                  <c:pt idx="430">
                    <c:v>8.5850432994405406</c:v>
                  </c:pt>
                  <c:pt idx="431">
                    <c:v>8.565891730235192</c:v>
                  </c:pt>
                  <c:pt idx="432">
                    <c:v>8.5481741519961165</c:v>
                  </c:pt>
                  <c:pt idx="433">
                    <c:v>8.5310810493334994</c:v>
                  </c:pt>
                  <c:pt idx="434">
                    <c:v>8.5118419774947451</c:v>
                  </c:pt>
                  <c:pt idx="435">
                    <c:v>8.4969567930610612</c:v>
                  </c:pt>
                  <c:pt idx="436">
                    <c:v>8.4775135600959004</c:v>
                  </c:pt>
                  <c:pt idx="437">
                    <c:v>8.459194980765357</c:v>
                  </c:pt>
                  <c:pt idx="438">
                    <c:v>8.4419434756613114</c:v>
                  </c:pt>
                  <c:pt idx="439">
                    <c:v>8.4234458563972563</c:v>
                  </c:pt>
                  <c:pt idx="440">
                    <c:v>8.4043453603782439</c:v>
                  </c:pt>
                  <c:pt idx="441">
                    <c:v>8.3893089349952596</c:v>
                  </c:pt>
                  <c:pt idx="442">
                    <c:v>8.3846705115098725</c:v>
                  </c:pt>
                  <c:pt idx="443">
                    <c:v>8.3747677659876896</c:v>
                  </c:pt>
                  <c:pt idx="444">
                    <c:v>8.3787182060256615</c:v>
                  </c:pt>
                  <c:pt idx="445">
                    <c:v>8.3712774451908771</c:v>
                  </c:pt>
                  <c:pt idx="446">
                    <c:v>8.3538246258017992</c:v>
                  </c:pt>
                  <c:pt idx="447">
                    <c:v>8.3358697534637507</c:v>
                  </c:pt>
                  <c:pt idx="448">
                    <c:v>8.3253007483571633</c:v>
                  </c:pt>
                  <c:pt idx="449">
                    <c:v>8.3274409151112252</c:v>
                  </c:pt>
                  <c:pt idx="450">
                    <c:v>8.3150609310939227</c:v>
                  </c:pt>
                  <c:pt idx="451">
                    <c:v>8.3180128335843673</c:v>
                  </c:pt>
                  <c:pt idx="452">
                    <c:v>8.3010266840373603</c:v>
                  </c:pt>
                  <c:pt idx="453">
                    <c:v>8.2829156453225341</c:v>
                  </c:pt>
                  <c:pt idx="454">
                    <c:v>8.2680313780520631</c:v>
                  </c:pt>
                  <c:pt idx="455">
                    <c:v>8.2499547227535928</c:v>
                  </c:pt>
                  <c:pt idx="456">
                    <c:v>8.2329499191856002</c:v>
                  </c:pt>
                  <c:pt idx="457">
                    <c:v>8.2189892307395329</c:v>
                  </c:pt>
                  <c:pt idx="458">
                    <c:v>8.2088347496424223</c:v>
                  </c:pt>
                  <c:pt idx="459">
                    <c:v>8.1919550618601917</c:v>
                  </c:pt>
                  <c:pt idx="460">
                    <c:v>8.1942051390064865</c:v>
                  </c:pt>
                  <c:pt idx="461">
                    <c:v>8.1869445585119749</c:v>
                  </c:pt>
                  <c:pt idx="462">
                    <c:v>8.1696422235048374</c:v>
                  </c:pt>
                  <c:pt idx="463">
                    <c:v>8.2103495417216905</c:v>
                  </c:pt>
                  <c:pt idx="464">
                    <c:v>8.1977891368135989</c:v>
                  </c:pt>
                  <c:pt idx="465">
                    <c:v>8.2014580581522534</c:v>
                  </c:pt>
                  <c:pt idx="466">
                    <c:v>8.1998023969230527</c:v>
                  </c:pt>
                  <c:pt idx="467">
                    <c:v>8.1825679462710923</c:v>
                  </c:pt>
                  <c:pt idx="468">
                    <c:v>8.1702138658299823</c:v>
                  </c:pt>
                  <c:pt idx="469">
                    <c:v>8.1528343531950878</c:v>
                  </c:pt>
                  <c:pt idx="470">
                    <c:v>8.1583138195793268</c:v>
                  </c:pt>
                  <c:pt idx="471">
                    <c:v>8.1414788186876414</c:v>
                  </c:pt>
                  <c:pt idx="472">
                    <c:v>8.1452236135864666</c:v>
                  </c:pt>
                  <c:pt idx="473">
                    <c:v>8.1280571539996771</c:v>
                  </c:pt>
                  <c:pt idx="474">
                    <c:v>8.1114024508443539</c:v>
                  </c:pt>
                  <c:pt idx="475">
                    <c:v>8.0946156310575681</c:v>
                  </c:pt>
                  <c:pt idx="476">
                    <c:v>8.0981789508751181</c:v>
                  </c:pt>
                  <c:pt idx="477">
                    <c:v>8.084049977264149</c:v>
                  </c:pt>
                  <c:pt idx="478">
                    <c:v>8.0743884054228392</c:v>
                  </c:pt>
                  <c:pt idx="479">
                    <c:v>8.0600879029166368</c:v>
                  </c:pt>
                  <c:pt idx="480">
                    <c:v>8.0434602517965956</c:v>
                  </c:pt>
                  <c:pt idx="481">
                    <c:v>8.0311200017260784</c:v>
                  </c:pt>
                  <c:pt idx="482">
                    <c:v>8.0145154988634282</c:v>
                  </c:pt>
                  <c:pt idx="483">
                    <c:v>8.0046592964100292</c:v>
                  </c:pt>
                  <c:pt idx="484">
                    <c:v>7.9887562119486812</c:v>
                  </c:pt>
                  <c:pt idx="485">
                    <c:v>7.9930127982174968</c:v>
                  </c:pt>
                  <c:pt idx="486">
                    <c:v>7.980859058207197</c:v>
                  </c:pt>
                  <c:pt idx="487">
                    <c:v>7.9666719593100819</c:v>
                  </c:pt>
                  <c:pt idx="488">
                    <c:v>7.9572526450030185</c:v>
                  </c:pt>
                  <c:pt idx="489">
                    <c:v>7.9411973685952297</c:v>
                  </c:pt>
                  <c:pt idx="490">
                    <c:v>7.9492267392467628</c:v>
                  </c:pt>
                  <c:pt idx="491">
                    <c:v>7.9435431996053891</c:v>
                  </c:pt>
                  <c:pt idx="492">
                    <c:v>7.9365341999469479</c:v>
                  </c:pt>
                  <c:pt idx="493">
                    <c:v>7.9205371626724883</c:v>
                  </c:pt>
                  <c:pt idx="494">
                    <c:v>7.9155577569153301</c:v>
                  </c:pt>
                  <c:pt idx="495">
                    <c:v>7.903660918410333</c:v>
                  </c:pt>
                  <c:pt idx="496">
                    <c:v>7.8973776463463139</c:v>
                  </c:pt>
                  <c:pt idx="497">
                    <c:v>7.8829329678607518</c:v>
                  </c:pt>
                  <c:pt idx="498">
                    <c:v>7.8979544346715027</c:v>
                  </c:pt>
                  <c:pt idx="499">
                    <c:v>7.8831999858988535</c:v>
                  </c:pt>
                </c:numCache>
              </c:numRef>
            </c:plus>
            <c:minus>
              <c:numRef>
                <c:f>'Measurements Celtra'!$G$2:$G$501</c:f>
                <c:numCache>
                  <c:formatCode>General</c:formatCode>
                  <c:ptCount val="500"/>
                  <c:pt idx="0">
                    <c:v>0</c:v>
                  </c:pt>
                  <c:pt idx="1">
                    <c:v>54.641591031553467</c:v>
                  </c:pt>
                  <c:pt idx="2">
                    <c:v>80.876604163146709</c:v>
                  </c:pt>
                  <c:pt idx="3">
                    <c:v>69.364547202397844</c:v>
                  </c:pt>
                  <c:pt idx="4">
                    <c:v>57.629539670269594</c:v>
                  </c:pt>
                  <c:pt idx="5">
                    <c:v>48.598437939570601</c:v>
                  </c:pt>
                  <c:pt idx="6">
                    <c:v>72.404286828372591</c:v>
                  </c:pt>
                  <c:pt idx="7">
                    <c:v>63.354466883221704</c:v>
                  </c:pt>
                  <c:pt idx="8">
                    <c:v>58.028646305999246</c:v>
                  </c:pt>
                  <c:pt idx="9">
                    <c:v>54.65136493091741</c:v>
                  </c:pt>
                  <c:pt idx="10">
                    <c:v>55.752237380556494</c:v>
                  </c:pt>
                  <c:pt idx="11">
                    <c:v>51.132656720367805</c:v>
                  </c:pt>
                  <c:pt idx="12">
                    <c:v>57.699080961030489</c:v>
                  </c:pt>
                  <c:pt idx="13">
                    <c:v>60.383249519269704</c:v>
                  </c:pt>
                  <c:pt idx="14">
                    <c:v>56.706565611782374</c:v>
                  </c:pt>
                  <c:pt idx="15">
                    <c:v>54.839247052267268</c:v>
                  </c:pt>
                  <c:pt idx="16">
                    <c:v>53.916730611725775</c:v>
                  </c:pt>
                  <c:pt idx="17">
                    <c:v>56.015194269440194</c:v>
                  </c:pt>
                  <c:pt idx="18">
                    <c:v>53.261935412895028</c:v>
                  </c:pt>
                  <c:pt idx="19">
                    <c:v>50.642165047108321</c:v>
                  </c:pt>
                  <c:pt idx="20">
                    <c:v>48.348199209075325</c:v>
                  </c:pt>
                  <c:pt idx="21">
                    <c:v>46.367783226415639</c:v>
                  </c:pt>
                  <c:pt idx="22">
                    <c:v>44.432301084723235</c:v>
                  </c:pt>
                  <c:pt idx="23">
                    <c:v>42.605107776060947</c:v>
                  </c:pt>
                  <c:pt idx="24">
                    <c:v>41.090765809706838</c:v>
                  </c:pt>
                  <c:pt idx="25">
                    <c:v>39.660408833223919</c:v>
                  </c:pt>
                  <c:pt idx="26">
                    <c:v>38.225101902348833</c:v>
                  </c:pt>
                  <c:pt idx="27">
                    <c:v>36.859945354021797</c:v>
                  </c:pt>
                  <c:pt idx="28">
                    <c:v>36.739758437636084</c:v>
                  </c:pt>
                  <c:pt idx="29">
                    <c:v>35.764355551469031</c:v>
                  </c:pt>
                  <c:pt idx="30">
                    <c:v>34.669663086605098</c:v>
                  </c:pt>
                  <c:pt idx="31">
                    <c:v>33.693676755882699</c:v>
                  </c:pt>
                  <c:pt idx="32">
                    <c:v>33.562406157934831</c:v>
                  </c:pt>
                  <c:pt idx="33">
                    <c:v>32.652918128279261</c:v>
                  </c:pt>
                  <c:pt idx="34">
                    <c:v>31.837856309325264</c:v>
                  </c:pt>
                  <c:pt idx="35">
                    <c:v>30.953480862929265</c:v>
                  </c:pt>
                  <c:pt idx="36">
                    <c:v>30.122779969938033</c:v>
                  </c:pt>
                  <c:pt idx="37">
                    <c:v>29.90741775579361</c:v>
                  </c:pt>
                  <c:pt idx="38">
                    <c:v>29.17230321594154</c:v>
                  </c:pt>
                  <c:pt idx="39">
                    <c:v>28.469549287816502</c:v>
                  </c:pt>
                  <c:pt idx="40">
                    <c:v>28.293211127249968</c:v>
                  </c:pt>
                  <c:pt idx="41">
                    <c:v>27.71909800449016</c:v>
                  </c:pt>
                  <c:pt idx="42">
                    <c:v>27.973223163751946</c:v>
                  </c:pt>
                  <c:pt idx="43">
                    <c:v>27.34789276181024</c:v>
                  </c:pt>
                  <c:pt idx="44">
                    <c:v>27.57196337856762</c:v>
                  </c:pt>
                  <c:pt idx="45">
                    <c:v>27.000358376125387</c:v>
                  </c:pt>
                  <c:pt idx="46">
                    <c:v>26.616394730849926</c:v>
                  </c:pt>
                  <c:pt idx="47">
                    <c:v>26.119375185461724</c:v>
                  </c:pt>
                  <c:pt idx="48">
                    <c:v>26.069910969743646</c:v>
                  </c:pt>
                  <c:pt idx="49">
                    <c:v>26.445354912812434</c:v>
                  </c:pt>
                  <c:pt idx="50">
                    <c:v>25.933510434364571</c:v>
                  </c:pt>
                  <c:pt idx="51">
                    <c:v>25.585102497910746</c:v>
                  </c:pt>
                  <c:pt idx="52">
                    <c:v>25.282806032323418</c:v>
                  </c:pt>
                  <c:pt idx="53">
                    <c:v>24.87140021632176</c:v>
                  </c:pt>
                  <c:pt idx="54">
                    <c:v>24.798526599984573</c:v>
                  </c:pt>
                  <c:pt idx="55">
                    <c:v>24.428764794300502</c:v>
                  </c:pt>
                  <c:pt idx="56">
                    <c:v>24.000307742495483</c:v>
                  </c:pt>
                  <c:pt idx="57">
                    <c:v>23.624329706357713</c:v>
                  </c:pt>
                  <c:pt idx="58">
                    <c:v>23.714233144823901</c:v>
                  </c:pt>
                  <c:pt idx="59">
                    <c:v>23.85439003463657</c:v>
                  </c:pt>
                  <c:pt idx="60">
                    <c:v>23.713815107087061</c:v>
                  </c:pt>
                  <c:pt idx="61">
                    <c:v>24.181873066834367</c:v>
                  </c:pt>
                  <c:pt idx="62">
                    <c:v>23.824682323198935</c:v>
                  </c:pt>
                  <c:pt idx="63">
                    <c:v>23.579957129349406</c:v>
                  </c:pt>
                  <c:pt idx="64">
                    <c:v>23.227530354342587</c:v>
                  </c:pt>
                  <c:pt idx="65">
                    <c:v>22.875966880591651</c:v>
                  </c:pt>
                  <c:pt idx="66">
                    <c:v>22.564955509687476</c:v>
                  </c:pt>
                  <c:pt idx="67">
                    <c:v>22.233119741848004</c:v>
                  </c:pt>
                  <c:pt idx="68">
                    <c:v>21.910918942275899</c:v>
                  </c:pt>
                  <c:pt idx="69">
                    <c:v>21.606576986630099</c:v>
                  </c:pt>
                  <c:pt idx="70">
                    <c:v>21.315037312716946</c:v>
                  </c:pt>
                  <c:pt idx="71">
                    <c:v>21.023177100691449</c:v>
                  </c:pt>
                  <c:pt idx="72">
                    <c:v>20.751342294001706</c:v>
                  </c:pt>
                  <c:pt idx="73">
                    <c:v>20.504557912314244</c:v>
                  </c:pt>
                  <c:pt idx="74">
                    <c:v>20.307306667317047</c:v>
                  </c:pt>
                  <c:pt idx="75">
                    <c:v>20.044051897376949</c:v>
                  </c:pt>
                  <c:pt idx="76">
                    <c:v>20.153692071932241</c:v>
                  </c:pt>
                  <c:pt idx="77">
                    <c:v>19.928133185766992</c:v>
                  </c:pt>
                  <c:pt idx="78">
                    <c:v>19.677337921272958</c:v>
                  </c:pt>
                  <c:pt idx="79">
                    <c:v>19.689427983573495</c:v>
                  </c:pt>
                  <c:pt idx="80">
                    <c:v>20.908555075417294</c:v>
                  </c:pt>
                  <c:pt idx="81">
                    <c:v>20.684236303635394</c:v>
                  </c:pt>
                  <c:pt idx="82">
                    <c:v>20.560001248851375</c:v>
                  </c:pt>
                  <c:pt idx="83">
                    <c:v>20.489596039769882</c:v>
                  </c:pt>
                  <c:pt idx="84">
                    <c:v>20.674155970206439</c:v>
                  </c:pt>
                  <c:pt idx="85">
                    <c:v>20.455833084055399</c:v>
                  </c:pt>
                  <c:pt idx="86">
                    <c:v>20.220976295131916</c:v>
                  </c:pt>
                  <c:pt idx="87">
                    <c:v>20.662477155608631</c:v>
                  </c:pt>
                  <c:pt idx="88">
                    <c:v>20.430716692987779</c:v>
                  </c:pt>
                  <c:pt idx="89">
                    <c:v>20.203715838710728</c:v>
                  </c:pt>
                  <c:pt idx="90">
                    <c:v>20.226319737100056</c:v>
                  </c:pt>
                  <c:pt idx="91">
                    <c:v>20.085223511106594</c:v>
                  </c:pt>
                  <c:pt idx="92">
                    <c:v>19.872932346718237</c:v>
                  </c:pt>
                  <c:pt idx="93">
                    <c:v>19.670062518760659</c:v>
                  </c:pt>
                  <c:pt idx="94">
                    <c:v>19.466693930154584</c:v>
                  </c:pt>
                  <c:pt idx="95">
                    <c:v>19.27360604276625</c:v>
                  </c:pt>
                  <c:pt idx="96">
                    <c:v>19.162672671113977</c:v>
                  </c:pt>
                  <c:pt idx="97">
                    <c:v>18.96737256992947</c:v>
                  </c:pt>
                  <c:pt idx="98">
                    <c:v>18.783348302544397</c:v>
                  </c:pt>
                  <c:pt idx="99">
                    <c:v>18.605169769388375</c:v>
                  </c:pt>
                  <c:pt idx="100">
                    <c:v>18.572008720653077</c:v>
                  </c:pt>
                  <c:pt idx="101">
                    <c:v>18.841816786334704</c:v>
                  </c:pt>
                  <c:pt idx="102">
                    <c:v>18.676545593760814</c:v>
                  </c:pt>
                  <c:pt idx="103">
                    <c:v>18.613333714001268</c:v>
                  </c:pt>
                  <c:pt idx="104">
                    <c:v>18.469501117869974</c:v>
                  </c:pt>
                  <c:pt idx="105">
                    <c:v>18.327699230455703</c:v>
                  </c:pt>
                  <c:pt idx="106">
                    <c:v>18.493259140525218</c:v>
                  </c:pt>
                  <c:pt idx="107">
                    <c:v>18.368947908860882</c:v>
                  </c:pt>
                  <c:pt idx="108">
                    <c:v>18.273157095656074</c:v>
                  </c:pt>
                  <c:pt idx="109">
                    <c:v>18.119130331571668</c:v>
                  </c:pt>
                  <c:pt idx="110">
                    <c:v>18.116326494301614</c:v>
                  </c:pt>
                  <c:pt idx="111">
                    <c:v>17.955134397394936</c:v>
                  </c:pt>
                  <c:pt idx="112">
                    <c:v>17.875604568426198</c:v>
                  </c:pt>
                  <c:pt idx="113">
                    <c:v>17.747039977707988</c:v>
                  </c:pt>
                  <c:pt idx="114">
                    <c:v>17.741759381569096</c:v>
                  </c:pt>
                  <c:pt idx="115">
                    <c:v>17.588827318773632</c:v>
                  </c:pt>
                  <c:pt idx="116">
                    <c:v>17.629300616973413</c:v>
                  </c:pt>
                  <c:pt idx="117">
                    <c:v>17.679935541170668</c:v>
                  </c:pt>
                  <c:pt idx="118">
                    <c:v>17.615909576282473</c:v>
                  </c:pt>
                  <c:pt idx="119">
                    <c:v>17.484491788455834</c:v>
                  </c:pt>
                  <c:pt idx="120">
                    <c:v>17.35867855617721</c:v>
                  </c:pt>
                  <c:pt idx="121">
                    <c:v>17.220869100531658</c:v>
                  </c:pt>
                  <c:pt idx="122">
                    <c:v>17.081402722507306</c:v>
                  </c:pt>
                  <c:pt idx="123">
                    <c:v>17.029478006184348</c:v>
                  </c:pt>
                  <c:pt idx="124">
                    <c:v>16.906920242547201</c:v>
                  </c:pt>
                  <c:pt idx="125">
                    <c:v>16.77825876329997</c:v>
                  </c:pt>
                  <c:pt idx="126">
                    <c:v>16.672030307080504</c:v>
                  </c:pt>
                  <c:pt idx="127">
                    <c:v>16.562790657327454</c:v>
                  </c:pt>
                  <c:pt idx="128">
                    <c:v>16.466560372110621</c:v>
                  </c:pt>
                  <c:pt idx="129">
                    <c:v>16.342691390391803</c:v>
                  </c:pt>
                  <c:pt idx="130">
                    <c:v>16.217938494148544</c:v>
                  </c:pt>
                  <c:pt idx="131">
                    <c:v>16.125344875479598</c:v>
                  </c:pt>
                  <c:pt idx="132">
                    <c:v>16.017083693213724</c:v>
                  </c:pt>
                  <c:pt idx="133">
                    <c:v>15.897822821749639</c:v>
                  </c:pt>
                  <c:pt idx="134">
                    <c:v>15.780116663507956</c:v>
                  </c:pt>
                  <c:pt idx="135">
                    <c:v>15.795655200103079</c:v>
                  </c:pt>
                  <c:pt idx="136">
                    <c:v>15.689115049444638</c:v>
                  </c:pt>
                  <c:pt idx="137">
                    <c:v>15.583988226922587</c:v>
                  </c:pt>
                  <c:pt idx="138">
                    <c:v>15.472215329373952</c:v>
                  </c:pt>
                  <c:pt idx="139">
                    <c:v>15.478369313335849</c:v>
                  </c:pt>
                  <c:pt idx="140">
                    <c:v>15.375477045479323</c:v>
                  </c:pt>
                  <c:pt idx="141">
                    <c:v>15.346303833357753</c:v>
                  </c:pt>
                  <c:pt idx="142">
                    <c:v>15.243866424206992</c:v>
                  </c:pt>
                  <c:pt idx="143">
                    <c:v>15.227222727307879</c:v>
                  </c:pt>
                  <c:pt idx="144">
                    <c:v>15.132612931699962</c:v>
                  </c:pt>
                  <c:pt idx="145">
                    <c:v>15.032122898662868</c:v>
                  </c:pt>
                  <c:pt idx="146">
                    <c:v>14.948216185667771</c:v>
                  </c:pt>
                  <c:pt idx="147">
                    <c:v>14.863323441813421</c:v>
                  </c:pt>
                  <c:pt idx="148">
                    <c:v>14.870637658470322</c:v>
                  </c:pt>
                  <c:pt idx="149">
                    <c:v>14.773256133194051</c:v>
                  </c:pt>
                  <c:pt idx="150">
                    <c:v>14.694284552606842</c:v>
                  </c:pt>
                  <c:pt idx="151">
                    <c:v>14.603471138008628</c:v>
                  </c:pt>
                  <c:pt idx="152">
                    <c:v>14.524066997899686</c:v>
                  </c:pt>
                  <c:pt idx="153">
                    <c:v>14.506859607791272</c:v>
                  </c:pt>
                  <c:pt idx="154">
                    <c:v>14.413608144417587</c:v>
                  </c:pt>
                  <c:pt idx="155">
                    <c:v>14.336376474838634</c:v>
                  </c:pt>
                  <c:pt idx="156">
                    <c:v>14.24615589046919</c:v>
                  </c:pt>
                  <c:pt idx="157">
                    <c:v>14.186556231752766</c:v>
                  </c:pt>
                  <c:pt idx="158">
                    <c:v>14.098433833301794</c:v>
                  </c:pt>
                  <c:pt idx="159">
                    <c:v>14.014432460902439</c:v>
                  </c:pt>
                  <c:pt idx="160">
                    <c:v>13.931029585965971</c:v>
                  </c:pt>
                  <c:pt idx="161">
                    <c:v>13.864098449763508</c:v>
                  </c:pt>
                  <c:pt idx="162">
                    <c:v>13.779148716351937</c:v>
                  </c:pt>
                  <c:pt idx="163">
                    <c:v>13.790522846225183</c:v>
                  </c:pt>
                  <c:pt idx="164">
                    <c:v>13.70973709805031</c:v>
                  </c:pt>
                  <c:pt idx="165">
                    <c:v>13.66612767219673</c:v>
                  </c:pt>
                  <c:pt idx="166">
                    <c:v>13.58752668426774</c:v>
                  </c:pt>
                  <c:pt idx="167">
                    <c:v>13.632390657939577</c:v>
                  </c:pt>
                  <c:pt idx="168">
                    <c:v>13.64870064325539</c:v>
                  </c:pt>
                  <c:pt idx="169">
                    <c:v>13.576893646737235</c:v>
                  </c:pt>
                  <c:pt idx="170">
                    <c:v>13.584885702921499</c:v>
                  </c:pt>
                  <c:pt idx="171">
                    <c:v>13.507482641468659</c:v>
                  </c:pt>
                  <c:pt idx="172">
                    <c:v>13.432937487356838</c:v>
                  </c:pt>
                  <c:pt idx="173">
                    <c:v>13.380956625366002</c:v>
                  </c:pt>
                  <c:pt idx="174">
                    <c:v>13.334278110388745</c:v>
                  </c:pt>
                  <c:pt idx="175">
                    <c:v>13.264965630376487</c:v>
                  </c:pt>
                  <c:pt idx="176">
                    <c:v>13.197292124567017</c:v>
                  </c:pt>
                  <c:pt idx="177">
                    <c:v>13.123791040650032</c:v>
                  </c:pt>
                  <c:pt idx="178">
                    <c:v>13.08168769872473</c:v>
                  </c:pt>
                  <c:pt idx="179">
                    <c:v>13.013004020235043</c:v>
                  </c:pt>
                  <c:pt idx="180">
                    <c:v>12.941263835276361</c:v>
                  </c:pt>
                  <c:pt idx="181">
                    <c:v>12.87338976925731</c:v>
                  </c:pt>
                  <c:pt idx="182">
                    <c:v>12.804482479402116</c:v>
                  </c:pt>
                  <c:pt idx="183">
                    <c:v>12.858888454496844</c:v>
                  </c:pt>
                  <c:pt idx="184">
                    <c:v>12.825315154018437</c:v>
                  </c:pt>
                  <c:pt idx="185">
                    <c:v>12.809911964404884</c:v>
                  </c:pt>
                  <c:pt idx="186">
                    <c:v>12.76240281491547</c:v>
                  </c:pt>
                  <c:pt idx="187">
                    <c:v>12.708122496165316</c:v>
                  </c:pt>
                  <c:pt idx="188">
                    <c:v>12.664778037137596</c:v>
                  </c:pt>
                  <c:pt idx="189">
                    <c:v>12.60377014272556</c:v>
                  </c:pt>
                  <c:pt idx="190">
                    <c:v>12.59902193506012</c:v>
                  </c:pt>
                  <c:pt idx="191">
                    <c:v>12.536624227954395</c:v>
                  </c:pt>
                  <c:pt idx="192">
                    <c:v>12.536791479818408</c:v>
                  </c:pt>
                  <c:pt idx="193">
                    <c:v>12.580458162694342</c:v>
                  </c:pt>
                  <c:pt idx="194">
                    <c:v>12.517067104223274</c:v>
                  </c:pt>
                  <c:pt idx="195">
                    <c:v>12.574044616497083</c:v>
                  </c:pt>
                  <c:pt idx="196">
                    <c:v>12.515168173303628</c:v>
                  </c:pt>
                  <c:pt idx="197">
                    <c:v>12.463965343029365</c:v>
                  </c:pt>
                  <c:pt idx="198">
                    <c:v>12.401443448069646</c:v>
                  </c:pt>
                  <c:pt idx="199">
                    <c:v>12.358954588257966</c:v>
                  </c:pt>
                  <c:pt idx="200">
                    <c:v>12.317713493018267</c:v>
                  </c:pt>
                  <c:pt idx="201">
                    <c:v>12.304274716509331</c:v>
                  </c:pt>
                  <c:pt idx="202">
                    <c:v>12.306939508812437</c:v>
                  </c:pt>
                  <c:pt idx="203">
                    <c:v>12.246636901644104</c:v>
                  </c:pt>
                  <c:pt idx="204">
                    <c:v>12.192326119727449</c:v>
                  </c:pt>
                  <c:pt idx="205">
                    <c:v>12.134967522372349</c:v>
                  </c:pt>
                  <c:pt idx="206">
                    <c:v>12.118337027181642</c:v>
                  </c:pt>
                  <c:pt idx="207">
                    <c:v>12.239869792078498</c:v>
                  </c:pt>
                  <c:pt idx="208">
                    <c:v>12.188740483853682</c:v>
                  </c:pt>
                  <c:pt idx="209">
                    <c:v>12.142889345945196</c:v>
                  </c:pt>
                  <c:pt idx="210">
                    <c:v>12.087164435229022</c:v>
                  </c:pt>
                  <c:pt idx="211">
                    <c:v>12.055011148157648</c:v>
                  </c:pt>
                  <c:pt idx="212">
                    <c:v>12.00268583411661</c:v>
                  </c:pt>
                  <c:pt idx="213">
                    <c:v>11.954164923772289</c:v>
                  </c:pt>
                  <c:pt idx="214">
                    <c:v>11.932064294999012</c:v>
                  </c:pt>
                  <c:pt idx="215">
                    <c:v>11.963174039609642</c:v>
                  </c:pt>
                  <c:pt idx="216">
                    <c:v>11.956671671137011</c:v>
                  </c:pt>
                  <c:pt idx="217">
                    <c:v>11.905340963953675</c:v>
                  </c:pt>
                  <c:pt idx="218">
                    <c:v>11.868817072796132</c:v>
                  </c:pt>
                  <c:pt idx="219">
                    <c:v>11.817136729343096</c:v>
                  </c:pt>
                  <c:pt idx="220">
                    <c:v>11.766902276001076</c:v>
                  </c:pt>
                  <c:pt idx="221">
                    <c:v>11.74721995247859</c:v>
                  </c:pt>
                  <c:pt idx="222">
                    <c:v>11.695506180914187</c:v>
                  </c:pt>
                  <c:pt idx="223">
                    <c:v>11.781861360483068</c:v>
                  </c:pt>
                  <c:pt idx="224">
                    <c:v>11.744716207953529</c:v>
                  </c:pt>
                  <c:pt idx="225">
                    <c:v>11.760803233126643</c:v>
                  </c:pt>
                  <c:pt idx="226">
                    <c:v>11.718924381732904</c:v>
                  </c:pt>
                  <c:pt idx="227">
                    <c:v>11.707187014526252</c:v>
                  </c:pt>
                  <c:pt idx="228">
                    <c:v>11.773766282237716</c:v>
                  </c:pt>
                  <c:pt idx="229">
                    <c:v>11.782625084466313</c:v>
                  </c:pt>
                  <c:pt idx="230">
                    <c:v>11.776050000618254</c:v>
                  </c:pt>
                  <c:pt idx="231">
                    <c:v>11.741960480578751</c:v>
                  </c:pt>
                  <c:pt idx="232">
                    <c:v>11.718671322411529</c:v>
                  </c:pt>
                  <c:pt idx="233">
                    <c:v>11.67084991621187</c:v>
                  </c:pt>
                  <c:pt idx="234">
                    <c:v>11.706774988649183</c:v>
                  </c:pt>
                  <c:pt idx="235">
                    <c:v>11.664655137602921</c:v>
                  </c:pt>
                  <c:pt idx="236">
                    <c:v>11.643280005775026</c:v>
                  </c:pt>
                  <c:pt idx="237">
                    <c:v>11.616993450631673</c:v>
                  </c:pt>
                  <c:pt idx="238">
                    <c:v>11.677133126004449</c:v>
                  </c:pt>
                  <c:pt idx="239">
                    <c:v>11.62961990507832</c:v>
                  </c:pt>
                  <c:pt idx="240">
                    <c:v>11.581690443134784</c:v>
                  </c:pt>
                  <c:pt idx="241">
                    <c:v>11.540128443064877</c:v>
                  </c:pt>
                  <c:pt idx="242">
                    <c:v>11.546937995096835</c:v>
                  </c:pt>
                  <c:pt idx="243">
                    <c:v>11.508826150652338</c:v>
                  </c:pt>
                  <c:pt idx="244">
                    <c:v>11.467908720875569</c:v>
                  </c:pt>
                  <c:pt idx="245">
                    <c:v>11.425207278785821</c:v>
                  </c:pt>
                  <c:pt idx="246">
                    <c:v>11.394680505289708</c:v>
                  </c:pt>
                  <c:pt idx="247">
                    <c:v>11.497280288817636</c:v>
                  </c:pt>
                  <c:pt idx="248">
                    <c:v>11.453569809302627</c:v>
                  </c:pt>
                  <c:pt idx="249">
                    <c:v>11.408786506549289</c:v>
                  </c:pt>
                  <c:pt idx="250">
                    <c:v>11.364804664491816</c:v>
                  </c:pt>
                  <c:pt idx="251">
                    <c:v>11.321584505608556</c:v>
                  </c:pt>
                  <c:pt idx="252">
                    <c:v>11.28833561876924</c:v>
                  </c:pt>
                  <c:pt idx="253">
                    <c:v>11.251571651303063</c:v>
                  </c:pt>
                  <c:pt idx="254">
                    <c:v>11.254614573443368</c:v>
                  </c:pt>
                  <c:pt idx="255">
                    <c:v>11.22313486220331</c:v>
                  </c:pt>
                  <c:pt idx="256">
                    <c:v>11.214455925284625</c:v>
                  </c:pt>
                  <c:pt idx="257">
                    <c:v>11.181590063261</c:v>
                  </c:pt>
                  <c:pt idx="258">
                    <c:v>11.161108521018656</c:v>
                  </c:pt>
                  <c:pt idx="259">
                    <c:v>11.120844718992485</c:v>
                  </c:pt>
                  <c:pt idx="260">
                    <c:v>11.080868491730607</c:v>
                  </c:pt>
                  <c:pt idx="261">
                    <c:v>11.066854446751845</c:v>
                  </c:pt>
                  <c:pt idx="262">
                    <c:v>11.027644524368744</c:v>
                  </c:pt>
                  <c:pt idx="263">
                    <c:v>10.986251693721318</c:v>
                  </c:pt>
                  <c:pt idx="264">
                    <c:v>11.03773410892788</c:v>
                  </c:pt>
                  <c:pt idx="265">
                    <c:v>11.051523407827666</c:v>
                  </c:pt>
                  <c:pt idx="266">
                    <c:v>11.022768346725531</c:v>
                  </c:pt>
                  <c:pt idx="267">
                    <c:v>10.98293530615298</c:v>
                  </c:pt>
                  <c:pt idx="268">
                    <c:v>10.95037923997619</c:v>
                  </c:pt>
                  <c:pt idx="269">
                    <c:v>10.934027251325213</c:v>
                  </c:pt>
                  <c:pt idx="270">
                    <c:v>10.894499010920482</c:v>
                  </c:pt>
                  <c:pt idx="271">
                    <c:v>10.898893803702334</c:v>
                  </c:pt>
                  <c:pt idx="272">
                    <c:v>10.890808576679744</c:v>
                  </c:pt>
                  <c:pt idx="273">
                    <c:v>10.851098423208535</c:v>
                  </c:pt>
                  <c:pt idx="274">
                    <c:v>10.813102543490951</c:v>
                  </c:pt>
                  <c:pt idx="275">
                    <c:v>10.803703636397325</c:v>
                  </c:pt>
                  <c:pt idx="276">
                    <c:v>10.768239043038683</c:v>
                  </c:pt>
                  <c:pt idx="277">
                    <c:v>10.836671411166567</c:v>
                  </c:pt>
                  <c:pt idx="278">
                    <c:v>10.797871056999991</c:v>
                  </c:pt>
                  <c:pt idx="279">
                    <c:v>10.760052644242943</c:v>
                  </c:pt>
                  <c:pt idx="280">
                    <c:v>10.747186213021628</c:v>
                  </c:pt>
                  <c:pt idx="281">
                    <c:v>10.709083846891932</c:v>
                  </c:pt>
                  <c:pt idx="282">
                    <c:v>10.673022117444971</c:v>
                  </c:pt>
                  <c:pt idx="283">
                    <c:v>10.643026712533977</c:v>
                  </c:pt>
                  <c:pt idx="284">
                    <c:v>10.682545999483427</c:v>
                  </c:pt>
                  <c:pt idx="285">
                    <c:v>10.646463621924966</c:v>
                  </c:pt>
                  <c:pt idx="286">
                    <c:v>10.625724204613515</c:v>
                  </c:pt>
                  <c:pt idx="287">
                    <c:v>10.58952045703102</c:v>
                  </c:pt>
                  <c:pt idx="288">
                    <c:v>10.65511626782717</c:v>
                  </c:pt>
                  <c:pt idx="289">
                    <c:v>10.618511166191871</c:v>
                  </c:pt>
                  <c:pt idx="290">
                    <c:v>10.584504599837873</c:v>
                  </c:pt>
                  <c:pt idx="291">
                    <c:v>10.564815744273188</c:v>
                  </c:pt>
                  <c:pt idx="292">
                    <c:v>10.530678717505385</c:v>
                  </c:pt>
                  <c:pt idx="293">
                    <c:v>10.497890244269492</c:v>
                  </c:pt>
                  <c:pt idx="294">
                    <c:v>10.474825147065204</c:v>
                  </c:pt>
                  <c:pt idx="295">
                    <c:v>10.450581146349123</c:v>
                  </c:pt>
                  <c:pt idx="296">
                    <c:v>10.417239856671115</c:v>
                  </c:pt>
                  <c:pt idx="297">
                    <c:v>10.383250390936736</c:v>
                  </c:pt>
                  <c:pt idx="298">
                    <c:v>10.359475631516334</c:v>
                  </c:pt>
                  <c:pt idx="299">
                    <c:v>10.354488202881198</c:v>
                  </c:pt>
                  <c:pt idx="300">
                    <c:v>10.335894779967477</c:v>
                  </c:pt>
                  <c:pt idx="301">
                    <c:v>10.306316047504689</c:v>
                  </c:pt>
                  <c:pt idx="302">
                    <c:v>10.2957241437083</c:v>
                  </c:pt>
                  <c:pt idx="303">
                    <c:v>10.261878623037944</c:v>
                  </c:pt>
                  <c:pt idx="304">
                    <c:v>10.315171662974491</c:v>
                  </c:pt>
                  <c:pt idx="305">
                    <c:v>10.292608729793958</c:v>
                  </c:pt>
                  <c:pt idx="306">
                    <c:v>10.260923245104618</c:v>
                  </c:pt>
                  <c:pt idx="307">
                    <c:v>10.239922427907887</c:v>
                  </c:pt>
                  <c:pt idx="308">
                    <c:v>10.239363754418699</c:v>
                  </c:pt>
                  <c:pt idx="309">
                    <c:v>10.220026213725157</c:v>
                  </c:pt>
                  <c:pt idx="310">
                    <c:v>10.219644221387721</c:v>
                  </c:pt>
                  <c:pt idx="311">
                    <c:v>10.187868378197448</c:v>
                  </c:pt>
                  <c:pt idx="312">
                    <c:v>10.160395105225957</c:v>
                  </c:pt>
                  <c:pt idx="313">
                    <c:v>10.13102539166475</c:v>
                  </c:pt>
                  <c:pt idx="314">
                    <c:v>10.103367053703453</c:v>
                  </c:pt>
                  <c:pt idx="315">
                    <c:v>10.144942273928898</c:v>
                  </c:pt>
                  <c:pt idx="316">
                    <c:v>10.131893165062966</c:v>
                  </c:pt>
                  <c:pt idx="317">
                    <c:v>10.106619538309545</c:v>
                  </c:pt>
                  <c:pt idx="318">
                    <c:v>10.075766000957605</c:v>
                  </c:pt>
                  <c:pt idx="319">
                    <c:v>10.04891574411349</c:v>
                  </c:pt>
                  <c:pt idx="320">
                    <c:v>10.032042923490193</c:v>
                  </c:pt>
                  <c:pt idx="321">
                    <c:v>10.029070062598709</c:v>
                  </c:pt>
                  <c:pt idx="322">
                    <c:v>10.048052724204771</c:v>
                  </c:pt>
                  <c:pt idx="323">
                    <c:v>10.056143656737325</c:v>
                  </c:pt>
                  <c:pt idx="324">
                    <c:v>10.037096603845004</c:v>
                  </c:pt>
                  <c:pt idx="325">
                    <c:v>10.009401530596699</c:v>
                  </c:pt>
                  <c:pt idx="326">
                    <c:v>9.9788102659801154</c:v>
                  </c:pt>
                  <c:pt idx="327">
                    <c:v>9.9641444464074986</c:v>
                  </c:pt>
                  <c:pt idx="328">
                    <c:v>9.9357469399864797</c:v>
                  </c:pt>
                  <c:pt idx="329">
                    <c:v>9.9107174441668349</c:v>
                  </c:pt>
                  <c:pt idx="330">
                    <c:v>9.886846210540952</c:v>
                  </c:pt>
                  <c:pt idx="331">
                    <c:v>9.8570863926198449</c:v>
                  </c:pt>
                  <c:pt idx="332">
                    <c:v>9.8580652540360809</c:v>
                  </c:pt>
                  <c:pt idx="333">
                    <c:v>9.836971244125337</c:v>
                  </c:pt>
                  <c:pt idx="334">
                    <c:v>9.8108176703926127</c:v>
                  </c:pt>
                  <c:pt idx="335">
                    <c:v>9.8256687217979728</c:v>
                  </c:pt>
                  <c:pt idx="336">
                    <c:v>9.8211259813046716</c:v>
                  </c:pt>
                  <c:pt idx="337">
                    <c:v>9.7923783690949318</c:v>
                  </c:pt>
                  <c:pt idx="338">
                    <c:v>9.7885158958917344</c:v>
                  </c:pt>
                  <c:pt idx="339">
                    <c:v>9.7597539487408955</c:v>
                  </c:pt>
                  <c:pt idx="340">
                    <c:v>9.7312733303185563</c:v>
                  </c:pt>
                  <c:pt idx="341">
                    <c:v>9.7337458622145725</c:v>
                  </c:pt>
                  <c:pt idx="342">
                    <c:v>9.7128375194677581</c:v>
                  </c:pt>
                  <c:pt idx="343">
                    <c:v>9.6851975747367867</c:v>
                  </c:pt>
                  <c:pt idx="344">
                    <c:v>9.670941885642101</c:v>
                  </c:pt>
                  <c:pt idx="345">
                    <c:v>9.664103369815118</c:v>
                  </c:pt>
                  <c:pt idx="346">
                    <c:v>9.6392386204868377</c:v>
                  </c:pt>
                  <c:pt idx="347">
                    <c:v>9.6200480507293076</c:v>
                  </c:pt>
                  <c:pt idx="348">
                    <c:v>9.6172409164462387</c:v>
                  </c:pt>
                  <c:pt idx="349">
                    <c:v>9.5923486241051314</c:v>
                  </c:pt>
                  <c:pt idx="350">
                    <c:v>9.5931720676027812</c:v>
                  </c:pt>
                  <c:pt idx="351">
                    <c:v>9.5870535306499765</c:v>
                  </c:pt>
                  <c:pt idx="352">
                    <c:v>9.562951251227755</c:v>
                  </c:pt>
                  <c:pt idx="353">
                    <c:v>9.5603221562386533</c:v>
                  </c:pt>
                  <c:pt idx="354">
                    <c:v>9.5525013782905077</c:v>
                  </c:pt>
                  <c:pt idx="355">
                    <c:v>9.5276488780322151</c:v>
                  </c:pt>
                  <c:pt idx="356">
                    <c:v>9.505509511169798</c:v>
                  </c:pt>
                  <c:pt idx="357">
                    <c:v>9.4789656291665327</c:v>
                  </c:pt>
                  <c:pt idx="358">
                    <c:v>9.5277154770993366</c:v>
                  </c:pt>
                  <c:pt idx="359">
                    <c:v>9.5061639429404359</c:v>
                  </c:pt>
                  <c:pt idx="360">
                    <c:v>9.4841887267005998</c:v>
                  </c:pt>
                  <c:pt idx="361">
                    <c:v>9.4638256115213402</c:v>
                  </c:pt>
                  <c:pt idx="362">
                    <c:v>9.4380978794512647</c:v>
                  </c:pt>
                  <c:pt idx="363">
                    <c:v>9.4209877418091761</c:v>
                  </c:pt>
                  <c:pt idx="364">
                    <c:v>9.3978009469228159</c:v>
                  </c:pt>
                  <c:pt idx="365">
                    <c:v>9.3855577589253052</c:v>
                  </c:pt>
                  <c:pt idx="366">
                    <c:v>9.3646628426385963</c:v>
                  </c:pt>
                  <c:pt idx="367">
                    <c:v>9.3396652784069847</c:v>
                  </c:pt>
                  <c:pt idx="368">
                    <c:v>9.3198917737105962</c:v>
                  </c:pt>
                  <c:pt idx="369">
                    <c:v>9.3295965229900197</c:v>
                  </c:pt>
                  <c:pt idx="370">
                    <c:v>9.3047994137807102</c:v>
                  </c:pt>
                  <c:pt idx="371">
                    <c:v>9.2831977775152588</c:v>
                  </c:pt>
                  <c:pt idx="372">
                    <c:v>9.2758632705401656</c:v>
                  </c:pt>
                  <c:pt idx="373">
                    <c:v>9.2789488732755832</c:v>
                  </c:pt>
                  <c:pt idx="374">
                    <c:v>9.2548368389199513</c:v>
                  </c:pt>
                  <c:pt idx="375">
                    <c:v>9.2408379810277577</c:v>
                  </c:pt>
                  <c:pt idx="376">
                    <c:v>9.2172918682741987</c:v>
                  </c:pt>
                  <c:pt idx="377">
                    <c:v>9.2173137938427043</c:v>
                  </c:pt>
                  <c:pt idx="378">
                    <c:v>9.2120432224018725</c:v>
                  </c:pt>
                  <c:pt idx="379">
                    <c:v>9.1890088458210926</c:v>
                  </c:pt>
                  <c:pt idx="380">
                    <c:v>9.1836743583751996</c:v>
                  </c:pt>
                  <c:pt idx="381">
                    <c:v>9.1705012102552566</c:v>
                  </c:pt>
                  <c:pt idx="382">
                    <c:v>9.1548795537747569</c:v>
                  </c:pt>
                  <c:pt idx="383">
                    <c:v>9.1441420708266055</c:v>
                  </c:pt>
                  <c:pt idx="384">
                    <c:v>9.1428531783746863</c:v>
                  </c:pt>
                  <c:pt idx="385">
                    <c:v>9.1195409998250909</c:v>
                  </c:pt>
                  <c:pt idx="386">
                    <c:v>9.1014226317809399</c:v>
                  </c:pt>
                  <c:pt idx="387">
                    <c:v>9.1208460058175298</c:v>
                  </c:pt>
                  <c:pt idx="388">
                    <c:v>9.0982764520598316</c:v>
                  </c:pt>
                  <c:pt idx="389">
                    <c:v>9.0752894914175641</c:v>
                  </c:pt>
                  <c:pt idx="390">
                    <c:v>9.0764794567598859</c:v>
                  </c:pt>
                  <c:pt idx="391">
                    <c:v>9.0555854888973268</c:v>
                  </c:pt>
                  <c:pt idx="392">
                    <c:v>9.0363851502782868</c:v>
                  </c:pt>
                  <c:pt idx="393">
                    <c:v>9.0685355672979178</c:v>
                  </c:pt>
                  <c:pt idx="394">
                    <c:v>9.081288098138474</c:v>
                  </c:pt>
                  <c:pt idx="395">
                    <c:v>9.0754793436805041</c:v>
                  </c:pt>
                  <c:pt idx="396">
                    <c:v>9.0724159099495782</c:v>
                  </c:pt>
                  <c:pt idx="397">
                    <c:v>9.0639411856231593</c:v>
                  </c:pt>
                  <c:pt idx="398">
                    <c:v>9.0423982384616064</c:v>
                  </c:pt>
                  <c:pt idx="399">
                    <c:v>9.020046914531056</c:v>
                  </c:pt>
                  <c:pt idx="400">
                    <c:v>9.0043471780578219</c:v>
                  </c:pt>
                  <c:pt idx="401">
                    <c:v>8.9826563548368163</c:v>
                  </c:pt>
                  <c:pt idx="402">
                    <c:v>8.9906096941142639</c:v>
                  </c:pt>
                  <c:pt idx="403">
                    <c:v>8.9725088611097501</c:v>
                  </c:pt>
                  <c:pt idx="404">
                    <c:v>8.9519064531783687</c:v>
                  </c:pt>
                  <c:pt idx="405">
                    <c:v>8.930074427193528</c:v>
                  </c:pt>
                  <c:pt idx="406">
                    <c:v>8.9122405243667746</c:v>
                  </c:pt>
                  <c:pt idx="407">
                    <c:v>8.8904086747759745</c:v>
                  </c:pt>
                  <c:pt idx="408">
                    <c:v>8.869127810208802</c:v>
                  </c:pt>
                  <c:pt idx="409">
                    <c:v>8.8533415118532073</c:v>
                  </c:pt>
                  <c:pt idx="410">
                    <c:v>8.8406393037050233</c:v>
                  </c:pt>
                  <c:pt idx="411">
                    <c:v>8.8493841837183247</c:v>
                  </c:pt>
                  <c:pt idx="412">
                    <c:v>8.8291500450680953</c:v>
                  </c:pt>
                  <c:pt idx="413">
                    <c:v>8.8090077471878434</c:v>
                  </c:pt>
                  <c:pt idx="414">
                    <c:v>8.790046173270273</c:v>
                  </c:pt>
                  <c:pt idx="415">
                    <c:v>8.770080752005244</c:v>
                  </c:pt>
                  <c:pt idx="416">
                    <c:v>8.7491263210099017</c:v>
                  </c:pt>
                  <c:pt idx="417">
                    <c:v>8.73317998736667</c:v>
                  </c:pt>
                  <c:pt idx="418">
                    <c:v>8.7184546270144239</c:v>
                  </c:pt>
                  <c:pt idx="419">
                    <c:v>8.7454195106331696</c:v>
                  </c:pt>
                  <c:pt idx="420">
                    <c:v>8.725644148411936</c:v>
                  </c:pt>
                  <c:pt idx="421">
                    <c:v>8.7097907973434143</c:v>
                  </c:pt>
                  <c:pt idx="422">
                    <c:v>8.7058845056523975</c:v>
                  </c:pt>
                  <c:pt idx="423">
                    <c:v>8.6877109252736489</c:v>
                  </c:pt>
                  <c:pt idx="424">
                    <c:v>8.6837313911535201</c:v>
                  </c:pt>
                  <c:pt idx="425">
                    <c:v>8.6701653027651151</c:v>
                  </c:pt>
                  <c:pt idx="426">
                    <c:v>8.6560256411047884</c:v>
                  </c:pt>
                  <c:pt idx="427">
                    <c:v>8.6391340233929803</c:v>
                  </c:pt>
                  <c:pt idx="428">
                    <c:v>8.6200828970765908</c:v>
                  </c:pt>
                  <c:pt idx="429">
                    <c:v>8.6000579180325865</c:v>
                  </c:pt>
                  <c:pt idx="430">
                    <c:v>8.5850432994405406</c:v>
                  </c:pt>
                  <c:pt idx="431">
                    <c:v>8.565891730235192</c:v>
                  </c:pt>
                  <c:pt idx="432">
                    <c:v>8.5481741519961165</c:v>
                  </c:pt>
                  <c:pt idx="433">
                    <c:v>8.5310810493334994</c:v>
                  </c:pt>
                  <c:pt idx="434">
                    <c:v>8.5118419774947451</c:v>
                  </c:pt>
                  <c:pt idx="435">
                    <c:v>8.4969567930610612</c:v>
                  </c:pt>
                  <c:pt idx="436">
                    <c:v>8.4775135600959004</c:v>
                  </c:pt>
                  <c:pt idx="437">
                    <c:v>8.459194980765357</c:v>
                  </c:pt>
                  <c:pt idx="438">
                    <c:v>8.4419434756613114</c:v>
                  </c:pt>
                  <c:pt idx="439">
                    <c:v>8.4234458563972563</c:v>
                  </c:pt>
                  <c:pt idx="440">
                    <c:v>8.4043453603782439</c:v>
                  </c:pt>
                  <c:pt idx="441">
                    <c:v>8.3893089349952596</c:v>
                  </c:pt>
                  <c:pt idx="442">
                    <c:v>8.3846705115098725</c:v>
                  </c:pt>
                  <c:pt idx="443">
                    <c:v>8.3747677659876896</c:v>
                  </c:pt>
                  <c:pt idx="444">
                    <c:v>8.3787182060256615</c:v>
                  </c:pt>
                  <c:pt idx="445">
                    <c:v>8.3712774451908771</c:v>
                  </c:pt>
                  <c:pt idx="446">
                    <c:v>8.3538246258017992</c:v>
                  </c:pt>
                  <c:pt idx="447">
                    <c:v>8.3358697534637507</c:v>
                  </c:pt>
                  <c:pt idx="448">
                    <c:v>8.3253007483571633</c:v>
                  </c:pt>
                  <c:pt idx="449">
                    <c:v>8.3274409151112252</c:v>
                  </c:pt>
                  <c:pt idx="450">
                    <c:v>8.3150609310939227</c:v>
                  </c:pt>
                  <c:pt idx="451">
                    <c:v>8.3180128335843673</c:v>
                  </c:pt>
                  <c:pt idx="452">
                    <c:v>8.3010266840373603</c:v>
                  </c:pt>
                  <c:pt idx="453">
                    <c:v>8.2829156453225341</c:v>
                  </c:pt>
                  <c:pt idx="454">
                    <c:v>8.2680313780520631</c:v>
                  </c:pt>
                  <c:pt idx="455">
                    <c:v>8.2499547227535928</c:v>
                  </c:pt>
                  <c:pt idx="456">
                    <c:v>8.2329499191856002</c:v>
                  </c:pt>
                  <c:pt idx="457">
                    <c:v>8.2189892307395329</c:v>
                  </c:pt>
                  <c:pt idx="458">
                    <c:v>8.2088347496424223</c:v>
                  </c:pt>
                  <c:pt idx="459">
                    <c:v>8.1919550618601917</c:v>
                  </c:pt>
                  <c:pt idx="460">
                    <c:v>8.1942051390064865</c:v>
                  </c:pt>
                  <c:pt idx="461">
                    <c:v>8.1869445585119749</c:v>
                  </c:pt>
                  <c:pt idx="462">
                    <c:v>8.1696422235048374</c:v>
                  </c:pt>
                  <c:pt idx="463">
                    <c:v>8.2103495417216905</c:v>
                  </c:pt>
                  <c:pt idx="464">
                    <c:v>8.1977891368135989</c:v>
                  </c:pt>
                  <c:pt idx="465">
                    <c:v>8.2014580581522534</c:v>
                  </c:pt>
                  <c:pt idx="466">
                    <c:v>8.1998023969230527</c:v>
                  </c:pt>
                  <c:pt idx="467">
                    <c:v>8.1825679462710923</c:v>
                  </c:pt>
                  <c:pt idx="468">
                    <c:v>8.1702138658299823</c:v>
                  </c:pt>
                  <c:pt idx="469">
                    <c:v>8.1528343531950878</c:v>
                  </c:pt>
                  <c:pt idx="470">
                    <c:v>8.1583138195793268</c:v>
                  </c:pt>
                  <c:pt idx="471">
                    <c:v>8.1414788186876414</c:v>
                  </c:pt>
                  <c:pt idx="472">
                    <c:v>8.1452236135864666</c:v>
                  </c:pt>
                  <c:pt idx="473">
                    <c:v>8.1280571539996771</c:v>
                  </c:pt>
                  <c:pt idx="474">
                    <c:v>8.1114024508443539</c:v>
                  </c:pt>
                  <c:pt idx="475">
                    <c:v>8.0946156310575681</c:v>
                  </c:pt>
                  <c:pt idx="476">
                    <c:v>8.0981789508751181</c:v>
                  </c:pt>
                  <c:pt idx="477">
                    <c:v>8.084049977264149</c:v>
                  </c:pt>
                  <c:pt idx="478">
                    <c:v>8.0743884054228392</c:v>
                  </c:pt>
                  <c:pt idx="479">
                    <c:v>8.0600879029166368</c:v>
                  </c:pt>
                  <c:pt idx="480">
                    <c:v>8.0434602517965956</c:v>
                  </c:pt>
                  <c:pt idx="481">
                    <c:v>8.0311200017260784</c:v>
                  </c:pt>
                  <c:pt idx="482">
                    <c:v>8.0145154988634282</c:v>
                  </c:pt>
                  <c:pt idx="483">
                    <c:v>8.0046592964100292</c:v>
                  </c:pt>
                  <c:pt idx="484">
                    <c:v>7.9887562119486812</c:v>
                  </c:pt>
                  <c:pt idx="485">
                    <c:v>7.9930127982174968</c:v>
                  </c:pt>
                  <c:pt idx="486">
                    <c:v>7.980859058207197</c:v>
                  </c:pt>
                  <c:pt idx="487">
                    <c:v>7.9666719593100819</c:v>
                  </c:pt>
                  <c:pt idx="488">
                    <c:v>7.9572526450030185</c:v>
                  </c:pt>
                  <c:pt idx="489">
                    <c:v>7.9411973685952297</c:v>
                  </c:pt>
                  <c:pt idx="490">
                    <c:v>7.9492267392467628</c:v>
                  </c:pt>
                  <c:pt idx="491">
                    <c:v>7.9435431996053891</c:v>
                  </c:pt>
                  <c:pt idx="492">
                    <c:v>7.9365341999469479</c:v>
                  </c:pt>
                  <c:pt idx="493">
                    <c:v>7.9205371626724883</c:v>
                  </c:pt>
                  <c:pt idx="494">
                    <c:v>7.9155577569153301</c:v>
                  </c:pt>
                  <c:pt idx="495">
                    <c:v>7.903660918410333</c:v>
                  </c:pt>
                  <c:pt idx="496">
                    <c:v>7.8973776463463139</c:v>
                  </c:pt>
                  <c:pt idx="497">
                    <c:v>7.8829329678607518</c:v>
                  </c:pt>
                  <c:pt idx="498">
                    <c:v>7.8979544346715027</c:v>
                  </c:pt>
                  <c:pt idx="499">
                    <c:v>7.8831999858988535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errBars>
          <c:xVal>
            <c:numRef>
              <c:f>'Measurements Celtra'!$B$2:$B$778</c:f>
              <c:numCache>
                <c:formatCode>General</c:formatCode>
                <c:ptCount val="7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'Measurements Celtra'!$C$2:$C$778</c:f>
              <c:numCache>
                <c:formatCode>General</c:formatCode>
                <c:ptCount val="777"/>
                <c:pt idx="0">
                  <c:v>3579</c:v>
                </c:pt>
                <c:pt idx="1">
                  <c:v>3549</c:v>
                </c:pt>
                <c:pt idx="2">
                  <c:v>3563.33</c:v>
                </c:pt>
                <c:pt idx="3">
                  <c:v>3545.5</c:v>
                </c:pt>
                <c:pt idx="4">
                  <c:v>3543.4</c:v>
                </c:pt>
                <c:pt idx="5">
                  <c:v>3540</c:v>
                </c:pt>
                <c:pt idx="6">
                  <c:v>3559.14</c:v>
                </c:pt>
                <c:pt idx="7">
                  <c:v>3559.75</c:v>
                </c:pt>
                <c:pt idx="8">
                  <c:v>3566.11</c:v>
                </c:pt>
                <c:pt idx="9">
                  <c:v>3561.2</c:v>
                </c:pt>
                <c:pt idx="10">
                  <c:v>3551.36</c:v>
                </c:pt>
                <c:pt idx="11">
                  <c:v>3550.83</c:v>
                </c:pt>
                <c:pt idx="12">
                  <c:v>3563.15</c:v>
                </c:pt>
                <c:pt idx="13">
                  <c:v>3552.71</c:v>
                </c:pt>
                <c:pt idx="14">
                  <c:v>3549.47</c:v>
                </c:pt>
                <c:pt idx="15">
                  <c:v>3543.06</c:v>
                </c:pt>
                <c:pt idx="16">
                  <c:v>3547.65</c:v>
                </c:pt>
                <c:pt idx="17">
                  <c:v>3556</c:v>
                </c:pt>
                <c:pt idx="18">
                  <c:v>3557.84</c:v>
                </c:pt>
                <c:pt idx="19">
                  <c:v>3558.9</c:v>
                </c:pt>
                <c:pt idx="20">
                  <c:v>3557.86</c:v>
                </c:pt>
                <c:pt idx="21">
                  <c:v>3559.82</c:v>
                </c:pt>
                <c:pt idx="22">
                  <c:v>3561.22</c:v>
                </c:pt>
                <c:pt idx="23">
                  <c:v>3561.08</c:v>
                </c:pt>
                <c:pt idx="24">
                  <c:v>3559.88</c:v>
                </c:pt>
                <c:pt idx="25">
                  <c:v>3561.5</c:v>
                </c:pt>
                <c:pt idx="26">
                  <c:v>3562.48</c:v>
                </c:pt>
                <c:pt idx="27">
                  <c:v>3562.89</c:v>
                </c:pt>
                <c:pt idx="28">
                  <c:v>3559.69</c:v>
                </c:pt>
                <c:pt idx="29">
                  <c:v>3558.17</c:v>
                </c:pt>
                <c:pt idx="30">
                  <c:v>3559.03</c:v>
                </c:pt>
                <c:pt idx="31">
                  <c:v>3560.19</c:v>
                </c:pt>
                <c:pt idx="32">
                  <c:v>3563.39</c:v>
                </c:pt>
                <c:pt idx="33">
                  <c:v>3562.85</c:v>
                </c:pt>
                <c:pt idx="34">
                  <c:v>3564.23</c:v>
                </c:pt>
                <c:pt idx="35">
                  <c:v>3564.58</c:v>
                </c:pt>
                <c:pt idx="36">
                  <c:v>3565.16</c:v>
                </c:pt>
                <c:pt idx="37">
                  <c:v>3567.82</c:v>
                </c:pt>
                <c:pt idx="38">
                  <c:v>3567.77</c:v>
                </c:pt>
                <c:pt idx="39">
                  <c:v>3567.75</c:v>
                </c:pt>
                <c:pt idx="40">
                  <c:v>3566.07</c:v>
                </c:pt>
                <c:pt idx="41">
                  <c:v>3565.48</c:v>
                </c:pt>
                <c:pt idx="42">
                  <c:v>3563</c:v>
                </c:pt>
                <c:pt idx="43">
                  <c:v>3562.86</c:v>
                </c:pt>
                <c:pt idx="44">
                  <c:v>3560.36</c:v>
                </c:pt>
                <c:pt idx="45">
                  <c:v>3559.91</c:v>
                </c:pt>
                <c:pt idx="46">
                  <c:v>3558.68</c:v>
                </c:pt>
                <c:pt idx="47">
                  <c:v>3559.31</c:v>
                </c:pt>
                <c:pt idx="48">
                  <c:v>3557.33</c:v>
                </c:pt>
                <c:pt idx="49">
                  <c:v>3559.92</c:v>
                </c:pt>
                <c:pt idx="50">
                  <c:v>3559.71</c:v>
                </c:pt>
                <c:pt idx="51">
                  <c:v>3560.81</c:v>
                </c:pt>
                <c:pt idx="52">
                  <c:v>3559.68</c:v>
                </c:pt>
                <c:pt idx="53">
                  <c:v>3560.35</c:v>
                </c:pt>
                <c:pt idx="54">
                  <c:v>3558.69</c:v>
                </c:pt>
                <c:pt idx="55">
                  <c:v>3557.91</c:v>
                </c:pt>
                <c:pt idx="56">
                  <c:v>3557.82</c:v>
                </c:pt>
                <c:pt idx="57">
                  <c:v>3558.28</c:v>
                </c:pt>
                <c:pt idx="58">
                  <c:v>3560.12</c:v>
                </c:pt>
                <c:pt idx="59">
                  <c:v>3558.18</c:v>
                </c:pt>
                <c:pt idx="60">
                  <c:v>3556.79</c:v>
                </c:pt>
                <c:pt idx="61">
                  <c:v>3559.19</c:v>
                </c:pt>
                <c:pt idx="62">
                  <c:v>3559.62</c:v>
                </c:pt>
                <c:pt idx="63">
                  <c:v>3560.59</c:v>
                </c:pt>
                <c:pt idx="64">
                  <c:v>3560.35</c:v>
                </c:pt>
                <c:pt idx="65">
                  <c:v>3560.33</c:v>
                </c:pt>
                <c:pt idx="66">
                  <c:v>3560.81</c:v>
                </c:pt>
                <c:pt idx="67">
                  <c:v>3560.85</c:v>
                </c:pt>
                <c:pt idx="68">
                  <c:v>3560.87</c:v>
                </c:pt>
                <c:pt idx="69">
                  <c:v>3560.67</c:v>
                </c:pt>
                <c:pt idx="70">
                  <c:v>3560.99</c:v>
                </c:pt>
                <c:pt idx="71">
                  <c:v>3560.86</c:v>
                </c:pt>
                <c:pt idx="72">
                  <c:v>3561.22</c:v>
                </c:pt>
                <c:pt idx="73">
                  <c:v>3560.81</c:v>
                </c:pt>
                <c:pt idx="74">
                  <c:v>3560.15</c:v>
                </c:pt>
                <c:pt idx="75">
                  <c:v>3560.01</c:v>
                </c:pt>
                <c:pt idx="76">
                  <c:v>3558.52</c:v>
                </c:pt>
                <c:pt idx="77">
                  <c:v>3558.94</c:v>
                </c:pt>
                <c:pt idx="78">
                  <c:v>3559.01</c:v>
                </c:pt>
                <c:pt idx="79">
                  <c:v>3560.24</c:v>
                </c:pt>
                <c:pt idx="80">
                  <c:v>3563.25</c:v>
                </c:pt>
                <c:pt idx="81">
                  <c:v>3563.78</c:v>
                </c:pt>
                <c:pt idx="82">
                  <c:v>3562.99</c:v>
                </c:pt>
                <c:pt idx="83">
                  <c:v>3564.11</c:v>
                </c:pt>
                <c:pt idx="84">
                  <c:v>3562.58</c:v>
                </c:pt>
                <c:pt idx="85">
                  <c:v>3562.27</c:v>
                </c:pt>
                <c:pt idx="86">
                  <c:v>3562.29</c:v>
                </c:pt>
                <c:pt idx="87">
                  <c:v>3560.3</c:v>
                </c:pt>
                <c:pt idx="88">
                  <c:v>3560.26</c:v>
                </c:pt>
                <c:pt idx="89">
                  <c:v>3560.27</c:v>
                </c:pt>
                <c:pt idx="90">
                  <c:v>3559.05</c:v>
                </c:pt>
                <c:pt idx="91">
                  <c:v>3559.72</c:v>
                </c:pt>
                <c:pt idx="92">
                  <c:v>3559.57</c:v>
                </c:pt>
                <c:pt idx="93">
                  <c:v>3559.79</c:v>
                </c:pt>
                <c:pt idx="94">
                  <c:v>3559.93</c:v>
                </c:pt>
                <c:pt idx="95">
                  <c:v>3560.17</c:v>
                </c:pt>
                <c:pt idx="96">
                  <c:v>3559.46</c:v>
                </c:pt>
                <c:pt idx="97">
                  <c:v>3559.41</c:v>
                </c:pt>
                <c:pt idx="98">
                  <c:v>3559.19</c:v>
                </c:pt>
                <c:pt idx="99">
                  <c:v>3558.94</c:v>
                </c:pt>
                <c:pt idx="100">
                  <c:v>3558</c:v>
                </c:pt>
                <c:pt idx="101">
                  <c:v>3556.36</c:v>
                </c:pt>
                <c:pt idx="102">
                  <c:v>3555.98</c:v>
                </c:pt>
                <c:pt idx="103">
                  <c:v>3555.1</c:v>
                </c:pt>
                <c:pt idx="104">
                  <c:v>3555.44</c:v>
                </c:pt>
                <c:pt idx="105">
                  <c:v>3555.78</c:v>
                </c:pt>
                <c:pt idx="106">
                  <c:v>3557.08</c:v>
                </c:pt>
                <c:pt idx="107">
                  <c:v>3557.54</c:v>
                </c:pt>
                <c:pt idx="108">
                  <c:v>3556.87</c:v>
                </c:pt>
                <c:pt idx="109">
                  <c:v>3557.08</c:v>
                </c:pt>
                <c:pt idx="110">
                  <c:v>3557.97</c:v>
                </c:pt>
                <c:pt idx="111">
                  <c:v>3558</c:v>
                </c:pt>
                <c:pt idx="112">
                  <c:v>3558.63</c:v>
                </c:pt>
                <c:pt idx="113">
                  <c:v>3559</c:v>
                </c:pt>
                <c:pt idx="114">
                  <c:v>3558.1</c:v>
                </c:pt>
                <c:pt idx="115">
                  <c:v>3558.07</c:v>
                </c:pt>
                <c:pt idx="116">
                  <c:v>3559.05</c:v>
                </c:pt>
                <c:pt idx="117">
                  <c:v>3558.01</c:v>
                </c:pt>
                <c:pt idx="118">
                  <c:v>3557.31</c:v>
                </c:pt>
                <c:pt idx="119">
                  <c:v>3556.99</c:v>
                </c:pt>
                <c:pt idx="120">
                  <c:v>3557.26</c:v>
                </c:pt>
                <c:pt idx="121">
                  <c:v>3557.38</c:v>
                </c:pt>
                <c:pt idx="122">
                  <c:v>3557.4</c:v>
                </c:pt>
                <c:pt idx="123">
                  <c:v>3556.7</c:v>
                </c:pt>
                <c:pt idx="124">
                  <c:v>3556.92</c:v>
                </c:pt>
                <c:pt idx="125">
                  <c:v>3556.71</c:v>
                </c:pt>
                <c:pt idx="126">
                  <c:v>3556.31</c:v>
                </c:pt>
                <c:pt idx="127">
                  <c:v>3555.94</c:v>
                </c:pt>
                <c:pt idx="128">
                  <c:v>3556.29</c:v>
                </c:pt>
                <c:pt idx="129">
                  <c:v>3556.36</c:v>
                </c:pt>
                <c:pt idx="130">
                  <c:v>3556.32</c:v>
                </c:pt>
                <c:pt idx="131">
                  <c:v>3555.89</c:v>
                </c:pt>
                <c:pt idx="132">
                  <c:v>3555.59</c:v>
                </c:pt>
                <c:pt idx="133">
                  <c:v>3555.57</c:v>
                </c:pt>
                <c:pt idx="134">
                  <c:v>3555.5</c:v>
                </c:pt>
                <c:pt idx="135">
                  <c:v>3556.24</c:v>
                </c:pt>
                <c:pt idx="136">
                  <c:v>3555.99</c:v>
                </c:pt>
                <c:pt idx="137">
                  <c:v>3555.74</c:v>
                </c:pt>
                <c:pt idx="138">
                  <c:v>3555.65</c:v>
                </c:pt>
                <c:pt idx="139">
                  <c:v>3556.34</c:v>
                </c:pt>
                <c:pt idx="140">
                  <c:v>3556.12</c:v>
                </c:pt>
                <c:pt idx="141">
                  <c:v>3555.47</c:v>
                </c:pt>
                <c:pt idx="142">
                  <c:v>3555.27</c:v>
                </c:pt>
                <c:pt idx="143">
                  <c:v>3554.58</c:v>
                </c:pt>
                <c:pt idx="144">
                  <c:v>3554.3</c:v>
                </c:pt>
                <c:pt idx="145">
                  <c:v>3554.36</c:v>
                </c:pt>
                <c:pt idx="146">
                  <c:v>3554.59</c:v>
                </c:pt>
                <c:pt idx="147">
                  <c:v>3554.26</c:v>
                </c:pt>
                <c:pt idx="148">
                  <c:v>3554.89</c:v>
                </c:pt>
                <c:pt idx="149">
                  <c:v>3554.75</c:v>
                </c:pt>
                <c:pt idx="150">
                  <c:v>3554.99</c:v>
                </c:pt>
                <c:pt idx="151">
                  <c:v>3555.1</c:v>
                </c:pt>
                <c:pt idx="152">
                  <c:v>3554.79</c:v>
                </c:pt>
                <c:pt idx="153">
                  <c:v>3555.32</c:v>
                </c:pt>
                <c:pt idx="154">
                  <c:v>3555.24</c:v>
                </c:pt>
                <c:pt idx="155">
                  <c:v>3555.45</c:v>
                </c:pt>
                <c:pt idx="156">
                  <c:v>3555.48</c:v>
                </c:pt>
                <c:pt idx="157">
                  <c:v>3555.08</c:v>
                </c:pt>
                <c:pt idx="158">
                  <c:v>3554.97</c:v>
                </c:pt>
                <c:pt idx="159">
                  <c:v>3555.06</c:v>
                </c:pt>
                <c:pt idx="160">
                  <c:v>3554.89</c:v>
                </c:pt>
                <c:pt idx="161">
                  <c:v>3554.56</c:v>
                </c:pt>
                <c:pt idx="162">
                  <c:v>3554.53</c:v>
                </c:pt>
                <c:pt idx="163">
                  <c:v>3555.11</c:v>
                </c:pt>
                <c:pt idx="164">
                  <c:v>3555.18</c:v>
                </c:pt>
                <c:pt idx="165">
                  <c:v>3555.54</c:v>
                </c:pt>
                <c:pt idx="166">
                  <c:v>3555.62</c:v>
                </c:pt>
                <c:pt idx="167">
                  <c:v>3554.87</c:v>
                </c:pt>
                <c:pt idx="168">
                  <c:v>3555.46</c:v>
                </c:pt>
                <c:pt idx="169">
                  <c:v>3555.24</c:v>
                </c:pt>
                <c:pt idx="170">
                  <c:v>3555.8</c:v>
                </c:pt>
                <c:pt idx="171">
                  <c:v>3555.85</c:v>
                </c:pt>
                <c:pt idx="172">
                  <c:v>3555.94</c:v>
                </c:pt>
                <c:pt idx="173">
                  <c:v>3556.23</c:v>
                </c:pt>
                <c:pt idx="174">
                  <c:v>3555.86</c:v>
                </c:pt>
                <c:pt idx="175">
                  <c:v>3555.67</c:v>
                </c:pt>
                <c:pt idx="176">
                  <c:v>3555.47</c:v>
                </c:pt>
                <c:pt idx="177">
                  <c:v>3555.49</c:v>
                </c:pt>
                <c:pt idx="178">
                  <c:v>3555.81</c:v>
                </c:pt>
                <c:pt idx="179">
                  <c:v>3555.91</c:v>
                </c:pt>
                <c:pt idx="180">
                  <c:v>3555.91</c:v>
                </c:pt>
                <c:pt idx="181">
                  <c:v>3556</c:v>
                </c:pt>
                <c:pt idx="182">
                  <c:v>3555.9</c:v>
                </c:pt>
                <c:pt idx="183">
                  <c:v>3555.18</c:v>
                </c:pt>
                <c:pt idx="184">
                  <c:v>3555.52</c:v>
                </c:pt>
                <c:pt idx="185">
                  <c:v>3555.95</c:v>
                </c:pt>
                <c:pt idx="186">
                  <c:v>3556.21</c:v>
                </c:pt>
                <c:pt idx="187">
                  <c:v>3555.96</c:v>
                </c:pt>
                <c:pt idx="188">
                  <c:v>3556.24</c:v>
                </c:pt>
                <c:pt idx="189">
                  <c:v>3556.37</c:v>
                </c:pt>
                <c:pt idx="190">
                  <c:v>3555.87</c:v>
                </c:pt>
                <c:pt idx="191">
                  <c:v>3555.96</c:v>
                </c:pt>
                <c:pt idx="192">
                  <c:v>3555.44</c:v>
                </c:pt>
                <c:pt idx="193">
                  <c:v>3554.77</c:v>
                </c:pt>
                <c:pt idx="194">
                  <c:v>3554.67</c:v>
                </c:pt>
                <c:pt idx="195">
                  <c:v>3553.96</c:v>
                </c:pt>
                <c:pt idx="196">
                  <c:v>3553.78</c:v>
                </c:pt>
                <c:pt idx="197">
                  <c:v>3553.95</c:v>
                </c:pt>
                <c:pt idx="198">
                  <c:v>3553.89</c:v>
                </c:pt>
                <c:pt idx="199">
                  <c:v>3553.58</c:v>
                </c:pt>
                <c:pt idx="200">
                  <c:v>3553.81</c:v>
                </c:pt>
                <c:pt idx="201">
                  <c:v>3554.19</c:v>
                </c:pt>
                <c:pt idx="202">
                  <c:v>3553.67</c:v>
                </c:pt>
                <c:pt idx="203">
                  <c:v>3553.62</c:v>
                </c:pt>
                <c:pt idx="204">
                  <c:v>3553.72</c:v>
                </c:pt>
                <c:pt idx="205">
                  <c:v>3553.76</c:v>
                </c:pt>
                <c:pt idx="206">
                  <c:v>3553.33</c:v>
                </c:pt>
                <c:pt idx="207">
                  <c:v>3554.1</c:v>
                </c:pt>
                <c:pt idx="208">
                  <c:v>3553.9</c:v>
                </c:pt>
                <c:pt idx="209">
                  <c:v>3553.65</c:v>
                </c:pt>
                <c:pt idx="210">
                  <c:v>3553.53</c:v>
                </c:pt>
                <c:pt idx="211">
                  <c:v>3553.79</c:v>
                </c:pt>
                <c:pt idx="212">
                  <c:v>3553.88</c:v>
                </c:pt>
                <c:pt idx="213">
                  <c:v>3554.01</c:v>
                </c:pt>
                <c:pt idx="214">
                  <c:v>3553.63</c:v>
                </c:pt>
                <c:pt idx="215">
                  <c:v>3554.15</c:v>
                </c:pt>
                <c:pt idx="216">
                  <c:v>3553.7</c:v>
                </c:pt>
                <c:pt idx="217">
                  <c:v>3553.55</c:v>
                </c:pt>
                <c:pt idx="218">
                  <c:v>3553.26</c:v>
                </c:pt>
                <c:pt idx="219">
                  <c:v>3553.31</c:v>
                </c:pt>
                <c:pt idx="220">
                  <c:v>3553.38</c:v>
                </c:pt>
                <c:pt idx="221">
                  <c:v>3553</c:v>
                </c:pt>
                <c:pt idx="222">
                  <c:v>3552.9</c:v>
                </c:pt>
                <c:pt idx="223">
                  <c:v>3553.56</c:v>
                </c:pt>
                <c:pt idx="224">
                  <c:v>3553.76</c:v>
                </c:pt>
                <c:pt idx="225">
                  <c:v>3554.22</c:v>
                </c:pt>
                <c:pt idx="226">
                  <c:v>3554.38</c:v>
                </c:pt>
                <c:pt idx="227">
                  <c:v>3554.73</c:v>
                </c:pt>
                <c:pt idx="228">
                  <c:v>3554.06</c:v>
                </c:pt>
                <c:pt idx="229">
                  <c:v>3553.57</c:v>
                </c:pt>
                <c:pt idx="230">
                  <c:v>3553.14</c:v>
                </c:pt>
                <c:pt idx="231">
                  <c:v>3552.86</c:v>
                </c:pt>
                <c:pt idx="232">
                  <c:v>3552.51</c:v>
                </c:pt>
                <c:pt idx="233">
                  <c:v>3552.38</c:v>
                </c:pt>
                <c:pt idx="234">
                  <c:v>3552.89</c:v>
                </c:pt>
                <c:pt idx="235">
                  <c:v>3552.69</c:v>
                </c:pt>
                <c:pt idx="236">
                  <c:v>3552.34</c:v>
                </c:pt>
                <c:pt idx="237">
                  <c:v>3552.58</c:v>
                </c:pt>
                <c:pt idx="238">
                  <c:v>3553.16</c:v>
                </c:pt>
                <c:pt idx="239">
                  <c:v>3553.19</c:v>
                </c:pt>
                <c:pt idx="240">
                  <c:v>3553.19</c:v>
                </c:pt>
                <c:pt idx="241">
                  <c:v>3553.01</c:v>
                </c:pt>
                <c:pt idx="242">
                  <c:v>3552.54</c:v>
                </c:pt>
                <c:pt idx="243">
                  <c:v>3552.68</c:v>
                </c:pt>
                <c:pt idx="244">
                  <c:v>3552.79</c:v>
                </c:pt>
                <c:pt idx="245">
                  <c:v>3552.64</c:v>
                </c:pt>
                <c:pt idx="246">
                  <c:v>3552.37</c:v>
                </c:pt>
                <c:pt idx="247">
                  <c:v>3553.05</c:v>
                </c:pt>
                <c:pt idx="248">
                  <c:v>3553.11</c:v>
                </c:pt>
                <c:pt idx="249">
                  <c:v>3553.14</c:v>
                </c:pt>
                <c:pt idx="250">
                  <c:v>3553.18</c:v>
                </c:pt>
                <c:pt idx="251">
                  <c:v>3553.07</c:v>
                </c:pt>
                <c:pt idx="252">
                  <c:v>3552.84</c:v>
                </c:pt>
                <c:pt idx="253">
                  <c:v>3552.97</c:v>
                </c:pt>
                <c:pt idx="254">
                  <c:v>3552.54</c:v>
                </c:pt>
                <c:pt idx="255">
                  <c:v>3552.3</c:v>
                </c:pt>
                <c:pt idx="256">
                  <c:v>3551.92</c:v>
                </c:pt>
                <c:pt idx="257">
                  <c:v>3552.07</c:v>
                </c:pt>
                <c:pt idx="258">
                  <c:v>3552.31</c:v>
                </c:pt>
                <c:pt idx="259">
                  <c:v>3552.18</c:v>
                </c:pt>
                <c:pt idx="260">
                  <c:v>3552.05</c:v>
                </c:pt>
                <c:pt idx="261">
                  <c:v>3552.32</c:v>
                </c:pt>
                <c:pt idx="262">
                  <c:v>3552.19</c:v>
                </c:pt>
                <c:pt idx="263">
                  <c:v>3552.19</c:v>
                </c:pt>
                <c:pt idx="264">
                  <c:v>3552.71</c:v>
                </c:pt>
                <c:pt idx="265">
                  <c:v>3552.25</c:v>
                </c:pt>
                <c:pt idx="266">
                  <c:v>3552.01</c:v>
                </c:pt>
                <c:pt idx="267">
                  <c:v>3551.91</c:v>
                </c:pt>
                <c:pt idx="268">
                  <c:v>3551.71</c:v>
                </c:pt>
                <c:pt idx="269">
                  <c:v>3551.39</c:v>
                </c:pt>
                <c:pt idx="270">
                  <c:v>3551.3</c:v>
                </c:pt>
                <c:pt idx="271">
                  <c:v>3550.88</c:v>
                </c:pt>
                <c:pt idx="272">
                  <c:v>3551.16</c:v>
                </c:pt>
                <c:pt idx="273">
                  <c:v>3551.13</c:v>
                </c:pt>
                <c:pt idx="274">
                  <c:v>3551.16</c:v>
                </c:pt>
                <c:pt idx="275">
                  <c:v>3550.81</c:v>
                </c:pt>
                <c:pt idx="276">
                  <c:v>3550.66</c:v>
                </c:pt>
                <c:pt idx="277">
                  <c:v>3551.21</c:v>
                </c:pt>
                <c:pt idx="278">
                  <c:v>3551.16</c:v>
                </c:pt>
                <c:pt idx="279">
                  <c:v>3551.17</c:v>
                </c:pt>
                <c:pt idx="280">
                  <c:v>3551.42</c:v>
                </c:pt>
                <c:pt idx="281">
                  <c:v>3551.39</c:v>
                </c:pt>
                <c:pt idx="282">
                  <c:v>3551.43</c:v>
                </c:pt>
                <c:pt idx="283">
                  <c:v>3551.55</c:v>
                </c:pt>
                <c:pt idx="284">
                  <c:v>3551.02</c:v>
                </c:pt>
                <c:pt idx="285">
                  <c:v>3550.92</c:v>
                </c:pt>
                <c:pt idx="286">
                  <c:v>3551.11</c:v>
                </c:pt>
                <c:pt idx="287">
                  <c:v>3551.12</c:v>
                </c:pt>
                <c:pt idx="288">
                  <c:v>3550.51</c:v>
                </c:pt>
                <c:pt idx="289">
                  <c:v>3550.49</c:v>
                </c:pt>
                <c:pt idx="290">
                  <c:v>3550.36</c:v>
                </c:pt>
                <c:pt idx="291">
                  <c:v>3550.55</c:v>
                </c:pt>
                <c:pt idx="292">
                  <c:v>3550.59</c:v>
                </c:pt>
                <c:pt idx="293">
                  <c:v>3550.65</c:v>
                </c:pt>
                <c:pt idx="294">
                  <c:v>3550.81</c:v>
                </c:pt>
                <c:pt idx="295">
                  <c:v>3550.96</c:v>
                </c:pt>
                <c:pt idx="296">
                  <c:v>3550.85</c:v>
                </c:pt>
                <c:pt idx="297">
                  <c:v>3550.87</c:v>
                </c:pt>
                <c:pt idx="298">
                  <c:v>3551.02</c:v>
                </c:pt>
                <c:pt idx="299">
                  <c:v>3551.29</c:v>
                </c:pt>
                <c:pt idx="300">
                  <c:v>3551.48</c:v>
                </c:pt>
                <c:pt idx="301">
                  <c:v>3551.33</c:v>
                </c:pt>
                <c:pt idx="302">
                  <c:v>3551.57</c:v>
                </c:pt>
                <c:pt idx="303">
                  <c:v>3551.55</c:v>
                </c:pt>
                <c:pt idx="304">
                  <c:v>3552.04</c:v>
                </c:pt>
                <c:pt idx="305">
                  <c:v>3552.2</c:v>
                </c:pt>
                <c:pt idx="306">
                  <c:v>3552.1</c:v>
                </c:pt>
                <c:pt idx="307">
                  <c:v>3551.88</c:v>
                </c:pt>
                <c:pt idx="308">
                  <c:v>3552.17</c:v>
                </c:pt>
                <c:pt idx="309">
                  <c:v>3552.35</c:v>
                </c:pt>
                <c:pt idx="310">
                  <c:v>3552.01</c:v>
                </c:pt>
                <c:pt idx="311">
                  <c:v>3551.93</c:v>
                </c:pt>
                <c:pt idx="312">
                  <c:v>3551.78</c:v>
                </c:pt>
                <c:pt idx="313">
                  <c:v>3551.85</c:v>
                </c:pt>
                <c:pt idx="314">
                  <c:v>3551.94</c:v>
                </c:pt>
                <c:pt idx="315">
                  <c:v>3552.39</c:v>
                </c:pt>
                <c:pt idx="316">
                  <c:v>3552.61</c:v>
                </c:pt>
                <c:pt idx="317">
                  <c:v>3552.73</c:v>
                </c:pt>
                <c:pt idx="318">
                  <c:v>3552.66</c:v>
                </c:pt>
                <c:pt idx="319">
                  <c:v>3552.52</c:v>
                </c:pt>
                <c:pt idx="320">
                  <c:v>3552.71</c:v>
                </c:pt>
                <c:pt idx="321">
                  <c:v>3552.4</c:v>
                </c:pt>
                <c:pt idx="322">
                  <c:v>3551.99</c:v>
                </c:pt>
                <c:pt idx="323">
                  <c:v>3552.31</c:v>
                </c:pt>
                <c:pt idx="324">
                  <c:v>3552.1</c:v>
                </c:pt>
                <c:pt idx="325">
                  <c:v>3551.98</c:v>
                </c:pt>
                <c:pt idx="326">
                  <c:v>3551.95</c:v>
                </c:pt>
                <c:pt idx="327">
                  <c:v>3551.71</c:v>
                </c:pt>
                <c:pt idx="328">
                  <c:v>3551.76</c:v>
                </c:pt>
                <c:pt idx="329">
                  <c:v>3551.86</c:v>
                </c:pt>
                <c:pt idx="330">
                  <c:v>3551.97</c:v>
                </c:pt>
                <c:pt idx="331">
                  <c:v>3551.94</c:v>
                </c:pt>
                <c:pt idx="332">
                  <c:v>3552.22</c:v>
                </c:pt>
                <c:pt idx="333">
                  <c:v>3552.04</c:v>
                </c:pt>
                <c:pt idx="334">
                  <c:v>3551.92</c:v>
                </c:pt>
                <c:pt idx="335">
                  <c:v>3552.26</c:v>
                </c:pt>
                <c:pt idx="336">
                  <c:v>3552.51</c:v>
                </c:pt>
                <c:pt idx="337">
                  <c:v>3552.46</c:v>
                </c:pt>
                <c:pt idx="338">
                  <c:v>3552.17</c:v>
                </c:pt>
                <c:pt idx="339">
                  <c:v>3552.16</c:v>
                </c:pt>
                <c:pt idx="340">
                  <c:v>3552.12</c:v>
                </c:pt>
                <c:pt idx="341">
                  <c:v>3552.4</c:v>
                </c:pt>
                <c:pt idx="342">
                  <c:v>3552.53</c:v>
                </c:pt>
                <c:pt idx="343">
                  <c:v>3552.47</c:v>
                </c:pt>
                <c:pt idx="344">
                  <c:v>3552.25</c:v>
                </c:pt>
                <c:pt idx="345">
                  <c:v>3552.48</c:v>
                </c:pt>
                <c:pt idx="346">
                  <c:v>3552.37</c:v>
                </c:pt>
                <c:pt idx="347">
                  <c:v>3552.51</c:v>
                </c:pt>
                <c:pt idx="348">
                  <c:v>3552.76</c:v>
                </c:pt>
                <c:pt idx="349">
                  <c:v>3552.83</c:v>
                </c:pt>
                <c:pt idx="350">
                  <c:v>3553.1</c:v>
                </c:pt>
                <c:pt idx="351">
                  <c:v>3552.84</c:v>
                </c:pt>
                <c:pt idx="352">
                  <c:v>3552.92</c:v>
                </c:pt>
                <c:pt idx="353">
                  <c:v>3552.64</c:v>
                </c:pt>
                <c:pt idx="354">
                  <c:v>3552.86</c:v>
                </c:pt>
                <c:pt idx="355">
                  <c:v>3552.77</c:v>
                </c:pt>
                <c:pt idx="356">
                  <c:v>3552.64</c:v>
                </c:pt>
                <c:pt idx="357">
                  <c:v>3552.62</c:v>
                </c:pt>
                <c:pt idx="358">
                  <c:v>3552.14</c:v>
                </c:pt>
                <c:pt idx="359">
                  <c:v>3552.24</c:v>
                </c:pt>
                <c:pt idx="360">
                  <c:v>3552.11</c:v>
                </c:pt>
                <c:pt idx="361">
                  <c:v>3552.22</c:v>
                </c:pt>
                <c:pt idx="362">
                  <c:v>3552.17</c:v>
                </c:pt>
                <c:pt idx="363">
                  <c:v>3552.31</c:v>
                </c:pt>
                <c:pt idx="364">
                  <c:v>3552.38</c:v>
                </c:pt>
                <c:pt idx="365">
                  <c:v>3552.56</c:v>
                </c:pt>
                <c:pt idx="366">
                  <c:v>3552.66</c:v>
                </c:pt>
                <c:pt idx="367">
                  <c:v>3552.68</c:v>
                </c:pt>
                <c:pt idx="368">
                  <c:v>3552.79</c:v>
                </c:pt>
                <c:pt idx="369">
                  <c:v>3553.09</c:v>
                </c:pt>
                <c:pt idx="370">
                  <c:v>3553.11</c:v>
                </c:pt>
                <c:pt idx="371">
                  <c:v>3553</c:v>
                </c:pt>
                <c:pt idx="372">
                  <c:v>3553.21</c:v>
                </c:pt>
                <c:pt idx="373">
                  <c:v>3552.92</c:v>
                </c:pt>
                <c:pt idx="374">
                  <c:v>3552.95</c:v>
                </c:pt>
                <c:pt idx="375">
                  <c:v>3553.11</c:v>
                </c:pt>
                <c:pt idx="376">
                  <c:v>3553.15</c:v>
                </c:pt>
                <c:pt idx="377">
                  <c:v>3553.4</c:v>
                </c:pt>
                <c:pt idx="378">
                  <c:v>3553.62</c:v>
                </c:pt>
                <c:pt idx="379">
                  <c:v>3553.67</c:v>
                </c:pt>
                <c:pt idx="380">
                  <c:v>3553.89</c:v>
                </c:pt>
                <c:pt idx="381">
                  <c:v>3553.71</c:v>
                </c:pt>
                <c:pt idx="382">
                  <c:v>3553.55</c:v>
                </c:pt>
                <c:pt idx="383">
                  <c:v>3553.73</c:v>
                </c:pt>
                <c:pt idx="384">
                  <c:v>3553.97</c:v>
                </c:pt>
                <c:pt idx="385">
                  <c:v>3553.93</c:v>
                </c:pt>
                <c:pt idx="386">
                  <c:v>3553.8</c:v>
                </c:pt>
                <c:pt idx="387">
                  <c:v>3553.45</c:v>
                </c:pt>
                <c:pt idx="388">
                  <c:v>3553.49</c:v>
                </c:pt>
                <c:pt idx="389">
                  <c:v>3553.45</c:v>
                </c:pt>
                <c:pt idx="390">
                  <c:v>3553.7</c:v>
                </c:pt>
                <c:pt idx="391">
                  <c:v>3553.77</c:v>
                </c:pt>
                <c:pt idx="392">
                  <c:v>3553.66</c:v>
                </c:pt>
                <c:pt idx="393">
                  <c:v>3554.04</c:v>
                </c:pt>
                <c:pt idx="394">
                  <c:v>3553.72</c:v>
                </c:pt>
                <c:pt idx="395">
                  <c:v>3553.93</c:v>
                </c:pt>
                <c:pt idx="396">
                  <c:v>3553.69</c:v>
                </c:pt>
                <c:pt idx="397">
                  <c:v>3553.88</c:v>
                </c:pt>
                <c:pt idx="398">
                  <c:v>3553.93</c:v>
                </c:pt>
                <c:pt idx="399">
                  <c:v>3553.95</c:v>
                </c:pt>
                <c:pt idx="400">
                  <c:v>3554.08</c:v>
                </c:pt>
                <c:pt idx="401">
                  <c:v>3554.03</c:v>
                </c:pt>
                <c:pt idx="402">
                  <c:v>3554.31</c:v>
                </c:pt>
                <c:pt idx="403">
                  <c:v>3554.2</c:v>
                </c:pt>
                <c:pt idx="404">
                  <c:v>3554.26</c:v>
                </c:pt>
                <c:pt idx="405">
                  <c:v>3554.23</c:v>
                </c:pt>
                <c:pt idx="406">
                  <c:v>3554.12</c:v>
                </c:pt>
                <c:pt idx="407">
                  <c:v>3554.12</c:v>
                </c:pt>
                <c:pt idx="408">
                  <c:v>3554.15</c:v>
                </c:pt>
                <c:pt idx="409">
                  <c:v>3554.27</c:v>
                </c:pt>
                <c:pt idx="410">
                  <c:v>3554.42</c:v>
                </c:pt>
                <c:pt idx="411">
                  <c:v>3554.7</c:v>
                </c:pt>
                <c:pt idx="412">
                  <c:v>3554.64</c:v>
                </c:pt>
                <c:pt idx="413">
                  <c:v>3554.58</c:v>
                </c:pt>
                <c:pt idx="414">
                  <c:v>3554.5</c:v>
                </c:pt>
                <c:pt idx="415">
                  <c:v>3554.44</c:v>
                </c:pt>
                <c:pt idx="416">
                  <c:v>3554.45</c:v>
                </c:pt>
                <c:pt idx="417">
                  <c:v>3554.56</c:v>
                </c:pt>
                <c:pt idx="418">
                  <c:v>3554.43</c:v>
                </c:pt>
                <c:pt idx="419">
                  <c:v>3554.78</c:v>
                </c:pt>
                <c:pt idx="420">
                  <c:v>3554.83</c:v>
                </c:pt>
                <c:pt idx="421">
                  <c:v>3554.94</c:v>
                </c:pt>
                <c:pt idx="422">
                  <c:v>3554.73</c:v>
                </c:pt>
                <c:pt idx="423">
                  <c:v>3554.65</c:v>
                </c:pt>
                <c:pt idx="424">
                  <c:v>3554.44</c:v>
                </c:pt>
                <c:pt idx="425">
                  <c:v>3554.57</c:v>
                </c:pt>
                <c:pt idx="426">
                  <c:v>3554.44</c:v>
                </c:pt>
                <c:pt idx="427">
                  <c:v>3554.53</c:v>
                </c:pt>
                <c:pt idx="428">
                  <c:v>3554.58</c:v>
                </c:pt>
                <c:pt idx="429">
                  <c:v>3554.57</c:v>
                </c:pt>
                <c:pt idx="430">
                  <c:v>3554.68</c:v>
                </c:pt>
                <c:pt idx="431">
                  <c:v>3554.72</c:v>
                </c:pt>
                <c:pt idx="432">
                  <c:v>3554.79</c:v>
                </c:pt>
                <c:pt idx="433">
                  <c:v>3554.87</c:v>
                </c:pt>
                <c:pt idx="434">
                  <c:v>3554.9</c:v>
                </c:pt>
                <c:pt idx="435">
                  <c:v>3554.79</c:v>
                </c:pt>
                <c:pt idx="436">
                  <c:v>3554.79</c:v>
                </c:pt>
                <c:pt idx="437">
                  <c:v>3554.84</c:v>
                </c:pt>
                <c:pt idx="438">
                  <c:v>3554.91</c:v>
                </c:pt>
                <c:pt idx="439">
                  <c:v>3554.95</c:v>
                </c:pt>
                <c:pt idx="440">
                  <c:v>3554.95</c:v>
                </c:pt>
                <c:pt idx="441">
                  <c:v>3555.05</c:v>
                </c:pt>
                <c:pt idx="442">
                  <c:v>3555.24</c:v>
                </c:pt>
                <c:pt idx="443">
                  <c:v>3555.09</c:v>
                </c:pt>
                <c:pt idx="444">
                  <c:v>3554.85</c:v>
                </c:pt>
                <c:pt idx="445">
                  <c:v>3554.68</c:v>
                </c:pt>
                <c:pt idx="446">
                  <c:v>3554.62</c:v>
                </c:pt>
                <c:pt idx="447">
                  <c:v>3554.66</c:v>
                </c:pt>
                <c:pt idx="448">
                  <c:v>3554.8</c:v>
                </c:pt>
                <c:pt idx="449">
                  <c:v>3554.57</c:v>
                </c:pt>
                <c:pt idx="450">
                  <c:v>3554.69</c:v>
                </c:pt>
                <c:pt idx="451">
                  <c:v>3554.92</c:v>
                </c:pt>
                <c:pt idx="452">
                  <c:v>3554.86</c:v>
                </c:pt>
                <c:pt idx="453">
                  <c:v>3554.88</c:v>
                </c:pt>
                <c:pt idx="454">
                  <c:v>3554.97</c:v>
                </c:pt>
                <c:pt idx="455">
                  <c:v>3554.98</c:v>
                </c:pt>
                <c:pt idx="456">
                  <c:v>3555.03</c:v>
                </c:pt>
                <c:pt idx="457">
                  <c:v>3554.93</c:v>
                </c:pt>
                <c:pt idx="458">
                  <c:v>3554.79</c:v>
                </c:pt>
                <c:pt idx="459">
                  <c:v>3554.74</c:v>
                </c:pt>
                <c:pt idx="460">
                  <c:v>3554.96</c:v>
                </c:pt>
                <c:pt idx="461">
                  <c:v>3555.12</c:v>
                </c:pt>
                <c:pt idx="462">
                  <c:v>3555.15</c:v>
                </c:pt>
                <c:pt idx="463">
                  <c:v>3555.53</c:v>
                </c:pt>
                <c:pt idx="464">
                  <c:v>3555.42</c:v>
                </c:pt>
                <c:pt idx="465">
                  <c:v>3555.65</c:v>
                </c:pt>
                <c:pt idx="466">
                  <c:v>3555.85</c:v>
                </c:pt>
                <c:pt idx="467">
                  <c:v>3555.88</c:v>
                </c:pt>
                <c:pt idx="468">
                  <c:v>3555.77</c:v>
                </c:pt>
                <c:pt idx="469">
                  <c:v>3555.77</c:v>
                </c:pt>
                <c:pt idx="470">
                  <c:v>3556.01</c:v>
                </c:pt>
                <c:pt idx="471">
                  <c:v>3555.98</c:v>
                </c:pt>
                <c:pt idx="472">
                  <c:v>3556.21</c:v>
                </c:pt>
                <c:pt idx="473">
                  <c:v>3556.22</c:v>
                </c:pt>
                <c:pt idx="474">
                  <c:v>3556.19</c:v>
                </c:pt>
                <c:pt idx="475">
                  <c:v>3556.17</c:v>
                </c:pt>
                <c:pt idx="476">
                  <c:v>3555.95</c:v>
                </c:pt>
                <c:pt idx="477">
                  <c:v>3555.87</c:v>
                </c:pt>
                <c:pt idx="478">
                  <c:v>3555.74</c:v>
                </c:pt>
                <c:pt idx="479">
                  <c:v>3555.82</c:v>
                </c:pt>
                <c:pt idx="480">
                  <c:v>3555.84</c:v>
                </c:pt>
                <c:pt idx="481">
                  <c:v>3555.74</c:v>
                </c:pt>
                <c:pt idx="482">
                  <c:v>3555.75</c:v>
                </c:pt>
                <c:pt idx="483">
                  <c:v>3555.88</c:v>
                </c:pt>
                <c:pt idx="484">
                  <c:v>3555.92</c:v>
                </c:pt>
                <c:pt idx="485">
                  <c:v>3555.7</c:v>
                </c:pt>
                <c:pt idx="486">
                  <c:v>3555.6</c:v>
                </c:pt>
                <c:pt idx="487">
                  <c:v>3555.53</c:v>
                </c:pt>
                <c:pt idx="488">
                  <c:v>3555.66</c:v>
                </c:pt>
                <c:pt idx="489">
                  <c:v>3555.64</c:v>
                </c:pt>
                <c:pt idx="490">
                  <c:v>3555.4</c:v>
                </c:pt>
                <c:pt idx="491">
                  <c:v>3555.56</c:v>
                </c:pt>
                <c:pt idx="492">
                  <c:v>3555.71</c:v>
                </c:pt>
                <c:pt idx="493">
                  <c:v>3555.7</c:v>
                </c:pt>
                <c:pt idx="494">
                  <c:v>3555.54</c:v>
                </c:pt>
                <c:pt idx="495">
                  <c:v>3555.64</c:v>
                </c:pt>
                <c:pt idx="496">
                  <c:v>3555.49</c:v>
                </c:pt>
                <c:pt idx="497">
                  <c:v>3555.55</c:v>
                </c:pt>
                <c:pt idx="498">
                  <c:v>3555.28</c:v>
                </c:pt>
                <c:pt idx="499">
                  <c:v>3555.23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42656"/>
        <c:axId val="398543216"/>
      </c:scatterChart>
      <c:valAx>
        <c:axId val="398542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Repeats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3216"/>
        <c:crosses val="autoZero"/>
        <c:crossBetween val="midCat"/>
      </c:valAx>
      <c:valAx>
        <c:axId val="3985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Average</a:t>
                </a:r>
                <a:r>
                  <a:rPr lang="sl-SI" baseline="0"/>
                  <a:t> sum of rewards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2656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200"/>
              <a:t>Statistical accuracy on all 37 testcases</a:t>
            </a:r>
            <a:endParaRPr lang="en-GB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'Measurements Celtra'!$T$2:$T$501</c:f>
                <c:numCache>
                  <c:formatCode>General</c:formatCode>
                  <c:ptCount val="500"/>
                  <c:pt idx="0">
                    <c:v>0</c:v>
                  </c:pt>
                  <c:pt idx="1">
                    <c:v>1.9579903452973377</c:v>
                  </c:pt>
                  <c:pt idx="2">
                    <c:v>3.0455442389360399</c:v>
                  </c:pt>
                  <c:pt idx="3">
                    <c:v>2.4109193823938719</c:v>
                  </c:pt>
                  <c:pt idx="4">
                    <c:v>2.1301968179889914</c:v>
                  </c:pt>
                  <c:pt idx="5">
                    <c:v>1.7891638358849453</c:v>
                  </c:pt>
                  <c:pt idx="6">
                    <c:v>1.5439635891139931</c:v>
                  </c:pt>
                  <c:pt idx="7">
                    <c:v>1.4293527346289348</c:v>
                  </c:pt>
                  <c:pt idx="8">
                    <c:v>1.2741671239116512</c:v>
                  </c:pt>
                  <c:pt idx="9">
                    <c:v>1.1910321072665655</c:v>
                  </c:pt>
                  <c:pt idx="10">
                    <c:v>1.0979401075404895</c:v>
                  </c:pt>
                  <c:pt idx="11">
                    <c:v>1.0178983490142655</c:v>
                  </c:pt>
                  <c:pt idx="12">
                    <c:v>0.97266089247186149</c:v>
                  </c:pt>
                  <c:pt idx="13">
                    <c:v>0.904021080628299</c:v>
                  </c:pt>
                  <c:pt idx="14">
                    <c:v>0.84442862920384398</c:v>
                  </c:pt>
                  <c:pt idx="15">
                    <c:v>0.79220564449421504</c:v>
                  </c:pt>
                  <c:pt idx="16">
                    <c:v>0.79224237691240862</c:v>
                  </c:pt>
                  <c:pt idx="17">
                    <c:v>0.78530979714392968</c:v>
                  </c:pt>
                  <c:pt idx="18">
                    <c:v>0.745670473848418</c:v>
                  </c:pt>
                  <c:pt idx="19">
                    <c:v>0.72868402476916427</c:v>
                  </c:pt>
                  <c:pt idx="20">
                    <c:v>0.69913317348022108</c:v>
                  </c:pt>
                  <c:pt idx="21">
                    <c:v>0.67179080651787138</c:v>
                  </c:pt>
                  <c:pt idx="22">
                    <c:v>0.64643270629218896</c:v>
                  </c:pt>
                  <c:pt idx="23">
                    <c:v>0.64232206500669875</c:v>
                  </c:pt>
                  <c:pt idx="24">
                    <c:v>0.61910506083259431</c:v>
                  </c:pt>
                  <c:pt idx="25">
                    <c:v>0.61227333900964342</c:v>
                  </c:pt>
                  <c:pt idx="26">
                    <c:v>0.63724756513421332</c:v>
                  </c:pt>
                  <c:pt idx="27">
                    <c:v>0.61606179464616306</c:v>
                  </c:pt>
                  <c:pt idx="28">
                    <c:v>0.59622888707838162</c:v>
                  </c:pt>
                  <c:pt idx="29">
                    <c:v>0.57762436362634728</c:v>
                  </c:pt>
                  <c:pt idx="30">
                    <c:v>0.66639908684152105</c:v>
                  </c:pt>
                  <c:pt idx="31">
                    <c:v>0.65367812884256926</c:v>
                  </c:pt>
                  <c:pt idx="32">
                    <c:v>0.63417192130016975</c:v>
                  </c:pt>
                  <c:pt idx="33">
                    <c:v>0.63795806247717801</c:v>
                  </c:pt>
                  <c:pt idx="34">
                    <c:v>0.63960228956607135</c:v>
                  </c:pt>
                  <c:pt idx="35">
                    <c:v>0.62682300802727464</c:v>
                  </c:pt>
                  <c:pt idx="36">
                    <c:v>0.61309239923339376</c:v>
                  </c:pt>
                  <c:pt idx="37">
                    <c:v>0.59700552840795218</c:v>
                  </c:pt>
                  <c:pt idx="38">
                    <c:v>0.58174126653048375</c:v>
                  </c:pt>
                  <c:pt idx="39">
                    <c:v>0.57154409695146657</c:v>
                  </c:pt>
                  <c:pt idx="40">
                    <c:v>0.55762541012322731</c:v>
                  </c:pt>
                  <c:pt idx="41">
                    <c:v>0.54721533292337465</c:v>
                  </c:pt>
                  <c:pt idx="42">
                    <c:v>0.53452140553277816</c:v>
                  </c:pt>
                  <c:pt idx="43">
                    <c:v>0.52240305113644459</c:v>
                  </c:pt>
                  <c:pt idx="44">
                    <c:v>0.52436866134957671</c:v>
                  </c:pt>
                  <c:pt idx="45">
                    <c:v>0.5162412972865732</c:v>
                  </c:pt>
                  <c:pt idx="46">
                    <c:v>0.50830460376057174</c:v>
                  </c:pt>
                  <c:pt idx="47">
                    <c:v>0.50052163945404615</c:v>
                  </c:pt>
                  <c:pt idx="48">
                    <c:v>0.49030849665256587</c:v>
                  </c:pt>
                  <c:pt idx="49">
                    <c:v>0.48307630447896088</c:v>
                  </c:pt>
                  <c:pt idx="50">
                    <c:v>0.47646777643357624</c:v>
                  </c:pt>
                  <c:pt idx="51">
                    <c:v>0.46730624381726416</c:v>
                  </c:pt>
                  <c:pt idx="52">
                    <c:v>0.46870910398358617</c:v>
                  </c:pt>
                  <c:pt idx="53">
                    <c:v>0.46979104085167506</c:v>
                  </c:pt>
                  <c:pt idx="54">
                    <c:v>0.46367787257956045</c:v>
                  </c:pt>
                  <c:pt idx="55">
                    <c:v>0.45768607744961165</c:v>
                  </c:pt>
                  <c:pt idx="56">
                    <c:v>0.45181503952401586</c:v>
                  </c:pt>
                  <c:pt idx="57">
                    <c:v>0.44402742426727076</c:v>
                  </c:pt>
                  <c:pt idx="58">
                    <c:v>0.43650371933868914</c:v>
                  </c:pt>
                  <c:pt idx="59">
                    <c:v>0.42923073299002651</c:v>
                  </c:pt>
                  <c:pt idx="60">
                    <c:v>0.42219613826263575</c:v>
                  </c:pt>
                  <c:pt idx="61">
                    <c:v>0.41538840326565662</c:v>
                  </c:pt>
                  <c:pt idx="62">
                    <c:v>0.41068446763512356</c:v>
                  </c:pt>
                  <c:pt idx="63">
                    <c:v>0.406061280101564</c:v>
                  </c:pt>
                  <c:pt idx="64">
                    <c:v>0.39982118099548031</c:v>
                  </c:pt>
                  <c:pt idx="65">
                    <c:v>0.39589464956946491</c:v>
                  </c:pt>
                  <c:pt idx="66">
                    <c:v>0.3899892549688237</c:v>
                  </c:pt>
                  <c:pt idx="67">
                    <c:v>0.38624842288103611</c:v>
                  </c:pt>
                  <c:pt idx="68">
                    <c:v>0.38235399558221145</c:v>
                  </c:pt>
                  <c:pt idx="69">
                    <c:v>0.3788069148535132</c:v>
                  </c:pt>
                  <c:pt idx="70">
                    <c:v>0.37511465680005529</c:v>
                  </c:pt>
                  <c:pt idx="71">
                    <c:v>0.37174584205794031</c:v>
                  </c:pt>
                  <c:pt idx="72">
                    <c:v>0.36823965636006839</c:v>
                  </c:pt>
                  <c:pt idx="73">
                    <c:v>0.36477949817123217</c:v>
                  </c:pt>
                  <c:pt idx="74">
                    <c:v>0.36170073537479097</c:v>
                  </c:pt>
                  <c:pt idx="75">
                    <c:v>0.35864832520407597</c:v>
                  </c:pt>
                  <c:pt idx="76">
                    <c:v>0.35399147916747298</c:v>
                  </c:pt>
                  <c:pt idx="77">
                    <c:v>0.35106467709016892</c:v>
                  </c:pt>
                  <c:pt idx="78">
                    <c:v>0.35256062216220863</c:v>
                  </c:pt>
                  <c:pt idx="79">
                    <c:v>0.34815552786871545</c:v>
                  </c:pt>
                  <c:pt idx="80">
                    <c:v>0.3454114350711458</c:v>
                  </c:pt>
                  <c:pt idx="81">
                    <c:v>0.3411998455938976</c:v>
                  </c:pt>
                  <c:pt idx="82">
                    <c:v>0.33856155399141513</c:v>
                  </c:pt>
                  <c:pt idx="83">
                    <c:v>0.34672202987656681</c:v>
                  </c:pt>
                  <c:pt idx="84">
                    <c:v>0.34264572910086433</c:v>
                  </c:pt>
                  <c:pt idx="85">
                    <c:v>0.33985254866638509</c:v>
                  </c:pt>
                  <c:pt idx="86">
                    <c:v>0.34078319292313719</c:v>
                  </c:pt>
                  <c:pt idx="87">
                    <c:v>0.33837031403694917</c:v>
                  </c:pt>
                  <c:pt idx="88">
                    <c:v>0.33564532001360126</c:v>
                  </c:pt>
                  <c:pt idx="89">
                    <c:v>0.33713861470748085</c:v>
                  </c:pt>
                  <c:pt idx="90">
                    <c:v>0.33840931520804068</c:v>
                  </c:pt>
                  <c:pt idx="91">
                    <c:v>0.3347320891230095</c:v>
                  </c:pt>
                  <c:pt idx="92">
                    <c:v>0.33113391899694633</c:v>
                  </c:pt>
                  <c:pt idx="93">
                    <c:v>0.33197946269682405</c:v>
                  </c:pt>
                  <c:pt idx="94">
                    <c:v>0.32970712490986309</c:v>
                  </c:pt>
                  <c:pt idx="95">
                    <c:v>0.32745260210698629</c:v>
                  </c:pt>
                  <c:pt idx="96">
                    <c:v>0.32521642244548005</c:v>
                  </c:pt>
                  <c:pt idx="97">
                    <c:v>0.32189827387110387</c:v>
                  </c:pt>
                  <c:pt idx="98">
                    <c:v>0.32290416640789488</c:v>
                  </c:pt>
                  <c:pt idx="99">
                    <c:v>0.32069775674679452</c:v>
                  </c:pt>
                  <c:pt idx="100">
                    <c:v>0.31851186508574159</c:v>
                  </c:pt>
                  <c:pt idx="101">
                    <c:v>0.31538965338251856</c:v>
                  </c:pt>
                  <c:pt idx="102">
                    <c:v>0.31232805842559574</c:v>
                  </c:pt>
                  <c:pt idx="103">
                    <c:v>0.31034667577019476</c:v>
                  </c:pt>
                  <c:pt idx="104">
                    <c:v>0.3083377796643112</c:v>
                  </c:pt>
                  <c:pt idx="105">
                    <c:v>0.30642448531765332</c:v>
                  </c:pt>
                  <c:pt idx="106">
                    <c:v>0.30448450508281039</c:v>
                  </c:pt>
                  <c:pt idx="107">
                    <c:v>0.30166558124804316</c:v>
                  </c:pt>
                  <c:pt idx="108">
                    <c:v>0.29985928531600525</c:v>
                  </c:pt>
                  <c:pt idx="109">
                    <c:v>0.29713339358878621</c:v>
                  </c:pt>
                  <c:pt idx="110">
                    <c:v>0.29534249911281546</c:v>
                  </c:pt>
                  <c:pt idx="111">
                    <c:v>0.29363451459321277</c:v>
                  </c:pt>
                  <c:pt idx="112">
                    <c:v>0.29458987305173934</c:v>
                  </c:pt>
                  <c:pt idx="113">
                    <c:v>0.29542576486455724</c:v>
                  </c:pt>
                  <c:pt idx="114">
                    <c:v>0.29285737585865773</c:v>
                  </c:pt>
                  <c:pt idx="115">
                    <c:v>0.29121548936158975</c:v>
                  </c:pt>
                  <c:pt idx="116">
                    <c:v>0.28872667974816141</c:v>
                  </c:pt>
                  <c:pt idx="117">
                    <c:v>0.28628004979126082</c:v>
                  </c:pt>
                  <c:pt idx="118">
                    <c:v>0.28466608559283152</c:v>
                  </c:pt>
                  <c:pt idx="119">
                    <c:v>0.28306381124349439</c:v>
                  </c:pt>
                  <c:pt idx="120">
                    <c:v>0.28147337925869698</c:v>
                  </c:pt>
                  <c:pt idx="121">
                    <c:v>0.2791674926226565</c:v>
                  </c:pt>
                  <c:pt idx="122">
                    <c:v>0.2768990795544839</c:v>
                  </c:pt>
                  <c:pt idx="123">
                    <c:v>0.27466723392827203</c:v>
                  </c:pt>
                  <c:pt idx="124">
                    <c:v>0.2731826741167111</c:v>
                  </c:pt>
                  <c:pt idx="125">
                    <c:v>0.27185144561520308</c:v>
                  </c:pt>
                  <c:pt idx="126">
                    <c:v>0.27040945116840559</c:v>
                  </c:pt>
                  <c:pt idx="127">
                    <c:v>0.26829846611699698</c:v>
                  </c:pt>
                  <c:pt idx="128">
                    <c:v>0.26702989693100482</c:v>
                  </c:pt>
                  <c:pt idx="129">
                    <c:v>0.26801051044887259</c:v>
                  </c:pt>
                  <c:pt idx="130">
                    <c:v>0.26665374654609214</c:v>
                  </c:pt>
                  <c:pt idx="131">
                    <c:v>0.26538916666179285</c:v>
                  </c:pt>
                  <c:pt idx="132">
                    <c:v>0.26626614420890876</c:v>
                  </c:pt>
                  <c:pt idx="133">
                    <c:v>0.26702261638232233</c:v>
                  </c:pt>
                  <c:pt idx="134">
                    <c:v>0.26575471831671554</c:v>
                  </c:pt>
                  <c:pt idx="135">
                    <c:v>0.26645010326009472</c:v>
                  </c:pt>
                  <c:pt idx="136">
                    <c:v>0.2652057303942883</c:v>
                  </c:pt>
                  <c:pt idx="137">
                    <c:v>0.26328423399643403</c:v>
                  </c:pt>
                  <c:pt idx="138">
                    <c:v>0.26206859048377873</c:v>
                  </c:pt>
                  <c:pt idx="139">
                    <c:v>0.26019678638581745</c:v>
                  </c:pt>
                  <c:pt idx="140">
                    <c:v>0.25835153108927944</c:v>
                  </c:pt>
                  <c:pt idx="141">
                    <c:v>0.25653226373779814</c:v>
                  </c:pt>
                  <c:pt idx="142">
                    <c:v>0.25473843916235733</c:v>
                  </c:pt>
                  <c:pt idx="143">
                    <c:v>0.25543713620612007</c:v>
                  </c:pt>
                  <c:pt idx="144">
                    <c:v>0.25367594233434448</c:v>
                  </c:pt>
                  <c:pt idx="145">
                    <c:v>0.25431651231269736</c:v>
                  </c:pt>
                  <c:pt idx="146">
                    <c:v>0.25323863455157075</c:v>
                  </c:pt>
                  <c:pt idx="147">
                    <c:v>0.25383101080762083</c:v>
                  </c:pt>
                  <c:pt idx="148">
                    <c:v>0.25212870805941318</c:v>
                  </c:pt>
                  <c:pt idx="149">
                    <c:v>0.25044908597270121</c:v>
                  </c:pt>
                  <c:pt idx="150">
                    <c:v>0.24879169426819384</c:v>
                  </c:pt>
                  <c:pt idx="151">
                    <c:v>0.24715609450743109</c:v>
                  </c:pt>
                  <c:pt idx="152">
                    <c:v>0.24554185970610046</c:v>
                  </c:pt>
                  <c:pt idx="153">
                    <c:v>0.24456848285245242</c:v>
                  </c:pt>
                  <c:pt idx="154">
                    <c:v>0.24789465816353037</c:v>
                  </c:pt>
                  <c:pt idx="155">
                    <c:v>0.24630738254917017</c:v>
                  </c:pt>
                  <c:pt idx="156">
                    <c:v>0.24474030430203758</c:v>
                  </c:pt>
                  <c:pt idx="157">
                    <c:v>0.24379648326047229</c:v>
                  </c:pt>
                  <c:pt idx="158">
                    <c:v>0.24430194597856733</c:v>
                  </c:pt>
                  <c:pt idx="159">
                    <c:v>0.24277709451567037</c:v>
                  </c:pt>
                  <c:pt idx="160">
                    <c:v>0.24127116015919994</c:v>
                  </c:pt>
                  <c:pt idx="161">
                    <c:v>0.24037110104414064</c:v>
                  </c:pt>
                  <c:pt idx="162">
                    <c:v>0.23947349364998061</c:v>
                  </c:pt>
                  <c:pt idx="163">
                    <c:v>0.238014484019092</c:v>
                  </c:pt>
                  <c:pt idx="164">
                    <c:v>0.23657314495534812</c:v>
                  </c:pt>
                  <c:pt idx="165">
                    <c:v>0.23514915736989292</c:v>
                  </c:pt>
                  <c:pt idx="166">
                    <c:v>0.23374220981055613</c:v>
                  </c:pt>
                  <c:pt idx="167">
                    <c:v>0.23235199823474847</c:v>
                  </c:pt>
                  <c:pt idx="168">
                    <c:v>0.23097822579042432</c:v>
                  </c:pt>
                  <c:pt idx="169">
                    <c:v>0.22962060260475811</c:v>
                  </c:pt>
                  <c:pt idx="170">
                    <c:v>0.23033715417224238</c:v>
                  </c:pt>
                  <c:pt idx="171">
                    <c:v>0.23087161642036289</c:v>
                  </c:pt>
                  <c:pt idx="172">
                    <c:v>0.2315374730566126</c:v>
                  </c:pt>
                  <c:pt idx="173">
                    <c:v>0.23020733905632337</c:v>
                  </c:pt>
                  <c:pt idx="174">
                    <c:v>0.22889240043719408</c:v>
                  </c:pt>
                  <c:pt idx="175">
                    <c:v>0.22939427310848076</c:v>
                  </c:pt>
                  <c:pt idx="176">
                    <c:v>0.22985648617493815</c:v>
                  </c:pt>
                  <c:pt idx="177">
                    <c:v>0.23048200850370593</c:v>
                  </c:pt>
                  <c:pt idx="178">
                    <c:v>0.23090652172384896</c:v>
                  </c:pt>
                  <c:pt idx="179">
                    <c:v>0.22962505044238907</c:v>
                  </c:pt>
                  <c:pt idx="180">
                    <c:v>0.23021067941864615</c:v>
                  </c:pt>
                  <c:pt idx="181">
                    <c:v>0.22894660388465024</c:v>
                  </c:pt>
                  <c:pt idx="182">
                    <c:v>0.22769633448655466</c:v>
                  </c:pt>
                  <c:pt idx="183">
                    <c:v>0.22645964626863924</c:v>
                  </c:pt>
                  <c:pt idx="184">
                    <c:v>0.22701444076016788</c:v>
                  </c:pt>
                  <c:pt idx="185">
                    <c:v>0.22753070730464769</c:v>
                  </c:pt>
                  <c:pt idx="186">
                    <c:v>0.22631414419337742</c:v>
                  </c:pt>
                  <c:pt idx="187">
                    <c:v>0.22672950634880285</c:v>
                  </c:pt>
                  <c:pt idx="188">
                    <c:v>0.22553027594519812</c:v>
                  </c:pt>
                  <c:pt idx="189">
                    <c:v>0.22601773096314934</c:v>
                  </c:pt>
                  <c:pt idx="190">
                    <c:v>0.22640582116402866</c:v>
                  </c:pt>
                  <c:pt idx="191">
                    <c:v>0.2252269970499263</c:v>
                  </c:pt>
                  <c:pt idx="192">
                    <c:v>0.22406038488521918</c:v>
                  </c:pt>
                  <c:pt idx="193">
                    <c:v>0.22290579588448214</c:v>
                  </c:pt>
                  <c:pt idx="194">
                    <c:v>0.22337000351666644</c:v>
                  </c:pt>
                  <c:pt idx="195">
                    <c:v>0.22223051134366603</c:v>
                  </c:pt>
                  <c:pt idx="196">
                    <c:v>0.22110258609681749</c:v>
                  </c:pt>
                  <c:pt idx="197">
                    <c:v>0.22148192335022954</c:v>
                  </c:pt>
                  <c:pt idx="198">
                    <c:v>0.22192144375047893</c:v>
                  </c:pt>
                  <c:pt idx="199">
                    <c:v>0.22227309545541035</c:v>
                  </c:pt>
                  <c:pt idx="200">
                    <c:v>0.22116757522473982</c:v>
                  </c:pt>
                  <c:pt idx="201">
                    <c:v>0.22149601436604774</c:v>
                  </c:pt>
                  <c:pt idx="202">
                    <c:v>0.22040544988085151</c:v>
                  </c:pt>
                  <c:pt idx="203">
                    <c:v>0.21932557184813692</c:v>
                  </c:pt>
                  <c:pt idx="204">
                    <c:v>0.21963614267513509</c:v>
                  </c:pt>
                  <c:pt idx="205">
                    <c:v>0.21857076953909443</c:v>
                  </c:pt>
                  <c:pt idx="206">
                    <c:v>0.21886064467247238</c:v>
                  </c:pt>
                  <c:pt idx="207">
                    <c:v>0.21780957820062993</c:v>
                  </c:pt>
                  <c:pt idx="208">
                    <c:v>0.21676855884054838</c:v>
                  </c:pt>
                  <c:pt idx="209">
                    <c:v>0.21573744321769422</c:v>
                  </c:pt>
                  <c:pt idx="210">
                    <c:v>0.21471609067259553</c:v>
                  </c:pt>
                  <c:pt idx="211">
                    <c:v>0.21499829296431319</c:v>
                  </c:pt>
                  <c:pt idx="212">
                    <c:v>0.21525813334993699</c:v>
                  </c:pt>
                  <c:pt idx="213">
                    <c:v>0.21425411765814614</c:v>
                  </c:pt>
                  <c:pt idx="214">
                    <c:v>0.21325942437763956</c:v>
                  </c:pt>
                  <c:pt idx="215">
                    <c:v>0.2135056906401239</c:v>
                  </c:pt>
                  <c:pt idx="216">
                    <c:v>0.21252404686684562</c:v>
                  </c:pt>
                  <c:pt idx="217">
                    <c:v>0.21275372678451054</c:v>
                  </c:pt>
                  <c:pt idx="218">
                    <c:v>0.21319908393475631</c:v>
                  </c:pt>
                  <c:pt idx="219">
                    <c:v>0.2122321329842444</c:v>
                  </c:pt>
                  <c:pt idx="220">
                    <c:v>0.21244694915296369</c:v>
                  </c:pt>
                  <c:pt idx="221">
                    <c:v>0.21149253703546492</c:v>
                  </c:pt>
                  <c:pt idx="222">
                    <c:v>0.2105466618154983</c:v>
                  </c:pt>
                  <c:pt idx="223">
                    <c:v>0.21075036798012156</c:v>
                  </c:pt>
                  <c:pt idx="224">
                    <c:v>0.20981665819839798</c:v>
                  </c:pt>
                  <c:pt idx="225">
                    <c:v>0.20889118522836589</c:v>
                  </c:pt>
                  <c:pt idx="226">
                    <c:v>0.20797384055752444</c:v>
                  </c:pt>
                  <c:pt idx="227">
                    <c:v>0.21431341557621458</c:v>
                  </c:pt>
                  <c:pt idx="228">
                    <c:v>0.21469731717202292</c:v>
                  </c:pt>
                  <c:pt idx="229">
                    <c:v>0.2148063356613113</c:v>
                  </c:pt>
                  <c:pt idx="230">
                    <c:v>0.21388038233241546</c:v>
                  </c:pt>
                  <c:pt idx="231">
                    <c:v>0.21296237743291013</c:v>
                  </c:pt>
                  <c:pt idx="232">
                    <c:v>0.21205221905836902</c:v>
                  </c:pt>
                  <c:pt idx="233">
                    <c:v>0.21242050923992767</c:v>
                  </c:pt>
                  <c:pt idx="234">
                    <c:v>0.21151978143833761</c:v>
                  </c:pt>
                  <c:pt idx="235">
                    <c:v>0.21186848137458733</c:v>
                  </c:pt>
                  <c:pt idx="236">
                    <c:v>0.2109771348228964</c:v>
                  </c:pt>
                  <c:pt idx="237">
                    <c:v>0.21241815318357479</c:v>
                  </c:pt>
                  <c:pt idx="238">
                    <c:v>0.2127415569925519</c:v>
                  </c:pt>
                  <c:pt idx="239">
                    <c:v>0.21412015665113926</c:v>
                  </c:pt>
                  <c:pt idx="240">
                    <c:v>0.21441812204913627</c:v>
                  </c:pt>
                  <c:pt idx="241">
                    <c:v>0.21353490559650198</c:v>
                  </c:pt>
                  <c:pt idx="242">
                    <c:v>0.2148533936761477</c:v>
                  </c:pt>
                  <c:pt idx="243">
                    <c:v>0.21512941272946659</c:v>
                  </c:pt>
                  <c:pt idx="244">
                    <c:v>0.21425421693253466</c:v>
                  </c:pt>
                  <c:pt idx="245">
                    <c:v>0.21338611316311434</c:v>
                  </c:pt>
                  <c:pt idx="246">
                    <c:v>0.2125250155665622</c:v>
                  </c:pt>
                  <c:pt idx="247">
                    <c:v>0.21167083966843336</c:v>
                  </c:pt>
                  <c:pt idx="248">
                    <c:v>0.21082350234684938</c:v>
                  </c:pt>
                  <c:pt idx="249">
                    <c:v>0.21109161373838187</c:v>
                  </c:pt>
                  <c:pt idx="250">
                    <c:v>0.21234472840704097</c:v>
                  </c:pt>
                  <c:pt idx="251">
                    <c:v>0.21150490573491174</c:v>
                  </c:pt>
                  <c:pt idx="252">
                    <c:v>0.21175351577691165</c:v>
                  </c:pt>
                  <c:pt idx="253">
                    <c:v>0.21295474820780919</c:v>
                  </c:pt>
                  <c:pt idx="254">
                    <c:v>0.21212251170735874</c:v>
                  </c:pt>
                  <c:pt idx="255">
                    <c:v>0.21129675460272218</c:v>
                  </c:pt>
                  <c:pt idx="256">
                    <c:v>0.2104774015204407</c:v>
                  </c:pt>
                  <c:pt idx="257">
                    <c:v>0.21163224885807674</c:v>
                  </c:pt>
                  <c:pt idx="258">
                    <c:v>0.21186236685886417</c:v>
                  </c:pt>
                  <c:pt idx="259">
                    <c:v>0.21105038564164336</c:v>
                  </c:pt>
                  <c:pt idx="260">
                    <c:v>0.21024460452526164</c:v>
                  </c:pt>
                  <c:pt idx="261">
                    <c:v>0.20944495276732547</c:v>
                  </c:pt>
                  <c:pt idx="262">
                    <c:v>0.21055232249241881</c:v>
                  </c:pt>
                  <c:pt idx="263">
                    <c:v>0.2097580912490194</c:v>
                  </c:pt>
                  <c:pt idx="264">
                    <c:v>0.2111483806583381</c:v>
                  </c:pt>
                  <c:pt idx="265">
                    <c:v>0.21220251999953732</c:v>
                  </c:pt>
                  <c:pt idx="266">
                    <c:v>0.21141089801381294</c:v>
                  </c:pt>
                  <c:pt idx="267">
                    <c:v>0.21062516023359779</c:v>
                  </c:pt>
                  <c:pt idx="268">
                    <c:v>0.20984524129652621</c:v>
                  </c:pt>
                  <c:pt idx="269">
                    <c:v>0.20907107680470674</c:v>
                  </c:pt>
                  <c:pt idx="270">
                    <c:v>0.21038956768745393</c:v>
                  </c:pt>
                  <c:pt idx="271">
                    <c:v>0.21166279416773584</c:v>
                  </c:pt>
                  <c:pt idx="272">
                    <c:v>0.21265472958542886</c:v>
                  </c:pt>
                  <c:pt idx="273">
                    <c:v>0.21188093798912863</c:v>
                  </c:pt>
                  <c:pt idx="274">
                    <c:v>0.21111275712762942</c:v>
                  </c:pt>
                  <c:pt idx="275">
                    <c:v>0.21206981141380918</c:v>
                  </c:pt>
                  <c:pt idx="276">
                    <c:v>0.2132737965866506</c:v>
                  </c:pt>
                  <c:pt idx="277">
                    <c:v>0.21250880792392021</c:v>
                  </c:pt>
                  <c:pt idx="278">
                    <c:v>0.21174928743420995</c:v>
                  </c:pt>
                  <c:pt idx="279">
                    <c:v>0.21099517669691056</c:v>
                  </c:pt>
                  <c:pt idx="280">
                    <c:v>0.2121529515205513</c:v>
                  </c:pt>
                  <c:pt idx="281">
                    <c:v>0.21140230012906405</c:v>
                  </c:pt>
                  <c:pt idx="282">
                    <c:v>0.21065694196305113</c:v>
                  </c:pt>
                  <c:pt idx="283">
                    <c:v>0.21177286229424291</c:v>
                  </c:pt>
                  <c:pt idx="284">
                    <c:v>0.21266733962057907</c:v>
                  </c:pt>
                  <c:pt idx="285">
                    <c:v>0.21373772035786801</c:v>
                  </c:pt>
                  <c:pt idx="286">
                    <c:v>0.21459375313255444</c:v>
                  </c:pt>
                  <c:pt idx="287">
                    <c:v>0.21385014795537058</c:v>
                  </c:pt>
                  <c:pt idx="288">
                    <c:v>0.21487602460633365</c:v>
                  </c:pt>
                  <c:pt idx="289">
                    <c:v>0.21413622041115865</c:v>
                  </c:pt>
                  <c:pt idx="290">
                    <c:v>0.21340149291455698</c:v>
                  </c:pt>
                  <c:pt idx="291">
                    <c:v>0.21422114496247704</c:v>
                  </c:pt>
                  <c:pt idx="292">
                    <c:v>0.21349142848557748</c:v>
                  </c:pt>
                  <c:pt idx="293">
                    <c:v>0.21428405566479769</c:v>
                  </c:pt>
                  <c:pt idx="294">
                    <c:v>0.21355938206754566</c:v>
                  </c:pt>
                  <c:pt idx="295">
                    <c:v>0.21453255676746563</c:v>
                  </c:pt>
                  <c:pt idx="296">
                    <c:v>0.21381156193562173</c:v>
                  </c:pt>
                  <c:pt idx="297">
                    <c:v>0.21475265673744948</c:v>
                  </c:pt>
                  <c:pt idx="298">
                    <c:v>0.21550600818377011</c:v>
                  </c:pt>
                  <c:pt idx="299">
                    <c:v>0.2147889332612351</c:v>
                  </c:pt>
                  <c:pt idx="300">
                    <c:v>0.21407661448223245</c:v>
                  </c:pt>
                  <c:pt idx="301">
                    <c:v>0.21336900468427694</c:v>
                  </c:pt>
                  <c:pt idx="302">
                    <c:v>0.21427112385198777</c:v>
                  </c:pt>
                  <c:pt idx="303">
                    <c:v>0.21499443160366982</c:v>
                  </c:pt>
                  <c:pt idx="304">
                    <c:v>0.21429073118909275</c:v>
                  </c:pt>
                  <c:pt idx="305">
                    <c:v>0.21359162230366158</c:v>
                  </c:pt>
                  <c:pt idx="306">
                    <c:v>0.21289706015524515</c:v>
                  </c:pt>
                  <c:pt idx="307">
                    <c:v>0.21220700053243988</c:v>
                  </c:pt>
                  <c:pt idx="308">
                    <c:v>0.21152139979519149</c:v>
                  </c:pt>
                  <c:pt idx="309">
                    <c:v>0.21222257890568538</c:v>
                  </c:pt>
                  <c:pt idx="310">
                    <c:v>0.21154159096837233</c:v>
                  </c:pt>
                  <c:pt idx="311">
                    <c:v>0.21086495938504066</c:v>
                  </c:pt>
                  <c:pt idx="312">
                    <c:v>0.21019264248712641</c:v>
                  </c:pt>
                  <c:pt idx="313">
                    <c:v>0.20952459913578711</c:v>
                  </c:pt>
                  <c:pt idx="314">
                    <c:v>0.21037934395400326</c:v>
                  </c:pt>
                  <c:pt idx="315">
                    <c:v>0.2097146500077611</c:v>
                  </c:pt>
                  <c:pt idx="316">
                    <c:v>0.20905414302041891</c:v>
                  </c:pt>
                  <c:pt idx="317">
                    <c:v>0.20988159465371756</c:v>
                  </c:pt>
                  <c:pt idx="318">
                    <c:v>0.21055122984459718</c:v>
                  </c:pt>
                  <c:pt idx="319">
                    <c:v>0.20989426763218597</c:v>
                  </c:pt>
                  <c:pt idx="320">
                    <c:v>0.20924139236188224</c:v>
                  </c:pt>
                  <c:pt idx="321">
                    <c:v>0.20859256601496132</c:v>
                  </c:pt>
                  <c:pt idx="322">
                    <c:v>0.20794775104279753</c:v>
                  </c:pt>
                  <c:pt idx="323">
                    <c:v>0.20859764835957761</c:v>
                  </c:pt>
                  <c:pt idx="324">
                    <c:v>0.20795700323282573</c:v>
                  </c:pt>
                  <c:pt idx="325">
                    <c:v>0.2073202811360986</c:v>
                  </c:pt>
                  <c:pt idx="326">
                    <c:v>0.20668744614520015</c:v>
                  </c:pt>
                  <c:pt idx="327">
                    <c:v>0.20605846277321785</c:v>
                  </c:pt>
                  <c:pt idx="328">
                    <c:v>0.20543329596389365</c:v>
                  </c:pt>
                  <c:pt idx="329">
                    <c:v>0.20606464308595468</c:v>
                  </c:pt>
                  <c:pt idx="330">
                    <c:v>0.20684622836476232</c:v>
                  </c:pt>
                  <c:pt idx="331">
                    <c:v>0.20622430294475969</c:v>
                  </c:pt>
                  <c:pt idx="332">
                    <c:v>0.20560610618767877</c:v>
                  </c:pt>
                  <c:pt idx="333">
                    <c:v>0.20499160466191402</c:v>
                  </c:pt>
                  <c:pt idx="334">
                    <c:v>0.20438076533433641</c:v>
                  </c:pt>
                  <c:pt idx="335">
                    <c:v>0.20377355556437338</c:v>
                  </c:pt>
                  <c:pt idx="336">
                    <c:v>0.20438261361419408</c:v>
                  </c:pt>
                  <c:pt idx="337">
                    <c:v>0.20377920039234343</c:v>
                  </c:pt>
                  <c:pt idx="338">
                    <c:v>0.20317933965765872</c:v>
                  </c:pt>
                  <c:pt idx="339">
                    <c:v>0.20258300013047656</c:v>
                  </c:pt>
                  <c:pt idx="340">
                    <c:v>0.20412656613942734</c:v>
                  </c:pt>
                  <c:pt idx="341">
                    <c:v>0.20486503973309247</c:v>
                  </c:pt>
                  <c:pt idx="342">
                    <c:v>0.20426903545229938</c:v>
                  </c:pt>
                  <c:pt idx="343">
                    <c:v>0.20367648894326634</c:v>
                  </c:pt>
                  <c:pt idx="344">
                    <c:v>0.20308737020237647</c:v>
                  </c:pt>
                  <c:pt idx="345">
                    <c:v>0.20380344820963164</c:v>
                  </c:pt>
                  <c:pt idx="346">
                    <c:v>0.20321712455242008</c:v>
                  </c:pt>
                  <c:pt idx="347">
                    <c:v>0.20468775982820506</c:v>
                  </c:pt>
                  <c:pt idx="348">
                    <c:v>0.20410252092940195</c:v>
                  </c:pt>
                  <c:pt idx="349">
                    <c:v>0.20352061907158078</c:v>
                  </c:pt>
                  <c:pt idx="350">
                    <c:v>0.20294202579429435</c:v>
                  </c:pt>
                  <c:pt idx="351">
                    <c:v>0.20362650256091303</c:v>
                  </c:pt>
                  <c:pt idx="352">
                    <c:v>0.2030506612004806</c:v>
                  </c:pt>
                  <c:pt idx="353">
                    <c:v>0.2037160126890738</c:v>
                  </c:pt>
                  <c:pt idx="354">
                    <c:v>0.20511949875654842</c:v>
                  </c:pt>
                  <c:pt idx="355">
                    <c:v>0.20454434759703008</c:v>
                  </c:pt>
                  <c:pt idx="356">
                    <c:v>0.20518243792349594</c:v>
                  </c:pt>
                  <c:pt idx="357">
                    <c:v>0.2046101264798238</c:v>
                  </c:pt>
                  <c:pt idx="358">
                    <c:v>0.20404099882050827</c:v>
                  </c:pt>
                  <c:pt idx="359">
                    <c:v>0.20347502845210305</c:v>
                  </c:pt>
                  <c:pt idx="360">
                    <c:v>0.20291218917429529</c:v>
                  </c:pt>
                  <c:pt idx="361">
                    <c:v>0.20235245507586636</c:v>
                  </c:pt>
                  <c:pt idx="362">
                    <c:v>0.20369818538981097</c:v>
                  </c:pt>
                  <c:pt idx="363">
                    <c:v>0.20313958162221557</c:v>
                  </c:pt>
                  <c:pt idx="364">
                    <c:v>0.2025840331915704</c:v>
                  </c:pt>
                  <c:pt idx="365">
                    <c:v>0.20203151509917314</c:v>
                  </c:pt>
                  <c:pt idx="366">
                    <c:v>0.20148200261830007</c:v>
                  </c:pt>
                  <c:pt idx="367">
                    <c:v>0.20295767372908471</c:v>
                  </c:pt>
                  <c:pt idx="368">
                    <c:v>0.20424548599677497</c:v>
                  </c:pt>
                  <c:pt idx="369">
                    <c:v>0.20550021526469064</c:v>
                  </c:pt>
                  <c:pt idx="370">
                    <c:v>0.20494746968930866</c:v>
                  </c:pt>
                  <c:pt idx="371">
                    <c:v>0.20439768961998539</c:v>
                  </c:pt>
                  <c:pt idx="372">
                    <c:v>0.20561725151653856</c:v>
                  </c:pt>
                  <c:pt idx="373">
                    <c:v>0.20506885622851825</c:v>
                  </c:pt>
                  <c:pt idx="374">
                    <c:v>0.20645537071735964</c:v>
                  </c:pt>
                  <c:pt idx="375">
                    <c:v>0.20590738480747434</c:v>
                  </c:pt>
                  <c:pt idx="376">
                    <c:v>0.20536230017189688</c:v>
                  </c:pt>
                  <c:pt idx="377">
                    <c:v>0.2048200938306981</c:v>
                  </c:pt>
                  <c:pt idx="378">
                    <c:v>0.20428074304599533</c:v>
                  </c:pt>
                  <c:pt idx="379">
                    <c:v>0.20374422531877451</c:v>
                  </c:pt>
                  <c:pt idx="380">
                    <c:v>0.20508358270412677</c:v>
                  </c:pt>
                  <c:pt idx="381">
                    <c:v>0.20454753876105355</c:v>
                  </c:pt>
                  <c:pt idx="382">
                    <c:v>0.20401428970775146</c:v>
                  </c:pt>
                  <c:pt idx="383">
                    <c:v>0.20348381374263833</c:v>
                  </c:pt>
                  <c:pt idx="384">
                    <c:v>0.20463371320861287</c:v>
                  </c:pt>
                  <c:pt idx="385">
                    <c:v>0.20410457084788844</c:v>
                  </c:pt>
                  <c:pt idx="386">
                    <c:v>0.20357815793011788</c:v>
                  </c:pt>
                  <c:pt idx="387">
                    <c:v>0.20486079361002146</c:v>
                  </c:pt>
                  <c:pt idx="388">
                    <c:v>0.20596815514096165</c:v>
                  </c:pt>
                  <c:pt idx="389">
                    <c:v>0.20704874963005254</c:v>
                  </c:pt>
                  <c:pt idx="390">
                    <c:v>0.2065203630109545</c:v>
                  </c:pt>
                  <c:pt idx="391">
                    <c:v>0.20599466638412856</c:v>
                  </c:pt>
                  <c:pt idx="392">
                    <c:v>0.20547163925993456</c:v>
                  </c:pt>
                  <c:pt idx="393">
                    <c:v>0.20669442693108417</c:v>
                  </c:pt>
                  <c:pt idx="394">
                    <c:v>0.20773504140758178</c:v>
                  </c:pt>
                  <c:pt idx="395">
                    <c:v>0.20721154713253456</c:v>
                  </c:pt>
                  <c:pt idx="396">
                    <c:v>0.20669068462943008</c:v>
                  </c:pt>
                  <c:pt idx="397">
                    <c:v>0.20617243410202771</c:v>
                  </c:pt>
                  <c:pt idx="398">
                    <c:v>0.20565677595213391</c:v>
                  </c:pt>
                  <c:pt idx="399">
                    <c:v>0.20514369077712755</c:v>
                  </c:pt>
                  <c:pt idx="400">
                    <c:v>0.2046331593675321</c:v>
                  </c:pt>
                  <c:pt idx="401">
                    <c:v>0.20412516270461525</c:v>
                  </c:pt>
                  <c:pt idx="402">
                    <c:v>0.20361968195802432</c:v>
                  </c:pt>
                  <c:pt idx="403">
                    <c:v>0.20311669848346769</c:v>
                  </c:pt>
                  <c:pt idx="404">
                    <c:v>0.20428306917824662</c:v>
                  </c:pt>
                  <c:pt idx="405">
                    <c:v>0.20527979564831048</c:v>
                  </c:pt>
                  <c:pt idx="406">
                    <c:v>0.20477641032938357</c:v>
                  </c:pt>
                  <c:pt idx="407">
                    <c:v>0.20427548775130908</c:v>
                  </c:pt>
                  <c:pt idx="408">
                    <c:v>0.20377700988538189</c:v>
                  </c:pt>
                  <c:pt idx="409">
                    <c:v>0.20328095887843778</c:v>
                  </c:pt>
                  <c:pt idx="410">
                    <c:v>0.20425078995373064</c:v>
                  </c:pt>
                  <c:pt idx="411">
                    <c:v>0.20536432007395605</c:v>
                  </c:pt>
                  <c:pt idx="412">
                    <c:v>0.20630314768796135</c:v>
                  </c:pt>
                  <c:pt idx="413">
                    <c:v>0.20738252560396797</c:v>
                  </c:pt>
                  <c:pt idx="414">
                    <c:v>0.20688371298681654</c:v>
                  </c:pt>
                  <c:pt idx="415">
                    <c:v>0.20779209653288128</c:v>
                  </c:pt>
                  <c:pt idx="416">
                    <c:v>0.2072948613291748</c:v>
                  </c:pt>
                  <c:pt idx="417">
                    <c:v>0.20680000014189751</c:v>
                  </c:pt>
                  <c:pt idx="418">
                    <c:v>0.2063074960097793</c:v>
                  </c:pt>
                  <c:pt idx="419">
                    <c:v>0.20719318026178069</c:v>
                  </c:pt>
                  <c:pt idx="420">
                    <c:v>0.20670225700403225</c:v>
                  </c:pt>
                  <c:pt idx="421">
                    <c:v>0.20621365461159208</c:v>
                  </c:pt>
                  <c:pt idx="422">
                    <c:v>0.20572735666540595</c:v>
                  </c:pt>
                  <c:pt idx="423">
                    <c:v>0.20524334690093049</c:v>
                  </c:pt>
                  <c:pt idx="424">
                    <c:v>0.20627030481093264</c:v>
                  </c:pt>
                  <c:pt idx="425">
                    <c:v>0.20578708916542726</c:v>
                  </c:pt>
                  <c:pt idx="426">
                    <c:v>0.20530613220848276</c:v>
                  </c:pt>
                  <c:pt idx="427">
                    <c:v>0.20482741814048644</c:v>
                  </c:pt>
                  <c:pt idx="428">
                    <c:v>0.20435093130884027</c:v>
                  </c:pt>
                  <c:pt idx="429">
                    <c:v>0.2038766562062555</c:v>
                  </c:pt>
                  <c:pt idx="430">
                    <c:v>0.20340457746906787</c:v>
                  </c:pt>
                  <c:pt idx="431">
                    <c:v>0.20425590542298105</c:v>
                  </c:pt>
                  <c:pt idx="432">
                    <c:v>0.20378529045740004</c:v>
                  </c:pt>
                  <c:pt idx="433">
                    <c:v>0.20331683912566048</c:v>
                  </c:pt>
                  <c:pt idx="434">
                    <c:v>0.20285053654127289</c:v>
                  </c:pt>
                  <c:pt idx="435">
                    <c:v>0.20238636795400108</c:v>
                  </c:pt>
                  <c:pt idx="436">
                    <c:v>0.20336942184333948</c:v>
                  </c:pt>
                  <c:pt idx="437">
                    <c:v>0.20419257938422233</c:v>
                  </c:pt>
                  <c:pt idx="438">
                    <c:v>0.20372849683623584</c:v>
                  </c:pt>
                  <c:pt idx="439">
                    <c:v>0.2046822149164137</c:v>
                  </c:pt>
                  <c:pt idx="440">
                    <c:v>0.20620777560031689</c:v>
                  </c:pt>
                  <c:pt idx="441">
                    <c:v>0.20574229439152819</c:v>
                  </c:pt>
                  <c:pt idx="442">
                    <c:v>0.20666296747637194</c:v>
                  </c:pt>
                  <c:pt idx="443">
                    <c:v>0.20619838260224357</c:v>
                  </c:pt>
                  <c:pt idx="444">
                    <c:v>0.20573588183490579</c:v>
                  </c:pt>
                  <c:pt idx="445">
                    <c:v>0.20527545118200144</c:v>
                  </c:pt>
                  <c:pt idx="446">
                    <c:v>0.20481707677615438</c:v>
                  </c:pt>
                  <c:pt idx="447">
                    <c:v>0.20436074487356765</c:v>
                  </c:pt>
                  <c:pt idx="448">
                    <c:v>0.20525624626071931</c:v>
                  </c:pt>
                  <c:pt idx="449">
                    <c:v>0.20480081466331937</c:v>
                  </c:pt>
                  <c:pt idx="450">
                    <c:v>0.20434739964780793</c:v>
                  </c:pt>
                  <c:pt idx="451">
                    <c:v>0.20389598785014029</c:v>
                  </c:pt>
                  <c:pt idx="452">
                    <c:v>0.20344656602410041</c:v>
                  </c:pt>
                  <c:pt idx="453">
                    <c:v>0.20299912103999701</c:v>
                  </c:pt>
                  <c:pt idx="454">
                    <c:v>0.20255363988339373</c:v>
                  </c:pt>
                  <c:pt idx="455">
                    <c:v>0.20399796991288188</c:v>
                  </c:pt>
                  <c:pt idx="456">
                    <c:v>0.20485806453502597</c:v>
                  </c:pt>
                  <c:pt idx="457">
                    <c:v>0.20441145490142962</c:v>
                  </c:pt>
                  <c:pt idx="458">
                    <c:v>0.20396678832614493</c:v>
                  </c:pt>
                  <c:pt idx="459">
                    <c:v>0.20352405215628547</c:v>
                  </c:pt>
                  <c:pt idx="460">
                    <c:v>0.20308323384858401</c:v>
                  </c:pt>
                  <c:pt idx="461">
                    <c:v>0.20264432096820853</c:v>
                  </c:pt>
                  <c:pt idx="462">
                    <c:v>0.20417770819748995</c:v>
                  </c:pt>
                  <c:pt idx="463">
                    <c:v>0.20373817437990485</c:v>
                  </c:pt>
                  <c:pt idx="464">
                    <c:v>0.20330052886454572</c:v>
                  </c:pt>
                  <c:pt idx="465">
                    <c:v>0.20286475950888275</c:v>
                  </c:pt>
                  <c:pt idx="466">
                    <c:v>0.20423647259149799</c:v>
                  </c:pt>
                  <c:pt idx="467">
                    <c:v>0.20571379701600545</c:v>
                  </c:pt>
                  <c:pt idx="468">
                    <c:v>0.20527565439831985</c:v>
                  </c:pt>
                  <c:pt idx="469">
                    <c:v>0.20483937417989306</c:v>
                  </c:pt>
                  <c:pt idx="470">
                    <c:v>0.20440494451126878</c:v>
                  </c:pt>
                  <c:pt idx="471">
                    <c:v>0.20397235364329602</c:v>
                  </c:pt>
                  <c:pt idx="472">
                    <c:v>0.20354158992607577</c:v>
                  </c:pt>
                  <c:pt idx="473">
                    <c:v>0.20311264180791322</c:v>
                  </c:pt>
                  <c:pt idx="474">
                    <c:v>0.20268549783428594</c:v>
                  </c:pt>
                  <c:pt idx="475">
                    <c:v>0.2022601466468231</c:v>
                  </c:pt>
                  <c:pt idx="476">
                    <c:v>0.20368758203513268</c:v>
                  </c:pt>
                  <c:pt idx="477">
                    <c:v>0.20326179546494022</c:v>
                  </c:pt>
                  <c:pt idx="478">
                    <c:v>0.20283778530002605</c:v>
                  </c:pt>
                  <c:pt idx="479">
                    <c:v>0.20241554044664892</c:v>
                  </c:pt>
                  <c:pt idx="480">
                    <c:v>0.20199504990325243</c:v>
                  </c:pt>
                  <c:pt idx="481">
                    <c:v>0.20157630275950458</c:v>
                  </c:pt>
                  <c:pt idx="482">
                    <c:v>0.20296292076743352</c:v>
                  </c:pt>
                  <c:pt idx="483">
                    <c:v>0.20254380787092635</c:v>
                  </c:pt>
                  <c:pt idx="484">
                    <c:v>0.20212642232010916</c:v>
                  </c:pt>
                  <c:pt idx="485">
                    <c:v>0.20171075345823761</c:v>
                  </c:pt>
                  <c:pt idx="486">
                    <c:v>0.20129679071605075</c:v>
                  </c:pt>
                  <c:pt idx="487">
                    <c:v>0.20088452361087214</c:v>
                  </c:pt>
                  <c:pt idx="488">
                    <c:v>0.20047394174572342</c:v>
                  </c:pt>
                  <c:pt idx="489">
                    <c:v>0.200065034808458</c:v>
                  </c:pt>
                  <c:pt idx="490">
                    <c:v>0.19965779257089017</c:v>
                  </c:pt>
                  <c:pt idx="491">
                    <c:v>0.19925220488794465</c:v>
                  </c:pt>
                  <c:pt idx="492">
                    <c:v>0.19884826169681444</c:v>
                  </c:pt>
                  <c:pt idx="493">
                    <c:v>0.19844595301612905</c:v>
                  </c:pt>
                  <c:pt idx="494">
                    <c:v>0.19804526894513025</c:v>
                  </c:pt>
                  <c:pt idx="495">
                    <c:v>0.19764619966286434</c:v>
                  </c:pt>
                  <c:pt idx="496">
                    <c:v>0.19724873542737476</c:v>
                  </c:pt>
                  <c:pt idx="497">
                    <c:v>0.19857869727617311</c:v>
                  </c:pt>
                  <c:pt idx="498">
                    <c:v>0.19818088522356411</c:v>
                  </c:pt>
                  <c:pt idx="499">
                    <c:v>0.19778466385520063</c:v>
                  </c:pt>
                </c:numCache>
              </c:numRef>
            </c:plus>
            <c:minus>
              <c:numRef>
                <c:f>'Measurements Celtra'!$T$2:$T$501</c:f>
                <c:numCache>
                  <c:formatCode>General</c:formatCode>
                  <c:ptCount val="500"/>
                  <c:pt idx="0">
                    <c:v>0</c:v>
                  </c:pt>
                  <c:pt idx="1">
                    <c:v>1.9579903452973377</c:v>
                  </c:pt>
                  <c:pt idx="2">
                    <c:v>3.0455442389360399</c:v>
                  </c:pt>
                  <c:pt idx="3">
                    <c:v>2.4109193823938719</c:v>
                  </c:pt>
                  <c:pt idx="4">
                    <c:v>2.1301968179889914</c:v>
                  </c:pt>
                  <c:pt idx="5">
                    <c:v>1.7891638358849453</c:v>
                  </c:pt>
                  <c:pt idx="6">
                    <c:v>1.5439635891139931</c:v>
                  </c:pt>
                  <c:pt idx="7">
                    <c:v>1.4293527346289348</c:v>
                  </c:pt>
                  <c:pt idx="8">
                    <c:v>1.2741671239116512</c:v>
                  </c:pt>
                  <c:pt idx="9">
                    <c:v>1.1910321072665655</c:v>
                  </c:pt>
                  <c:pt idx="10">
                    <c:v>1.0979401075404895</c:v>
                  </c:pt>
                  <c:pt idx="11">
                    <c:v>1.0178983490142655</c:v>
                  </c:pt>
                  <c:pt idx="12">
                    <c:v>0.97266089247186149</c:v>
                  </c:pt>
                  <c:pt idx="13">
                    <c:v>0.904021080628299</c:v>
                  </c:pt>
                  <c:pt idx="14">
                    <c:v>0.84442862920384398</c:v>
                  </c:pt>
                  <c:pt idx="15">
                    <c:v>0.79220564449421504</c:v>
                  </c:pt>
                  <c:pt idx="16">
                    <c:v>0.79224237691240862</c:v>
                  </c:pt>
                  <c:pt idx="17">
                    <c:v>0.78530979714392968</c:v>
                  </c:pt>
                  <c:pt idx="18">
                    <c:v>0.745670473848418</c:v>
                  </c:pt>
                  <c:pt idx="19">
                    <c:v>0.72868402476916427</c:v>
                  </c:pt>
                  <c:pt idx="20">
                    <c:v>0.69913317348022108</c:v>
                  </c:pt>
                  <c:pt idx="21">
                    <c:v>0.67179080651787138</c:v>
                  </c:pt>
                  <c:pt idx="22">
                    <c:v>0.64643270629218896</c:v>
                  </c:pt>
                  <c:pt idx="23">
                    <c:v>0.64232206500669875</c:v>
                  </c:pt>
                  <c:pt idx="24">
                    <c:v>0.61910506083259431</c:v>
                  </c:pt>
                  <c:pt idx="25">
                    <c:v>0.61227333900964342</c:v>
                  </c:pt>
                  <c:pt idx="26">
                    <c:v>0.63724756513421332</c:v>
                  </c:pt>
                  <c:pt idx="27">
                    <c:v>0.61606179464616306</c:v>
                  </c:pt>
                  <c:pt idx="28">
                    <c:v>0.59622888707838162</c:v>
                  </c:pt>
                  <c:pt idx="29">
                    <c:v>0.57762436362634728</c:v>
                  </c:pt>
                  <c:pt idx="30">
                    <c:v>0.66639908684152105</c:v>
                  </c:pt>
                  <c:pt idx="31">
                    <c:v>0.65367812884256926</c:v>
                  </c:pt>
                  <c:pt idx="32">
                    <c:v>0.63417192130016975</c:v>
                  </c:pt>
                  <c:pt idx="33">
                    <c:v>0.63795806247717801</c:v>
                  </c:pt>
                  <c:pt idx="34">
                    <c:v>0.63960228956607135</c:v>
                  </c:pt>
                  <c:pt idx="35">
                    <c:v>0.62682300802727464</c:v>
                  </c:pt>
                  <c:pt idx="36">
                    <c:v>0.61309239923339376</c:v>
                  </c:pt>
                  <c:pt idx="37">
                    <c:v>0.59700552840795218</c:v>
                  </c:pt>
                  <c:pt idx="38">
                    <c:v>0.58174126653048375</c:v>
                  </c:pt>
                  <c:pt idx="39">
                    <c:v>0.57154409695146657</c:v>
                  </c:pt>
                  <c:pt idx="40">
                    <c:v>0.55762541012322731</c:v>
                  </c:pt>
                  <c:pt idx="41">
                    <c:v>0.54721533292337465</c:v>
                  </c:pt>
                  <c:pt idx="42">
                    <c:v>0.53452140553277816</c:v>
                  </c:pt>
                  <c:pt idx="43">
                    <c:v>0.52240305113644459</c:v>
                  </c:pt>
                  <c:pt idx="44">
                    <c:v>0.52436866134957671</c:v>
                  </c:pt>
                  <c:pt idx="45">
                    <c:v>0.5162412972865732</c:v>
                  </c:pt>
                  <c:pt idx="46">
                    <c:v>0.50830460376057174</c:v>
                  </c:pt>
                  <c:pt idx="47">
                    <c:v>0.50052163945404615</c:v>
                  </c:pt>
                  <c:pt idx="48">
                    <c:v>0.49030849665256587</c:v>
                  </c:pt>
                  <c:pt idx="49">
                    <c:v>0.48307630447896088</c:v>
                  </c:pt>
                  <c:pt idx="50">
                    <c:v>0.47646777643357624</c:v>
                  </c:pt>
                  <c:pt idx="51">
                    <c:v>0.46730624381726416</c:v>
                  </c:pt>
                  <c:pt idx="52">
                    <c:v>0.46870910398358617</c:v>
                  </c:pt>
                  <c:pt idx="53">
                    <c:v>0.46979104085167506</c:v>
                  </c:pt>
                  <c:pt idx="54">
                    <c:v>0.46367787257956045</c:v>
                  </c:pt>
                  <c:pt idx="55">
                    <c:v>0.45768607744961165</c:v>
                  </c:pt>
                  <c:pt idx="56">
                    <c:v>0.45181503952401586</c:v>
                  </c:pt>
                  <c:pt idx="57">
                    <c:v>0.44402742426727076</c:v>
                  </c:pt>
                  <c:pt idx="58">
                    <c:v>0.43650371933868914</c:v>
                  </c:pt>
                  <c:pt idx="59">
                    <c:v>0.42923073299002651</c:v>
                  </c:pt>
                  <c:pt idx="60">
                    <c:v>0.42219613826263575</c:v>
                  </c:pt>
                  <c:pt idx="61">
                    <c:v>0.41538840326565662</c:v>
                  </c:pt>
                  <c:pt idx="62">
                    <c:v>0.41068446763512356</c:v>
                  </c:pt>
                  <c:pt idx="63">
                    <c:v>0.406061280101564</c:v>
                  </c:pt>
                  <c:pt idx="64">
                    <c:v>0.39982118099548031</c:v>
                  </c:pt>
                  <c:pt idx="65">
                    <c:v>0.39589464956946491</c:v>
                  </c:pt>
                  <c:pt idx="66">
                    <c:v>0.3899892549688237</c:v>
                  </c:pt>
                  <c:pt idx="67">
                    <c:v>0.38624842288103611</c:v>
                  </c:pt>
                  <c:pt idx="68">
                    <c:v>0.38235399558221145</c:v>
                  </c:pt>
                  <c:pt idx="69">
                    <c:v>0.3788069148535132</c:v>
                  </c:pt>
                  <c:pt idx="70">
                    <c:v>0.37511465680005529</c:v>
                  </c:pt>
                  <c:pt idx="71">
                    <c:v>0.37174584205794031</c:v>
                  </c:pt>
                  <c:pt idx="72">
                    <c:v>0.36823965636006839</c:v>
                  </c:pt>
                  <c:pt idx="73">
                    <c:v>0.36477949817123217</c:v>
                  </c:pt>
                  <c:pt idx="74">
                    <c:v>0.36170073537479097</c:v>
                  </c:pt>
                  <c:pt idx="75">
                    <c:v>0.35864832520407597</c:v>
                  </c:pt>
                  <c:pt idx="76">
                    <c:v>0.35399147916747298</c:v>
                  </c:pt>
                  <c:pt idx="77">
                    <c:v>0.35106467709016892</c:v>
                  </c:pt>
                  <c:pt idx="78">
                    <c:v>0.35256062216220863</c:v>
                  </c:pt>
                  <c:pt idx="79">
                    <c:v>0.34815552786871545</c:v>
                  </c:pt>
                  <c:pt idx="80">
                    <c:v>0.3454114350711458</c:v>
                  </c:pt>
                  <c:pt idx="81">
                    <c:v>0.3411998455938976</c:v>
                  </c:pt>
                  <c:pt idx="82">
                    <c:v>0.33856155399141513</c:v>
                  </c:pt>
                  <c:pt idx="83">
                    <c:v>0.34672202987656681</c:v>
                  </c:pt>
                  <c:pt idx="84">
                    <c:v>0.34264572910086433</c:v>
                  </c:pt>
                  <c:pt idx="85">
                    <c:v>0.33985254866638509</c:v>
                  </c:pt>
                  <c:pt idx="86">
                    <c:v>0.34078319292313719</c:v>
                  </c:pt>
                  <c:pt idx="87">
                    <c:v>0.33837031403694917</c:v>
                  </c:pt>
                  <c:pt idx="88">
                    <c:v>0.33564532001360126</c:v>
                  </c:pt>
                  <c:pt idx="89">
                    <c:v>0.33713861470748085</c:v>
                  </c:pt>
                  <c:pt idx="90">
                    <c:v>0.33840931520804068</c:v>
                  </c:pt>
                  <c:pt idx="91">
                    <c:v>0.3347320891230095</c:v>
                  </c:pt>
                  <c:pt idx="92">
                    <c:v>0.33113391899694633</c:v>
                  </c:pt>
                  <c:pt idx="93">
                    <c:v>0.33197946269682405</c:v>
                  </c:pt>
                  <c:pt idx="94">
                    <c:v>0.32970712490986309</c:v>
                  </c:pt>
                  <c:pt idx="95">
                    <c:v>0.32745260210698629</c:v>
                  </c:pt>
                  <c:pt idx="96">
                    <c:v>0.32521642244548005</c:v>
                  </c:pt>
                  <c:pt idx="97">
                    <c:v>0.32189827387110387</c:v>
                  </c:pt>
                  <c:pt idx="98">
                    <c:v>0.32290416640789488</c:v>
                  </c:pt>
                  <c:pt idx="99">
                    <c:v>0.32069775674679452</c:v>
                  </c:pt>
                  <c:pt idx="100">
                    <c:v>0.31851186508574159</c:v>
                  </c:pt>
                  <c:pt idx="101">
                    <c:v>0.31538965338251856</c:v>
                  </c:pt>
                  <c:pt idx="102">
                    <c:v>0.31232805842559574</c:v>
                  </c:pt>
                  <c:pt idx="103">
                    <c:v>0.31034667577019476</c:v>
                  </c:pt>
                  <c:pt idx="104">
                    <c:v>0.3083377796643112</c:v>
                  </c:pt>
                  <c:pt idx="105">
                    <c:v>0.30642448531765332</c:v>
                  </c:pt>
                  <c:pt idx="106">
                    <c:v>0.30448450508281039</c:v>
                  </c:pt>
                  <c:pt idx="107">
                    <c:v>0.30166558124804316</c:v>
                  </c:pt>
                  <c:pt idx="108">
                    <c:v>0.29985928531600525</c:v>
                  </c:pt>
                  <c:pt idx="109">
                    <c:v>0.29713339358878621</c:v>
                  </c:pt>
                  <c:pt idx="110">
                    <c:v>0.29534249911281546</c:v>
                  </c:pt>
                  <c:pt idx="111">
                    <c:v>0.29363451459321277</c:v>
                  </c:pt>
                  <c:pt idx="112">
                    <c:v>0.29458987305173934</c:v>
                  </c:pt>
                  <c:pt idx="113">
                    <c:v>0.29542576486455724</c:v>
                  </c:pt>
                  <c:pt idx="114">
                    <c:v>0.29285737585865773</c:v>
                  </c:pt>
                  <c:pt idx="115">
                    <c:v>0.29121548936158975</c:v>
                  </c:pt>
                  <c:pt idx="116">
                    <c:v>0.28872667974816141</c:v>
                  </c:pt>
                  <c:pt idx="117">
                    <c:v>0.28628004979126082</c:v>
                  </c:pt>
                  <c:pt idx="118">
                    <c:v>0.28466608559283152</c:v>
                  </c:pt>
                  <c:pt idx="119">
                    <c:v>0.28306381124349439</c:v>
                  </c:pt>
                  <c:pt idx="120">
                    <c:v>0.28147337925869698</c:v>
                  </c:pt>
                  <c:pt idx="121">
                    <c:v>0.2791674926226565</c:v>
                  </c:pt>
                  <c:pt idx="122">
                    <c:v>0.2768990795544839</c:v>
                  </c:pt>
                  <c:pt idx="123">
                    <c:v>0.27466723392827203</c:v>
                  </c:pt>
                  <c:pt idx="124">
                    <c:v>0.2731826741167111</c:v>
                  </c:pt>
                  <c:pt idx="125">
                    <c:v>0.27185144561520308</c:v>
                  </c:pt>
                  <c:pt idx="126">
                    <c:v>0.27040945116840559</c:v>
                  </c:pt>
                  <c:pt idx="127">
                    <c:v>0.26829846611699698</c:v>
                  </c:pt>
                  <c:pt idx="128">
                    <c:v>0.26702989693100482</c:v>
                  </c:pt>
                  <c:pt idx="129">
                    <c:v>0.26801051044887259</c:v>
                  </c:pt>
                  <c:pt idx="130">
                    <c:v>0.26665374654609214</c:v>
                  </c:pt>
                  <c:pt idx="131">
                    <c:v>0.26538916666179285</c:v>
                  </c:pt>
                  <c:pt idx="132">
                    <c:v>0.26626614420890876</c:v>
                  </c:pt>
                  <c:pt idx="133">
                    <c:v>0.26702261638232233</c:v>
                  </c:pt>
                  <c:pt idx="134">
                    <c:v>0.26575471831671554</c:v>
                  </c:pt>
                  <c:pt idx="135">
                    <c:v>0.26645010326009472</c:v>
                  </c:pt>
                  <c:pt idx="136">
                    <c:v>0.2652057303942883</c:v>
                  </c:pt>
                  <c:pt idx="137">
                    <c:v>0.26328423399643403</c:v>
                  </c:pt>
                  <c:pt idx="138">
                    <c:v>0.26206859048377873</c:v>
                  </c:pt>
                  <c:pt idx="139">
                    <c:v>0.26019678638581745</c:v>
                  </c:pt>
                  <c:pt idx="140">
                    <c:v>0.25835153108927944</c:v>
                  </c:pt>
                  <c:pt idx="141">
                    <c:v>0.25653226373779814</c:v>
                  </c:pt>
                  <c:pt idx="142">
                    <c:v>0.25473843916235733</c:v>
                  </c:pt>
                  <c:pt idx="143">
                    <c:v>0.25543713620612007</c:v>
                  </c:pt>
                  <c:pt idx="144">
                    <c:v>0.25367594233434448</c:v>
                  </c:pt>
                  <c:pt idx="145">
                    <c:v>0.25431651231269736</c:v>
                  </c:pt>
                  <c:pt idx="146">
                    <c:v>0.25323863455157075</c:v>
                  </c:pt>
                  <c:pt idx="147">
                    <c:v>0.25383101080762083</c:v>
                  </c:pt>
                  <c:pt idx="148">
                    <c:v>0.25212870805941318</c:v>
                  </c:pt>
                  <c:pt idx="149">
                    <c:v>0.25044908597270121</c:v>
                  </c:pt>
                  <c:pt idx="150">
                    <c:v>0.24879169426819384</c:v>
                  </c:pt>
                  <c:pt idx="151">
                    <c:v>0.24715609450743109</c:v>
                  </c:pt>
                  <c:pt idx="152">
                    <c:v>0.24554185970610046</c:v>
                  </c:pt>
                  <c:pt idx="153">
                    <c:v>0.24456848285245242</c:v>
                  </c:pt>
                  <c:pt idx="154">
                    <c:v>0.24789465816353037</c:v>
                  </c:pt>
                  <c:pt idx="155">
                    <c:v>0.24630738254917017</c:v>
                  </c:pt>
                  <c:pt idx="156">
                    <c:v>0.24474030430203758</c:v>
                  </c:pt>
                  <c:pt idx="157">
                    <c:v>0.24379648326047229</c:v>
                  </c:pt>
                  <c:pt idx="158">
                    <c:v>0.24430194597856733</c:v>
                  </c:pt>
                  <c:pt idx="159">
                    <c:v>0.24277709451567037</c:v>
                  </c:pt>
                  <c:pt idx="160">
                    <c:v>0.24127116015919994</c:v>
                  </c:pt>
                  <c:pt idx="161">
                    <c:v>0.24037110104414064</c:v>
                  </c:pt>
                  <c:pt idx="162">
                    <c:v>0.23947349364998061</c:v>
                  </c:pt>
                  <c:pt idx="163">
                    <c:v>0.238014484019092</c:v>
                  </c:pt>
                  <c:pt idx="164">
                    <c:v>0.23657314495534812</c:v>
                  </c:pt>
                  <c:pt idx="165">
                    <c:v>0.23514915736989292</c:v>
                  </c:pt>
                  <c:pt idx="166">
                    <c:v>0.23374220981055613</c:v>
                  </c:pt>
                  <c:pt idx="167">
                    <c:v>0.23235199823474847</c:v>
                  </c:pt>
                  <c:pt idx="168">
                    <c:v>0.23097822579042432</c:v>
                  </c:pt>
                  <c:pt idx="169">
                    <c:v>0.22962060260475811</c:v>
                  </c:pt>
                  <c:pt idx="170">
                    <c:v>0.23033715417224238</c:v>
                  </c:pt>
                  <c:pt idx="171">
                    <c:v>0.23087161642036289</c:v>
                  </c:pt>
                  <c:pt idx="172">
                    <c:v>0.2315374730566126</c:v>
                  </c:pt>
                  <c:pt idx="173">
                    <c:v>0.23020733905632337</c:v>
                  </c:pt>
                  <c:pt idx="174">
                    <c:v>0.22889240043719408</c:v>
                  </c:pt>
                  <c:pt idx="175">
                    <c:v>0.22939427310848076</c:v>
                  </c:pt>
                  <c:pt idx="176">
                    <c:v>0.22985648617493815</c:v>
                  </c:pt>
                  <c:pt idx="177">
                    <c:v>0.23048200850370593</c:v>
                  </c:pt>
                  <c:pt idx="178">
                    <c:v>0.23090652172384896</c:v>
                  </c:pt>
                  <c:pt idx="179">
                    <c:v>0.22962505044238907</c:v>
                  </c:pt>
                  <c:pt idx="180">
                    <c:v>0.23021067941864615</c:v>
                  </c:pt>
                  <c:pt idx="181">
                    <c:v>0.22894660388465024</c:v>
                  </c:pt>
                  <c:pt idx="182">
                    <c:v>0.22769633448655466</c:v>
                  </c:pt>
                  <c:pt idx="183">
                    <c:v>0.22645964626863924</c:v>
                  </c:pt>
                  <c:pt idx="184">
                    <c:v>0.22701444076016788</c:v>
                  </c:pt>
                  <c:pt idx="185">
                    <c:v>0.22753070730464769</c:v>
                  </c:pt>
                  <c:pt idx="186">
                    <c:v>0.22631414419337742</c:v>
                  </c:pt>
                  <c:pt idx="187">
                    <c:v>0.22672950634880285</c:v>
                  </c:pt>
                  <c:pt idx="188">
                    <c:v>0.22553027594519812</c:v>
                  </c:pt>
                  <c:pt idx="189">
                    <c:v>0.22601773096314934</c:v>
                  </c:pt>
                  <c:pt idx="190">
                    <c:v>0.22640582116402866</c:v>
                  </c:pt>
                  <c:pt idx="191">
                    <c:v>0.2252269970499263</c:v>
                  </c:pt>
                  <c:pt idx="192">
                    <c:v>0.22406038488521918</c:v>
                  </c:pt>
                  <c:pt idx="193">
                    <c:v>0.22290579588448214</c:v>
                  </c:pt>
                  <c:pt idx="194">
                    <c:v>0.22337000351666644</c:v>
                  </c:pt>
                  <c:pt idx="195">
                    <c:v>0.22223051134366603</c:v>
                  </c:pt>
                  <c:pt idx="196">
                    <c:v>0.22110258609681749</c:v>
                  </c:pt>
                  <c:pt idx="197">
                    <c:v>0.22148192335022954</c:v>
                  </c:pt>
                  <c:pt idx="198">
                    <c:v>0.22192144375047893</c:v>
                  </c:pt>
                  <c:pt idx="199">
                    <c:v>0.22227309545541035</c:v>
                  </c:pt>
                  <c:pt idx="200">
                    <c:v>0.22116757522473982</c:v>
                  </c:pt>
                  <c:pt idx="201">
                    <c:v>0.22149601436604774</c:v>
                  </c:pt>
                  <c:pt idx="202">
                    <c:v>0.22040544988085151</c:v>
                  </c:pt>
                  <c:pt idx="203">
                    <c:v>0.21932557184813692</c:v>
                  </c:pt>
                  <c:pt idx="204">
                    <c:v>0.21963614267513509</c:v>
                  </c:pt>
                  <c:pt idx="205">
                    <c:v>0.21857076953909443</c:v>
                  </c:pt>
                  <c:pt idx="206">
                    <c:v>0.21886064467247238</c:v>
                  </c:pt>
                  <c:pt idx="207">
                    <c:v>0.21780957820062993</c:v>
                  </c:pt>
                  <c:pt idx="208">
                    <c:v>0.21676855884054838</c:v>
                  </c:pt>
                  <c:pt idx="209">
                    <c:v>0.21573744321769422</c:v>
                  </c:pt>
                  <c:pt idx="210">
                    <c:v>0.21471609067259553</c:v>
                  </c:pt>
                  <c:pt idx="211">
                    <c:v>0.21499829296431319</c:v>
                  </c:pt>
                  <c:pt idx="212">
                    <c:v>0.21525813334993699</c:v>
                  </c:pt>
                  <c:pt idx="213">
                    <c:v>0.21425411765814614</c:v>
                  </c:pt>
                  <c:pt idx="214">
                    <c:v>0.21325942437763956</c:v>
                  </c:pt>
                  <c:pt idx="215">
                    <c:v>0.2135056906401239</c:v>
                  </c:pt>
                  <c:pt idx="216">
                    <c:v>0.21252404686684562</c:v>
                  </c:pt>
                  <c:pt idx="217">
                    <c:v>0.21275372678451054</c:v>
                  </c:pt>
                  <c:pt idx="218">
                    <c:v>0.21319908393475631</c:v>
                  </c:pt>
                  <c:pt idx="219">
                    <c:v>0.2122321329842444</c:v>
                  </c:pt>
                  <c:pt idx="220">
                    <c:v>0.21244694915296369</c:v>
                  </c:pt>
                  <c:pt idx="221">
                    <c:v>0.21149253703546492</c:v>
                  </c:pt>
                  <c:pt idx="222">
                    <c:v>0.2105466618154983</c:v>
                  </c:pt>
                  <c:pt idx="223">
                    <c:v>0.21075036798012156</c:v>
                  </c:pt>
                  <c:pt idx="224">
                    <c:v>0.20981665819839798</c:v>
                  </c:pt>
                  <c:pt idx="225">
                    <c:v>0.20889118522836589</c:v>
                  </c:pt>
                  <c:pt idx="226">
                    <c:v>0.20797384055752444</c:v>
                  </c:pt>
                  <c:pt idx="227">
                    <c:v>0.21431341557621458</c:v>
                  </c:pt>
                  <c:pt idx="228">
                    <c:v>0.21469731717202292</c:v>
                  </c:pt>
                  <c:pt idx="229">
                    <c:v>0.2148063356613113</c:v>
                  </c:pt>
                  <c:pt idx="230">
                    <c:v>0.21388038233241546</c:v>
                  </c:pt>
                  <c:pt idx="231">
                    <c:v>0.21296237743291013</c:v>
                  </c:pt>
                  <c:pt idx="232">
                    <c:v>0.21205221905836902</c:v>
                  </c:pt>
                  <c:pt idx="233">
                    <c:v>0.21242050923992767</c:v>
                  </c:pt>
                  <c:pt idx="234">
                    <c:v>0.21151978143833761</c:v>
                  </c:pt>
                  <c:pt idx="235">
                    <c:v>0.21186848137458733</c:v>
                  </c:pt>
                  <c:pt idx="236">
                    <c:v>0.2109771348228964</c:v>
                  </c:pt>
                  <c:pt idx="237">
                    <c:v>0.21241815318357479</c:v>
                  </c:pt>
                  <c:pt idx="238">
                    <c:v>0.2127415569925519</c:v>
                  </c:pt>
                  <c:pt idx="239">
                    <c:v>0.21412015665113926</c:v>
                  </c:pt>
                  <c:pt idx="240">
                    <c:v>0.21441812204913627</c:v>
                  </c:pt>
                  <c:pt idx="241">
                    <c:v>0.21353490559650198</c:v>
                  </c:pt>
                  <c:pt idx="242">
                    <c:v>0.2148533936761477</c:v>
                  </c:pt>
                  <c:pt idx="243">
                    <c:v>0.21512941272946659</c:v>
                  </c:pt>
                  <c:pt idx="244">
                    <c:v>0.21425421693253466</c:v>
                  </c:pt>
                  <c:pt idx="245">
                    <c:v>0.21338611316311434</c:v>
                  </c:pt>
                  <c:pt idx="246">
                    <c:v>0.2125250155665622</c:v>
                  </c:pt>
                  <c:pt idx="247">
                    <c:v>0.21167083966843336</c:v>
                  </c:pt>
                  <c:pt idx="248">
                    <c:v>0.21082350234684938</c:v>
                  </c:pt>
                  <c:pt idx="249">
                    <c:v>0.21109161373838187</c:v>
                  </c:pt>
                  <c:pt idx="250">
                    <c:v>0.21234472840704097</c:v>
                  </c:pt>
                  <c:pt idx="251">
                    <c:v>0.21150490573491174</c:v>
                  </c:pt>
                  <c:pt idx="252">
                    <c:v>0.21175351577691165</c:v>
                  </c:pt>
                  <c:pt idx="253">
                    <c:v>0.21295474820780919</c:v>
                  </c:pt>
                  <c:pt idx="254">
                    <c:v>0.21212251170735874</c:v>
                  </c:pt>
                  <c:pt idx="255">
                    <c:v>0.21129675460272218</c:v>
                  </c:pt>
                  <c:pt idx="256">
                    <c:v>0.2104774015204407</c:v>
                  </c:pt>
                  <c:pt idx="257">
                    <c:v>0.21163224885807674</c:v>
                  </c:pt>
                  <c:pt idx="258">
                    <c:v>0.21186236685886417</c:v>
                  </c:pt>
                  <c:pt idx="259">
                    <c:v>0.21105038564164336</c:v>
                  </c:pt>
                  <c:pt idx="260">
                    <c:v>0.21024460452526164</c:v>
                  </c:pt>
                  <c:pt idx="261">
                    <c:v>0.20944495276732547</c:v>
                  </c:pt>
                  <c:pt idx="262">
                    <c:v>0.21055232249241881</c:v>
                  </c:pt>
                  <c:pt idx="263">
                    <c:v>0.2097580912490194</c:v>
                  </c:pt>
                  <c:pt idx="264">
                    <c:v>0.2111483806583381</c:v>
                  </c:pt>
                  <c:pt idx="265">
                    <c:v>0.21220251999953732</c:v>
                  </c:pt>
                  <c:pt idx="266">
                    <c:v>0.21141089801381294</c:v>
                  </c:pt>
                  <c:pt idx="267">
                    <c:v>0.21062516023359779</c:v>
                  </c:pt>
                  <c:pt idx="268">
                    <c:v>0.20984524129652621</c:v>
                  </c:pt>
                  <c:pt idx="269">
                    <c:v>0.20907107680470674</c:v>
                  </c:pt>
                  <c:pt idx="270">
                    <c:v>0.21038956768745393</c:v>
                  </c:pt>
                  <c:pt idx="271">
                    <c:v>0.21166279416773584</c:v>
                  </c:pt>
                  <c:pt idx="272">
                    <c:v>0.21265472958542886</c:v>
                  </c:pt>
                  <c:pt idx="273">
                    <c:v>0.21188093798912863</c:v>
                  </c:pt>
                  <c:pt idx="274">
                    <c:v>0.21111275712762942</c:v>
                  </c:pt>
                  <c:pt idx="275">
                    <c:v>0.21206981141380918</c:v>
                  </c:pt>
                  <c:pt idx="276">
                    <c:v>0.2132737965866506</c:v>
                  </c:pt>
                  <c:pt idx="277">
                    <c:v>0.21250880792392021</c:v>
                  </c:pt>
                  <c:pt idx="278">
                    <c:v>0.21174928743420995</c:v>
                  </c:pt>
                  <c:pt idx="279">
                    <c:v>0.21099517669691056</c:v>
                  </c:pt>
                  <c:pt idx="280">
                    <c:v>0.2121529515205513</c:v>
                  </c:pt>
                  <c:pt idx="281">
                    <c:v>0.21140230012906405</c:v>
                  </c:pt>
                  <c:pt idx="282">
                    <c:v>0.21065694196305113</c:v>
                  </c:pt>
                  <c:pt idx="283">
                    <c:v>0.21177286229424291</c:v>
                  </c:pt>
                  <c:pt idx="284">
                    <c:v>0.21266733962057907</c:v>
                  </c:pt>
                  <c:pt idx="285">
                    <c:v>0.21373772035786801</c:v>
                  </c:pt>
                  <c:pt idx="286">
                    <c:v>0.21459375313255444</c:v>
                  </c:pt>
                  <c:pt idx="287">
                    <c:v>0.21385014795537058</c:v>
                  </c:pt>
                  <c:pt idx="288">
                    <c:v>0.21487602460633365</c:v>
                  </c:pt>
                  <c:pt idx="289">
                    <c:v>0.21413622041115865</c:v>
                  </c:pt>
                  <c:pt idx="290">
                    <c:v>0.21340149291455698</c:v>
                  </c:pt>
                  <c:pt idx="291">
                    <c:v>0.21422114496247704</c:v>
                  </c:pt>
                  <c:pt idx="292">
                    <c:v>0.21349142848557748</c:v>
                  </c:pt>
                  <c:pt idx="293">
                    <c:v>0.21428405566479769</c:v>
                  </c:pt>
                  <c:pt idx="294">
                    <c:v>0.21355938206754566</c:v>
                  </c:pt>
                  <c:pt idx="295">
                    <c:v>0.21453255676746563</c:v>
                  </c:pt>
                  <c:pt idx="296">
                    <c:v>0.21381156193562173</c:v>
                  </c:pt>
                  <c:pt idx="297">
                    <c:v>0.21475265673744948</c:v>
                  </c:pt>
                  <c:pt idx="298">
                    <c:v>0.21550600818377011</c:v>
                  </c:pt>
                  <c:pt idx="299">
                    <c:v>0.2147889332612351</c:v>
                  </c:pt>
                  <c:pt idx="300">
                    <c:v>0.21407661448223245</c:v>
                  </c:pt>
                  <c:pt idx="301">
                    <c:v>0.21336900468427694</c:v>
                  </c:pt>
                  <c:pt idx="302">
                    <c:v>0.21427112385198777</c:v>
                  </c:pt>
                  <c:pt idx="303">
                    <c:v>0.21499443160366982</c:v>
                  </c:pt>
                  <c:pt idx="304">
                    <c:v>0.21429073118909275</c:v>
                  </c:pt>
                  <c:pt idx="305">
                    <c:v>0.21359162230366158</c:v>
                  </c:pt>
                  <c:pt idx="306">
                    <c:v>0.21289706015524515</c:v>
                  </c:pt>
                  <c:pt idx="307">
                    <c:v>0.21220700053243988</c:v>
                  </c:pt>
                  <c:pt idx="308">
                    <c:v>0.21152139979519149</c:v>
                  </c:pt>
                  <c:pt idx="309">
                    <c:v>0.21222257890568538</c:v>
                  </c:pt>
                  <c:pt idx="310">
                    <c:v>0.21154159096837233</c:v>
                  </c:pt>
                  <c:pt idx="311">
                    <c:v>0.21086495938504066</c:v>
                  </c:pt>
                  <c:pt idx="312">
                    <c:v>0.21019264248712641</c:v>
                  </c:pt>
                  <c:pt idx="313">
                    <c:v>0.20952459913578711</c:v>
                  </c:pt>
                  <c:pt idx="314">
                    <c:v>0.21037934395400326</c:v>
                  </c:pt>
                  <c:pt idx="315">
                    <c:v>0.2097146500077611</c:v>
                  </c:pt>
                  <c:pt idx="316">
                    <c:v>0.20905414302041891</c:v>
                  </c:pt>
                  <c:pt idx="317">
                    <c:v>0.20988159465371756</c:v>
                  </c:pt>
                  <c:pt idx="318">
                    <c:v>0.21055122984459718</c:v>
                  </c:pt>
                  <c:pt idx="319">
                    <c:v>0.20989426763218597</c:v>
                  </c:pt>
                  <c:pt idx="320">
                    <c:v>0.20924139236188224</c:v>
                  </c:pt>
                  <c:pt idx="321">
                    <c:v>0.20859256601496132</c:v>
                  </c:pt>
                  <c:pt idx="322">
                    <c:v>0.20794775104279753</c:v>
                  </c:pt>
                  <c:pt idx="323">
                    <c:v>0.20859764835957761</c:v>
                  </c:pt>
                  <c:pt idx="324">
                    <c:v>0.20795700323282573</c:v>
                  </c:pt>
                  <c:pt idx="325">
                    <c:v>0.2073202811360986</c:v>
                  </c:pt>
                  <c:pt idx="326">
                    <c:v>0.20668744614520015</c:v>
                  </c:pt>
                  <c:pt idx="327">
                    <c:v>0.20605846277321785</c:v>
                  </c:pt>
                  <c:pt idx="328">
                    <c:v>0.20543329596389365</c:v>
                  </c:pt>
                  <c:pt idx="329">
                    <c:v>0.20606464308595468</c:v>
                  </c:pt>
                  <c:pt idx="330">
                    <c:v>0.20684622836476232</c:v>
                  </c:pt>
                  <c:pt idx="331">
                    <c:v>0.20622430294475969</c:v>
                  </c:pt>
                  <c:pt idx="332">
                    <c:v>0.20560610618767877</c:v>
                  </c:pt>
                  <c:pt idx="333">
                    <c:v>0.20499160466191402</c:v>
                  </c:pt>
                  <c:pt idx="334">
                    <c:v>0.20438076533433641</c:v>
                  </c:pt>
                  <c:pt idx="335">
                    <c:v>0.20377355556437338</c:v>
                  </c:pt>
                  <c:pt idx="336">
                    <c:v>0.20438261361419408</c:v>
                  </c:pt>
                  <c:pt idx="337">
                    <c:v>0.20377920039234343</c:v>
                  </c:pt>
                  <c:pt idx="338">
                    <c:v>0.20317933965765872</c:v>
                  </c:pt>
                  <c:pt idx="339">
                    <c:v>0.20258300013047656</c:v>
                  </c:pt>
                  <c:pt idx="340">
                    <c:v>0.20412656613942734</c:v>
                  </c:pt>
                  <c:pt idx="341">
                    <c:v>0.20486503973309247</c:v>
                  </c:pt>
                  <c:pt idx="342">
                    <c:v>0.20426903545229938</c:v>
                  </c:pt>
                  <c:pt idx="343">
                    <c:v>0.20367648894326634</c:v>
                  </c:pt>
                  <c:pt idx="344">
                    <c:v>0.20308737020237647</c:v>
                  </c:pt>
                  <c:pt idx="345">
                    <c:v>0.20380344820963164</c:v>
                  </c:pt>
                  <c:pt idx="346">
                    <c:v>0.20321712455242008</c:v>
                  </c:pt>
                  <c:pt idx="347">
                    <c:v>0.20468775982820506</c:v>
                  </c:pt>
                  <c:pt idx="348">
                    <c:v>0.20410252092940195</c:v>
                  </c:pt>
                  <c:pt idx="349">
                    <c:v>0.20352061907158078</c:v>
                  </c:pt>
                  <c:pt idx="350">
                    <c:v>0.20294202579429435</c:v>
                  </c:pt>
                  <c:pt idx="351">
                    <c:v>0.20362650256091303</c:v>
                  </c:pt>
                  <c:pt idx="352">
                    <c:v>0.2030506612004806</c:v>
                  </c:pt>
                  <c:pt idx="353">
                    <c:v>0.2037160126890738</c:v>
                  </c:pt>
                  <c:pt idx="354">
                    <c:v>0.20511949875654842</c:v>
                  </c:pt>
                  <c:pt idx="355">
                    <c:v>0.20454434759703008</c:v>
                  </c:pt>
                  <c:pt idx="356">
                    <c:v>0.20518243792349594</c:v>
                  </c:pt>
                  <c:pt idx="357">
                    <c:v>0.2046101264798238</c:v>
                  </c:pt>
                  <c:pt idx="358">
                    <c:v>0.20404099882050827</c:v>
                  </c:pt>
                  <c:pt idx="359">
                    <c:v>0.20347502845210305</c:v>
                  </c:pt>
                  <c:pt idx="360">
                    <c:v>0.20291218917429529</c:v>
                  </c:pt>
                  <c:pt idx="361">
                    <c:v>0.20235245507586636</c:v>
                  </c:pt>
                  <c:pt idx="362">
                    <c:v>0.20369818538981097</c:v>
                  </c:pt>
                  <c:pt idx="363">
                    <c:v>0.20313958162221557</c:v>
                  </c:pt>
                  <c:pt idx="364">
                    <c:v>0.2025840331915704</c:v>
                  </c:pt>
                  <c:pt idx="365">
                    <c:v>0.20203151509917314</c:v>
                  </c:pt>
                  <c:pt idx="366">
                    <c:v>0.20148200261830007</c:v>
                  </c:pt>
                  <c:pt idx="367">
                    <c:v>0.20295767372908471</c:v>
                  </c:pt>
                  <c:pt idx="368">
                    <c:v>0.20424548599677497</c:v>
                  </c:pt>
                  <c:pt idx="369">
                    <c:v>0.20550021526469064</c:v>
                  </c:pt>
                  <c:pt idx="370">
                    <c:v>0.20494746968930866</c:v>
                  </c:pt>
                  <c:pt idx="371">
                    <c:v>0.20439768961998539</c:v>
                  </c:pt>
                  <c:pt idx="372">
                    <c:v>0.20561725151653856</c:v>
                  </c:pt>
                  <c:pt idx="373">
                    <c:v>0.20506885622851825</c:v>
                  </c:pt>
                  <c:pt idx="374">
                    <c:v>0.20645537071735964</c:v>
                  </c:pt>
                  <c:pt idx="375">
                    <c:v>0.20590738480747434</c:v>
                  </c:pt>
                  <c:pt idx="376">
                    <c:v>0.20536230017189688</c:v>
                  </c:pt>
                  <c:pt idx="377">
                    <c:v>0.2048200938306981</c:v>
                  </c:pt>
                  <c:pt idx="378">
                    <c:v>0.20428074304599533</c:v>
                  </c:pt>
                  <c:pt idx="379">
                    <c:v>0.20374422531877451</c:v>
                  </c:pt>
                  <c:pt idx="380">
                    <c:v>0.20508358270412677</c:v>
                  </c:pt>
                  <c:pt idx="381">
                    <c:v>0.20454753876105355</c:v>
                  </c:pt>
                  <c:pt idx="382">
                    <c:v>0.20401428970775146</c:v>
                  </c:pt>
                  <c:pt idx="383">
                    <c:v>0.20348381374263833</c:v>
                  </c:pt>
                  <c:pt idx="384">
                    <c:v>0.20463371320861287</c:v>
                  </c:pt>
                  <c:pt idx="385">
                    <c:v>0.20410457084788844</c:v>
                  </c:pt>
                  <c:pt idx="386">
                    <c:v>0.20357815793011788</c:v>
                  </c:pt>
                  <c:pt idx="387">
                    <c:v>0.20486079361002146</c:v>
                  </c:pt>
                  <c:pt idx="388">
                    <c:v>0.20596815514096165</c:v>
                  </c:pt>
                  <c:pt idx="389">
                    <c:v>0.20704874963005254</c:v>
                  </c:pt>
                  <c:pt idx="390">
                    <c:v>0.2065203630109545</c:v>
                  </c:pt>
                  <c:pt idx="391">
                    <c:v>0.20599466638412856</c:v>
                  </c:pt>
                  <c:pt idx="392">
                    <c:v>0.20547163925993456</c:v>
                  </c:pt>
                  <c:pt idx="393">
                    <c:v>0.20669442693108417</c:v>
                  </c:pt>
                  <c:pt idx="394">
                    <c:v>0.20773504140758178</c:v>
                  </c:pt>
                  <c:pt idx="395">
                    <c:v>0.20721154713253456</c:v>
                  </c:pt>
                  <c:pt idx="396">
                    <c:v>0.20669068462943008</c:v>
                  </c:pt>
                  <c:pt idx="397">
                    <c:v>0.20617243410202771</c:v>
                  </c:pt>
                  <c:pt idx="398">
                    <c:v>0.20565677595213391</c:v>
                  </c:pt>
                  <c:pt idx="399">
                    <c:v>0.20514369077712755</c:v>
                  </c:pt>
                  <c:pt idx="400">
                    <c:v>0.2046331593675321</c:v>
                  </c:pt>
                  <c:pt idx="401">
                    <c:v>0.20412516270461525</c:v>
                  </c:pt>
                  <c:pt idx="402">
                    <c:v>0.20361968195802432</c:v>
                  </c:pt>
                  <c:pt idx="403">
                    <c:v>0.20311669848346769</c:v>
                  </c:pt>
                  <c:pt idx="404">
                    <c:v>0.20428306917824662</c:v>
                  </c:pt>
                  <c:pt idx="405">
                    <c:v>0.20527979564831048</c:v>
                  </c:pt>
                  <c:pt idx="406">
                    <c:v>0.20477641032938357</c:v>
                  </c:pt>
                  <c:pt idx="407">
                    <c:v>0.20427548775130908</c:v>
                  </c:pt>
                  <c:pt idx="408">
                    <c:v>0.20377700988538189</c:v>
                  </c:pt>
                  <c:pt idx="409">
                    <c:v>0.20328095887843778</c:v>
                  </c:pt>
                  <c:pt idx="410">
                    <c:v>0.20425078995373064</c:v>
                  </c:pt>
                  <c:pt idx="411">
                    <c:v>0.20536432007395605</c:v>
                  </c:pt>
                  <c:pt idx="412">
                    <c:v>0.20630314768796135</c:v>
                  </c:pt>
                  <c:pt idx="413">
                    <c:v>0.20738252560396797</c:v>
                  </c:pt>
                  <c:pt idx="414">
                    <c:v>0.20688371298681654</c:v>
                  </c:pt>
                  <c:pt idx="415">
                    <c:v>0.20779209653288128</c:v>
                  </c:pt>
                  <c:pt idx="416">
                    <c:v>0.2072948613291748</c:v>
                  </c:pt>
                  <c:pt idx="417">
                    <c:v>0.20680000014189751</c:v>
                  </c:pt>
                  <c:pt idx="418">
                    <c:v>0.2063074960097793</c:v>
                  </c:pt>
                  <c:pt idx="419">
                    <c:v>0.20719318026178069</c:v>
                  </c:pt>
                  <c:pt idx="420">
                    <c:v>0.20670225700403225</c:v>
                  </c:pt>
                  <c:pt idx="421">
                    <c:v>0.20621365461159208</c:v>
                  </c:pt>
                  <c:pt idx="422">
                    <c:v>0.20572735666540595</c:v>
                  </c:pt>
                  <c:pt idx="423">
                    <c:v>0.20524334690093049</c:v>
                  </c:pt>
                  <c:pt idx="424">
                    <c:v>0.20627030481093264</c:v>
                  </c:pt>
                  <c:pt idx="425">
                    <c:v>0.20578708916542726</c:v>
                  </c:pt>
                  <c:pt idx="426">
                    <c:v>0.20530613220848276</c:v>
                  </c:pt>
                  <c:pt idx="427">
                    <c:v>0.20482741814048644</c:v>
                  </c:pt>
                  <c:pt idx="428">
                    <c:v>0.20435093130884027</c:v>
                  </c:pt>
                  <c:pt idx="429">
                    <c:v>0.2038766562062555</c:v>
                  </c:pt>
                  <c:pt idx="430">
                    <c:v>0.20340457746906787</c:v>
                  </c:pt>
                  <c:pt idx="431">
                    <c:v>0.20425590542298105</c:v>
                  </c:pt>
                  <c:pt idx="432">
                    <c:v>0.20378529045740004</c:v>
                  </c:pt>
                  <c:pt idx="433">
                    <c:v>0.20331683912566048</c:v>
                  </c:pt>
                  <c:pt idx="434">
                    <c:v>0.20285053654127289</c:v>
                  </c:pt>
                  <c:pt idx="435">
                    <c:v>0.20238636795400108</c:v>
                  </c:pt>
                  <c:pt idx="436">
                    <c:v>0.20336942184333948</c:v>
                  </c:pt>
                  <c:pt idx="437">
                    <c:v>0.20419257938422233</c:v>
                  </c:pt>
                  <c:pt idx="438">
                    <c:v>0.20372849683623584</c:v>
                  </c:pt>
                  <c:pt idx="439">
                    <c:v>0.2046822149164137</c:v>
                  </c:pt>
                  <c:pt idx="440">
                    <c:v>0.20620777560031689</c:v>
                  </c:pt>
                  <c:pt idx="441">
                    <c:v>0.20574229439152819</c:v>
                  </c:pt>
                  <c:pt idx="442">
                    <c:v>0.20666296747637194</c:v>
                  </c:pt>
                  <c:pt idx="443">
                    <c:v>0.20619838260224357</c:v>
                  </c:pt>
                  <c:pt idx="444">
                    <c:v>0.20573588183490579</c:v>
                  </c:pt>
                  <c:pt idx="445">
                    <c:v>0.20527545118200144</c:v>
                  </c:pt>
                  <c:pt idx="446">
                    <c:v>0.20481707677615438</c:v>
                  </c:pt>
                  <c:pt idx="447">
                    <c:v>0.20436074487356765</c:v>
                  </c:pt>
                  <c:pt idx="448">
                    <c:v>0.20525624626071931</c:v>
                  </c:pt>
                  <c:pt idx="449">
                    <c:v>0.20480081466331937</c:v>
                  </c:pt>
                  <c:pt idx="450">
                    <c:v>0.20434739964780793</c:v>
                  </c:pt>
                  <c:pt idx="451">
                    <c:v>0.20389598785014029</c:v>
                  </c:pt>
                  <c:pt idx="452">
                    <c:v>0.20344656602410041</c:v>
                  </c:pt>
                  <c:pt idx="453">
                    <c:v>0.20299912103999701</c:v>
                  </c:pt>
                  <c:pt idx="454">
                    <c:v>0.20255363988339373</c:v>
                  </c:pt>
                  <c:pt idx="455">
                    <c:v>0.20399796991288188</c:v>
                  </c:pt>
                  <c:pt idx="456">
                    <c:v>0.20485806453502597</c:v>
                  </c:pt>
                  <c:pt idx="457">
                    <c:v>0.20441145490142962</c:v>
                  </c:pt>
                  <c:pt idx="458">
                    <c:v>0.20396678832614493</c:v>
                  </c:pt>
                  <c:pt idx="459">
                    <c:v>0.20352405215628547</c:v>
                  </c:pt>
                  <c:pt idx="460">
                    <c:v>0.20308323384858401</c:v>
                  </c:pt>
                  <c:pt idx="461">
                    <c:v>0.20264432096820853</c:v>
                  </c:pt>
                  <c:pt idx="462">
                    <c:v>0.20417770819748995</c:v>
                  </c:pt>
                  <c:pt idx="463">
                    <c:v>0.20373817437990485</c:v>
                  </c:pt>
                  <c:pt idx="464">
                    <c:v>0.20330052886454572</c:v>
                  </c:pt>
                  <c:pt idx="465">
                    <c:v>0.20286475950888275</c:v>
                  </c:pt>
                  <c:pt idx="466">
                    <c:v>0.20423647259149799</c:v>
                  </c:pt>
                  <c:pt idx="467">
                    <c:v>0.20571379701600545</c:v>
                  </c:pt>
                  <c:pt idx="468">
                    <c:v>0.20527565439831985</c:v>
                  </c:pt>
                  <c:pt idx="469">
                    <c:v>0.20483937417989306</c:v>
                  </c:pt>
                  <c:pt idx="470">
                    <c:v>0.20440494451126878</c:v>
                  </c:pt>
                  <c:pt idx="471">
                    <c:v>0.20397235364329602</c:v>
                  </c:pt>
                  <c:pt idx="472">
                    <c:v>0.20354158992607577</c:v>
                  </c:pt>
                  <c:pt idx="473">
                    <c:v>0.20311264180791322</c:v>
                  </c:pt>
                  <c:pt idx="474">
                    <c:v>0.20268549783428594</c:v>
                  </c:pt>
                  <c:pt idx="475">
                    <c:v>0.2022601466468231</c:v>
                  </c:pt>
                  <c:pt idx="476">
                    <c:v>0.20368758203513268</c:v>
                  </c:pt>
                  <c:pt idx="477">
                    <c:v>0.20326179546494022</c:v>
                  </c:pt>
                  <c:pt idx="478">
                    <c:v>0.20283778530002605</c:v>
                  </c:pt>
                  <c:pt idx="479">
                    <c:v>0.20241554044664892</c:v>
                  </c:pt>
                  <c:pt idx="480">
                    <c:v>0.20199504990325243</c:v>
                  </c:pt>
                  <c:pt idx="481">
                    <c:v>0.20157630275950458</c:v>
                  </c:pt>
                  <c:pt idx="482">
                    <c:v>0.20296292076743352</c:v>
                  </c:pt>
                  <c:pt idx="483">
                    <c:v>0.20254380787092635</c:v>
                  </c:pt>
                  <c:pt idx="484">
                    <c:v>0.20212642232010916</c:v>
                  </c:pt>
                  <c:pt idx="485">
                    <c:v>0.20171075345823761</c:v>
                  </c:pt>
                  <c:pt idx="486">
                    <c:v>0.20129679071605075</c:v>
                  </c:pt>
                  <c:pt idx="487">
                    <c:v>0.20088452361087214</c:v>
                  </c:pt>
                  <c:pt idx="488">
                    <c:v>0.20047394174572342</c:v>
                  </c:pt>
                  <c:pt idx="489">
                    <c:v>0.200065034808458</c:v>
                  </c:pt>
                  <c:pt idx="490">
                    <c:v>0.19965779257089017</c:v>
                  </c:pt>
                  <c:pt idx="491">
                    <c:v>0.19925220488794465</c:v>
                  </c:pt>
                  <c:pt idx="492">
                    <c:v>0.19884826169681444</c:v>
                  </c:pt>
                  <c:pt idx="493">
                    <c:v>0.19844595301612905</c:v>
                  </c:pt>
                  <c:pt idx="494">
                    <c:v>0.19804526894513025</c:v>
                  </c:pt>
                  <c:pt idx="495">
                    <c:v>0.19764619966286434</c:v>
                  </c:pt>
                  <c:pt idx="496">
                    <c:v>0.19724873542737476</c:v>
                  </c:pt>
                  <c:pt idx="497">
                    <c:v>0.19857869727617311</c:v>
                  </c:pt>
                  <c:pt idx="498">
                    <c:v>0.19818088522356411</c:v>
                  </c:pt>
                  <c:pt idx="499">
                    <c:v>0.19778466385520063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errBars>
          <c:xVal>
            <c:numRef>
              <c:f>'Measurements Celtra'!$B$2:$B$778</c:f>
              <c:numCache>
                <c:formatCode>General</c:formatCode>
                <c:ptCount val="7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'Measurements Celtra'!$P$2:$P$778</c:f>
              <c:numCache>
                <c:formatCode>General</c:formatCode>
                <c:ptCount val="777"/>
                <c:pt idx="0">
                  <c:v>92.15</c:v>
                </c:pt>
                <c:pt idx="1">
                  <c:v>93.09</c:v>
                </c:pt>
                <c:pt idx="2">
                  <c:v>92.39</c:v>
                </c:pt>
                <c:pt idx="3">
                  <c:v>92.66</c:v>
                </c:pt>
                <c:pt idx="4">
                  <c:v>92.42</c:v>
                </c:pt>
                <c:pt idx="5">
                  <c:v>92.33</c:v>
                </c:pt>
                <c:pt idx="6">
                  <c:v>92.43</c:v>
                </c:pt>
                <c:pt idx="7">
                  <c:v>92.27</c:v>
                </c:pt>
                <c:pt idx="8">
                  <c:v>92.19</c:v>
                </c:pt>
                <c:pt idx="9">
                  <c:v>92.03</c:v>
                </c:pt>
                <c:pt idx="10">
                  <c:v>92.06</c:v>
                </c:pt>
                <c:pt idx="11">
                  <c:v>92.09</c:v>
                </c:pt>
                <c:pt idx="12">
                  <c:v>91.95</c:v>
                </c:pt>
                <c:pt idx="13">
                  <c:v>91.9</c:v>
                </c:pt>
                <c:pt idx="14">
                  <c:v>91.86</c:v>
                </c:pt>
                <c:pt idx="15">
                  <c:v>91.76</c:v>
                </c:pt>
                <c:pt idx="16">
                  <c:v>91.82</c:v>
                </c:pt>
                <c:pt idx="17">
                  <c:v>91.84</c:v>
                </c:pt>
                <c:pt idx="18">
                  <c:v>91.8</c:v>
                </c:pt>
                <c:pt idx="19">
                  <c:v>91.71</c:v>
                </c:pt>
                <c:pt idx="20">
                  <c:v>91.69</c:v>
                </c:pt>
                <c:pt idx="21">
                  <c:v>91.69</c:v>
                </c:pt>
                <c:pt idx="22">
                  <c:v>91.69</c:v>
                </c:pt>
                <c:pt idx="23">
                  <c:v>91.73</c:v>
                </c:pt>
                <c:pt idx="24">
                  <c:v>91.71</c:v>
                </c:pt>
                <c:pt idx="25">
                  <c:v>91.63</c:v>
                </c:pt>
                <c:pt idx="26">
                  <c:v>91.69</c:v>
                </c:pt>
                <c:pt idx="27">
                  <c:v>91.67</c:v>
                </c:pt>
                <c:pt idx="28">
                  <c:v>91.65</c:v>
                </c:pt>
                <c:pt idx="29">
                  <c:v>91.65</c:v>
                </c:pt>
                <c:pt idx="30">
                  <c:v>91.78</c:v>
                </c:pt>
                <c:pt idx="31">
                  <c:v>91.81</c:v>
                </c:pt>
                <c:pt idx="32">
                  <c:v>91.79</c:v>
                </c:pt>
                <c:pt idx="33">
                  <c:v>91.85</c:v>
                </c:pt>
                <c:pt idx="34">
                  <c:v>91.89</c:v>
                </c:pt>
                <c:pt idx="35">
                  <c:v>91.91</c:v>
                </c:pt>
                <c:pt idx="36">
                  <c:v>91.87</c:v>
                </c:pt>
                <c:pt idx="37">
                  <c:v>91.87</c:v>
                </c:pt>
                <c:pt idx="38">
                  <c:v>91.87</c:v>
                </c:pt>
                <c:pt idx="39">
                  <c:v>91.89</c:v>
                </c:pt>
                <c:pt idx="40">
                  <c:v>91.88</c:v>
                </c:pt>
                <c:pt idx="41">
                  <c:v>91.85</c:v>
                </c:pt>
                <c:pt idx="42">
                  <c:v>91.85</c:v>
                </c:pt>
                <c:pt idx="43">
                  <c:v>91.85</c:v>
                </c:pt>
                <c:pt idx="44">
                  <c:v>91.88</c:v>
                </c:pt>
                <c:pt idx="45">
                  <c:v>91.89</c:v>
                </c:pt>
                <c:pt idx="46">
                  <c:v>91.9</c:v>
                </c:pt>
                <c:pt idx="47">
                  <c:v>91.87</c:v>
                </c:pt>
                <c:pt idx="48">
                  <c:v>91.86</c:v>
                </c:pt>
                <c:pt idx="49">
                  <c:v>91.84</c:v>
                </c:pt>
                <c:pt idx="50">
                  <c:v>91.86</c:v>
                </c:pt>
                <c:pt idx="51">
                  <c:v>91.86</c:v>
                </c:pt>
                <c:pt idx="52">
                  <c:v>91.89</c:v>
                </c:pt>
                <c:pt idx="53">
                  <c:v>91.85</c:v>
                </c:pt>
                <c:pt idx="54">
                  <c:v>91.86</c:v>
                </c:pt>
                <c:pt idx="55">
                  <c:v>91.87</c:v>
                </c:pt>
                <c:pt idx="56">
                  <c:v>91.88</c:v>
                </c:pt>
                <c:pt idx="57">
                  <c:v>91.87</c:v>
                </c:pt>
                <c:pt idx="58">
                  <c:v>91.87</c:v>
                </c:pt>
                <c:pt idx="59">
                  <c:v>91.86</c:v>
                </c:pt>
                <c:pt idx="60">
                  <c:v>91.85</c:v>
                </c:pt>
                <c:pt idx="61">
                  <c:v>91.84</c:v>
                </c:pt>
                <c:pt idx="62">
                  <c:v>91.85</c:v>
                </c:pt>
                <c:pt idx="63">
                  <c:v>91.87</c:v>
                </c:pt>
                <c:pt idx="64">
                  <c:v>91.87</c:v>
                </c:pt>
                <c:pt idx="65">
                  <c:v>91.86</c:v>
                </c:pt>
                <c:pt idx="66">
                  <c:v>91.86</c:v>
                </c:pt>
                <c:pt idx="67">
                  <c:v>91.84</c:v>
                </c:pt>
                <c:pt idx="68">
                  <c:v>91.85</c:v>
                </c:pt>
                <c:pt idx="69">
                  <c:v>91.84</c:v>
                </c:pt>
                <c:pt idx="70">
                  <c:v>91.85</c:v>
                </c:pt>
                <c:pt idx="71">
                  <c:v>91.84</c:v>
                </c:pt>
                <c:pt idx="72">
                  <c:v>91.85</c:v>
                </c:pt>
                <c:pt idx="73">
                  <c:v>91.86</c:v>
                </c:pt>
                <c:pt idx="74">
                  <c:v>91.84</c:v>
                </c:pt>
                <c:pt idx="75">
                  <c:v>91.83</c:v>
                </c:pt>
                <c:pt idx="76">
                  <c:v>91.83</c:v>
                </c:pt>
                <c:pt idx="77">
                  <c:v>91.82</c:v>
                </c:pt>
                <c:pt idx="78">
                  <c:v>91.84</c:v>
                </c:pt>
                <c:pt idx="79">
                  <c:v>91.84</c:v>
                </c:pt>
                <c:pt idx="80">
                  <c:v>91.83</c:v>
                </c:pt>
                <c:pt idx="81">
                  <c:v>91.83</c:v>
                </c:pt>
                <c:pt idx="82">
                  <c:v>91.81</c:v>
                </c:pt>
                <c:pt idx="83">
                  <c:v>91.84</c:v>
                </c:pt>
                <c:pt idx="84">
                  <c:v>91.84</c:v>
                </c:pt>
                <c:pt idx="85">
                  <c:v>91.85</c:v>
                </c:pt>
                <c:pt idx="86">
                  <c:v>91.87</c:v>
                </c:pt>
                <c:pt idx="87">
                  <c:v>91.86</c:v>
                </c:pt>
                <c:pt idx="88">
                  <c:v>91.87</c:v>
                </c:pt>
                <c:pt idx="89">
                  <c:v>91.85</c:v>
                </c:pt>
                <c:pt idx="90">
                  <c:v>91.83</c:v>
                </c:pt>
                <c:pt idx="91">
                  <c:v>91.83</c:v>
                </c:pt>
                <c:pt idx="92">
                  <c:v>91.83</c:v>
                </c:pt>
                <c:pt idx="93">
                  <c:v>91.85</c:v>
                </c:pt>
                <c:pt idx="94">
                  <c:v>91.84</c:v>
                </c:pt>
                <c:pt idx="95">
                  <c:v>91.83</c:v>
                </c:pt>
                <c:pt idx="96">
                  <c:v>91.82</c:v>
                </c:pt>
                <c:pt idx="97">
                  <c:v>91.82</c:v>
                </c:pt>
                <c:pt idx="98">
                  <c:v>91.8</c:v>
                </c:pt>
                <c:pt idx="99">
                  <c:v>91.79</c:v>
                </c:pt>
                <c:pt idx="100">
                  <c:v>91.78</c:v>
                </c:pt>
                <c:pt idx="101">
                  <c:v>91.78</c:v>
                </c:pt>
                <c:pt idx="102">
                  <c:v>91.78</c:v>
                </c:pt>
                <c:pt idx="103">
                  <c:v>91.79</c:v>
                </c:pt>
                <c:pt idx="104">
                  <c:v>91.78</c:v>
                </c:pt>
                <c:pt idx="105">
                  <c:v>91.79</c:v>
                </c:pt>
                <c:pt idx="106">
                  <c:v>91.78</c:v>
                </c:pt>
                <c:pt idx="107">
                  <c:v>91.78</c:v>
                </c:pt>
                <c:pt idx="108">
                  <c:v>91.79</c:v>
                </c:pt>
                <c:pt idx="109">
                  <c:v>91.79</c:v>
                </c:pt>
                <c:pt idx="110">
                  <c:v>91.78</c:v>
                </c:pt>
                <c:pt idx="111">
                  <c:v>91.79</c:v>
                </c:pt>
                <c:pt idx="112">
                  <c:v>91.81</c:v>
                </c:pt>
                <c:pt idx="113">
                  <c:v>91.83</c:v>
                </c:pt>
                <c:pt idx="114">
                  <c:v>91.83</c:v>
                </c:pt>
                <c:pt idx="115">
                  <c:v>91.82</c:v>
                </c:pt>
                <c:pt idx="116">
                  <c:v>91.82</c:v>
                </c:pt>
                <c:pt idx="117">
                  <c:v>91.82</c:v>
                </c:pt>
                <c:pt idx="118">
                  <c:v>91.83</c:v>
                </c:pt>
                <c:pt idx="119">
                  <c:v>91.84</c:v>
                </c:pt>
                <c:pt idx="120">
                  <c:v>91.85</c:v>
                </c:pt>
                <c:pt idx="121">
                  <c:v>91.85</c:v>
                </c:pt>
                <c:pt idx="122">
                  <c:v>91.85</c:v>
                </c:pt>
                <c:pt idx="123">
                  <c:v>91.85</c:v>
                </c:pt>
                <c:pt idx="124">
                  <c:v>91.86</c:v>
                </c:pt>
                <c:pt idx="125">
                  <c:v>91.85</c:v>
                </c:pt>
                <c:pt idx="126">
                  <c:v>91.86</c:v>
                </c:pt>
                <c:pt idx="127">
                  <c:v>91.86</c:v>
                </c:pt>
                <c:pt idx="128">
                  <c:v>91.85</c:v>
                </c:pt>
                <c:pt idx="129">
                  <c:v>91.83</c:v>
                </c:pt>
                <c:pt idx="130">
                  <c:v>91.84</c:v>
                </c:pt>
                <c:pt idx="131">
                  <c:v>91.83</c:v>
                </c:pt>
                <c:pt idx="132">
                  <c:v>91.81</c:v>
                </c:pt>
                <c:pt idx="133">
                  <c:v>91.82</c:v>
                </c:pt>
                <c:pt idx="134">
                  <c:v>91.81</c:v>
                </c:pt>
                <c:pt idx="135">
                  <c:v>91.82</c:v>
                </c:pt>
                <c:pt idx="136">
                  <c:v>91.81</c:v>
                </c:pt>
                <c:pt idx="137">
                  <c:v>91.81</c:v>
                </c:pt>
                <c:pt idx="138">
                  <c:v>91.8</c:v>
                </c:pt>
                <c:pt idx="139">
                  <c:v>91.8</c:v>
                </c:pt>
                <c:pt idx="140">
                  <c:v>91.8</c:v>
                </c:pt>
                <c:pt idx="141">
                  <c:v>91.8</c:v>
                </c:pt>
                <c:pt idx="142">
                  <c:v>91.8</c:v>
                </c:pt>
                <c:pt idx="143">
                  <c:v>91.81</c:v>
                </c:pt>
                <c:pt idx="144">
                  <c:v>91.81</c:v>
                </c:pt>
                <c:pt idx="145">
                  <c:v>91.82</c:v>
                </c:pt>
                <c:pt idx="146">
                  <c:v>91.81</c:v>
                </c:pt>
                <c:pt idx="147">
                  <c:v>91.82</c:v>
                </c:pt>
                <c:pt idx="148">
                  <c:v>91.82</c:v>
                </c:pt>
                <c:pt idx="149">
                  <c:v>91.82</c:v>
                </c:pt>
                <c:pt idx="150">
                  <c:v>91.82</c:v>
                </c:pt>
                <c:pt idx="151">
                  <c:v>91.82</c:v>
                </c:pt>
                <c:pt idx="152">
                  <c:v>91.82</c:v>
                </c:pt>
                <c:pt idx="153">
                  <c:v>91.81</c:v>
                </c:pt>
                <c:pt idx="154">
                  <c:v>91.83</c:v>
                </c:pt>
                <c:pt idx="155">
                  <c:v>91.83</c:v>
                </c:pt>
                <c:pt idx="156">
                  <c:v>91.83</c:v>
                </c:pt>
                <c:pt idx="157">
                  <c:v>91.82</c:v>
                </c:pt>
                <c:pt idx="158">
                  <c:v>91.83</c:v>
                </c:pt>
                <c:pt idx="159">
                  <c:v>91.83</c:v>
                </c:pt>
                <c:pt idx="160">
                  <c:v>91.83</c:v>
                </c:pt>
                <c:pt idx="161">
                  <c:v>91.82</c:v>
                </c:pt>
                <c:pt idx="162">
                  <c:v>91.81</c:v>
                </c:pt>
                <c:pt idx="163">
                  <c:v>91.81</c:v>
                </c:pt>
                <c:pt idx="164">
                  <c:v>91.81</c:v>
                </c:pt>
                <c:pt idx="165">
                  <c:v>91.81</c:v>
                </c:pt>
                <c:pt idx="166">
                  <c:v>91.81</c:v>
                </c:pt>
                <c:pt idx="167">
                  <c:v>91.81</c:v>
                </c:pt>
                <c:pt idx="168">
                  <c:v>91.81</c:v>
                </c:pt>
                <c:pt idx="169">
                  <c:v>91.81</c:v>
                </c:pt>
                <c:pt idx="170">
                  <c:v>91.8</c:v>
                </c:pt>
                <c:pt idx="171">
                  <c:v>91.81</c:v>
                </c:pt>
                <c:pt idx="172">
                  <c:v>91.8</c:v>
                </c:pt>
                <c:pt idx="173">
                  <c:v>91.8</c:v>
                </c:pt>
                <c:pt idx="174">
                  <c:v>91.8</c:v>
                </c:pt>
                <c:pt idx="175">
                  <c:v>91.81</c:v>
                </c:pt>
                <c:pt idx="176">
                  <c:v>91.82</c:v>
                </c:pt>
                <c:pt idx="177">
                  <c:v>91.81</c:v>
                </c:pt>
                <c:pt idx="178">
                  <c:v>91.82</c:v>
                </c:pt>
                <c:pt idx="179">
                  <c:v>91.82</c:v>
                </c:pt>
                <c:pt idx="180">
                  <c:v>91.81</c:v>
                </c:pt>
                <c:pt idx="181">
                  <c:v>91.81</c:v>
                </c:pt>
                <c:pt idx="182">
                  <c:v>91.81</c:v>
                </c:pt>
                <c:pt idx="183">
                  <c:v>91.81</c:v>
                </c:pt>
                <c:pt idx="184">
                  <c:v>91.8</c:v>
                </c:pt>
                <c:pt idx="185">
                  <c:v>91.79</c:v>
                </c:pt>
                <c:pt idx="186">
                  <c:v>91.79</c:v>
                </c:pt>
                <c:pt idx="187">
                  <c:v>91.8</c:v>
                </c:pt>
                <c:pt idx="188">
                  <c:v>91.8</c:v>
                </c:pt>
                <c:pt idx="189">
                  <c:v>91.79</c:v>
                </c:pt>
                <c:pt idx="190">
                  <c:v>91.8</c:v>
                </c:pt>
                <c:pt idx="191">
                  <c:v>91.8</c:v>
                </c:pt>
                <c:pt idx="192">
                  <c:v>91.8</c:v>
                </c:pt>
                <c:pt idx="193">
                  <c:v>91.8</c:v>
                </c:pt>
                <c:pt idx="194">
                  <c:v>91.79</c:v>
                </c:pt>
                <c:pt idx="195">
                  <c:v>91.79</c:v>
                </c:pt>
                <c:pt idx="196">
                  <c:v>91.79</c:v>
                </c:pt>
                <c:pt idx="197">
                  <c:v>91.8</c:v>
                </c:pt>
                <c:pt idx="198">
                  <c:v>91.79</c:v>
                </c:pt>
                <c:pt idx="199">
                  <c:v>91.8</c:v>
                </c:pt>
                <c:pt idx="200">
                  <c:v>91.8</c:v>
                </c:pt>
                <c:pt idx="201">
                  <c:v>91.81</c:v>
                </c:pt>
                <c:pt idx="202">
                  <c:v>91.81</c:v>
                </c:pt>
                <c:pt idx="203">
                  <c:v>91.81</c:v>
                </c:pt>
                <c:pt idx="204">
                  <c:v>91.82</c:v>
                </c:pt>
                <c:pt idx="205">
                  <c:v>91.82</c:v>
                </c:pt>
                <c:pt idx="206">
                  <c:v>91.83</c:v>
                </c:pt>
                <c:pt idx="207">
                  <c:v>91.83</c:v>
                </c:pt>
                <c:pt idx="208">
                  <c:v>91.83</c:v>
                </c:pt>
                <c:pt idx="209">
                  <c:v>91.83</c:v>
                </c:pt>
                <c:pt idx="210">
                  <c:v>91.83</c:v>
                </c:pt>
                <c:pt idx="211">
                  <c:v>91.84</c:v>
                </c:pt>
                <c:pt idx="212">
                  <c:v>91.85</c:v>
                </c:pt>
                <c:pt idx="213">
                  <c:v>91.85</c:v>
                </c:pt>
                <c:pt idx="214">
                  <c:v>91.85</c:v>
                </c:pt>
                <c:pt idx="215">
                  <c:v>91.86</c:v>
                </c:pt>
                <c:pt idx="216">
                  <c:v>91.86</c:v>
                </c:pt>
                <c:pt idx="217">
                  <c:v>91.87</c:v>
                </c:pt>
                <c:pt idx="218">
                  <c:v>91.86</c:v>
                </c:pt>
                <c:pt idx="219">
                  <c:v>91.86</c:v>
                </c:pt>
                <c:pt idx="220">
                  <c:v>91.87</c:v>
                </c:pt>
                <c:pt idx="221">
                  <c:v>91.87</c:v>
                </c:pt>
                <c:pt idx="222">
                  <c:v>91.87</c:v>
                </c:pt>
                <c:pt idx="223">
                  <c:v>91.88</c:v>
                </c:pt>
                <c:pt idx="224">
                  <c:v>91.88</c:v>
                </c:pt>
                <c:pt idx="225">
                  <c:v>91.88</c:v>
                </c:pt>
                <c:pt idx="226">
                  <c:v>91.88</c:v>
                </c:pt>
                <c:pt idx="227">
                  <c:v>91.9</c:v>
                </c:pt>
                <c:pt idx="228">
                  <c:v>91.89</c:v>
                </c:pt>
                <c:pt idx="229">
                  <c:v>91.9</c:v>
                </c:pt>
                <c:pt idx="230">
                  <c:v>91.9</c:v>
                </c:pt>
                <c:pt idx="231">
                  <c:v>91.9</c:v>
                </c:pt>
                <c:pt idx="232">
                  <c:v>91.9</c:v>
                </c:pt>
                <c:pt idx="233">
                  <c:v>91.89</c:v>
                </c:pt>
                <c:pt idx="234">
                  <c:v>91.89</c:v>
                </c:pt>
                <c:pt idx="235">
                  <c:v>91.88</c:v>
                </c:pt>
                <c:pt idx="236">
                  <c:v>91.88</c:v>
                </c:pt>
                <c:pt idx="237">
                  <c:v>91.89</c:v>
                </c:pt>
                <c:pt idx="238">
                  <c:v>91.88</c:v>
                </c:pt>
                <c:pt idx="239">
                  <c:v>91.89</c:v>
                </c:pt>
                <c:pt idx="240">
                  <c:v>91.88</c:v>
                </c:pt>
                <c:pt idx="241">
                  <c:v>91.88</c:v>
                </c:pt>
                <c:pt idx="242">
                  <c:v>91.89</c:v>
                </c:pt>
                <c:pt idx="243">
                  <c:v>91.88</c:v>
                </c:pt>
                <c:pt idx="244">
                  <c:v>91.88</c:v>
                </c:pt>
                <c:pt idx="245">
                  <c:v>91.88</c:v>
                </c:pt>
                <c:pt idx="246">
                  <c:v>91.88</c:v>
                </c:pt>
                <c:pt idx="247">
                  <c:v>91.88</c:v>
                </c:pt>
                <c:pt idx="248">
                  <c:v>91.88</c:v>
                </c:pt>
                <c:pt idx="249">
                  <c:v>91.87</c:v>
                </c:pt>
                <c:pt idx="250">
                  <c:v>91.88</c:v>
                </c:pt>
                <c:pt idx="251">
                  <c:v>91.88</c:v>
                </c:pt>
                <c:pt idx="252">
                  <c:v>91.87</c:v>
                </c:pt>
                <c:pt idx="253">
                  <c:v>91.88</c:v>
                </c:pt>
                <c:pt idx="254">
                  <c:v>91.88</c:v>
                </c:pt>
                <c:pt idx="255">
                  <c:v>91.88</c:v>
                </c:pt>
                <c:pt idx="256">
                  <c:v>91.88</c:v>
                </c:pt>
                <c:pt idx="257">
                  <c:v>91.89</c:v>
                </c:pt>
                <c:pt idx="258">
                  <c:v>91.88</c:v>
                </c:pt>
                <c:pt idx="259">
                  <c:v>91.88</c:v>
                </c:pt>
                <c:pt idx="260">
                  <c:v>91.88</c:v>
                </c:pt>
                <c:pt idx="261">
                  <c:v>91.88</c:v>
                </c:pt>
                <c:pt idx="262">
                  <c:v>91.89</c:v>
                </c:pt>
                <c:pt idx="263">
                  <c:v>91.89</c:v>
                </c:pt>
                <c:pt idx="264">
                  <c:v>91.88</c:v>
                </c:pt>
                <c:pt idx="265">
                  <c:v>91.89</c:v>
                </c:pt>
                <c:pt idx="266">
                  <c:v>91.89</c:v>
                </c:pt>
                <c:pt idx="267">
                  <c:v>91.89</c:v>
                </c:pt>
                <c:pt idx="268">
                  <c:v>91.89</c:v>
                </c:pt>
                <c:pt idx="269">
                  <c:v>91.89</c:v>
                </c:pt>
                <c:pt idx="270">
                  <c:v>91.88</c:v>
                </c:pt>
                <c:pt idx="271">
                  <c:v>91.87</c:v>
                </c:pt>
                <c:pt idx="272">
                  <c:v>91.88</c:v>
                </c:pt>
                <c:pt idx="273">
                  <c:v>91.88</c:v>
                </c:pt>
                <c:pt idx="274">
                  <c:v>91.88</c:v>
                </c:pt>
                <c:pt idx="275">
                  <c:v>91.89</c:v>
                </c:pt>
                <c:pt idx="276">
                  <c:v>91.88</c:v>
                </c:pt>
                <c:pt idx="277">
                  <c:v>91.88</c:v>
                </c:pt>
                <c:pt idx="278">
                  <c:v>91.88</c:v>
                </c:pt>
                <c:pt idx="279">
                  <c:v>91.88</c:v>
                </c:pt>
                <c:pt idx="280">
                  <c:v>91.87</c:v>
                </c:pt>
                <c:pt idx="281">
                  <c:v>91.87</c:v>
                </c:pt>
                <c:pt idx="282">
                  <c:v>91.87</c:v>
                </c:pt>
                <c:pt idx="283">
                  <c:v>91.86</c:v>
                </c:pt>
                <c:pt idx="284">
                  <c:v>91.87</c:v>
                </c:pt>
                <c:pt idx="285">
                  <c:v>91.86</c:v>
                </c:pt>
                <c:pt idx="286">
                  <c:v>91.87</c:v>
                </c:pt>
                <c:pt idx="287">
                  <c:v>91.87</c:v>
                </c:pt>
                <c:pt idx="288">
                  <c:v>91.86</c:v>
                </c:pt>
                <c:pt idx="289">
                  <c:v>91.86</c:v>
                </c:pt>
                <c:pt idx="290">
                  <c:v>91.86</c:v>
                </c:pt>
                <c:pt idx="291">
                  <c:v>91.87</c:v>
                </c:pt>
                <c:pt idx="292">
                  <c:v>91.87</c:v>
                </c:pt>
                <c:pt idx="293">
                  <c:v>91.88</c:v>
                </c:pt>
                <c:pt idx="294">
                  <c:v>91.88</c:v>
                </c:pt>
                <c:pt idx="295">
                  <c:v>91.87</c:v>
                </c:pt>
                <c:pt idx="296">
                  <c:v>91.87</c:v>
                </c:pt>
                <c:pt idx="297">
                  <c:v>91.86</c:v>
                </c:pt>
                <c:pt idx="298">
                  <c:v>91.87</c:v>
                </c:pt>
                <c:pt idx="299">
                  <c:v>91.87</c:v>
                </c:pt>
                <c:pt idx="300">
                  <c:v>91.87</c:v>
                </c:pt>
                <c:pt idx="301">
                  <c:v>91.87</c:v>
                </c:pt>
                <c:pt idx="302">
                  <c:v>91.86</c:v>
                </c:pt>
                <c:pt idx="303">
                  <c:v>91.87</c:v>
                </c:pt>
                <c:pt idx="304">
                  <c:v>91.87</c:v>
                </c:pt>
                <c:pt idx="305">
                  <c:v>91.87</c:v>
                </c:pt>
                <c:pt idx="306">
                  <c:v>91.87</c:v>
                </c:pt>
                <c:pt idx="307">
                  <c:v>91.87</c:v>
                </c:pt>
                <c:pt idx="308">
                  <c:v>91.87</c:v>
                </c:pt>
                <c:pt idx="309">
                  <c:v>91.88</c:v>
                </c:pt>
                <c:pt idx="310">
                  <c:v>91.88</c:v>
                </c:pt>
                <c:pt idx="311">
                  <c:v>91.88</c:v>
                </c:pt>
                <c:pt idx="312">
                  <c:v>91.88</c:v>
                </c:pt>
                <c:pt idx="313">
                  <c:v>91.88</c:v>
                </c:pt>
                <c:pt idx="314">
                  <c:v>91.87</c:v>
                </c:pt>
                <c:pt idx="315">
                  <c:v>91.87</c:v>
                </c:pt>
                <c:pt idx="316">
                  <c:v>91.87</c:v>
                </c:pt>
                <c:pt idx="317">
                  <c:v>91.86</c:v>
                </c:pt>
                <c:pt idx="318">
                  <c:v>91.87</c:v>
                </c:pt>
                <c:pt idx="319">
                  <c:v>91.87</c:v>
                </c:pt>
                <c:pt idx="320">
                  <c:v>91.87</c:v>
                </c:pt>
                <c:pt idx="321">
                  <c:v>91.87</c:v>
                </c:pt>
                <c:pt idx="322">
                  <c:v>91.87</c:v>
                </c:pt>
                <c:pt idx="323">
                  <c:v>91.88</c:v>
                </c:pt>
                <c:pt idx="324">
                  <c:v>91.88</c:v>
                </c:pt>
                <c:pt idx="325">
                  <c:v>91.88</c:v>
                </c:pt>
                <c:pt idx="326">
                  <c:v>91.88</c:v>
                </c:pt>
                <c:pt idx="327">
                  <c:v>91.88</c:v>
                </c:pt>
                <c:pt idx="328">
                  <c:v>91.88</c:v>
                </c:pt>
                <c:pt idx="329">
                  <c:v>91.89</c:v>
                </c:pt>
                <c:pt idx="330">
                  <c:v>91.88</c:v>
                </c:pt>
                <c:pt idx="331">
                  <c:v>91.88</c:v>
                </c:pt>
                <c:pt idx="332">
                  <c:v>91.88</c:v>
                </c:pt>
                <c:pt idx="333">
                  <c:v>91.88</c:v>
                </c:pt>
                <c:pt idx="334">
                  <c:v>91.88</c:v>
                </c:pt>
                <c:pt idx="335">
                  <c:v>91.88</c:v>
                </c:pt>
                <c:pt idx="336">
                  <c:v>91.89</c:v>
                </c:pt>
                <c:pt idx="337">
                  <c:v>91.89</c:v>
                </c:pt>
                <c:pt idx="338">
                  <c:v>91.89</c:v>
                </c:pt>
                <c:pt idx="339">
                  <c:v>91.89</c:v>
                </c:pt>
                <c:pt idx="340">
                  <c:v>91.9</c:v>
                </c:pt>
                <c:pt idx="341">
                  <c:v>91.89</c:v>
                </c:pt>
                <c:pt idx="342">
                  <c:v>91.89</c:v>
                </c:pt>
                <c:pt idx="343">
                  <c:v>91.89</c:v>
                </c:pt>
                <c:pt idx="344">
                  <c:v>91.89</c:v>
                </c:pt>
                <c:pt idx="345">
                  <c:v>91.88</c:v>
                </c:pt>
                <c:pt idx="346">
                  <c:v>91.88</c:v>
                </c:pt>
                <c:pt idx="347">
                  <c:v>91.89</c:v>
                </c:pt>
                <c:pt idx="348">
                  <c:v>91.89</c:v>
                </c:pt>
                <c:pt idx="349">
                  <c:v>91.89</c:v>
                </c:pt>
                <c:pt idx="350">
                  <c:v>91.89</c:v>
                </c:pt>
                <c:pt idx="351">
                  <c:v>91.88</c:v>
                </c:pt>
                <c:pt idx="352">
                  <c:v>91.88</c:v>
                </c:pt>
                <c:pt idx="353">
                  <c:v>91.87</c:v>
                </c:pt>
                <c:pt idx="354">
                  <c:v>91.88</c:v>
                </c:pt>
                <c:pt idx="355">
                  <c:v>91.88</c:v>
                </c:pt>
                <c:pt idx="356">
                  <c:v>91.87</c:v>
                </c:pt>
                <c:pt idx="357">
                  <c:v>91.87</c:v>
                </c:pt>
                <c:pt idx="358">
                  <c:v>91.87</c:v>
                </c:pt>
                <c:pt idx="359">
                  <c:v>91.87</c:v>
                </c:pt>
                <c:pt idx="360">
                  <c:v>91.87</c:v>
                </c:pt>
                <c:pt idx="361">
                  <c:v>91.87</c:v>
                </c:pt>
                <c:pt idx="362">
                  <c:v>91.88</c:v>
                </c:pt>
                <c:pt idx="363">
                  <c:v>91.88</c:v>
                </c:pt>
                <c:pt idx="364">
                  <c:v>91.88</c:v>
                </c:pt>
                <c:pt idx="365">
                  <c:v>91.88</c:v>
                </c:pt>
                <c:pt idx="366">
                  <c:v>91.88</c:v>
                </c:pt>
                <c:pt idx="367">
                  <c:v>91.87</c:v>
                </c:pt>
                <c:pt idx="368">
                  <c:v>91.88</c:v>
                </c:pt>
                <c:pt idx="369">
                  <c:v>91.89</c:v>
                </c:pt>
                <c:pt idx="370">
                  <c:v>91.89</c:v>
                </c:pt>
                <c:pt idx="371">
                  <c:v>91.89</c:v>
                </c:pt>
                <c:pt idx="372">
                  <c:v>91.9</c:v>
                </c:pt>
                <c:pt idx="373">
                  <c:v>91.9</c:v>
                </c:pt>
                <c:pt idx="374">
                  <c:v>91.89</c:v>
                </c:pt>
                <c:pt idx="375">
                  <c:v>91.89</c:v>
                </c:pt>
                <c:pt idx="376">
                  <c:v>91.89</c:v>
                </c:pt>
                <c:pt idx="377">
                  <c:v>91.89</c:v>
                </c:pt>
                <c:pt idx="378">
                  <c:v>91.89</c:v>
                </c:pt>
                <c:pt idx="379">
                  <c:v>91.89</c:v>
                </c:pt>
                <c:pt idx="380">
                  <c:v>91.88</c:v>
                </c:pt>
                <c:pt idx="381">
                  <c:v>91.88</c:v>
                </c:pt>
                <c:pt idx="382">
                  <c:v>91.88</c:v>
                </c:pt>
                <c:pt idx="383">
                  <c:v>91.88</c:v>
                </c:pt>
                <c:pt idx="384">
                  <c:v>91.89</c:v>
                </c:pt>
                <c:pt idx="385">
                  <c:v>91.89</c:v>
                </c:pt>
                <c:pt idx="386">
                  <c:v>91.89</c:v>
                </c:pt>
                <c:pt idx="387">
                  <c:v>91.88</c:v>
                </c:pt>
                <c:pt idx="388">
                  <c:v>91.89</c:v>
                </c:pt>
                <c:pt idx="389">
                  <c:v>91.9</c:v>
                </c:pt>
                <c:pt idx="390">
                  <c:v>91.9</c:v>
                </c:pt>
                <c:pt idx="391">
                  <c:v>91.9</c:v>
                </c:pt>
                <c:pt idx="392">
                  <c:v>91.9</c:v>
                </c:pt>
                <c:pt idx="393">
                  <c:v>91.89</c:v>
                </c:pt>
                <c:pt idx="394">
                  <c:v>91.9</c:v>
                </c:pt>
                <c:pt idx="395">
                  <c:v>91.9</c:v>
                </c:pt>
                <c:pt idx="396">
                  <c:v>91.9</c:v>
                </c:pt>
                <c:pt idx="397">
                  <c:v>91.9</c:v>
                </c:pt>
                <c:pt idx="398">
                  <c:v>91.9</c:v>
                </c:pt>
                <c:pt idx="399">
                  <c:v>91.9</c:v>
                </c:pt>
                <c:pt idx="400">
                  <c:v>91.9</c:v>
                </c:pt>
                <c:pt idx="401">
                  <c:v>91.9</c:v>
                </c:pt>
                <c:pt idx="402">
                  <c:v>91.9</c:v>
                </c:pt>
                <c:pt idx="403">
                  <c:v>91.9</c:v>
                </c:pt>
                <c:pt idx="404">
                  <c:v>91.89</c:v>
                </c:pt>
                <c:pt idx="405">
                  <c:v>91.9</c:v>
                </c:pt>
                <c:pt idx="406">
                  <c:v>91.9</c:v>
                </c:pt>
                <c:pt idx="407">
                  <c:v>91.9</c:v>
                </c:pt>
                <c:pt idx="408">
                  <c:v>91.9</c:v>
                </c:pt>
                <c:pt idx="409">
                  <c:v>91.9</c:v>
                </c:pt>
                <c:pt idx="410">
                  <c:v>91.91</c:v>
                </c:pt>
                <c:pt idx="411">
                  <c:v>91.9</c:v>
                </c:pt>
                <c:pt idx="412">
                  <c:v>91.91</c:v>
                </c:pt>
                <c:pt idx="413">
                  <c:v>91.9</c:v>
                </c:pt>
                <c:pt idx="414">
                  <c:v>91.9</c:v>
                </c:pt>
                <c:pt idx="415">
                  <c:v>91.91</c:v>
                </c:pt>
                <c:pt idx="416">
                  <c:v>91.91</c:v>
                </c:pt>
                <c:pt idx="417">
                  <c:v>91.91</c:v>
                </c:pt>
                <c:pt idx="418">
                  <c:v>91.91</c:v>
                </c:pt>
                <c:pt idx="419">
                  <c:v>91.92</c:v>
                </c:pt>
                <c:pt idx="420">
                  <c:v>91.92</c:v>
                </c:pt>
                <c:pt idx="421">
                  <c:v>91.92</c:v>
                </c:pt>
                <c:pt idx="422">
                  <c:v>91.92</c:v>
                </c:pt>
                <c:pt idx="423">
                  <c:v>91.92</c:v>
                </c:pt>
                <c:pt idx="424">
                  <c:v>91.91</c:v>
                </c:pt>
                <c:pt idx="425">
                  <c:v>91.91</c:v>
                </c:pt>
                <c:pt idx="426">
                  <c:v>91.91</c:v>
                </c:pt>
                <c:pt idx="427">
                  <c:v>91.91</c:v>
                </c:pt>
                <c:pt idx="428">
                  <c:v>91.91</c:v>
                </c:pt>
                <c:pt idx="429">
                  <c:v>91.91</c:v>
                </c:pt>
                <c:pt idx="430">
                  <c:v>91.91</c:v>
                </c:pt>
                <c:pt idx="431">
                  <c:v>91.92</c:v>
                </c:pt>
                <c:pt idx="432">
                  <c:v>91.92</c:v>
                </c:pt>
                <c:pt idx="433">
                  <c:v>91.92</c:v>
                </c:pt>
                <c:pt idx="434">
                  <c:v>91.92</c:v>
                </c:pt>
                <c:pt idx="435">
                  <c:v>91.92</c:v>
                </c:pt>
                <c:pt idx="436">
                  <c:v>91.91</c:v>
                </c:pt>
                <c:pt idx="437">
                  <c:v>91.92</c:v>
                </c:pt>
                <c:pt idx="438">
                  <c:v>91.92</c:v>
                </c:pt>
                <c:pt idx="439">
                  <c:v>91.91</c:v>
                </c:pt>
                <c:pt idx="440">
                  <c:v>91.92</c:v>
                </c:pt>
                <c:pt idx="441">
                  <c:v>91.92</c:v>
                </c:pt>
                <c:pt idx="442">
                  <c:v>91.91</c:v>
                </c:pt>
                <c:pt idx="443">
                  <c:v>91.91</c:v>
                </c:pt>
                <c:pt idx="444">
                  <c:v>91.91</c:v>
                </c:pt>
                <c:pt idx="445">
                  <c:v>91.91</c:v>
                </c:pt>
                <c:pt idx="446">
                  <c:v>91.91</c:v>
                </c:pt>
                <c:pt idx="447">
                  <c:v>91.91</c:v>
                </c:pt>
                <c:pt idx="448">
                  <c:v>91.9</c:v>
                </c:pt>
                <c:pt idx="449">
                  <c:v>91.9</c:v>
                </c:pt>
                <c:pt idx="450">
                  <c:v>91.9</c:v>
                </c:pt>
                <c:pt idx="451">
                  <c:v>91.9</c:v>
                </c:pt>
                <c:pt idx="452">
                  <c:v>91.9</c:v>
                </c:pt>
                <c:pt idx="453">
                  <c:v>91.9</c:v>
                </c:pt>
                <c:pt idx="454">
                  <c:v>91.9</c:v>
                </c:pt>
                <c:pt idx="455">
                  <c:v>91.91</c:v>
                </c:pt>
                <c:pt idx="456">
                  <c:v>91.9</c:v>
                </c:pt>
                <c:pt idx="457">
                  <c:v>91.9</c:v>
                </c:pt>
                <c:pt idx="458">
                  <c:v>91.9</c:v>
                </c:pt>
                <c:pt idx="459">
                  <c:v>91.9</c:v>
                </c:pt>
                <c:pt idx="460">
                  <c:v>91.9</c:v>
                </c:pt>
                <c:pt idx="461">
                  <c:v>91.9</c:v>
                </c:pt>
                <c:pt idx="462">
                  <c:v>91.89</c:v>
                </c:pt>
                <c:pt idx="463">
                  <c:v>91.89</c:v>
                </c:pt>
                <c:pt idx="464">
                  <c:v>91.89</c:v>
                </c:pt>
                <c:pt idx="465">
                  <c:v>91.89</c:v>
                </c:pt>
                <c:pt idx="466">
                  <c:v>91.9</c:v>
                </c:pt>
                <c:pt idx="467">
                  <c:v>91.89</c:v>
                </c:pt>
                <c:pt idx="468">
                  <c:v>91.89</c:v>
                </c:pt>
                <c:pt idx="469">
                  <c:v>91.89</c:v>
                </c:pt>
                <c:pt idx="470">
                  <c:v>91.89</c:v>
                </c:pt>
                <c:pt idx="471">
                  <c:v>91.89</c:v>
                </c:pt>
                <c:pt idx="472">
                  <c:v>91.89</c:v>
                </c:pt>
                <c:pt idx="473">
                  <c:v>91.89</c:v>
                </c:pt>
                <c:pt idx="474">
                  <c:v>91.89</c:v>
                </c:pt>
                <c:pt idx="475">
                  <c:v>91.89</c:v>
                </c:pt>
                <c:pt idx="476">
                  <c:v>91.88</c:v>
                </c:pt>
                <c:pt idx="477">
                  <c:v>91.88</c:v>
                </c:pt>
                <c:pt idx="478">
                  <c:v>91.88</c:v>
                </c:pt>
                <c:pt idx="479">
                  <c:v>91.88</c:v>
                </c:pt>
                <c:pt idx="480">
                  <c:v>91.88</c:v>
                </c:pt>
                <c:pt idx="481">
                  <c:v>91.88</c:v>
                </c:pt>
                <c:pt idx="482">
                  <c:v>91.87</c:v>
                </c:pt>
                <c:pt idx="483">
                  <c:v>91.87</c:v>
                </c:pt>
                <c:pt idx="484">
                  <c:v>91.87</c:v>
                </c:pt>
                <c:pt idx="485">
                  <c:v>91.87</c:v>
                </c:pt>
                <c:pt idx="486">
                  <c:v>91.87</c:v>
                </c:pt>
                <c:pt idx="487">
                  <c:v>91.87</c:v>
                </c:pt>
                <c:pt idx="488">
                  <c:v>91.87</c:v>
                </c:pt>
                <c:pt idx="489">
                  <c:v>91.87</c:v>
                </c:pt>
                <c:pt idx="490">
                  <c:v>91.87</c:v>
                </c:pt>
                <c:pt idx="491">
                  <c:v>91.87</c:v>
                </c:pt>
                <c:pt idx="492">
                  <c:v>91.87</c:v>
                </c:pt>
                <c:pt idx="493">
                  <c:v>91.87</c:v>
                </c:pt>
                <c:pt idx="494">
                  <c:v>91.87</c:v>
                </c:pt>
                <c:pt idx="495">
                  <c:v>91.87</c:v>
                </c:pt>
                <c:pt idx="496">
                  <c:v>91.87</c:v>
                </c:pt>
                <c:pt idx="497">
                  <c:v>91.86</c:v>
                </c:pt>
                <c:pt idx="498">
                  <c:v>91.86</c:v>
                </c:pt>
                <c:pt idx="499">
                  <c:v>91.86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39024"/>
        <c:axId val="254539584"/>
      </c:scatterChart>
      <c:valAx>
        <c:axId val="254539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Repeats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39584"/>
        <c:crosses val="autoZero"/>
        <c:crossBetween val="midCat"/>
      </c:valAx>
      <c:valAx>
        <c:axId val="2545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Average</a:t>
                </a:r>
                <a:r>
                  <a:rPr lang="sl-SI" baseline="0"/>
                  <a:t> optimality of reward [%]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3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219076</xdr:colOff>
      <xdr:row>11</xdr:row>
      <xdr:rowOff>28575</xdr:rowOff>
    </xdr:from>
    <xdr:to>
      <xdr:col>12</xdr:col>
      <xdr:colOff>382276</xdr:colOff>
      <xdr:row>27</xdr:row>
      <xdr:rowOff>40575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11</xdr:row>
      <xdr:rowOff>76200</xdr:rowOff>
    </xdr:from>
    <xdr:to>
      <xdr:col>22</xdr:col>
      <xdr:colOff>58425</xdr:colOff>
      <xdr:row>27</xdr:row>
      <xdr:rowOff>88200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2"/>
  <sheetViews>
    <sheetView topLeftCell="P1" workbookViewId="0">
      <selection activeCell="AJ69" sqref="AJ69"/>
    </sheetView>
  </sheetViews>
  <sheetFormatPr defaultRowHeight="15" x14ac:dyDescent="0.25"/>
  <cols>
    <col min="1" max="1" width="9.140625" style="50"/>
    <col min="2" max="2" width="58.5703125" style="3" customWidth="1"/>
    <col min="3" max="8" width="13.28515625" style="3" customWidth="1"/>
    <col min="10" max="10" width="11" style="12" bestFit="1" customWidth="1"/>
    <col min="11" max="11" width="12.28515625" style="12" bestFit="1" customWidth="1"/>
    <col min="12" max="12" width="11" style="12" bestFit="1" customWidth="1"/>
    <col min="13" max="13" width="11" style="17" bestFit="1" customWidth="1"/>
    <col min="14" max="14" width="12.28515625" style="17" bestFit="1" customWidth="1"/>
    <col min="15" max="15" width="11" style="17" bestFit="1" customWidth="1"/>
    <col min="16" max="16" width="11" style="12" bestFit="1" customWidth="1"/>
    <col min="17" max="17" width="12.28515625" style="12" bestFit="1" customWidth="1"/>
    <col min="18" max="18" width="11" style="12" bestFit="1" customWidth="1"/>
    <col min="21" max="23" width="9.140625" style="2"/>
    <col min="24" max="24" width="13" style="1" customWidth="1"/>
    <col min="25" max="26" width="9.140625" style="4"/>
    <col min="27" max="28" width="9.140625" style="4" customWidth="1"/>
    <col min="29" max="34" width="9.140625" style="4"/>
  </cols>
  <sheetData>
    <row r="1" spans="1:64" x14ac:dyDescent="0.25">
      <c r="T1" s="10" t="s">
        <v>69</v>
      </c>
    </row>
    <row r="2" spans="1:64" x14ac:dyDescent="0.25">
      <c r="J2" s="16" t="s">
        <v>82</v>
      </c>
      <c r="Y2" s="4" t="s">
        <v>53</v>
      </c>
      <c r="AI2" t="s">
        <v>54</v>
      </c>
    </row>
    <row r="3" spans="1:64" x14ac:dyDescent="0.25">
      <c r="T3" s="3" t="s">
        <v>52</v>
      </c>
      <c r="U3">
        <f>MATCH(MAX(U8:U134),U8:U134,0)</f>
        <v>19</v>
      </c>
      <c r="V3">
        <f>MATCH(MIN(V8:V134),V8:V134,0)</f>
        <v>49</v>
      </c>
      <c r="W3">
        <f t="shared" ref="W3:BI3" si="0">MATCH(MAX(W8:W134),W8:W134,0)</f>
        <v>19</v>
      </c>
      <c r="X3" s="1">
        <f t="shared" si="0"/>
        <v>49</v>
      </c>
      <c r="Y3" s="4">
        <f t="shared" si="0"/>
        <v>49</v>
      </c>
      <c r="Z3" s="4">
        <f t="shared" si="0"/>
        <v>48</v>
      </c>
      <c r="AA3" s="4">
        <f t="shared" si="0"/>
        <v>48</v>
      </c>
      <c r="AB3" s="4">
        <f t="shared" si="0"/>
        <v>48</v>
      </c>
      <c r="AC3" s="4">
        <f t="shared" si="0"/>
        <v>48</v>
      </c>
      <c r="AD3" s="4">
        <f t="shared" si="0"/>
        <v>49</v>
      </c>
      <c r="AE3" s="4">
        <f t="shared" si="0"/>
        <v>49</v>
      </c>
      <c r="AF3" s="4">
        <f t="shared" si="0"/>
        <v>49</v>
      </c>
      <c r="AG3" s="4">
        <f t="shared" si="0"/>
        <v>48</v>
      </c>
      <c r="AH3" s="4">
        <f t="shared" si="0"/>
        <v>48</v>
      </c>
      <c r="AI3">
        <f t="shared" si="0"/>
        <v>3</v>
      </c>
      <c r="AJ3">
        <f t="shared" si="0"/>
        <v>36</v>
      </c>
      <c r="AK3">
        <f t="shared" si="0"/>
        <v>37</v>
      </c>
      <c r="AL3">
        <f t="shared" si="0"/>
        <v>1</v>
      </c>
      <c r="AM3">
        <f t="shared" si="0"/>
        <v>8</v>
      </c>
      <c r="AN3">
        <f t="shared" si="0"/>
        <v>6</v>
      </c>
      <c r="AO3">
        <f t="shared" si="0"/>
        <v>36</v>
      </c>
      <c r="AP3">
        <f t="shared" si="0"/>
        <v>8</v>
      </c>
      <c r="AQ3">
        <f t="shared" si="0"/>
        <v>19</v>
      </c>
      <c r="AR3">
        <f t="shared" si="0"/>
        <v>14</v>
      </c>
      <c r="AS3">
        <f t="shared" si="0"/>
        <v>7</v>
      </c>
      <c r="AT3">
        <f t="shared" si="0"/>
        <v>6</v>
      </c>
      <c r="AU3">
        <f t="shared" si="0"/>
        <v>7</v>
      </c>
      <c r="AV3">
        <f t="shared" si="0"/>
        <v>38</v>
      </c>
      <c r="AW3">
        <f t="shared" si="0"/>
        <v>39</v>
      </c>
      <c r="AX3">
        <f t="shared" si="0"/>
        <v>32</v>
      </c>
      <c r="AY3">
        <f t="shared" si="0"/>
        <v>11</v>
      </c>
      <c r="AZ3">
        <f t="shared" si="0"/>
        <v>34</v>
      </c>
      <c r="BA3">
        <f t="shared" si="0"/>
        <v>29</v>
      </c>
      <c r="BB3">
        <f t="shared" si="0"/>
        <v>20</v>
      </c>
      <c r="BC3">
        <f t="shared" si="0"/>
        <v>12</v>
      </c>
      <c r="BD3">
        <f t="shared" si="0"/>
        <v>7</v>
      </c>
      <c r="BE3">
        <f t="shared" si="0"/>
        <v>7</v>
      </c>
      <c r="BF3">
        <f t="shared" si="0"/>
        <v>33</v>
      </c>
      <c r="BG3">
        <f t="shared" si="0"/>
        <v>4</v>
      </c>
      <c r="BH3">
        <f t="shared" si="0"/>
        <v>21</v>
      </c>
      <c r="BI3">
        <f t="shared" si="0"/>
        <v>25</v>
      </c>
    </row>
    <row r="4" spans="1:64" x14ac:dyDescent="0.25">
      <c r="T4" s="3"/>
      <c r="U4"/>
      <c r="V4"/>
      <c r="W4"/>
    </row>
    <row r="5" spans="1:64" x14ac:dyDescent="0.25">
      <c r="K5" s="13" t="s">
        <v>78</v>
      </c>
      <c r="N5" s="18" t="s">
        <v>53</v>
      </c>
      <c r="Q5" s="13" t="s">
        <v>77</v>
      </c>
      <c r="T5" s="3"/>
      <c r="X5" s="4" t="s">
        <v>55</v>
      </c>
      <c r="Y5" s="4" t="s">
        <v>57</v>
      </c>
      <c r="Z5" s="4" t="s">
        <v>57</v>
      </c>
      <c r="AA5" s="4" t="s">
        <v>57</v>
      </c>
      <c r="AB5" s="4" t="s">
        <v>57</v>
      </c>
      <c r="AC5" s="4" t="s">
        <v>57</v>
      </c>
      <c r="AD5" s="4" t="s">
        <v>56</v>
      </c>
      <c r="AE5" s="4" t="s">
        <v>56</v>
      </c>
      <c r="AF5" s="4" t="s">
        <v>56</v>
      </c>
      <c r="AG5" s="4" t="s">
        <v>56</v>
      </c>
      <c r="AH5" s="4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4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t="s">
        <v>0</v>
      </c>
      <c r="U6" s="2" t="s">
        <v>1</v>
      </c>
      <c r="V6" s="2" t="s">
        <v>2</v>
      </c>
      <c r="W6" s="2" t="s">
        <v>3</v>
      </c>
      <c r="X6" s="1" t="s">
        <v>4</v>
      </c>
      <c r="Y6" s="4" t="s">
        <v>5</v>
      </c>
      <c r="Z6" s="4" t="s">
        <v>6</v>
      </c>
      <c r="AA6" s="4" t="s">
        <v>7</v>
      </c>
      <c r="AB6" s="4" t="s">
        <v>8</v>
      </c>
      <c r="AC6" s="4" t="s">
        <v>9</v>
      </c>
      <c r="AD6" s="4" t="s">
        <v>10</v>
      </c>
      <c r="AE6" s="4" t="s">
        <v>11</v>
      </c>
      <c r="AF6" s="4" t="s">
        <v>12</v>
      </c>
      <c r="AG6" s="4" t="s">
        <v>13</v>
      </c>
      <c r="AH6" s="4" t="s">
        <v>14</v>
      </c>
      <c r="AI6" t="s">
        <v>15</v>
      </c>
      <c r="AJ6" t="s">
        <v>16</v>
      </c>
      <c r="AK6" t="s">
        <v>17</v>
      </c>
      <c r="AL6" t="s">
        <v>18</v>
      </c>
      <c r="AM6" t="s">
        <v>19</v>
      </c>
      <c r="AN6" t="s">
        <v>20</v>
      </c>
      <c r="AO6" t="s">
        <v>21</v>
      </c>
      <c r="AP6" t="s">
        <v>22</v>
      </c>
      <c r="AQ6" t="s">
        <v>23</v>
      </c>
      <c r="AR6" t="s">
        <v>24</v>
      </c>
      <c r="AS6" t="s">
        <v>25</v>
      </c>
      <c r="AT6" t="s">
        <v>26</v>
      </c>
      <c r="AU6" t="s">
        <v>27</v>
      </c>
      <c r="AV6" t="s">
        <v>28</v>
      </c>
      <c r="AW6" t="s">
        <v>29</v>
      </c>
      <c r="AX6" t="s">
        <v>30</v>
      </c>
      <c r="AY6" t="s">
        <v>31</v>
      </c>
      <c r="AZ6" t="s">
        <v>32</v>
      </c>
      <c r="BA6" t="s">
        <v>33</v>
      </c>
      <c r="BB6" t="s">
        <v>34</v>
      </c>
      <c r="BC6" t="s">
        <v>35</v>
      </c>
      <c r="BD6" t="s">
        <v>36</v>
      </c>
      <c r="BE6" t="s">
        <v>37</v>
      </c>
      <c r="BF6" t="s">
        <v>38</v>
      </c>
      <c r="BG6" t="s">
        <v>39</v>
      </c>
      <c r="BH6" t="s">
        <v>40</v>
      </c>
      <c r="BI6" t="s">
        <v>41</v>
      </c>
    </row>
    <row r="7" spans="1:64" x14ac:dyDescent="0.25">
      <c r="A7" s="50" t="s">
        <v>51</v>
      </c>
    </row>
    <row r="8" spans="1:64" x14ac:dyDescent="0.25">
      <c r="A8" s="50">
        <v>1</v>
      </c>
      <c r="B8" s="3" t="s">
        <v>47</v>
      </c>
      <c r="C8" s="3" t="s">
        <v>59</v>
      </c>
      <c r="J8" s="14">
        <f>SUM(Y8:BI8)/COUNT(Y8:BI8)</f>
        <v>49.170270270270272</v>
      </c>
      <c r="K8" s="14">
        <f>(SUM(Y8:AC8)+SUM(AI8:AU8))/(COUNT(Y8:AC8)+COUNT(AI8:AU8))</f>
        <v>48.939999999999991</v>
      </c>
      <c r="L8" s="14">
        <f>(SUM(AD8:AH8)+SUM(AV8:BI8))/(COUNT(AD8:AH8)+COUNT(AV8:BI8))</f>
        <v>49.388421052631585</v>
      </c>
      <c r="M8" s="19">
        <f>AVERAGE(Y8:AH8)</f>
        <v>51.6</v>
      </c>
      <c r="N8" s="19">
        <f>(SUM(Y8:AC8))/(COUNT(Y8:AC8))</f>
        <v>48.656000000000006</v>
      </c>
      <c r="O8" s="19">
        <f>(SUM(AD8:AH8))/(COUNT(AD8:AH8))</f>
        <v>54.544000000000004</v>
      </c>
      <c r="P8" s="14">
        <f>AVERAGE(AI8:BI8)</f>
        <v>48.270370370370351</v>
      </c>
      <c r="Q8" s="14">
        <f>(SUM(AI8:AU8))/(COUNT(AI8:AU8))</f>
        <v>49.049230769230761</v>
      </c>
      <c r="R8" s="14">
        <f>(SUM(AV8:BI8))/(COUNT(AV8:BI8))</f>
        <v>47.547142857142866</v>
      </c>
      <c r="T8">
        <v>1000</v>
      </c>
      <c r="U8" s="14">
        <v>52468.91</v>
      </c>
      <c r="V8" s="2">
        <v>2383.59</v>
      </c>
      <c r="W8" s="2">
        <v>91.08</v>
      </c>
      <c r="X8" s="23">
        <v>49.17</v>
      </c>
      <c r="Y8" s="19">
        <v>86.97</v>
      </c>
      <c r="Z8" s="19">
        <v>70.44</v>
      </c>
      <c r="AA8" s="19">
        <v>70.760000000000005</v>
      </c>
      <c r="AB8" s="19">
        <v>15.68</v>
      </c>
      <c r="AC8" s="19">
        <v>-0.56999999999999995</v>
      </c>
      <c r="AD8" s="19">
        <v>38.49</v>
      </c>
      <c r="AE8" s="19">
        <v>55.53</v>
      </c>
      <c r="AF8" s="19">
        <v>57.53</v>
      </c>
      <c r="AG8" s="19">
        <v>88.91</v>
      </c>
      <c r="AH8" s="19">
        <v>32.26</v>
      </c>
      <c r="AI8" s="31">
        <v>99.16</v>
      </c>
      <c r="AJ8" s="31">
        <v>97.11</v>
      </c>
      <c r="AK8" s="31">
        <v>14.6</v>
      </c>
      <c r="AL8" s="31">
        <v>99.6</v>
      </c>
      <c r="AM8" s="31">
        <v>18.079999999999998</v>
      </c>
      <c r="AN8" s="31">
        <v>13.33</v>
      </c>
      <c r="AO8" s="31">
        <v>65.349999999999994</v>
      </c>
      <c r="AP8" s="31">
        <v>11.7</v>
      </c>
      <c r="AQ8" s="31">
        <v>66.959999999999994</v>
      </c>
      <c r="AR8" s="31">
        <v>13.16</v>
      </c>
      <c r="AS8" s="31">
        <v>27.6</v>
      </c>
      <c r="AT8" s="31">
        <v>26.38</v>
      </c>
      <c r="AU8" s="31">
        <v>84.61</v>
      </c>
      <c r="AV8" s="31">
        <v>23.4</v>
      </c>
      <c r="AW8" s="31">
        <v>87.4</v>
      </c>
      <c r="AX8" s="31">
        <v>40.520000000000003</v>
      </c>
      <c r="AY8" s="31">
        <v>18.61</v>
      </c>
      <c r="AZ8" s="31">
        <v>41.54</v>
      </c>
      <c r="BA8" s="31">
        <v>41.27</v>
      </c>
      <c r="BB8" s="31">
        <v>60.42</v>
      </c>
      <c r="BC8" s="31">
        <v>82.84</v>
      </c>
      <c r="BD8" s="31">
        <v>21.62</v>
      </c>
      <c r="BE8" s="31">
        <v>26.67</v>
      </c>
      <c r="BF8" s="31">
        <v>77.180000000000007</v>
      </c>
      <c r="BG8" s="31">
        <v>70.86</v>
      </c>
      <c r="BH8" s="31">
        <v>36.840000000000003</v>
      </c>
      <c r="BI8" s="31">
        <v>36.49</v>
      </c>
      <c r="BL8" t="str">
        <f>B8</f>
        <v>UCBT no change point detection</v>
      </c>
    </row>
    <row r="9" spans="1:64" x14ac:dyDescent="0.25">
      <c r="A9" s="50">
        <f>A8+1</f>
        <v>2</v>
      </c>
      <c r="J9" s="14"/>
      <c r="K9" s="14"/>
      <c r="L9" s="14"/>
      <c r="M9" s="19"/>
      <c r="N9" s="19"/>
      <c r="O9" s="19"/>
      <c r="P9" s="14"/>
      <c r="Q9" s="14"/>
      <c r="R9" s="14"/>
      <c r="U9" s="14"/>
      <c r="X9" s="23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</row>
    <row r="10" spans="1:64" x14ac:dyDescent="0.25">
      <c r="A10" s="50">
        <f t="shared" ref="A10:A56" si="1">A9+1</f>
        <v>3</v>
      </c>
      <c r="B10" s="3" t="s">
        <v>49</v>
      </c>
      <c r="C10" s="3" t="s">
        <v>58</v>
      </c>
      <c r="D10" s="3" t="s">
        <v>60</v>
      </c>
      <c r="E10" s="3" t="s">
        <v>61</v>
      </c>
      <c r="J10" s="14">
        <f t="shared" ref="J10:J49" si="2">SUM(Y10:BI10)/COUNT(Y10:BI10)</f>
        <v>48.758378378378374</v>
      </c>
      <c r="K10" s="14">
        <f>(SUM(Y10:AC10)+SUM(AI10:AU10))/(COUNT(Y10:AC10)+COUNT(AI10:AU10))</f>
        <v>49.101666666666659</v>
      </c>
      <c r="L10" s="14">
        <f>(SUM(AD10:AH10)+SUM(AV10:BI10))/(COUNT(AD10:AH10)+COUNT(AV10:BI10))</f>
        <v>48.433157894736844</v>
      </c>
      <c r="M10" s="19">
        <f>AVERAGE(Y10:AH10)</f>
        <v>56.414999999999999</v>
      </c>
      <c r="N10" s="19">
        <f t="shared" ref="N10:N36" si="3">(SUM(Y10:AC10))/(COUNT(Y10:AC10))</f>
        <v>49.214000000000006</v>
      </c>
      <c r="O10" s="19">
        <f t="shared" ref="O10:O36" si="4">(SUM(AD10:AH10))/(COUNT(AD10:AH10))</f>
        <v>63.616</v>
      </c>
      <c r="P10" s="14">
        <f t="shared" ref="P10:P36" si="5">AVERAGE(AI10:BI10)</f>
        <v>45.922592592592586</v>
      </c>
      <c r="Q10" s="14">
        <f t="shared" ref="Q10:Q36" si="6">(SUM(AI10:AU10))/(COUNT(AI10:AU10))</f>
        <v>49.058461538461529</v>
      </c>
      <c r="R10" s="14">
        <f t="shared" ref="R10:R36" si="7">(SUM(AV10:BI10))/(COUNT(AV10:BI10))</f>
        <v>43.010714285714293</v>
      </c>
      <c r="T10">
        <v>1000</v>
      </c>
      <c r="U10" s="14">
        <v>52093.88</v>
      </c>
      <c r="V10" s="2">
        <v>2758.62</v>
      </c>
      <c r="W10" s="2">
        <v>91.01</v>
      </c>
      <c r="X10" s="23">
        <v>48.76</v>
      </c>
      <c r="Y10" s="19">
        <v>87.86</v>
      </c>
      <c r="Z10" s="19">
        <v>72.94</v>
      </c>
      <c r="AA10" s="19">
        <v>71.180000000000007</v>
      </c>
      <c r="AB10" s="19">
        <v>16.23</v>
      </c>
      <c r="AC10" s="19">
        <v>-2.14</v>
      </c>
      <c r="AD10" s="19">
        <v>64.680000000000007</v>
      </c>
      <c r="AE10" s="19">
        <v>56.56</v>
      </c>
      <c r="AF10" s="19">
        <v>75.319999999999993</v>
      </c>
      <c r="AG10" s="19">
        <v>87.97</v>
      </c>
      <c r="AH10" s="19">
        <v>33.549999999999997</v>
      </c>
      <c r="AI10" s="31">
        <v>99.62</v>
      </c>
      <c r="AJ10" s="31">
        <v>97.3</v>
      </c>
      <c r="AK10" s="31">
        <v>12.04</v>
      </c>
      <c r="AL10" s="31">
        <v>99.6</v>
      </c>
      <c r="AM10" s="31">
        <v>14.26</v>
      </c>
      <c r="AN10" s="31">
        <v>15.95</v>
      </c>
      <c r="AO10" s="31">
        <v>64.569999999999993</v>
      </c>
      <c r="AP10" s="31">
        <v>10.64</v>
      </c>
      <c r="AQ10" s="31">
        <v>65.55</v>
      </c>
      <c r="AR10" s="31">
        <v>10.88</v>
      </c>
      <c r="AS10" s="31">
        <v>31.41</v>
      </c>
      <c r="AT10" s="31">
        <v>29.65</v>
      </c>
      <c r="AU10" s="31">
        <v>86.29</v>
      </c>
      <c r="AV10" s="31">
        <v>15.6</v>
      </c>
      <c r="AW10" s="31">
        <v>90.8</v>
      </c>
      <c r="AX10" s="31">
        <v>38.47</v>
      </c>
      <c r="AY10" s="31">
        <v>30.29</v>
      </c>
      <c r="AZ10" s="31">
        <v>48.35</v>
      </c>
      <c r="BA10" s="31">
        <v>36.67</v>
      </c>
      <c r="BB10" s="31">
        <v>61.28</v>
      </c>
      <c r="BC10" s="31">
        <v>12.06</v>
      </c>
      <c r="BD10" s="31">
        <v>20.28</v>
      </c>
      <c r="BE10" s="31">
        <v>23.61</v>
      </c>
      <c r="BF10" s="31">
        <v>77.81</v>
      </c>
      <c r="BG10" s="31">
        <v>73.62</v>
      </c>
      <c r="BH10" s="31">
        <v>35.869999999999997</v>
      </c>
      <c r="BI10" s="31">
        <v>37.44</v>
      </c>
      <c r="BL10" t="str">
        <f t="shared" ref="BL10:BL36" si="8">B10</f>
        <v>UCBT page-hinkley resetSingle</v>
      </c>
    </row>
    <row r="11" spans="1:64" x14ac:dyDescent="0.25">
      <c r="A11" s="50">
        <f t="shared" si="1"/>
        <v>4</v>
      </c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14">
        <f t="shared" si="2"/>
        <v>46.34486486486486</v>
      </c>
      <c r="K11" s="14">
        <f>(SUM(Y11:AC11)+SUM(AI11:AU11))/(COUNT(Y11:AC11)+COUNT(AI11:AU11))</f>
        <v>46.737777777777779</v>
      </c>
      <c r="L11" s="14">
        <f>(SUM(AD11:AH11)+SUM(AV11:BI11))/(COUNT(AD11:AH11)+COUNT(AV11:BI11))</f>
        <v>45.972631578947372</v>
      </c>
      <c r="M11" s="19">
        <f>AVERAGE(Y11:AH11)</f>
        <v>56.641999999999996</v>
      </c>
      <c r="N11" s="19">
        <f t="shared" si="3"/>
        <v>48.286000000000001</v>
      </c>
      <c r="O11" s="19">
        <f t="shared" si="4"/>
        <v>64.998000000000005</v>
      </c>
      <c r="P11" s="14">
        <f t="shared" si="5"/>
        <v>42.531111111111109</v>
      </c>
      <c r="Q11" s="14">
        <f t="shared" si="6"/>
        <v>46.142307692307682</v>
      </c>
      <c r="R11" s="14">
        <f t="shared" si="7"/>
        <v>39.177857142857142</v>
      </c>
      <c r="T11">
        <v>1000</v>
      </c>
      <c r="U11" s="14">
        <v>51995.360000000001</v>
      </c>
      <c r="V11" s="2">
        <v>2857.14</v>
      </c>
      <c r="W11" s="2">
        <v>90.91</v>
      </c>
      <c r="X11" s="23">
        <v>46.35</v>
      </c>
      <c r="Y11" s="19">
        <v>85.94</v>
      </c>
      <c r="Z11" s="19">
        <v>72.989999999999995</v>
      </c>
      <c r="AA11" s="19">
        <v>60.45</v>
      </c>
      <c r="AB11" s="19">
        <v>17.18</v>
      </c>
      <c r="AC11" s="19">
        <v>4.87</v>
      </c>
      <c r="AD11" s="19">
        <v>74.31</v>
      </c>
      <c r="AE11" s="19">
        <v>37.36</v>
      </c>
      <c r="AF11" s="19">
        <v>81.06</v>
      </c>
      <c r="AG11" s="19">
        <v>88.35</v>
      </c>
      <c r="AH11" s="19">
        <v>43.91</v>
      </c>
      <c r="AI11" s="31">
        <v>99.28</v>
      </c>
      <c r="AJ11" s="31">
        <v>97.19</v>
      </c>
      <c r="AK11" s="31">
        <v>2.98</v>
      </c>
      <c r="AL11" s="31">
        <v>99.6</v>
      </c>
      <c r="AM11" s="31">
        <v>12.68</v>
      </c>
      <c r="AN11" s="31">
        <v>14.24</v>
      </c>
      <c r="AO11" s="31">
        <v>58.77</v>
      </c>
      <c r="AP11" s="31">
        <v>7.78</v>
      </c>
      <c r="AQ11" s="31">
        <v>46.11</v>
      </c>
      <c r="AR11" s="31">
        <v>15.1</v>
      </c>
      <c r="AS11" s="31">
        <v>43.06</v>
      </c>
      <c r="AT11" s="31">
        <v>16.43</v>
      </c>
      <c r="AU11" s="31">
        <v>86.63</v>
      </c>
      <c r="AV11" s="31">
        <v>15.14</v>
      </c>
      <c r="AW11" s="31">
        <v>93.4</v>
      </c>
      <c r="AX11" s="31">
        <v>36.86</v>
      </c>
      <c r="AY11" s="31">
        <v>25.58</v>
      </c>
      <c r="AZ11" s="31">
        <v>49.12</v>
      </c>
      <c r="BA11" s="31">
        <v>23.72</v>
      </c>
      <c r="BB11" s="31">
        <v>33.24</v>
      </c>
      <c r="BC11" s="31">
        <v>-15.21</v>
      </c>
      <c r="BD11" s="31">
        <v>20.7</v>
      </c>
      <c r="BE11" s="31">
        <v>16.34</v>
      </c>
      <c r="BF11" s="31">
        <v>80.349999999999994</v>
      </c>
      <c r="BG11" s="31">
        <v>78.430000000000007</v>
      </c>
      <c r="BH11" s="31">
        <v>49.37</v>
      </c>
      <c r="BI11" s="31">
        <v>41.45</v>
      </c>
      <c r="BL11" t="str">
        <f t="shared" si="8"/>
        <v>UCBT davorTomCP resetSingle</v>
      </c>
    </row>
    <row r="12" spans="1:64" x14ac:dyDescent="0.25">
      <c r="A12" s="50">
        <f t="shared" si="1"/>
        <v>5</v>
      </c>
      <c r="J12" s="14"/>
      <c r="K12" s="14"/>
      <c r="L12" s="14"/>
      <c r="M12" s="19"/>
      <c r="N12" s="19"/>
      <c r="O12" s="19"/>
      <c r="P12" s="14"/>
      <c r="Q12" s="14"/>
      <c r="R12" s="14"/>
      <c r="U12" s="14"/>
      <c r="X12" s="23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</row>
    <row r="13" spans="1:64" s="6" customFormat="1" x14ac:dyDescent="0.25">
      <c r="A13" s="50">
        <f t="shared" si="1"/>
        <v>6</v>
      </c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14">
        <f t="shared" si="2"/>
        <v>48.738378378378371</v>
      </c>
      <c r="K13" s="14">
        <f>(SUM(Y13:AC13)+SUM(AI13:AU13))/(COUNT(Y13:AC13)+COUNT(AI13:AU13))</f>
        <v>58.010000000000005</v>
      </c>
      <c r="L13" s="14">
        <f>(SUM(AD13:AH13)+SUM(AV13:BI13))/(COUNT(AD13:AH13)+COUNT(AV13:BI13))</f>
        <v>39.95473684210527</v>
      </c>
      <c r="M13" s="19">
        <f>AVERAGE(Y13:AH13)</f>
        <v>42.266000000000005</v>
      </c>
      <c r="N13" s="19">
        <f t="shared" si="3"/>
        <v>47.360000000000007</v>
      </c>
      <c r="O13" s="19">
        <f t="shared" si="4"/>
        <v>37.17199999999999</v>
      </c>
      <c r="P13" s="14">
        <f t="shared" si="5"/>
        <v>51.135555555555548</v>
      </c>
      <c r="Q13" s="14">
        <f t="shared" si="6"/>
        <v>62.106153846153852</v>
      </c>
      <c r="R13" s="14">
        <f t="shared" si="7"/>
        <v>40.948571428571434</v>
      </c>
      <c r="T13" s="8" t="s">
        <v>68</v>
      </c>
      <c r="U13" s="14">
        <v>52719.95</v>
      </c>
      <c r="V13" s="9">
        <v>3032.55</v>
      </c>
      <c r="W13" s="9">
        <v>89.62</v>
      </c>
      <c r="X13" s="23">
        <v>49.33</v>
      </c>
      <c r="Y13" s="19">
        <v>76.150000000000006</v>
      </c>
      <c r="Z13" s="19">
        <v>64.459999999999994</v>
      </c>
      <c r="AA13" s="19">
        <v>64.37</v>
      </c>
      <c r="AB13" s="19">
        <v>21.11</v>
      </c>
      <c r="AC13" s="19">
        <v>10.71</v>
      </c>
      <c r="AD13" s="19">
        <v>48.71</v>
      </c>
      <c r="AE13" s="19">
        <v>34.549999999999997</v>
      </c>
      <c r="AF13" s="19">
        <v>42.07</v>
      </c>
      <c r="AG13" s="19">
        <v>57.83</v>
      </c>
      <c r="AH13" s="19">
        <v>2.7</v>
      </c>
      <c r="AI13" s="31">
        <v>72.88</v>
      </c>
      <c r="AJ13" s="31">
        <v>77.56</v>
      </c>
      <c r="AK13" s="31">
        <v>13.08</v>
      </c>
      <c r="AL13" s="31">
        <v>99.02</v>
      </c>
      <c r="AM13" s="31">
        <v>38.82</v>
      </c>
      <c r="AN13" s="31">
        <v>73.19</v>
      </c>
      <c r="AO13" s="31">
        <v>57.26</v>
      </c>
      <c r="AP13" s="31">
        <v>53.78</v>
      </c>
      <c r="AQ13" s="31">
        <v>52.88</v>
      </c>
      <c r="AR13" s="31">
        <v>12.61</v>
      </c>
      <c r="AS13" s="31">
        <v>69.28</v>
      </c>
      <c r="AT13" s="31">
        <v>97.21</v>
      </c>
      <c r="AU13" s="31">
        <v>89.81</v>
      </c>
      <c r="AV13" s="31">
        <v>7</v>
      </c>
      <c r="AW13" s="31">
        <v>92.89</v>
      </c>
      <c r="AX13" s="31">
        <v>29.53</v>
      </c>
      <c r="AY13" s="31">
        <v>30.04</v>
      </c>
      <c r="AZ13" s="31">
        <v>33.49</v>
      </c>
      <c r="BA13" s="31">
        <v>27.51</v>
      </c>
      <c r="BB13" s="31">
        <v>28.54</v>
      </c>
      <c r="BC13" s="31">
        <v>56.71</v>
      </c>
      <c r="BD13" s="31">
        <v>37.33</v>
      </c>
      <c r="BE13" s="31">
        <v>37.29</v>
      </c>
      <c r="BF13" s="31">
        <v>64.78</v>
      </c>
      <c r="BG13" s="31">
        <v>62.24</v>
      </c>
      <c r="BH13" s="31">
        <v>42.6</v>
      </c>
      <c r="BI13" s="31">
        <v>23.33</v>
      </c>
      <c r="BJ13" s="8"/>
      <c r="BL13" t="str">
        <f t="shared" si="8"/>
        <v>POKER page-hinkley resetSingle</v>
      </c>
    </row>
    <row r="14" spans="1:64" s="6" customFormat="1" x14ac:dyDescent="0.25">
      <c r="A14" s="50">
        <f t="shared" si="1"/>
        <v>7</v>
      </c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/>
      <c r="J14" s="14">
        <f t="shared" si="2"/>
        <v>42.99243243243243</v>
      </c>
      <c r="K14" s="14">
        <f>(SUM(Y14:AC14)+SUM(AI14:AU14))/(COUNT(Y14:AC14)+COUNT(AI14:AU14))</f>
        <v>59.016111111111094</v>
      </c>
      <c r="L14" s="14">
        <f>(SUM(AD14:AH14)+SUM(AV14:BI14))/(COUNT(AD14:AH14)+COUNT(AV14:BI14))</f>
        <v>27.812105263157893</v>
      </c>
      <c r="M14" s="19">
        <f>AVERAGE(Y14:AH14)</f>
        <v>31.172999999999995</v>
      </c>
      <c r="N14" s="19">
        <f t="shared" si="3"/>
        <v>52.297999999999988</v>
      </c>
      <c r="O14" s="19">
        <f t="shared" si="4"/>
        <v>10.047999999999998</v>
      </c>
      <c r="P14" s="14">
        <f t="shared" si="5"/>
        <v>47.37</v>
      </c>
      <c r="Q14" s="14">
        <f t="shared" si="6"/>
        <v>61.599999999999987</v>
      </c>
      <c r="R14" s="14">
        <f t="shared" si="7"/>
        <v>34.15642857142857</v>
      </c>
      <c r="S14"/>
      <c r="T14" s="25">
        <v>1000</v>
      </c>
      <c r="U14" s="14">
        <v>51628.57</v>
      </c>
      <c r="V14" s="27">
        <v>3223.93</v>
      </c>
      <c r="W14" s="27">
        <v>88.26</v>
      </c>
      <c r="X14" s="26">
        <v>42.99</v>
      </c>
      <c r="Y14" s="19">
        <v>78.099999999999994</v>
      </c>
      <c r="Z14" s="19">
        <v>80.05</v>
      </c>
      <c r="AA14" s="19">
        <v>66.33</v>
      </c>
      <c r="AB14" s="19">
        <v>23.17</v>
      </c>
      <c r="AC14" s="19">
        <v>13.84</v>
      </c>
      <c r="AD14" s="19">
        <v>-11.88</v>
      </c>
      <c r="AE14" s="19">
        <v>-15.92</v>
      </c>
      <c r="AF14" s="19">
        <v>22.5</v>
      </c>
      <c r="AG14" s="19">
        <v>57.98</v>
      </c>
      <c r="AH14" s="19">
        <v>-2.44</v>
      </c>
      <c r="AI14" s="31">
        <v>72.84</v>
      </c>
      <c r="AJ14" s="31">
        <v>77.8</v>
      </c>
      <c r="AK14" s="31">
        <v>2.4</v>
      </c>
      <c r="AL14" s="31">
        <v>98.98</v>
      </c>
      <c r="AM14" s="31">
        <v>38.340000000000003</v>
      </c>
      <c r="AN14" s="31">
        <v>69.16</v>
      </c>
      <c r="AO14" s="31">
        <v>57.39</v>
      </c>
      <c r="AP14" s="31">
        <v>47.16</v>
      </c>
      <c r="AQ14" s="31">
        <v>61.76</v>
      </c>
      <c r="AR14" s="31">
        <v>13.18</v>
      </c>
      <c r="AS14" s="31">
        <v>71.12</v>
      </c>
      <c r="AT14" s="31">
        <v>97.17</v>
      </c>
      <c r="AU14" s="31">
        <v>93.5</v>
      </c>
      <c r="AV14" s="31">
        <v>29.18</v>
      </c>
      <c r="AW14" s="31">
        <v>93.46</v>
      </c>
      <c r="AX14" s="31">
        <v>31.23</v>
      </c>
      <c r="AY14" s="31">
        <v>9.51</v>
      </c>
      <c r="AZ14" s="31">
        <v>20.03</v>
      </c>
      <c r="BA14" s="31">
        <v>29.65</v>
      </c>
      <c r="BB14" s="31">
        <v>-21.8</v>
      </c>
      <c r="BC14" s="31">
        <v>60.05</v>
      </c>
      <c r="BD14" s="31">
        <v>38.43</v>
      </c>
      <c r="BE14" s="31">
        <v>38.54</v>
      </c>
      <c r="BF14" s="31">
        <v>69.16</v>
      </c>
      <c r="BG14" s="31">
        <v>62.98</v>
      </c>
      <c r="BH14" s="31">
        <v>4.43</v>
      </c>
      <c r="BI14" s="31">
        <v>13.34</v>
      </c>
      <c r="BJ14" s="8"/>
      <c r="BL14" t="str">
        <f t="shared" si="8"/>
        <v>POKER no change point detection</v>
      </c>
    </row>
    <row r="15" spans="1:64" s="6" customFormat="1" x14ac:dyDescent="0.25">
      <c r="A15" s="50">
        <f t="shared" si="1"/>
        <v>8</v>
      </c>
      <c r="B15" s="3" t="s">
        <v>99</v>
      </c>
      <c r="C15" s="3"/>
      <c r="D15" s="7" t="s">
        <v>67</v>
      </c>
      <c r="E15" s="7"/>
      <c r="F15" s="3"/>
      <c r="H15" s="3"/>
      <c r="I15" s="25"/>
      <c r="J15" s="14">
        <f t="shared" si="2"/>
        <v>51.237837837837837</v>
      </c>
      <c r="K15" s="29">
        <f>(SUM(Y15:AC15)+SUM(AI15:AU15))/(COUNT(Y15:AC15)+COUNT(AI15:AU15))</f>
        <v>58.95055555555556</v>
      </c>
      <c r="L15" s="29">
        <f>(SUM(AD15:AH15)+SUM(AV15:BI15))/(COUNT(AD15:AH15)+COUNT(AV15:BI15))</f>
        <v>43.931052631578943</v>
      </c>
      <c r="M15" s="30">
        <f>AVERAGE(Y15:AH15)</f>
        <v>47.472999999999999</v>
      </c>
      <c r="N15" s="30">
        <f t="shared" si="3"/>
        <v>50.238</v>
      </c>
      <c r="O15" s="30">
        <f t="shared" si="4"/>
        <v>44.707999999999998</v>
      </c>
      <c r="P15" s="29">
        <f t="shared" si="5"/>
        <v>52.632222222222225</v>
      </c>
      <c r="Q15" s="29">
        <f t="shared" si="6"/>
        <v>62.30153846153847</v>
      </c>
      <c r="R15" s="29">
        <f t="shared" si="7"/>
        <v>43.653571428571425</v>
      </c>
      <c r="S15" s="25"/>
      <c r="T15" s="25">
        <v>1000</v>
      </c>
      <c r="U15" s="29">
        <v>52161.77</v>
      </c>
      <c r="V15" s="27">
        <v>2690.73</v>
      </c>
      <c r="W15" s="27">
        <v>90.44</v>
      </c>
      <c r="X15" s="26">
        <v>51.24</v>
      </c>
      <c r="Y15" s="30">
        <v>77.849999999999994</v>
      </c>
      <c r="Z15" s="30">
        <v>75.84</v>
      </c>
      <c r="AA15" s="30">
        <v>63.15</v>
      </c>
      <c r="AB15" s="30">
        <v>17.87</v>
      </c>
      <c r="AC15" s="30">
        <v>16.48</v>
      </c>
      <c r="AD15" s="30">
        <v>57.99</v>
      </c>
      <c r="AE15" s="30">
        <v>33.64</v>
      </c>
      <c r="AF15" s="30">
        <v>39.33</v>
      </c>
      <c r="AG15" s="30">
        <v>58.67</v>
      </c>
      <c r="AH15" s="30">
        <v>33.909999999999997</v>
      </c>
      <c r="AI15" s="32">
        <v>72.91</v>
      </c>
      <c r="AJ15" s="32">
        <v>77.59</v>
      </c>
      <c r="AK15" s="32">
        <v>17.5</v>
      </c>
      <c r="AL15" s="32">
        <v>99</v>
      </c>
      <c r="AM15" s="32">
        <v>39.700000000000003</v>
      </c>
      <c r="AN15" s="32">
        <v>62.85</v>
      </c>
      <c r="AO15" s="32">
        <v>60</v>
      </c>
      <c r="AP15" s="32">
        <v>55.44</v>
      </c>
      <c r="AQ15" s="32">
        <v>58.07</v>
      </c>
      <c r="AR15" s="32">
        <v>16.03</v>
      </c>
      <c r="AS15" s="32">
        <v>65.22</v>
      </c>
      <c r="AT15" s="32">
        <v>97.08</v>
      </c>
      <c r="AU15" s="32">
        <v>88.53</v>
      </c>
      <c r="AV15" s="32">
        <v>8.6</v>
      </c>
      <c r="AW15" s="32">
        <v>93.19</v>
      </c>
      <c r="AX15" s="32">
        <v>30.87</v>
      </c>
      <c r="AY15" s="32">
        <v>26.79</v>
      </c>
      <c r="AZ15" s="32">
        <v>32.97</v>
      </c>
      <c r="BA15" s="32">
        <v>29.07</v>
      </c>
      <c r="BB15" s="32">
        <v>24.13</v>
      </c>
      <c r="BC15" s="32">
        <v>58.95</v>
      </c>
      <c r="BD15" s="32">
        <v>38.17</v>
      </c>
      <c r="BE15" s="32">
        <v>36.24</v>
      </c>
      <c r="BF15" s="32">
        <v>64.569999999999993</v>
      </c>
      <c r="BG15" s="32">
        <v>60.27</v>
      </c>
      <c r="BH15" s="32">
        <v>59.98</v>
      </c>
      <c r="BI15" s="32">
        <v>47.35</v>
      </c>
      <c r="BJ15" s="8"/>
      <c r="BL15" s="25" t="str">
        <f t="shared" si="8"/>
        <v>POKER  PH reset to zero</v>
      </c>
    </row>
    <row r="16" spans="1:64" s="6" customFormat="1" x14ac:dyDescent="0.25">
      <c r="A16" s="50">
        <f t="shared" si="1"/>
        <v>9</v>
      </c>
      <c r="B16" s="3"/>
      <c r="C16" s="3"/>
      <c r="D16" s="3"/>
      <c r="E16" s="3"/>
      <c r="F16" s="3"/>
      <c r="H16" s="3"/>
      <c r="I16"/>
      <c r="J16" s="14"/>
      <c r="K16" s="14"/>
      <c r="L16" s="14"/>
      <c r="M16" s="19"/>
      <c r="N16" s="19"/>
      <c r="O16" s="19"/>
      <c r="P16" s="14"/>
      <c r="Q16" s="14"/>
      <c r="R16" s="14"/>
      <c r="S16"/>
      <c r="T16"/>
      <c r="U16" s="14"/>
      <c r="V16" s="2"/>
      <c r="W16" s="2"/>
      <c r="X16" s="23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8"/>
      <c r="BL16"/>
    </row>
    <row r="17" spans="1:64" x14ac:dyDescent="0.25">
      <c r="A17" s="50">
        <f t="shared" si="1"/>
        <v>10</v>
      </c>
      <c r="B17" s="3" t="s">
        <v>75</v>
      </c>
      <c r="D17" s="3" t="s">
        <v>122</v>
      </c>
      <c r="G17" s="3" t="s">
        <v>121</v>
      </c>
      <c r="J17" s="14">
        <f t="shared" si="2"/>
        <v>52.006216216216224</v>
      </c>
      <c r="K17" s="14">
        <f>(SUM(Y17:AC17)+SUM(AI17:AU17))/(COUNT(Y17:AC17)+COUNT(AI17:AU17))</f>
        <v>55.12222222222222</v>
      </c>
      <c r="L17" s="14">
        <f>(SUM(AD17:AH17)+SUM(AV17:BI17))/(COUNT(AD17:AH17)+COUNT(AV17:BI17))</f>
        <v>49.054210526315785</v>
      </c>
      <c r="M17" s="19">
        <f>AVERAGE(Y17:AH17)</f>
        <v>52.346000000000004</v>
      </c>
      <c r="N17" s="19">
        <f t="shared" ref="N17" si="9">(SUM(Y17:AC17))/(COUNT(Y17:AC17))</f>
        <v>53.179999999999993</v>
      </c>
      <c r="O17" s="19">
        <f t="shared" ref="O17" si="10">(SUM(AD17:AH17))/(COUNT(AD17:AH17))</f>
        <v>51.512</v>
      </c>
      <c r="P17" s="14">
        <f t="shared" ref="P17" si="11">AVERAGE(AI17:BI17)</f>
        <v>51.880370370370379</v>
      </c>
      <c r="Q17" s="14">
        <f t="shared" ref="Q17" si="12">(SUM(AI17:AU17))/(COUNT(AI17:AU17))</f>
        <v>55.869230769230768</v>
      </c>
      <c r="R17" s="14">
        <f t="shared" ref="R17" si="13">(SUM(AV17:BI17))/(COUNT(AV17:BI17))</f>
        <v>48.176428571428566</v>
      </c>
      <c r="T17" s="25">
        <v>1000</v>
      </c>
      <c r="U17" s="14">
        <v>52605.64</v>
      </c>
      <c r="V17" s="27">
        <v>2246.86</v>
      </c>
      <c r="W17" s="27">
        <v>91.2</v>
      </c>
      <c r="X17" s="26">
        <v>52.01</v>
      </c>
      <c r="Y17" s="19">
        <v>85.98</v>
      </c>
      <c r="Z17" s="19">
        <v>72.42</v>
      </c>
      <c r="AA17" s="19">
        <v>70.099999999999994</v>
      </c>
      <c r="AB17" s="19">
        <v>29.75</v>
      </c>
      <c r="AC17" s="19">
        <v>7.65</v>
      </c>
      <c r="AD17" s="19">
        <v>33.92</v>
      </c>
      <c r="AE17" s="19">
        <v>52.24</v>
      </c>
      <c r="AF17" s="19">
        <v>54.68</v>
      </c>
      <c r="AG17" s="19">
        <v>82.36</v>
      </c>
      <c r="AH17" s="19">
        <v>34.36</v>
      </c>
      <c r="AI17" s="31">
        <v>97.31</v>
      </c>
      <c r="AJ17" s="31">
        <v>90.85</v>
      </c>
      <c r="AK17" s="31">
        <v>27.66</v>
      </c>
      <c r="AL17" s="31">
        <v>99.15</v>
      </c>
      <c r="AM17" s="31">
        <v>15.06</v>
      </c>
      <c r="AN17" s="31">
        <v>12.44</v>
      </c>
      <c r="AO17" s="31">
        <v>66.569999999999993</v>
      </c>
      <c r="AP17" s="31">
        <v>22.26</v>
      </c>
      <c r="AQ17" s="31">
        <v>65.209999999999994</v>
      </c>
      <c r="AR17" s="31">
        <v>17.829999999999998</v>
      </c>
      <c r="AS17" s="31">
        <v>47.44</v>
      </c>
      <c r="AT17" s="31">
        <v>75.569999999999993</v>
      </c>
      <c r="AU17" s="31">
        <v>88.95</v>
      </c>
      <c r="AV17" s="31">
        <v>23.49</v>
      </c>
      <c r="AW17" s="31">
        <v>93.93</v>
      </c>
      <c r="AX17" s="31">
        <v>40.56</v>
      </c>
      <c r="AY17" s="31">
        <v>21.17</v>
      </c>
      <c r="AZ17" s="31">
        <v>46.82</v>
      </c>
      <c r="BA17" s="31">
        <v>40.659999999999997</v>
      </c>
      <c r="BB17" s="31">
        <v>58.03</v>
      </c>
      <c r="BC17" s="31">
        <v>84.68</v>
      </c>
      <c r="BD17" s="31">
        <v>13.18</v>
      </c>
      <c r="BE17" s="31">
        <v>24.77</v>
      </c>
      <c r="BF17" s="31">
        <v>76.55</v>
      </c>
      <c r="BG17" s="31">
        <v>69.42</v>
      </c>
      <c r="BH17" s="31">
        <v>41.58</v>
      </c>
      <c r="BI17" s="31">
        <v>39.630000000000003</v>
      </c>
      <c r="BL17" t="str">
        <f t="shared" ref="BL17" si="14">B17</f>
        <v>VoterUCBT (plain UCBT : plain POKER)</v>
      </c>
    </row>
    <row r="18" spans="1:64" s="6" customFormat="1" x14ac:dyDescent="0.25">
      <c r="A18" s="50">
        <f t="shared" si="1"/>
        <v>11</v>
      </c>
      <c r="B18" s="3" t="s">
        <v>100</v>
      </c>
      <c r="C18" s="3"/>
      <c r="D18" s="3" t="s">
        <v>122</v>
      </c>
      <c r="F18" s="3" t="s">
        <v>101</v>
      </c>
      <c r="G18" s="3" t="s">
        <v>121</v>
      </c>
      <c r="H18" s="3"/>
      <c r="I18" s="25"/>
      <c r="J18" s="14">
        <f t="shared" ref="J18:J28" si="15">SUM(Y18:BI18)/COUNT(Y18:BI18)</f>
        <v>54.009729729729735</v>
      </c>
      <c r="K18" s="14">
        <f t="shared" ref="K18:K28" si="16">(SUM(Y18:AC18)+SUM(AI18:AU18))/(COUNT(Y18:AC18)+COUNT(AI18:AU18))</f>
        <v>53.37722222222223</v>
      </c>
      <c r="L18" s="14">
        <f t="shared" ref="L18:L28" si="17">(SUM(AD18:AH18)+SUM(AV18:BI18))/(COUNT(AD18:AH18)+COUNT(AV18:BI18))</f>
        <v>54.608947368421049</v>
      </c>
      <c r="M18" s="19">
        <f t="shared" ref="M18:M28" si="18">AVERAGE(Y18:AH18)</f>
        <v>59.613999999999997</v>
      </c>
      <c r="N18" s="19">
        <f t="shared" ref="N18:N28" si="19">(SUM(Y18:AC18))/(COUNT(Y18:AC18))</f>
        <v>52.057999999999993</v>
      </c>
      <c r="O18" s="19">
        <f t="shared" ref="O18:O28" si="20">(SUM(AD18:AH18))/(COUNT(AD18:AH18))</f>
        <v>67.169999999999987</v>
      </c>
      <c r="P18" s="14">
        <f t="shared" ref="P18:P28" si="21">AVERAGE(AI18:BI18)</f>
        <v>51.934074074074076</v>
      </c>
      <c r="Q18" s="14">
        <f t="shared" ref="Q18:Q28" si="22">(SUM(AI18:AU18))/(COUNT(AI18:AU18))</f>
        <v>53.884615384615394</v>
      </c>
      <c r="R18" s="14">
        <f t="shared" ref="R18:R28" si="23">(SUM(AV18:BI18))/(COUNT(AV18:BI18))</f>
        <v>50.122857142857143</v>
      </c>
      <c r="S18" s="25"/>
      <c r="T18" s="25">
        <v>1000</v>
      </c>
      <c r="U18" s="14">
        <v>52678.43</v>
      </c>
      <c r="V18" s="27">
        <v>2174.0700000000002</v>
      </c>
      <c r="W18" s="27">
        <v>91.84</v>
      </c>
      <c r="X18" s="23">
        <v>54.01</v>
      </c>
      <c r="Y18" s="19">
        <v>85.45</v>
      </c>
      <c r="Z18" s="19">
        <v>68.62</v>
      </c>
      <c r="AA18" s="19">
        <v>71.34</v>
      </c>
      <c r="AB18" s="19">
        <v>25.51</v>
      </c>
      <c r="AC18" s="19">
        <v>9.3699999999999992</v>
      </c>
      <c r="AD18" s="19">
        <v>69.989999999999995</v>
      </c>
      <c r="AE18" s="19">
        <v>59.37</v>
      </c>
      <c r="AF18" s="19">
        <v>75.569999999999993</v>
      </c>
      <c r="AG18" s="19">
        <v>82.34</v>
      </c>
      <c r="AH18" s="19">
        <v>48.58</v>
      </c>
      <c r="AI18" s="31">
        <v>97.31</v>
      </c>
      <c r="AJ18" s="31">
        <v>91.32</v>
      </c>
      <c r="AK18" s="31">
        <v>23.3</v>
      </c>
      <c r="AL18" s="31">
        <v>99.15</v>
      </c>
      <c r="AM18" s="31">
        <v>19.12</v>
      </c>
      <c r="AN18" s="31">
        <v>13.17</v>
      </c>
      <c r="AO18" s="31">
        <v>67.16</v>
      </c>
      <c r="AP18" s="31">
        <v>16.100000000000001</v>
      </c>
      <c r="AQ18" s="31">
        <v>60.64</v>
      </c>
      <c r="AR18" s="31">
        <v>15.5</v>
      </c>
      <c r="AS18" s="31">
        <v>37.590000000000003</v>
      </c>
      <c r="AT18" s="31">
        <v>75.52</v>
      </c>
      <c r="AU18" s="31">
        <v>84.62</v>
      </c>
      <c r="AV18" s="31">
        <v>13.39</v>
      </c>
      <c r="AW18" s="31">
        <v>93.87</v>
      </c>
      <c r="AX18" s="31">
        <v>39.549999999999997</v>
      </c>
      <c r="AY18" s="31">
        <v>37.32</v>
      </c>
      <c r="AZ18" s="31">
        <v>56.26</v>
      </c>
      <c r="BA18" s="31">
        <v>41.42</v>
      </c>
      <c r="BB18" s="31">
        <v>64.150000000000006</v>
      </c>
      <c r="BC18" s="31">
        <v>63.27</v>
      </c>
      <c r="BD18" s="31">
        <v>11.02</v>
      </c>
      <c r="BE18" s="31">
        <v>25.26</v>
      </c>
      <c r="BF18" s="31">
        <v>75.16</v>
      </c>
      <c r="BG18" s="31">
        <v>71.48</v>
      </c>
      <c r="BH18" s="31">
        <v>58.48</v>
      </c>
      <c r="BI18" s="31">
        <v>51.09</v>
      </c>
      <c r="BJ18" s="8"/>
      <c r="BL18"/>
    </row>
    <row r="19" spans="1:64" s="6" customFormat="1" x14ac:dyDescent="0.25">
      <c r="A19" s="50">
        <f t="shared" si="1"/>
        <v>12</v>
      </c>
      <c r="B19" s="3" t="s">
        <v>111</v>
      </c>
      <c r="C19" s="3"/>
      <c r="D19" s="3" t="s">
        <v>122</v>
      </c>
      <c r="F19" s="3" t="s">
        <v>101</v>
      </c>
      <c r="G19" s="3"/>
      <c r="H19" s="3"/>
      <c r="I19"/>
      <c r="J19" s="14">
        <f t="shared" si="15"/>
        <v>53.251081081081082</v>
      </c>
      <c r="K19" s="14">
        <f t="shared" si="16"/>
        <v>53.919444444444451</v>
      </c>
      <c r="L19" s="14">
        <f t="shared" si="17"/>
        <v>52.617894736842103</v>
      </c>
      <c r="M19" s="19">
        <f t="shared" si="18"/>
        <v>55.991999999999997</v>
      </c>
      <c r="N19" s="19">
        <f t="shared" si="19"/>
        <v>51.353999999999999</v>
      </c>
      <c r="O19" s="19">
        <f t="shared" si="20"/>
        <v>60.629999999999995</v>
      </c>
      <c r="P19" s="14">
        <f t="shared" si="21"/>
        <v>52.23592592592594</v>
      </c>
      <c r="Q19" s="14">
        <f t="shared" si="22"/>
        <v>54.906153846153856</v>
      </c>
      <c r="R19" s="14">
        <f t="shared" si="23"/>
        <v>49.756428571428572</v>
      </c>
      <c r="S19"/>
      <c r="T19">
        <v>1000</v>
      </c>
      <c r="U19" s="14">
        <v>52781.91</v>
      </c>
      <c r="V19" s="2">
        <v>2070.59</v>
      </c>
      <c r="W19" s="2">
        <v>91.83</v>
      </c>
      <c r="X19" s="23">
        <v>53.25</v>
      </c>
      <c r="Y19" s="19">
        <v>84.88</v>
      </c>
      <c r="Z19" s="19">
        <v>69.38</v>
      </c>
      <c r="AA19" s="19">
        <v>69.760000000000005</v>
      </c>
      <c r="AB19" s="19">
        <v>25.18</v>
      </c>
      <c r="AC19" s="19">
        <v>7.57</v>
      </c>
      <c r="AD19" s="19">
        <v>52.5</v>
      </c>
      <c r="AE19" s="19">
        <v>54.3</v>
      </c>
      <c r="AF19" s="19">
        <v>63.78</v>
      </c>
      <c r="AG19" s="19">
        <v>82.83</v>
      </c>
      <c r="AH19" s="19">
        <v>49.74</v>
      </c>
      <c r="AI19" s="31">
        <v>98.98</v>
      </c>
      <c r="AJ19" s="31">
        <v>95.01</v>
      </c>
      <c r="AK19" s="31">
        <v>22.18</v>
      </c>
      <c r="AL19" s="31">
        <v>99.15</v>
      </c>
      <c r="AM19" s="31">
        <v>17.84</v>
      </c>
      <c r="AN19" s="31">
        <v>15.36</v>
      </c>
      <c r="AO19" s="31">
        <v>66.37</v>
      </c>
      <c r="AP19" s="31">
        <v>18.22</v>
      </c>
      <c r="AQ19" s="31">
        <v>66.02</v>
      </c>
      <c r="AR19" s="31">
        <v>11.6</v>
      </c>
      <c r="AS19" s="31">
        <v>42.69</v>
      </c>
      <c r="AT19" s="31">
        <v>73.73</v>
      </c>
      <c r="AU19" s="31">
        <v>86.63</v>
      </c>
      <c r="AV19" s="31">
        <v>19.420000000000002</v>
      </c>
      <c r="AW19" s="31">
        <v>90.84</v>
      </c>
      <c r="AX19" s="31">
        <v>37.5</v>
      </c>
      <c r="AY19" s="31">
        <v>19.09</v>
      </c>
      <c r="AZ19" s="31">
        <v>42.64</v>
      </c>
      <c r="BA19" s="31">
        <v>40.98</v>
      </c>
      <c r="BB19" s="31">
        <v>60.02</v>
      </c>
      <c r="BC19" s="31">
        <v>88.35</v>
      </c>
      <c r="BD19" s="31">
        <v>14.15</v>
      </c>
      <c r="BE19" s="31">
        <v>26.58</v>
      </c>
      <c r="BF19" s="31">
        <v>75.12</v>
      </c>
      <c r="BG19" s="31">
        <v>69.239999999999995</v>
      </c>
      <c r="BH19" s="31">
        <v>60.39</v>
      </c>
      <c r="BI19" s="31">
        <v>52.27</v>
      </c>
      <c r="BJ19" s="8"/>
      <c r="BL19"/>
    </row>
    <row r="20" spans="1:64" s="6" customFormat="1" x14ac:dyDescent="0.25">
      <c r="A20" s="50">
        <f t="shared" si="1"/>
        <v>13</v>
      </c>
      <c r="B20" s="3"/>
      <c r="C20" s="3"/>
      <c r="D20" s="3"/>
      <c r="F20" s="3"/>
      <c r="G20" s="3"/>
      <c r="H20" s="3"/>
      <c r="I20"/>
      <c r="J20" s="14"/>
      <c r="K20" s="14"/>
      <c r="L20" s="14"/>
      <c r="M20" s="19"/>
      <c r="N20" s="19"/>
      <c r="O20" s="19"/>
      <c r="P20" s="14"/>
      <c r="Q20" s="14"/>
      <c r="R20" s="14"/>
      <c r="S20"/>
      <c r="T20"/>
      <c r="U20" s="14"/>
      <c r="V20" s="2"/>
      <c r="W20" s="2"/>
      <c r="X20" s="23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8"/>
      <c r="BL20"/>
    </row>
    <row r="21" spans="1:64" s="6" customFormat="1" x14ac:dyDescent="0.25">
      <c r="A21" s="50">
        <f t="shared" si="1"/>
        <v>14</v>
      </c>
      <c r="B21" s="3" t="s">
        <v>117</v>
      </c>
      <c r="C21" s="3"/>
      <c r="D21" s="44" t="s">
        <v>118</v>
      </c>
      <c r="F21" s="3"/>
      <c r="G21" s="3" t="s">
        <v>121</v>
      </c>
      <c r="H21" s="3"/>
      <c r="I21" s="25"/>
      <c r="J21" s="14">
        <f t="shared" ref="J21:J26" si="24">SUM(Y21:BI21)/COUNT(Y21:BI21)</f>
        <v>51.288648648648653</v>
      </c>
      <c r="K21" s="14">
        <f t="shared" ref="K21:K26" si="25">(SUM(Y21:AC21)+SUM(AI21:AU21))/(COUNT(Y21:AC21)+COUNT(AI21:AU21))</f>
        <v>55.073888888888888</v>
      </c>
      <c r="L21" s="14">
        <f t="shared" ref="L21:L26" si="26">(SUM(AD21:AH21)+SUM(AV21:BI21))/(COUNT(AD21:AH21)+COUNT(AV21:BI21))</f>
        <v>47.702631578947361</v>
      </c>
      <c r="M21" s="19">
        <f t="shared" ref="M21:M26" si="27">AVERAGE(Y21:AH21)</f>
        <v>53.706999999999994</v>
      </c>
      <c r="N21" s="19">
        <f t="shared" ref="N21:N26" si="28">(SUM(Y21:AC21))/(COUNT(Y21:AC21))</f>
        <v>53.173999999999999</v>
      </c>
      <c r="O21" s="19">
        <f t="shared" ref="O21:O26" si="29">(SUM(AD21:AH21))/(COUNT(AD21:AH21))</f>
        <v>54.239999999999995</v>
      </c>
      <c r="P21" s="14">
        <f t="shared" ref="P21:P26" si="30">AVERAGE(AI21:BI21)</f>
        <v>50.392962962962969</v>
      </c>
      <c r="Q21" s="14">
        <f t="shared" ref="Q21:Q26" si="31">(SUM(AI21:AU21))/(COUNT(AI21:AU21))</f>
        <v>55.804615384615389</v>
      </c>
      <c r="R21" s="14">
        <f t="shared" ref="R21:R26" si="32">(SUM(AV21:BI21))/(COUNT(AV21:BI21))</f>
        <v>45.367857142857133</v>
      </c>
      <c r="S21" s="25"/>
      <c r="T21" s="25">
        <v>1000</v>
      </c>
      <c r="U21" s="14">
        <v>52478.879999999997</v>
      </c>
      <c r="V21" s="27">
        <v>2373.62</v>
      </c>
      <c r="W21" s="27">
        <v>90.89</v>
      </c>
      <c r="X21" s="23">
        <v>51.29</v>
      </c>
      <c r="Y21" s="19">
        <v>85.58</v>
      </c>
      <c r="Z21" s="19">
        <v>71.61</v>
      </c>
      <c r="AA21" s="19">
        <v>71.13</v>
      </c>
      <c r="AB21" s="19">
        <v>25.54</v>
      </c>
      <c r="AC21" s="19">
        <v>12.01</v>
      </c>
      <c r="AD21" s="19">
        <v>38.409999999999997</v>
      </c>
      <c r="AE21" s="19">
        <v>50.49</v>
      </c>
      <c r="AF21" s="19">
        <v>55.03</v>
      </c>
      <c r="AG21" s="19">
        <v>82.64</v>
      </c>
      <c r="AH21" s="19">
        <v>44.63</v>
      </c>
      <c r="AI21" s="31">
        <v>99.06</v>
      </c>
      <c r="AJ21" s="31">
        <v>95.27</v>
      </c>
      <c r="AK21" s="31">
        <v>18.02</v>
      </c>
      <c r="AL21" s="31">
        <v>99.15</v>
      </c>
      <c r="AM21" s="31">
        <v>20.100000000000001</v>
      </c>
      <c r="AN21" s="31">
        <v>15.16</v>
      </c>
      <c r="AO21" s="31">
        <v>66.989999999999995</v>
      </c>
      <c r="AP21" s="31">
        <v>17.079999999999998</v>
      </c>
      <c r="AQ21" s="31">
        <v>64.8</v>
      </c>
      <c r="AR21" s="31">
        <v>21.1</v>
      </c>
      <c r="AS21" s="31">
        <v>42.65</v>
      </c>
      <c r="AT21" s="31">
        <v>74.709999999999994</v>
      </c>
      <c r="AU21" s="31">
        <v>91.37</v>
      </c>
      <c r="AV21" s="31">
        <v>25.46</v>
      </c>
      <c r="AW21" s="31">
        <v>49.48</v>
      </c>
      <c r="AX21" s="31">
        <v>38.380000000000003</v>
      </c>
      <c r="AY21" s="31">
        <v>16.7</v>
      </c>
      <c r="AZ21" s="31">
        <v>43</v>
      </c>
      <c r="BA21" s="31">
        <v>43.38</v>
      </c>
      <c r="BB21" s="31">
        <v>55.95</v>
      </c>
      <c r="BC21" s="31">
        <v>87.58</v>
      </c>
      <c r="BD21" s="31">
        <v>12.59</v>
      </c>
      <c r="BE21" s="31">
        <v>24.3</v>
      </c>
      <c r="BF21" s="31">
        <v>76.39</v>
      </c>
      <c r="BG21" s="31">
        <v>69.44</v>
      </c>
      <c r="BH21" s="31">
        <v>48.88</v>
      </c>
      <c r="BI21" s="31">
        <v>43.62</v>
      </c>
      <c r="BJ21" s="8"/>
      <c r="BL21" s="25"/>
    </row>
    <row r="22" spans="1:64" s="6" customFormat="1" x14ac:dyDescent="0.25">
      <c r="A22" s="50">
        <f t="shared" si="1"/>
        <v>15</v>
      </c>
      <c r="B22" s="3" t="s">
        <v>117</v>
      </c>
      <c r="C22" s="3"/>
      <c r="D22" s="44" t="s">
        <v>119</v>
      </c>
      <c r="F22" s="3"/>
      <c r="G22" s="3" t="s">
        <v>121</v>
      </c>
      <c r="H22" s="3"/>
      <c r="I22" s="25"/>
      <c r="J22" s="14">
        <f t="shared" si="24"/>
        <v>51.057027027027033</v>
      </c>
      <c r="K22" s="14">
        <f t="shared" si="25"/>
        <v>53.55222222222222</v>
      </c>
      <c r="L22" s="14">
        <f t="shared" si="26"/>
        <v>48.693157894736842</v>
      </c>
      <c r="M22" s="19">
        <f t="shared" si="27"/>
        <v>53.684000000000005</v>
      </c>
      <c r="N22" s="19">
        <f t="shared" si="28"/>
        <v>50.769999999999996</v>
      </c>
      <c r="O22" s="19">
        <f t="shared" si="29"/>
        <v>56.597999999999999</v>
      </c>
      <c r="P22" s="14">
        <f t="shared" si="30"/>
        <v>50.084074074074074</v>
      </c>
      <c r="Q22" s="14">
        <f t="shared" si="31"/>
        <v>54.622307692307686</v>
      </c>
      <c r="R22" s="14">
        <f t="shared" si="32"/>
        <v>45.87</v>
      </c>
      <c r="S22" s="25"/>
      <c r="T22" s="25">
        <v>1000</v>
      </c>
      <c r="U22" s="14">
        <v>52512.92</v>
      </c>
      <c r="V22" s="27">
        <v>2339.58</v>
      </c>
      <c r="W22" s="27">
        <v>91.01</v>
      </c>
      <c r="X22" s="23">
        <v>51.06</v>
      </c>
      <c r="Y22" s="19">
        <v>82.7</v>
      </c>
      <c r="Z22" s="19">
        <v>67.52</v>
      </c>
      <c r="AA22" s="19">
        <v>66.239999999999995</v>
      </c>
      <c r="AB22" s="19">
        <v>27.87</v>
      </c>
      <c r="AC22" s="19">
        <v>9.52</v>
      </c>
      <c r="AD22" s="19">
        <v>44.24</v>
      </c>
      <c r="AE22" s="19">
        <v>47.6</v>
      </c>
      <c r="AF22" s="19">
        <v>55.45</v>
      </c>
      <c r="AG22" s="19">
        <v>82.63</v>
      </c>
      <c r="AH22" s="19">
        <v>53.07</v>
      </c>
      <c r="AI22" s="31">
        <v>99.02</v>
      </c>
      <c r="AJ22" s="31">
        <v>95.15</v>
      </c>
      <c r="AK22" s="31">
        <v>13.44</v>
      </c>
      <c r="AL22" s="31">
        <v>99.15</v>
      </c>
      <c r="AM22" s="31">
        <v>18.46</v>
      </c>
      <c r="AN22" s="31">
        <v>12.72</v>
      </c>
      <c r="AO22" s="31">
        <v>67.02</v>
      </c>
      <c r="AP22" s="31">
        <v>15.9</v>
      </c>
      <c r="AQ22" s="31">
        <v>65.36</v>
      </c>
      <c r="AR22" s="31">
        <v>20.22</v>
      </c>
      <c r="AS22" s="31">
        <v>36.29</v>
      </c>
      <c r="AT22" s="31">
        <v>76.75</v>
      </c>
      <c r="AU22" s="31">
        <v>90.61</v>
      </c>
      <c r="AV22" s="31">
        <v>22.9</v>
      </c>
      <c r="AW22" s="31">
        <v>52.99</v>
      </c>
      <c r="AX22" s="31">
        <v>36.950000000000003</v>
      </c>
      <c r="AY22" s="31">
        <v>19.420000000000002</v>
      </c>
      <c r="AZ22" s="31">
        <v>41.86</v>
      </c>
      <c r="BA22" s="31">
        <v>37.25</v>
      </c>
      <c r="BB22" s="31">
        <v>53.51</v>
      </c>
      <c r="BC22" s="31">
        <v>86.47</v>
      </c>
      <c r="BD22" s="31">
        <v>12.17</v>
      </c>
      <c r="BE22" s="31">
        <v>28.26</v>
      </c>
      <c r="BF22" s="31">
        <v>74.91</v>
      </c>
      <c r="BG22" s="31">
        <v>67.39</v>
      </c>
      <c r="BH22" s="31">
        <v>58.3</v>
      </c>
      <c r="BI22" s="31">
        <v>49.8</v>
      </c>
      <c r="BJ22" s="8"/>
      <c r="BL22" s="25"/>
    </row>
    <row r="23" spans="1:64" s="6" customFormat="1" x14ac:dyDescent="0.25">
      <c r="A23" s="50">
        <f t="shared" si="1"/>
        <v>16</v>
      </c>
      <c r="B23" s="3" t="s">
        <v>117</v>
      </c>
      <c r="C23" s="3"/>
      <c r="D23" s="44" t="s">
        <v>120</v>
      </c>
      <c r="F23" s="3"/>
      <c r="G23" s="3" t="s">
        <v>121</v>
      </c>
      <c r="H23" s="3"/>
      <c r="I23" s="25"/>
      <c r="J23" s="14">
        <f t="shared" si="24"/>
        <v>51.947837837837831</v>
      </c>
      <c r="K23" s="14">
        <f t="shared" si="25"/>
        <v>57.695555555555558</v>
      </c>
      <c r="L23" s="14">
        <f t="shared" si="26"/>
        <v>46.502631578947366</v>
      </c>
      <c r="M23" s="19">
        <f t="shared" si="27"/>
        <v>51.936</v>
      </c>
      <c r="N23" s="19">
        <f t="shared" si="28"/>
        <v>54.527999999999999</v>
      </c>
      <c r="O23" s="19">
        <f t="shared" si="29"/>
        <v>49.344000000000008</v>
      </c>
      <c r="P23" s="14">
        <f t="shared" si="30"/>
        <v>51.952222222222225</v>
      </c>
      <c r="Q23" s="14">
        <f t="shared" si="31"/>
        <v>58.913846153846166</v>
      </c>
      <c r="R23" s="14">
        <f t="shared" si="32"/>
        <v>45.487857142857138</v>
      </c>
      <c r="S23" s="25"/>
      <c r="T23" s="25">
        <v>1000</v>
      </c>
      <c r="U23" s="14">
        <v>52528.24</v>
      </c>
      <c r="V23" s="27">
        <v>2324.2600000000002</v>
      </c>
      <c r="W23" s="27">
        <v>91.1</v>
      </c>
      <c r="X23" s="23">
        <v>51.95</v>
      </c>
      <c r="Y23" s="19">
        <v>85.58</v>
      </c>
      <c r="Z23" s="19">
        <v>75.44</v>
      </c>
      <c r="AA23" s="19">
        <v>70.44</v>
      </c>
      <c r="AB23" s="19">
        <v>28.92</v>
      </c>
      <c r="AC23" s="19">
        <v>12.26</v>
      </c>
      <c r="AD23" s="19">
        <v>17.399999999999999</v>
      </c>
      <c r="AE23" s="19">
        <v>39.340000000000003</v>
      </c>
      <c r="AF23" s="19">
        <v>53.72</v>
      </c>
      <c r="AG23" s="19">
        <v>83.18</v>
      </c>
      <c r="AH23" s="19">
        <v>53.08</v>
      </c>
      <c r="AI23" s="31">
        <v>99.15</v>
      </c>
      <c r="AJ23" s="31">
        <v>95.37</v>
      </c>
      <c r="AK23" s="31">
        <v>11.9</v>
      </c>
      <c r="AL23" s="31">
        <v>99.15</v>
      </c>
      <c r="AM23" s="31">
        <v>32.1</v>
      </c>
      <c r="AN23" s="31">
        <v>26.48</v>
      </c>
      <c r="AO23" s="31">
        <v>66.59</v>
      </c>
      <c r="AP23" s="31">
        <v>24.82</v>
      </c>
      <c r="AQ23" s="31">
        <v>67.84</v>
      </c>
      <c r="AR23" s="31">
        <v>20.420000000000002</v>
      </c>
      <c r="AS23" s="31">
        <v>54.82</v>
      </c>
      <c r="AT23" s="31">
        <v>75.06</v>
      </c>
      <c r="AU23" s="31">
        <v>92.18</v>
      </c>
      <c r="AV23" s="31">
        <v>32.99</v>
      </c>
      <c r="AW23" s="31">
        <v>49.59</v>
      </c>
      <c r="AX23" s="31">
        <v>37.74</v>
      </c>
      <c r="AY23" s="31">
        <v>14.95</v>
      </c>
      <c r="AZ23" s="31">
        <v>40.75</v>
      </c>
      <c r="BA23" s="31">
        <v>38.119999999999997</v>
      </c>
      <c r="BB23" s="31">
        <v>44.88</v>
      </c>
      <c r="BC23" s="31">
        <v>87.52</v>
      </c>
      <c r="BD23" s="31">
        <v>13.11</v>
      </c>
      <c r="BE23" s="31">
        <v>26.02</v>
      </c>
      <c r="BF23" s="31">
        <v>78.12</v>
      </c>
      <c r="BG23" s="31">
        <v>71.349999999999994</v>
      </c>
      <c r="BH23" s="31">
        <v>55.02</v>
      </c>
      <c r="BI23" s="31">
        <v>46.67</v>
      </c>
      <c r="BJ23" s="8"/>
      <c r="BL23" s="25"/>
    </row>
    <row r="24" spans="1:64" s="6" customFormat="1" x14ac:dyDescent="0.25">
      <c r="A24" s="50">
        <f t="shared" si="1"/>
        <v>17</v>
      </c>
      <c r="B24" s="3" t="s">
        <v>116</v>
      </c>
      <c r="C24" s="3"/>
      <c r="D24" s="44" t="s">
        <v>118</v>
      </c>
      <c r="F24" s="3" t="s">
        <v>101</v>
      </c>
      <c r="G24" s="3" t="s">
        <v>121</v>
      </c>
      <c r="H24" s="3"/>
      <c r="I24" s="25"/>
      <c r="J24" s="14">
        <f t="shared" si="24"/>
        <v>53.56837837837837</v>
      </c>
      <c r="K24" s="14">
        <f t="shared" si="25"/>
        <v>53.801666666666662</v>
      </c>
      <c r="L24" s="14">
        <f t="shared" si="26"/>
        <v>53.347368421052636</v>
      </c>
      <c r="M24" s="19">
        <f t="shared" si="27"/>
        <v>56.503999999999998</v>
      </c>
      <c r="N24" s="19">
        <f t="shared" si="28"/>
        <v>51.274000000000001</v>
      </c>
      <c r="O24" s="19">
        <f t="shared" si="29"/>
        <v>61.734000000000002</v>
      </c>
      <c r="P24" s="14">
        <f t="shared" si="30"/>
        <v>52.481111111111119</v>
      </c>
      <c r="Q24" s="14">
        <f t="shared" si="31"/>
        <v>54.773846153846151</v>
      </c>
      <c r="R24" s="14">
        <f t="shared" si="32"/>
        <v>50.352142857142859</v>
      </c>
      <c r="S24" s="25"/>
      <c r="T24" s="25">
        <v>1000</v>
      </c>
      <c r="U24" s="14">
        <v>52791.61</v>
      </c>
      <c r="V24" s="27">
        <v>2060.9</v>
      </c>
      <c r="W24" s="27">
        <v>91.89</v>
      </c>
      <c r="X24" s="23">
        <v>53.57</v>
      </c>
      <c r="Y24" s="19">
        <v>84.99</v>
      </c>
      <c r="Z24" s="19">
        <v>69.19</v>
      </c>
      <c r="AA24" s="19">
        <v>68.83</v>
      </c>
      <c r="AB24" s="19">
        <v>24.63</v>
      </c>
      <c r="AC24" s="19">
        <v>8.73</v>
      </c>
      <c r="AD24" s="19">
        <v>53.36</v>
      </c>
      <c r="AE24" s="19">
        <v>54.8</v>
      </c>
      <c r="AF24" s="19">
        <v>63.56</v>
      </c>
      <c r="AG24" s="19">
        <v>82.96</v>
      </c>
      <c r="AH24" s="19">
        <v>53.99</v>
      </c>
      <c r="AI24" s="31">
        <v>99.15</v>
      </c>
      <c r="AJ24" s="31">
        <v>95.46</v>
      </c>
      <c r="AK24" s="31">
        <v>19.78</v>
      </c>
      <c r="AL24" s="31">
        <v>99.15</v>
      </c>
      <c r="AM24" s="31">
        <v>17.98</v>
      </c>
      <c r="AN24" s="31">
        <v>13.15</v>
      </c>
      <c r="AO24" s="31">
        <v>65.83</v>
      </c>
      <c r="AP24" s="31">
        <v>24.52</v>
      </c>
      <c r="AQ24" s="31">
        <v>58.08</v>
      </c>
      <c r="AR24" s="31">
        <v>17.93</v>
      </c>
      <c r="AS24" s="31">
        <v>36.979999999999997</v>
      </c>
      <c r="AT24" s="31">
        <v>74.63</v>
      </c>
      <c r="AU24" s="31">
        <v>89.42</v>
      </c>
      <c r="AV24" s="31">
        <v>20.45</v>
      </c>
      <c r="AW24" s="31">
        <v>90.78</v>
      </c>
      <c r="AX24" s="31">
        <v>40.090000000000003</v>
      </c>
      <c r="AY24" s="31">
        <v>23.84</v>
      </c>
      <c r="AZ24" s="31">
        <v>46.57</v>
      </c>
      <c r="BA24" s="31">
        <v>41.97</v>
      </c>
      <c r="BB24" s="31">
        <v>59.28</v>
      </c>
      <c r="BC24" s="31">
        <v>87.1</v>
      </c>
      <c r="BD24" s="31">
        <v>12.67</v>
      </c>
      <c r="BE24" s="31">
        <v>27.2</v>
      </c>
      <c r="BF24" s="31">
        <v>75.7</v>
      </c>
      <c r="BG24" s="31">
        <v>69.27</v>
      </c>
      <c r="BH24" s="31">
        <v>60.16</v>
      </c>
      <c r="BI24" s="31">
        <v>49.85</v>
      </c>
      <c r="BJ24" s="8"/>
      <c r="BL24" s="25"/>
    </row>
    <row r="25" spans="1:64" s="6" customFormat="1" x14ac:dyDescent="0.25">
      <c r="A25" s="50">
        <f t="shared" si="1"/>
        <v>18</v>
      </c>
      <c r="B25" s="3" t="s">
        <v>116</v>
      </c>
      <c r="C25" s="3"/>
      <c r="D25" s="44" t="s">
        <v>119</v>
      </c>
      <c r="F25" s="3" t="s">
        <v>101</v>
      </c>
      <c r="G25" s="3" t="s">
        <v>121</v>
      </c>
      <c r="H25" s="3"/>
      <c r="I25" s="25"/>
      <c r="J25" s="14">
        <f t="shared" si="24"/>
        <v>52.225405405405397</v>
      </c>
      <c r="K25" s="14">
        <f t="shared" si="25"/>
        <v>52.822222222222223</v>
      </c>
      <c r="L25" s="14">
        <f t="shared" si="26"/>
        <v>51.66</v>
      </c>
      <c r="M25" s="19">
        <f t="shared" si="27"/>
        <v>55.463000000000001</v>
      </c>
      <c r="N25" s="19">
        <f t="shared" si="28"/>
        <v>51.911999999999999</v>
      </c>
      <c r="O25" s="19">
        <f t="shared" si="29"/>
        <v>59.013999999999996</v>
      </c>
      <c r="P25" s="14">
        <f t="shared" si="30"/>
        <v>51.026296296296287</v>
      </c>
      <c r="Q25" s="14">
        <f t="shared" si="31"/>
        <v>53.17230769230769</v>
      </c>
      <c r="R25" s="14">
        <f t="shared" si="32"/>
        <v>49.033571428571427</v>
      </c>
      <c r="S25" s="25"/>
      <c r="T25" s="25">
        <v>1000</v>
      </c>
      <c r="U25" s="14">
        <v>52774.81</v>
      </c>
      <c r="V25" s="27">
        <v>2077.69</v>
      </c>
      <c r="W25" s="27">
        <v>91.67</v>
      </c>
      <c r="X25" s="23">
        <v>52.22</v>
      </c>
      <c r="Y25" s="19">
        <v>82.88</v>
      </c>
      <c r="Z25" s="19">
        <v>68.58</v>
      </c>
      <c r="AA25" s="19">
        <v>69.78</v>
      </c>
      <c r="AB25" s="19">
        <v>28.1</v>
      </c>
      <c r="AC25" s="19">
        <v>10.220000000000001</v>
      </c>
      <c r="AD25" s="19">
        <v>51.19</v>
      </c>
      <c r="AE25" s="19">
        <v>47.31</v>
      </c>
      <c r="AF25" s="19">
        <v>61</v>
      </c>
      <c r="AG25" s="19">
        <v>82.27</v>
      </c>
      <c r="AH25" s="19">
        <v>53.3</v>
      </c>
      <c r="AI25" s="31">
        <v>98.93</v>
      </c>
      <c r="AJ25" s="31">
        <v>95.05</v>
      </c>
      <c r="AK25" s="31">
        <v>12.12</v>
      </c>
      <c r="AL25" s="31">
        <v>99.16</v>
      </c>
      <c r="AM25" s="31">
        <v>14.4</v>
      </c>
      <c r="AN25" s="31">
        <v>10.96</v>
      </c>
      <c r="AO25" s="31">
        <v>67.63</v>
      </c>
      <c r="AP25" s="31">
        <v>16.36</v>
      </c>
      <c r="AQ25" s="31">
        <v>60.95</v>
      </c>
      <c r="AR25" s="31">
        <v>11.14</v>
      </c>
      <c r="AS25" s="31">
        <v>37.340000000000003</v>
      </c>
      <c r="AT25" s="31">
        <v>76.97</v>
      </c>
      <c r="AU25" s="31">
        <v>90.23</v>
      </c>
      <c r="AV25" s="31">
        <v>18.48</v>
      </c>
      <c r="AW25" s="31">
        <v>90.77</v>
      </c>
      <c r="AX25" s="31">
        <v>37.04</v>
      </c>
      <c r="AY25" s="31">
        <v>25.76</v>
      </c>
      <c r="AZ25" s="31">
        <v>42.56</v>
      </c>
      <c r="BA25" s="31">
        <v>37.18</v>
      </c>
      <c r="BB25" s="31">
        <v>53.98</v>
      </c>
      <c r="BC25" s="31">
        <v>88.12</v>
      </c>
      <c r="BD25" s="31">
        <v>13.51</v>
      </c>
      <c r="BE25" s="31">
        <v>27.3</v>
      </c>
      <c r="BF25" s="31">
        <v>77.64</v>
      </c>
      <c r="BG25" s="31">
        <v>70.239999999999995</v>
      </c>
      <c r="BH25" s="31">
        <v>56.09</v>
      </c>
      <c r="BI25" s="31">
        <v>47.8</v>
      </c>
      <c r="BJ25" s="8"/>
      <c r="BL25" s="25"/>
    </row>
    <row r="26" spans="1:64" s="6" customFormat="1" x14ac:dyDescent="0.25">
      <c r="A26" s="51">
        <f t="shared" si="1"/>
        <v>19</v>
      </c>
      <c r="B26" s="52" t="s">
        <v>116</v>
      </c>
      <c r="C26" s="52"/>
      <c r="D26" s="53" t="s">
        <v>120</v>
      </c>
      <c r="E26" s="54"/>
      <c r="F26" s="52" t="s">
        <v>101</v>
      </c>
      <c r="G26" s="52" t="s">
        <v>121</v>
      </c>
      <c r="H26" s="55" t="s">
        <v>125</v>
      </c>
      <c r="I26" s="25"/>
      <c r="J26" s="14">
        <f t="shared" si="24"/>
        <v>54.692162162162155</v>
      </c>
      <c r="K26" s="14">
        <f t="shared" si="25"/>
        <v>57.47055555555557</v>
      </c>
      <c r="L26" s="14">
        <f t="shared" si="26"/>
        <v>52.06</v>
      </c>
      <c r="M26" s="19">
        <f t="shared" si="27"/>
        <v>57.480999999999995</v>
      </c>
      <c r="N26" s="19">
        <f t="shared" si="28"/>
        <v>54.975999999999999</v>
      </c>
      <c r="O26" s="19">
        <f t="shared" si="29"/>
        <v>59.986000000000004</v>
      </c>
      <c r="P26" s="14">
        <f t="shared" si="30"/>
        <v>53.659259259259265</v>
      </c>
      <c r="Q26" s="14">
        <f t="shared" si="31"/>
        <v>58.430000000000014</v>
      </c>
      <c r="R26" s="14">
        <f t="shared" si="32"/>
        <v>49.229285714285716</v>
      </c>
      <c r="S26" s="25"/>
      <c r="T26" s="25">
        <v>1000</v>
      </c>
      <c r="U26" s="14">
        <v>52817.05</v>
      </c>
      <c r="V26" s="27">
        <v>2035.45</v>
      </c>
      <c r="W26" s="27">
        <v>92.05</v>
      </c>
      <c r="X26" s="23">
        <v>54.69</v>
      </c>
      <c r="Y26" s="19">
        <v>87.1</v>
      </c>
      <c r="Z26" s="19">
        <v>74.63</v>
      </c>
      <c r="AA26" s="19">
        <v>72.63</v>
      </c>
      <c r="AB26" s="19">
        <v>30.05</v>
      </c>
      <c r="AC26" s="19">
        <v>10.47</v>
      </c>
      <c r="AD26" s="19">
        <v>47.87</v>
      </c>
      <c r="AE26" s="19">
        <v>46.65</v>
      </c>
      <c r="AF26" s="19">
        <v>63.26</v>
      </c>
      <c r="AG26" s="19">
        <v>83.92</v>
      </c>
      <c r="AH26" s="19">
        <v>58.23</v>
      </c>
      <c r="AI26" s="31">
        <v>98.87</v>
      </c>
      <c r="AJ26" s="31">
        <v>95.49</v>
      </c>
      <c r="AK26" s="31">
        <v>17.04</v>
      </c>
      <c r="AL26" s="31">
        <v>99.16</v>
      </c>
      <c r="AM26" s="31">
        <v>36.299999999999997</v>
      </c>
      <c r="AN26" s="31">
        <v>24.21</v>
      </c>
      <c r="AO26" s="31">
        <v>67.260000000000005</v>
      </c>
      <c r="AP26" s="31">
        <v>21.52</v>
      </c>
      <c r="AQ26" s="31">
        <v>72.150000000000006</v>
      </c>
      <c r="AR26" s="31">
        <v>15.7</v>
      </c>
      <c r="AS26" s="31">
        <v>47.46</v>
      </c>
      <c r="AT26" s="31">
        <v>74.98</v>
      </c>
      <c r="AU26" s="31">
        <v>89.45</v>
      </c>
      <c r="AV26" s="31">
        <v>20.59</v>
      </c>
      <c r="AW26" s="31">
        <v>91.06</v>
      </c>
      <c r="AX26" s="31">
        <v>38.01</v>
      </c>
      <c r="AY26" s="31">
        <v>17.27</v>
      </c>
      <c r="AZ26" s="31">
        <v>45.1</v>
      </c>
      <c r="BA26" s="31">
        <v>40.35</v>
      </c>
      <c r="BB26" s="31">
        <v>50.86</v>
      </c>
      <c r="BC26" s="31">
        <v>85.5</v>
      </c>
      <c r="BD26" s="31">
        <v>12.88</v>
      </c>
      <c r="BE26" s="31">
        <v>28.54</v>
      </c>
      <c r="BF26" s="31">
        <v>77.77</v>
      </c>
      <c r="BG26" s="31">
        <v>71.17</v>
      </c>
      <c r="BH26" s="31">
        <v>60.3</v>
      </c>
      <c r="BI26" s="31">
        <v>49.81</v>
      </c>
      <c r="BJ26" s="8"/>
      <c r="BL26" s="25"/>
    </row>
    <row r="27" spans="1:64" s="6" customFormat="1" x14ac:dyDescent="0.25">
      <c r="A27" s="51">
        <f t="shared" si="1"/>
        <v>20</v>
      </c>
      <c r="B27" s="52" t="s">
        <v>115</v>
      </c>
      <c r="C27" s="52"/>
      <c r="D27" s="53" t="s">
        <v>118</v>
      </c>
      <c r="E27" s="54"/>
      <c r="F27" s="52" t="s">
        <v>101</v>
      </c>
      <c r="G27" s="52" t="s">
        <v>121</v>
      </c>
      <c r="H27" s="55" t="s">
        <v>124</v>
      </c>
      <c r="I27" s="25"/>
      <c r="J27" s="14">
        <f t="shared" si="15"/>
        <v>54.668648648648663</v>
      </c>
      <c r="K27" s="14">
        <f t="shared" si="16"/>
        <v>54.05222222222222</v>
      </c>
      <c r="L27" s="14">
        <f t="shared" si="17"/>
        <v>55.252631578947366</v>
      </c>
      <c r="M27" s="19">
        <f t="shared" si="18"/>
        <v>60.033000000000001</v>
      </c>
      <c r="N27" s="19">
        <f t="shared" si="19"/>
        <v>52.220000000000006</v>
      </c>
      <c r="O27" s="19">
        <f t="shared" si="20"/>
        <v>67.845999999999989</v>
      </c>
      <c r="P27" s="14">
        <f t="shared" si="21"/>
        <v>52.681851851851853</v>
      </c>
      <c r="Q27" s="14">
        <f t="shared" si="22"/>
        <v>54.756923076923073</v>
      </c>
      <c r="R27" s="14">
        <f t="shared" si="23"/>
        <v>50.755000000000003</v>
      </c>
      <c r="S27" s="25"/>
      <c r="T27" s="25">
        <v>1000</v>
      </c>
      <c r="U27" s="14">
        <v>52743.24</v>
      </c>
      <c r="V27" s="27">
        <v>2109.2600000000002</v>
      </c>
      <c r="W27" s="27">
        <v>92.04</v>
      </c>
      <c r="X27" s="23">
        <v>54.67</v>
      </c>
      <c r="Y27" s="19">
        <v>85.93</v>
      </c>
      <c r="Z27" s="19">
        <v>68.239999999999995</v>
      </c>
      <c r="AA27" s="19">
        <v>68.47</v>
      </c>
      <c r="AB27" s="19">
        <v>26.18</v>
      </c>
      <c r="AC27" s="19">
        <v>12.28</v>
      </c>
      <c r="AD27" s="19">
        <v>70.23</v>
      </c>
      <c r="AE27" s="19">
        <v>60.16</v>
      </c>
      <c r="AF27" s="19">
        <v>73.099999999999994</v>
      </c>
      <c r="AG27" s="19">
        <v>83.04</v>
      </c>
      <c r="AH27" s="19">
        <v>52.7</v>
      </c>
      <c r="AI27" s="31">
        <v>98.99</v>
      </c>
      <c r="AJ27" s="31">
        <v>95.05</v>
      </c>
      <c r="AK27" s="31">
        <v>14.48</v>
      </c>
      <c r="AL27" s="31">
        <v>99.15</v>
      </c>
      <c r="AM27" s="31">
        <v>18.32</v>
      </c>
      <c r="AN27" s="31">
        <v>14.64</v>
      </c>
      <c r="AO27" s="31">
        <v>65.48</v>
      </c>
      <c r="AP27" s="31">
        <v>18.760000000000002</v>
      </c>
      <c r="AQ27" s="31">
        <v>62.44</v>
      </c>
      <c r="AR27" s="31">
        <v>15.62</v>
      </c>
      <c r="AS27" s="31">
        <v>47.98</v>
      </c>
      <c r="AT27" s="31">
        <v>74.5</v>
      </c>
      <c r="AU27" s="31">
        <v>86.43</v>
      </c>
      <c r="AV27" s="31">
        <v>14.34</v>
      </c>
      <c r="AW27" s="31">
        <v>89.9</v>
      </c>
      <c r="AX27" s="31">
        <v>38.49</v>
      </c>
      <c r="AY27" s="31">
        <v>35.85</v>
      </c>
      <c r="AZ27" s="31">
        <v>59.14</v>
      </c>
      <c r="BA27" s="31">
        <v>40.39</v>
      </c>
      <c r="BB27" s="31">
        <v>64.97</v>
      </c>
      <c r="BC27" s="31">
        <v>70.31</v>
      </c>
      <c r="BD27" s="31">
        <v>12.09</v>
      </c>
      <c r="BE27" s="31">
        <v>24.9</v>
      </c>
      <c r="BF27" s="31">
        <v>75.41</v>
      </c>
      <c r="BG27" s="31">
        <v>71.680000000000007</v>
      </c>
      <c r="BH27" s="31">
        <v>60.96</v>
      </c>
      <c r="BI27" s="31">
        <v>52.14</v>
      </c>
      <c r="BJ27" s="8"/>
      <c r="BL27" s="25"/>
    </row>
    <row r="28" spans="1:64" s="6" customFormat="1" x14ac:dyDescent="0.25">
      <c r="A28" s="50">
        <f t="shared" si="1"/>
        <v>21</v>
      </c>
      <c r="B28" s="3" t="s">
        <v>115</v>
      </c>
      <c r="C28" s="3"/>
      <c r="D28" s="44" t="s">
        <v>119</v>
      </c>
      <c r="F28" s="3" t="s">
        <v>101</v>
      </c>
      <c r="G28" s="3" t="s">
        <v>121</v>
      </c>
      <c r="H28" s="3"/>
      <c r="I28" s="25"/>
      <c r="J28" s="14">
        <f t="shared" si="15"/>
        <v>53.285675675675677</v>
      </c>
      <c r="K28" s="14">
        <f t="shared" si="16"/>
        <v>52.212222222222216</v>
      </c>
      <c r="L28" s="14">
        <f t="shared" si="17"/>
        <v>54.30263157894737</v>
      </c>
      <c r="M28" s="19">
        <f t="shared" si="18"/>
        <v>58.524999999999999</v>
      </c>
      <c r="N28" s="19">
        <f t="shared" si="19"/>
        <v>49.158000000000001</v>
      </c>
      <c r="O28" s="19">
        <f t="shared" si="20"/>
        <v>67.891999999999996</v>
      </c>
      <c r="P28" s="14">
        <f t="shared" si="21"/>
        <v>51.345185185185173</v>
      </c>
      <c r="Q28" s="14">
        <f t="shared" si="22"/>
        <v>53.386923076923075</v>
      </c>
      <c r="R28" s="14">
        <f t="shared" si="23"/>
        <v>49.449285714285715</v>
      </c>
      <c r="S28" s="25"/>
      <c r="T28" s="25">
        <v>1000</v>
      </c>
      <c r="U28" s="14">
        <v>52668.21</v>
      </c>
      <c r="V28" s="27">
        <v>2184.29</v>
      </c>
      <c r="W28" s="27">
        <v>91.89</v>
      </c>
      <c r="X28" s="23">
        <v>53.28</v>
      </c>
      <c r="Y28" s="19">
        <v>81.290000000000006</v>
      </c>
      <c r="Z28" s="19">
        <v>65.8</v>
      </c>
      <c r="AA28" s="19">
        <v>67.42</v>
      </c>
      <c r="AB28" s="19">
        <v>24.69</v>
      </c>
      <c r="AC28" s="19">
        <v>6.59</v>
      </c>
      <c r="AD28" s="19">
        <v>69.05</v>
      </c>
      <c r="AE28" s="19">
        <v>58.55</v>
      </c>
      <c r="AF28" s="19">
        <v>73.91</v>
      </c>
      <c r="AG28" s="19">
        <v>82.76</v>
      </c>
      <c r="AH28" s="19">
        <v>55.19</v>
      </c>
      <c r="AI28" s="31">
        <v>98.97</v>
      </c>
      <c r="AJ28" s="31">
        <v>95.18</v>
      </c>
      <c r="AK28" s="31">
        <v>9.34</v>
      </c>
      <c r="AL28" s="31">
        <v>99.16</v>
      </c>
      <c r="AM28" s="31">
        <v>19.14</v>
      </c>
      <c r="AN28" s="31">
        <v>8.7100000000000009</v>
      </c>
      <c r="AO28" s="31">
        <v>63.98</v>
      </c>
      <c r="AP28" s="31">
        <v>22.74</v>
      </c>
      <c r="AQ28" s="31">
        <v>60.32</v>
      </c>
      <c r="AR28" s="31">
        <v>15.27</v>
      </c>
      <c r="AS28" s="31">
        <v>36.74</v>
      </c>
      <c r="AT28" s="31">
        <v>76.739999999999995</v>
      </c>
      <c r="AU28" s="31">
        <v>87.74</v>
      </c>
      <c r="AV28" s="31">
        <v>15.62</v>
      </c>
      <c r="AW28" s="31">
        <v>91.94</v>
      </c>
      <c r="AX28" s="31">
        <v>37.68</v>
      </c>
      <c r="AY28" s="31">
        <v>31</v>
      </c>
      <c r="AZ28" s="31">
        <v>54.29</v>
      </c>
      <c r="BA28" s="31">
        <v>39.94</v>
      </c>
      <c r="BB28" s="31">
        <v>61.78</v>
      </c>
      <c r="BC28" s="31">
        <v>56.94</v>
      </c>
      <c r="BD28" s="31">
        <v>11.37</v>
      </c>
      <c r="BE28" s="31">
        <v>30.06</v>
      </c>
      <c r="BF28" s="31">
        <v>75.489999999999995</v>
      </c>
      <c r="BG28" s="31">
        <v>73.02</v>
      </c>
      <c r="BH28" s="31">
        <v>60.99</v>
      </c>
      <c r="BI28" s="31">
        <v>52.17</v>
      </c>
      <c r="BJ28" s="8"/>
      <c r="BL28" s="25"/>
    </row>
    <row r="29" spans="1:64" s="6" customFormat="1" x14ac:dyDescent="0.25">
      <c r="A29" s="50">
        <f t="shared" si="1"/>
        <v>22</v>
      </c>
      <c r="B29" s="3" t="s">
        <v>115</v>
      </c>
      <c r="C29" s="3"/>
      <c r="D29" s="44" t="s">
        <v>120</v>
      </c>
      <c r="F29" s="3" t="s">
        <v>101</v>
      </c>
      <c r="G29" s="3" t="s">
        <v>121</v>
      </c>
      <c r="H29" s="3"/>
      <c r="I29" s="25"/>
      <c r="J29" s="14">
        <f t="shared" ref="J29" si="33">SUM(Y29:BI29)/COUNT(Y29:BI29)</f>
        <v>54.665315315315297</v>
      </c>
      <c r="K29" s="14">
        <f t="shared" ref="K29" si="34">(SUM(Y29:AC29)+SUM(AI29:AU29))/(COUNT(Y29:AC29)+COUNT(AI29:AU29))</f>
        <v>57.480740740740742</v>
      </c>
      <c r="L29" s="14">
        <f t="shared" ref="L29" si="35">(SUM(AD29:AH29)+SUM(AV29:BI29))/(COUNT(AD29:AH29)+COUNT(AV29:BI29))</f>
        <v>51.998070175438592</v>
      </c>
      <c r="M29" s="19">
        <f t="shared" ref="M29" si="36">AVERAGE(Y29:AH29)</f>
        <v>57.085000000000001</v>
      </c>
      <c r="N29" s="19">
        <f t="shared" ref="N29" si="37">(SUM(Y29:AC29))/(COUNT(Y29:AC29))</f>
        <v>54.214666666666666</v>
      </c>
      <c r="O29" s="19">
        <f t="shared" ref="O29" si="38">(SUM(AD29:AH29))/(COUNT(AD29:AH29))</f>
        <v>59.955333333333328</v>
      </c>
      <c r="P29" s="14">
        <f t="shared" ref="P29" si="39">AVERAGE(AI29:BI29)</f>
        <v>53.769135802469137</v>
      </c>
      <c r="Q29" s="14">
        <f t="shared" ref="Q29" si="40">(SUM(AI29:AU29))/(COUNT(AI29:AU29))</f>
        <v>58.736923076923077</v>
      </c>
      <c r="R29" s="14">
        <f t="shared" ref="R29" si="41">(SUM(AV29:BI29))/(COUNT(AV29:BI29))</f>
        <v>49.156190476190474</v>
      </c>
      <c r="S29" s="25"/>
      <c r="T29" s="25">
        <v>1000</v>
      </c>
      <c r="U29" s="14">
        <v>52798.829999999994</v>
      </c>
      <c r="V29" s="27">
        <v>2053.67</v>
      </c>
      <c r="W29" s="27">
        <v>92.033333333333346</v>
      </c>
      <c r="X29" s="23">
        <v>54.663333333333334</v>
      </c>
      <c r="Y29" s="19">
        <v>85.62</v>
      </c>
      <c r="Z29" s="19">
        <v>73.943333333333342</v>
      </c>
      <c r="AA29" s="19">
        <v>72.893333333333331</v>
      </c>
      <c r="AB29" s="19">
        <v>29.936666666666667</v>
      </c>
      <c r="AC29" s="19">
        <v>8.68</v>
      </c>
      <c r="AD29" s="19">
        <v>50.736666666666672</v>
      </c>
      <c r="AE29" s="19">
        <v>45.053333333333335</v>
      </c>
      <c r="AF29" s="19">
        <v>64.163333333333341</v>
      </c>
      <c r="AG29" s="19">
        <v>82.606666666666669</v>
      </c>
      <c r="AH29" s="19">
        <v>57.216666666666669</v>
      </c>
      <c r="AI29" s="31">
        <v>99.116666666666674</v>
      </c>
      <c r="AJ29" s="31">
        <v>95.7</v>
      </c>
      <c r="AK29" s="31">
        <v>24.55</v>
      </c>
      <c r="AL29" s="31">
        <v>99.15333333333335</v>
      </c>
      <c r="AM29" s="31">
        <v>32.043333333333329</v>
      </c>
      <c r="AN29" s="31">
        <v>27.886666666666667</v>
      </c>
      <c r="AO29" s="31">
        <v>67.56</v>
      </c>
      <c r="AP29" s="31">
        <v>22.396666666666665</v>
      </c>
      <c r="AQ29" s="31">
        <v>60.6</v>
      </c>
      <c r="AR29" s="31">
        <v>16.883333333333336</v>
      </c>
      <c r="AS29" s="31">
        <v>52.363333333333337</v>
      </c>
      <c r="AT29" s="31">
        <v>75.206666666666663</v>
      </c>
      <c r="AU29" s="31">
        <v>90.12</v>
      </c>
      <c r="AV29" s="31">
        <v>20.540000000000003</v>
      </c>
      <c r="AW29" s="31">
        <v>91.086666666666659</v>
      </c>
      <c r="AX29" s="31">
        <v>38.49</v>
      </c>
      <c r="AY29" s="31">
        <v>18.84</v>
      </c>
      <c r="AZ29" s="31">
        <v>43.093333333333334</v>
      </c>
      <c r="BA29" s="31">
        <v>40.493333333333332</v>
      </c>
      <c r="BB29" s="31">
        <v>49.640000000000008</v>
      </c>
      <c r="BC29" s="31">
        <v>84.47</v>
      </c>
      <c r="BD29" s="31">
        <v>14.286666666666667</v>
      </c>
      <c r="BE29" s="31">
        <v>30.076666666666664</v>
      </c>
      <c r="BF29" s="31">
        <v>77.273333333333326</v>
      </c>
      <c r="BG29" s="31">
        <v>70.790000000000006</v>
      </c>
      <c r="BH29" s="31">
        <v>59.583333333333336</v>
      </c>
      <c r="BI29" s="31">
        <v>49.523333333333333</v>
      </c>
      <c r="BJ29" s="8"/>
      <c r="BL29" s="25"/>
    </row>
    <row r="30" spans="1:64" s="6" customFormat="1" x14ac:dyDescent="0.25">
      <c r="A30" s="50">
        <f t="shared" si="1"/>
        <v>23</v>
      </c>
      <c r="B30" s="3"/>
      <c r="C30" s="3"/>
      <c r="D30" s="3"/>
      <c r="E30" s="3"/>
      <c r="F30" s="3"/>
      <c r="H30" s="3"/>
      <c r="I30"/>
      <c r="J30" s="14"/>
      <c r="K30" s="14"/>
      <c r="L30" s="14"/>
      <c r="M30" s="19"/>
      <c r="N30" s="19"/>
      <c r="O30" s="19"/>
      <c r="P30" s="14"/>
      <c r="Q30" s="14"/>
      <c r="R30" s="14"/>
      <c r="S30"/>
      <c r="T30"/>
      <c r="U30" s="14"/>
      <c r="V30" s="2"/>
      <c r="W30" s="2"/>
      <c r="X30" s="23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8"/>
      <c r="BL30"/>
    </row>
    <row r="31" spans="1:64" s="6" customFormat="1" x14ac:dyDescent="0.25">
      <c r="A31" s="50">
        <f t="shared" si="1"/>
        <v>24</v>
      </c>
      <c r="B31" s="45" t="s">
        <v>108</v>
      </c>
      <c r="C31" s="3"/>
      <c r="D31" s="3"/>
      <c r="E31" s="3"/>
      <c r="F31" s="3"/>
      <c r="H31" s="3"/>
      <c r="I31"/>
      <c r="J31" s="14"/>
      <c r="K31" s="14"/>
      <c r="L31" s="14"/>
      <c r="M31" s="19"/>
      <c r="N31" s="19"/>
      <c r="O31" s="19"/>
      <c r="P31" s="14"/>
      <c r="Q31" s="14"/>
      <c r="R31" s="14"/>
      <c r="S31"/>
      <c r="T31"/>
      <c r="U31" s="14"/>
      <c r="V31" s="2"/>
      <c r="W31" s="2"/>
      <c r="X31" s="23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8"/>
      <c r="BL31"/>
    </row>
    <row r="32" spans="1:64" x14ac:dyDescent="0.25">
      <c r="A32" s="50">
        <f t="shared" si="1"/>
        <v>25</v>
      </c>
      <c r="B32" s="3" t="s">
        <v>48</v>
      </c>
      <c r="C32" s="3">
        <v>0.45229999999999998</v>
      </c>
      <c r="D32" s="3">
        <v>-0.44390000000000002</v>
      </c>
      <c r="E32" s="3">
        <v>0.1721</v>
      </c>
      <c r="F32" s="3">
        <v>0.24909999999999999</v>
      </c>
      <c r="J32" s="14">
        <f t="shared" si="2"/>
        <v>47.983243243243237</v>
      </c>
      <c r="K32" s="14">
        <f t="shared" ref="K32:K37" si="42">(SUM(Y32:AC32)+SUM(AI32:AU32))/(COUNT(Y32:AC32)+COUNT(AI32:AU32))</f>
        <v>49.606666666666662</v>
      </c>
      <c r="L32" s="14">
        <f t="shared" ref="L32:L37" si="43">(SUM(AD32:AH32)+SUM(AV32:BI32))/(COUNT(AD32:AH32)+COUNT(AV32:BI32))</f>
        <v>46.445263157894736</v>
      </c>
      <c r="M32" s="19">
        <f t="shared" ref="M32:M37" si="44">AVERAGE(Y32:AH32)</f>
        <v>53.259</v>
      </c>
      <c r="N32" s="19">
        <f t="shared" si="3"/>
        <v>51.033999999999999</v>
      </c>
      <c r="O32" s="19">
        <f t="shared" si="4"/>
        <v>55.484000000000002</v>
      </c>
      <c r="P32" s="14">
        <f t="shared" si="5"/>
        <v>46.02925925925927</v>
      </c>
      <c r="Q32" s="14">
        <f t="shared" si="6"/>
        <v>49.057692307692307</v>
      </c>
      <c r="R32" s="14">
        <f t="shared" si="7"/>
        <v>43.217142857142861</v>
      </c>
      <c r="T32">
        <v>1000</v>
      </c>
      <c r="U32" s="14">
        <v>52335.78</v>
      </c>
      <c r="V32" s="2">
        <v>2516.7199999999998</v>
      </c>
      <c r="W32" s="2">
        <v>91.02</v>
      </c>
      <c r="X32" s="23">
        <v>47.98</v>
      </c>
      <c r="Y32" s="19">
        <v>82.68</v>
      </c>
      <c r="Z32" s="19">
        <v>77.02</v>
      </c>
      <c r="AA32" s="19">
        <v>73.59</v>
      </c>
      <c r="AB32" s="19">
        <v>18.03</v>
      </c>
      <c r="AC32" s="19">
        <v>3.85</v>
      </c>
      <c r="AD32" s="19">
        <v>29.7</v>
      </c>
      <c r="AE32" s="19">
        <v>46.68</v>
      </c>
      <c r="AF32" s="19">
        <v>52.09</v>
      </c>
      <c r="AG32" s="19">
        <v>87.6</v>
      </c>
      <c r="AH32" s="19">
        <v>61.35</v>
      </c>
      <c r="AI32" s="31">
        <v>99.46</v>
      </c>
      <c r="AJ32" s="31">
        <v>97.49</v>
      </c>
      <c r="AK32" s="31">
        <v>9.8000000000000007</v>
      </c>
      <c r="AL32" s="31">
        <v>99.6</v>
      </c>
      <c r="AM32" s="31">
        <v>20.02</v>
      </c>
      <c r="AN32" s="31">
        <v>15</v>
      </c>
      <c r="AO32" s="31">
        <v>59.35</v>
      </c>
      <c r="AP32" s="31">
        <v>11.8</v>
      </c>
      <c r="AQ32" s="31">
        <v>65.61</v>
      </c>
      <c r="AR32" s="31">
        <v>10.9</v>
      </c>
      <c r="AS32" s="31">
        <v>34.5</v>
      </c>
      <c r="AT32" s="31">
        <v>28.37</v>
      </c>
      <c r="AU32" s="31">
        <v>85.85</v>
      </c>
      <c r="AV32" s="31">
        <v>17.54</v>
      </c>
      <c r="AW32" s="31">
        <v>63</v>
      </c>
      <c r="AX32" s="31">
        <v>31.75</v>
      </c>
      <c r="AY32" s="31">
        <v>12.71</v>
      </c>
      <c r="AZ32" s="31">
        <v>28.09</v>
      </c>
      <c r="BA32" s="31">
        <v>25.39</v>
      </c>
      <c r="BB32" s="31">
        <v>52.12</v>
      </c>
      <c r="BC32" s="31">
        <v>82.48</v>
      </c>
      <c r="BD32" s="31">
        <v>19.989999999999998</v>
      </c>
      <c r="BE32" s="31">
        <v>23.7</v>
      </c>
      <c r="BF32" s="31">
        <v>71.64</v>
      </c>
      <c r="BG32" s="31">
        <v>61.55</v>
      </c>
      <c r="BH32" s="31">
        <v>60.63</v>
      </c>
      <c r="BI32" s="31">
        <v>54.45</v>
      </c>
      <c r="BL32" t="str">
        <f t="shared" ref="BL32" si="45">B32</f>
        <v>UCBT no change point C linear 3 inputs</v>
      </c>
    </row>
    <row r="33" spans="1:64" x14ac:dyDescent="0.25">
      <c r="A33" s="50">
        <f t="shared" si="1"/>
        <v>26</v>
      </c>
      <c r="B33" s="3" t="s">
        <v>70</v>
      </c>
      <c r="C33" s="11">
        <v>0.9</v>
      </c>
      <c r="D33" s="11">
        <v>-0.2</v>
      </c>
      <c r="E33" s="11">
        <v>-0.4</v>
      </c>
      <c r="F33" s="11">
        <v>0.9</v>
      </c>
      <c r="G33" s="11">
        <v>-0.3</v>
      </c>
      <c r="H33" s="11">
        <v>-0.1</v>
      </c>
      <c r="J33" s="14">
        <f t="shared" si="2"/>
        <v>49.911081081081079</v>
      </c>
      <c r="K33" s="14">
        <f t="shared" si="42"/>
        <v>49.151111111111113</v>
      </c>
      <c r="L33" s="14">
        <f t="shared" si="43"/>
        <v>50.631052631578953</v>
      </c>
      <c r="M33" s="19">
        <f t="shared" si="44"/>
        <v>54.746000000000002</v>
      </c>
      <c r="N33" s="19">
        <f t="shared" si="3"/>
        <v>49.374000000000002</v>
      </c>
      <c r="O33" s="19">
        <f t="shared" si="4"/>
        <v>60.118000000000009</v>
      </c>
      <c r="P33" s="14">
        <f t="shared" si="5"/>
        <v>48.12037037037036</v>
      </c>
      <c r="Q33" s="14">
        <f t="shared" si="6"/>
        <v>49.065384615384616</v>
      </c>
      <c r="R33" s="14">
        <f t="shared" si="7"/>
        <v>47.242857142857147</v>
      </c>
      <c r="T33">
        <v>1000</v>
      </c>
      <c r="U33" s="14">
        <v>52515.39</v>
      </c>
      <c r="V33" s="2">
        <v>2337.11</v>
      </c>
      <c r="W33" s="2">
        <v>91.24</v>
      </c>
      <c r="X33" s="23">
        <v>49.91</v>
      </c>
      <c r="Y33" s="19">
        <v>88.4</v>
      </c>
      <c r="Z33" s="19">
        <v>68.59</v>
      </c>
      <c r="AA33" s="19">
        <v>70.02</v>
      </c>
      <c r="AB33" s="19">
        <v>14.52</v>
      </c>
      <c r="AC33" s="19">
        <v>5.34</v>
      </c>
      <c r="AD33" s="19">
        <v>47.07</v>
      </c>
      <c r="AE33" s="19">
        <v>53.68</v>
      </c>
      <c r="AF33" s="19">
        <v>58.11</v>
      </c>
      <c r="AG33" s="19">
        <v>88.38</v>
      </c>
      <c r="AH33" s="19">
        <v>53.35</v>
      </c>
      <c r="AI33" s="31">
        <v>99.18</v>
      </c>
      <c r="AJ33" s="31">
        <v>97</v>
      </c>
      <c r="AK33" s="31">
        <v>20.12</v>
      </c>
      <c r="AL33" s="31">
        <v>99.2</v>
      </c>
      <c r="AM33" s="31">
        <v>11.62</v>
      </c>
      <c r="AN33" s="31">
        <v>15.08</v>
      </c>
      <c r="AO33" s="31">
        <v>66.08</v>
      </c>
      <c r="AP33" s="31">
        <v>11.24</v>
      </c>
      <c r="AQ33" s="31">
        <v>64.44</v>
      </c>
      <c r="AR33" s="31">
        <v>6.36</v>
      </c>
      <c r="AS33" s="31">
        <v>31.46</v>
      </c>
      <c r="AT33" s="31">
        <v>29.85</v>
      </c>
      <c r="AU33" s="31">
        <v>86.22</v>
      </c>
      <c r="AV33" s="31">
        <v>22.54</v>
      </c>
      <c r="AW33" s="31">
        <v>56</v>
      </c>
      <c r="AX33" s="31">
        <v>39.840000000000003</v>
      </c>
      <c r="AY33" s="31">
        <v>17.55</v>
      </c>
      <c r="AZ33" s="31">
        <v>46.29</v>
      </c>
      <c r="BA33" s="31">
        <v>41.66</v>
      </c>
      <c r="BB33" s="31">
        <v>58.12</v>
      </c>
      <c r="BC33" s="31">
        <v>82.62</v>
      </c>
      <c r="BD33" s="31">
        <v>21.25</v>
      </c>
      <c r="BE33" s="31">
        <v>20.48</v>
      </c>
      <c r="BF33" s="31">
        <v>78.86</v>
      </c>
      <c r="BG33" s="31">
        <v>72.2</v>
      </c>
      <c r="BH33" s="31">
        <v>54.25</v>
      </c>
      <c r="BI33" s="31">
        <v>49.74</v>
      </c>
      <c r="BL33" t="str">
        <f t="shared" si="8"/>
        <v>UCBT linear C1 to C2, with linear approx 2 inputs</v>
      </c>
    </row>
    <row r="34" spans="1:64" x14ac:dyDescent="0.25">
      <c r="A34" s="50">
        <f t="shared" si="1"/>
        <v>27</v>
      </c>
      <c r="B34" s="3" t="s">
        <v>70</v>
      </c>
      <c r="C34" s="11">
        <v>0.9</v>
      </c>
      <c r="D34" s="11">
        <v>-0.3</v>
      </c>
      <c r="E34" s="11">
        <v>-0.4</v>
      </c>
      <c r="F34" s="11">
        <v>1.2</v>
      </c>
      <c r="G34" s="11">
        <v>-0.1</v>
      </c>
      <c r="H34" s="11">
        <v>-0.4</v>
      </c>
      <c r="J34" s="14">
        <f t="shared" si="2"/>
        <v>49.362432432432442</v>
      </c>
      <c r="K34" s="14">
        <f t="shared" si="42"/>
        <v>46.18888888888889</v>
      </c>
      <c r="L34" s="14">
        <f t="shared" si="43"/>
        <v>52.368947368421061</v>
      </c>
      <c r="M34" s="19">
        <f t="shared" si="44"/>
        <v>53.970000000000006</v>
      </c>
      <c r="N34" s="19">
        <f t="shared" si="3"/>
        <v>45.275999999999996</v>
      </c>
      <c r="O34" s="19">
        <f t="shared" si="4"/>
        <v>62.664000000000009</v>
      </c>
      <c r="P34" s="14">
        <f t="shared" si="5"/>
        <v>47.655925925925921</v>
      </c>
      <c r="Q34" s="14">
        <f t="shared" si="6"/>
        <v>46.54</v>
      </c>
      <c r="R34" s="14">
        <f t="shared" si="7"/>
        <v>48.692142857142862</v>
      </c>
      <c r="T34">
        <v>1000</v>
      </c>
      <c r="U34" s="14">
        <v>52549.85</v>
      </c>
      <c r="V34" s="2">
        <v>2302.65</v>
      </c>
      <c r="W34" s="2">
        <v>91.22</v>
      </c>
      <c r="X34" s="23">
        <v>49.36</v>
      </c>
      <c r="Y34" s="19">
        <v>86.74</v>
      </c>
      <c r="Z34" s="19">
        <v>61.96</v>
      </c>
      <c r="AA34" s="19">
        <v>64.06</v>
      </c>
      <c r="AB34" s="19">
        <v>8.93</v>
      </c>
      <c r="AC34" s="19">
        <v>4.6900000000000004</v>
      </c>
      <c r="AD34" s="19">
        <v>60.43</v>
      </c>
      <c r="AE34" s="19">
        <v>58.43</v>
      </c>
      <c r="AF34" s="19">
        <v>59.68</v>
      </c>
      <c r="AG34" s="19">
        <v>88.56</v>
      </c>
      <c r="AH34" s="19">
        <v>46.22</v>
      </c>
      <c r="AI34" s="31">
        <v>98.7</v>
      </c>
      <c r="AJ34" s="31">
        <v>94.88</v>
      </c>
      <c r="AK34" s="31">
        <v>22.9</v>
      </c>
      <c r="AL34" s="31">
        <v>99.2</v>
      </c>
      <c r="AM34" s="31">
        <v>9.36</v>
      </c>
      <c r="AN34" s="31">
        <v>7.29</v>
      </c>
      <c r="AO34" s="31">
        <v>61.2</v>
      </c>
      <c r="AP34" s="31">
        <v>7.4</v>
      </c>
      <c r="AQ34" s="31">
        <v>57.84</v>
      </c>
      <c r="AR34" s="31">
        <v>8.2100000000000009</v>
      </c>
      <c r="AS34" s="31">
        <v>26.61</v>
      </c>
      <c r="AT34" s="31">
        <v>26.73</v>
      </c>
      <c r="AU34" s="31">
        <v>84.7</v>
      </c>
      <c r="AV34" s="31">
        <v>18.149999999999999</v>
      </c>
      <c r="AW34" s="31">
        <v>72.400000000000006</v>
      </c>
      <c r="AX34" s="31">
        <v>40</v>
      </c>
      <c r="AY34" s="31">
        <v>20.04</v>
      </c>
      <c r="AZ34" s="31">
        <v>50.86</v>
      </c>
      <c r="BA34" s="31">
        <v>40.909999999999997</v>
      </c>
      <c r="BB34" s="31">
        <v>62.27</v>
      </c>
      <c r="BC34" s="31">
        <v>82.97</v>
      </c>
      <c r="BD34" s="31">
        <v>21.81</v>
      </c>
      <c r="BE34" s="31">
        <v>21.29</v>
      </c>
      <c r="BF34" s="31">
        <v>76.77</v>
      </c>
      <c r="BG34" s="31">
        <v>70.849999999999994</v>
      </c>
      <c r="BH34" s="31">
        <v>52.72</v>
      </c>
      <c r="BI34" s="31">
        <v>50.65</v>
      </c>
      <c r="BL34" t="str">
        <f t="shared" si="8"/>
        <v>UCBT linear C1 to C2, with linear approx 2 inputs</v>
      </c>
    </row>
    <row r="35" spans="1:64" x14ac:dyDescent="0.25">
      <c r="A35" s="50">
        <f t="shared" si="1"/>
        <v>28</v>
      </c>
      <c r="B35" s="3" t="s">
        <v>70</v>
      </c>
      <c r="C35" s="11">
        <v>1.5</v>
      </c>
      <c r="D35" s="11">
        <v>-0.3</v>
      </c>
      <c r="E35" s="11">
        <v>0.3</v>
      </c>
      <c r="F35" s="11">
        <v>1</v>
      </c>
      <c r="G35" s="11">
        <v>-0.2</v>
      </c>
      <c r="H35" s="11">
        <v>-0.4</v>
      </c>
      <c r="J35" s="14">
        <f t="shared" si="2"/>
        <v>47.638648648648648</v>
      </c>
      <c r="K35" s="14">
        <f t="shared" si="42"/>
        <v>47.951666666666668</v>
      </c>
      <c r="L35" s="14">
        <f t="shared" si="43"/>
        <v>47.342105263157897</v>
      </c>
      <c r="M35" s="19">
        <f t="shared" si="44"/>
        <v>50.963000000000001</v>
      </c>
      <c r="N35" s="19">
        <f t="shared" si="3"/>
        <v>47.72</v>
      </c>
      <c r="O35" s="19">
        <f t="shared" si="4"/>
        <v>54.205999999999996</v>
      </c>
      <c r="P35" s="14">
        <f t="shared" si="5"/>
        <v>46.407407407407405</v>
      </c>
      <c r="Q35" s="14">
        <f t="shared" si="6"/>
        <v>48.040769230769229</v>
      </c>
      <c r="R35" s="14">
        <f t="shared" si="7"/>
        <v>44.890714285714289</v>
      </c>
      <c r="T35">
        <v>494</v>
      </c>
      <c r="U35" s="14">
        <v>52256.25</v>
      </c>
      <c r="V35" s="2">
        <v>2596.25</v>
      </c>
      <c r="W35" s="2">
        <v>90.35</v>
      </c>
      <c r="X35" s="23">
        <v>47.64</v>
      </c>
      <c r="Y35" s="19">
        <v>90.22</v>
      </c>
      <c r="Z35" s="19">
        <v>65.959999999999994</v>
      </c>
      <c r="AA35" s="19">
        <v>62.32</v>
      </c>
      <c r="AB35" s="19">
        <v>12.6</v>
      </c>
      <c r="AC35" s="19">
        <v>7.5</v>
      </c>
      <c r="AD35" s="19">
        <v>46.09</v>
      </c>
      <c r="AE35" s="19">
        <v>50.91</v>
      </c>
      <c r="AF35" s="19">
        <v>59.56</v>
      </c>
      <c r="AG35" s="19">
        <v>89.14</v>
      </c>
      <c r="AH35" s="19">
        <v>25.33</v>
      </c>
      <c r="AI35" s="31">
        <v>98.64</v>
      </c>
      <c r="AJ35" s="31">
        <v>95.67</v>
      </c>
      <c r="AK35" s="31">
        <v>14.37</v>
      </c>
      <c r="AL35" s="31">
        <v>99.2</v>
      </c>
      <c r="AM35" s="31">
        <v>11.21</v>
      </c>
      <c r="AN35" s="31">
        <v>17.79</v>
      </c>
      <c r="AO35" s="31">
        <v>65.040000000000006</v>
      </c>
      <c r="AP35" s="31">
        <v>9.51</v>
      </c>
      <c r="AQ35" s="31">
        <v>60.47</v>
      </c>
      <c r="AR35" s="31">
        <v>10.31</v>
      </c>
      <c r="AS35" s="31">
        <v>24.16</v>
      </c>
      <c r="AT35" s="31">
        <v>35.28</v>
      </c>
      <c r="AU35" s="31">
        <v>82.88</v>
      </c>
      <c r="AV35" s="31">
        <v>24.88</v>
      </c>
      <c r="AW35" s="31">
        <v>63.6</v>
      </c>
      <c r="AX35" s="31">
        <v>41.6</v>
      </c>
      <c r="AY35" s="31">
        <v>21.4</v>
      </c>
      <c r="AZ35" s="31">
        <v>53.49</v>
      </c>
      <c r="BA35" s="31">
        <v>43.14</v>
      </c>
      <c r="BB35" s="31">
        <v>53.17</v>
      </c>
      <c r="BC35" s="31">
        <v>82.61</v>
      </c>
      <c r="BD35" s="31">
        <v>26.01</v>
      </c>
      <c r="BE35" s="31">
        <v>18.86</v>
      </c>
      <c r="BF35" s="31">
        <v>76.349999999999994</v>
      </c>
      <c r="BG35" s="31">
        <v>70.989999999999995</v>
      </c>
      <c r="BH35" s="31">
        <v>27.99</v>
      </c>
      <c r="BI35" s="31">
        <v>24.38</v>
      </c>
      <c r="BL35" t="str">
        <f t="shared" si="8"/>
        <v>UCBT linear C1 to C2, with linear approx 2 inputs</v>
      </c>
    </row>
    <row r="36" spans="1:64" x14ac:dyDescent="0.25">
      <c r="A36" s="50">
        <f t="shared" si="1"/>
        <v>29</v>
      </c>
      <c r="B36" s="3" t="s">
        <v>70</v>
      </c>
      <c r="C36" s="11">
        <v>0.7</v>
      </c>
      <c r="D36" s="11">
        <v>0.5</v>
      </c>
      <c r="E36" s="11">
        <v>0.3</v>
      </c>
      <c r="F36" s="11">
        <v>0.9</v>
      </c>
      <c r="G36" s="11">
        <v>-0.2</v>
      </c>
      <c r="H36" s="11">
        <v>0.1</v>
      </c>
      <c r="J36" s="14">
        <f t="shared" si="2"/>
        <v>46.869729729729734</v>
      </c>
      <c r="K36" s="14">
        <f t="shared" si="42"/>
        <v>46.836111111111123</v>
      </c>
      <c r="L36" s="14">
        <f t="shared" si="43"/>
        <v>46.901578947368421</v>
      </c>
      <c r="M36" s="19">
        <f t="shared" si="44"/>
        <v>50.274000000000008</v>
      </c>
      <c r="N36" s="19">
        <f t="shared" si="3"/>
        <v>46.43</v>
      </c>
      <c r="O36" s="19">
        <f t="shared" si="4"/>
        <v>54.118000000000009</v>
      </c>
      <c r="P36" s="14">
        <f t="shared" si="5"/>
        <v>45.608888888888899</v>
      </c>
      <c r="Q36" s="14">
        <f t="shared" si="6"/>
        <v>46.992307692307705</v>
      </c>
      <c r="R36" s="14">
        <f t="shared" si="7"/>
        <v>44.324285714285715</v>
      </c>
      <c r="T36">
        <v>372</v>
      </c>
      <c r="U36" s="14">
        <v>52185.41</v>
      </c>
      <c r="V36" s="2">
        <v>2667.09</v>
      </c>
      <c r="W36" s="2">
        <v>90.21</v>
      </c>
      <c r="X36" s="23">
        <v>46.87</v>
      </c>
      <c r="Y36" s="19">
        <v>82.04</v>
      </c>
      <c r="Z36" s="19">
        <v>65.400000000000006</v>
      </c>
      <c r="AA36" s="19">
        <v>68.62</v>
      </c>
      <c r="AB36" s="19">
        <v>15.27</v>
      </c>
      <c r="AC36" s="19">
        <v>0.82</v>
      </c>
      <c r="AD36" s="19">
        <v>48.33</v>
      </c>
      <c r="AE36" s="19">
        <v>51.98</v>
      </c>
      <c r="AF36" s="19">
        <v>58.24</v>
      </c>
      <c r="AG36" s="19">
        <v>88.61</v>
      </c>
      <c r="AH36" s="19">
        <v>23.43</v>
      </c>
      <c r="AI36" s="31">
        <v>99.15</v>
      </c>
      <c r="AJ36" s="31">
        <v>96.06</v>
      </c>
      <c r="AK36" s="31">
        <v>24.3</v>
      </c>
      <c r="AL36" s="31">
        <v>99.2</v>
      </c>
      <c r="AM36" s="31">
        <v>14.25</v>
      </c>
      <c r="AN36" s="31">
        <v>15.05</v>
      </c>
      <c r="AO36" s="31">
        <v>64.69</v>
      </c>
      <c r="AP36" s="31">
        <v>6.99</v>
      </c>
      <c r="AQ36" s="31">
        <v>59.1</v>
      </c>
      <c r="AR36" s="31">
        <v>8.2200000000000006</v>
      </c>
      <c r="AS36" s="31">
        <v>22.67</v>
      </c>
      <c r="AT36" s="31">
        <v>20.27</v>
      </c>
      <c r="AU36" s="31">
        <v>80.95</v>
      </c>
      <c r="AV36" s="31">
        <v>24.95</v>
      </c>
      <c r="AW36" s="31">
        <v>57.8</v>
      </c>
      <c r="AX36" s="31">
        <v>41.08</v>
      </c>
      <c r="AY36" s="31">
        <v>24.44</v>
      </c>
      <c r="AZ36" s="31">
        <v>40.840000000000003</v>
      </c>
      <c r="BA36" s="31">
        <v>44.32</v>
      </c>
      <c r="BB36" s="31">
        <v>57.63</v>
      </c>
      <c r="BC36" s="31">
        <v>82.68</v>
      </c>
      <c r="BD36" s="31">
        <v>24.23</v>
      </c>
      <c r="BE36" s="31">
        <v>19.559999999999999</v>
      </c>
      <c r="BF36" s="31">
        <v>75.739999999999995</v>
      </c>
      <c r="BG36" s="31">
        <v>69.56</v>
      </c>
      <c r="BH36" s="31">
        <v>27.66</v>
      </c>
      <c r="BI36" s="31">
        <v>30.05</v>
      </c>
      <c r="BL36" t="str">
        <f t="shared" si="8"/>
        <v>UCBT linear C1 to C2, with linear approx 2 inputs</v>
      </c>
    </row>
    <row r="37" spans="1:64" x14ac:dyDescent="0.25">
      <c r="A37" s="50">
        <f t="shared" si="1"/>
        <v>30</v>
      </c>
      <c r="B37" s="3" t="s">
        <v>70</v>
      </c>
      <c r="C37" s="3">
        <v>0.9</v>
      </c>
      <c r="D37" s="3">
        <v>-0.2</v>
      </c>
      <c r="E37" s="3">
        <v>-0.18</v>
      </c>
      <c r="F37" s="3">
        <v>0.9</v>
      </c>
      <c r="G37" s="3">
        <v>-0.2</v>
      </c>
      <c r="H37" s="3">
        <v>-0.25</v>
      </c>
      <c r="J37" s="14">
        <f t="shared" si="2"/>
        <v>50.017297297297297</v>
      </c>
      <c r="K37" s="14">
        <f t="shared" si="42"/>
        <v>49.720555555555556</v>
      </c>
      <c r="L37" s="14">
        <f t="shared" si="43"/>
        <v>50.298421052631582</v>
      </c>
      <c r="M37" s="19">
        <f t="shared" si="44"/>
        <v>53.647000000000006</v>
      </c>
      <c r="N37" s="19">
        <f t="shared" ref="N37" si="46">(SUM(Y37:AC37))/(COUNT(Y37:AC37))</f>
        <v>48.843999999999994</v>
      </c>
      <c r="O37" s="19">
        <f t="shared" ref="O37" si="47">(SUM(AD37:AH37))/(COUNT(AD37:AH37))</f>
        <v>58.45</v>
      </c>
      <c r="P37" s="14">
        <f t="shared" ref="P37" si="48">AVERAGE(AI37:BI37)</f>
        <v>48.672962962962956</v>
      </c>
      <c r="Q37" s="14">
        <f t="shared" ref="Q37" si="49">(SUM(AI37:AU37))/(COUNT(AI37:AU37))</f>
        <v>50.057692307692307</v>
      </c>
      <c r="R37" s="14">
        <f t="shared" ref="R37" si="50">(SUM(AV37:BI37))/(COUNT(AV37:BI37))</f>
        <v>47.387142857142862</v>
      </c>
      <c r="T37">
        <v>1000</v>
      </c>
      <c r="U37" s="14">
        <v>52475.39</v>
      </c>
      <c r="V37" s="2">
        <v>2377.11</v>
      </c>
      <c r="W37" s="2">
        <v>91</v>
      </c>
      <c r="X37" s="23">
        <v>50.02</v>
      </c>
      <c r="Y37" s="19">
        <v>90.02</v>
      </c>
      <c r="Z37" s="19">
        <v>68.69</v>
      </c>
      <c r="AA37" s="19">
        <v>69.81</v>
      </c>
      <c r="AB37" s="19">
        <v>12.19</v>
      </c>
      <c r="AC37" s="19">
        <v>3.51</v>
      </c>
      <c r="AD37" s="19">
        <v>45.73</v>
      </c>
      <c r="AE37" s="19">
        <v>54.13</v>
      </c>
      <c r="AF37" s="19">
        <v>58.51</v>
      </c>
      <c r="AG37" s="19">
        <v>88.03</v>
      </c>
      <c r="AH37" s="19">
        <v>45.85</v>
      </c>
      <c r="AI37" s="31">
        <v>98.92</v>
      </c>
      <c r="AJ37" s="31">
        <v>97.22</v>
      </c>
      <c r="AK37" s="31">
        <v>24.62</v>
      </c>
      <c r="AL37" s="31">
        <v>99.2</v>
      </c>
      <c r="AM37" s="31">
        <v>15.14</v>
      </c>
      <c r="AN37" s="31">
        <v>9.11</v>
      </c>
      <c r="AO37" s="31">
        <v>66.48</v>
      </c>
      <c r="AP37" s="31">
        <v>8.82</v>
      </c>
      <c r="AQ37" s="31">
        <v>59</v>
      </c>
      <c r="AR37" s="31">
        <v>13.23</v>
      </c>
      <c r="AS37" s="31">
        <v>31.37</v>
      </c>
      <c r="AT37" s="31">
        <v>38.479999999999997</v>
      </c>
      <c r="AU37" s="31">
        <v>89.16</v>
      </c>
      <c r="AV37" s="31">
        <v>26.98</v>
      </c>
      <c r="AW37" s="31">
        <v>55.4</v>
      </c>
      <c r="AX37" s="31">
        <v>41.55</v>
      </c>
      <c r="AY37" s="31">
        <v>19.77</v>
      </c>
      <c r="AZ37" s="31">
        <v>49.52</v>
      </c>
      <c r="BA37" s="31">
        <v>43.62</v>
      </c>
      <c r="BB37" s="31">
        <v>59.45</v>
      </c>
      <c r="BC37" s="31">
        <v>82.77</v>
      </c>
      <c r="BD37" s="31">
        <v>22.18</v>
      </c>
      <c r="BE37" s="31">
        <v>22.41</v>
      </c>
      <c r="BF37" s="31">
        <v>78.55</v>
      </c>
      <c r="BG37" s="31">
        <v>72.08</v>
      </c>
      <c r="BH37" s="31">
        <v>47.58</v>
      </c>
      <c r="BI37" s="31">
        <v>41.56</v>
      </c>
    </row>
    <row r="38" spans="1:64" x14ac:dyDescent="0.25">
      <c r="A38" s="50">
        <f t="shared" si="1"/>
        <v>31</v>
      </c>
      <c r="B38" s="3" t="s">
        <v>70</v>
      </c>
      <c r="C38" s="11">
        <v>1.1200000000000001</v>
      </c>
      <c r="D38" s="11">
        <v>-0.06</v>
      </c>
      <c r="E38" s="11">
        <v>0.3</v>
      </c>
      <c r="F38" s="11">
        <v>1.06</v>
      </c>
      <c r="G38" s="11">
        <v>0.06</v>
      </c>
      <c r="H38" s="11">
        <v>0.1</v>
      </c>
      <c r="J38" s="14">
        <f t="shared" si="2"/>
        <v>46.140810810810819</v>
      </c>
      <c r="K38" s="14">
        <f t="shared" ref="K38:K41" si="51">(SUM(Y38:AC38)+SUM(AI38:AU38))/(COUNT(Y38:AC38)+COUNT(AI38:AU38))</f>
        <v>43.094999999999999</v>
      </c>
      <c r="L38" s="14">
        <f t="shared" ref="L38:L41" si="52">(SUM(AD38:AH38)+SUM(AV38:BI38))/(COUNT(AD38:AH38)+COUNT(AV38:BI38))</f>
        <v>49.026315789473685</v>
      </c>
      <c r="M38" s="19">
        <f t="shared" ref="M38:M41" si="53">AVERAGE(Y38:AH38)</f>
        <v>50.387</v>
      </c>
      <c r="N38" s="19">
        <f t="shared" ref="N38:N41" si="54">(SUM(Y38:AC38))/(COUNT(Y38:AC38))</f>
        <v>44.15</v>
      </c>
      <c r="O38" s="19">
        <f t="shared" ref="O38:O41" si="55">(SUM(AD38:AH38))/(COUNT(AD38:AH38))</f>
        <v>56.624000000000002</v>
      </c>
      <c r="P38" s="14">
        <f t="shared" ref="P38:P41" si="56">AVERAGE(AI38:BI38)</f>
        <v>44.568148148148154</v>
      </c>
      <c r="Q38" s="14">
        <f t="shared" ref="Q38:Q41" si="57">(SUM(AI38:AU38))/(COUNT(AI38:AU38))</f>
        <v>42.689230769230775</v>
      </c>
      <c r="R38" s="14">
        <f t="shared" ref="R38:R41" si="58">(SUM(AV38:BI38))/(COUNT(AV38:BI38))</f>
        <v>46.312857142857141</v>
      </c>
      <c r="T38">
        <v>774</v>
      </c>
      <c r="U38" s="14">
        <v>52294.84</v>
      </c>
      <c r="V38" s="2">
        <v>2557.66</v>
      </c>
      <c r="W38" s="2">
        <v>90.4</v>
      </c>
      <c r="X38" s="23">
        <v>46.14</v>
      </c>
      <c r="Y38" s="19">
        <v>88.74</v>
      </c>
      <c r="Z38" s="19">
        <v>60.25</v>
      </c>
      <c r="AA38" s="19">
        <v>59.47</v>
      </c>
      <c r="AB38" s="19">
        <v>9.7200000000000006</v>
      </c>
      <c r="AC38" s="19">
        <v>2.57</v>
      </c>
      <c r="AD38" s="19">
        <v>61.71</v>
      </c>
      <c r="AE38" s="19">
        <v>54.21</v>
      </c>
      <c r="AF38" s="19">
        <v>59.99</v>
      </c>
      <c r="AG38" s="19">
        <v>87.86</v>
      </c>
      <c r="AH38" s="19">
        <v>19.350000000000001</v>
      </c>
      <c r="AI38" s="31">
        <v>99.26</v>
      </c>
      <c r="AJ38" s="31">
        <v>95.1</v>
      </c>
      <c r="AK38" s="31">
        <v>10.31</v>
      </c>
      <c r="AL38" s="31">
        <v>99.2</v>
      </c>
      <c r="AM38" s="31">
        <v>11.06</v>
      </c>
      <c r="AN38" s="31">
        <v>6.68</v>
      </c>
      <c r="AO38" s="31">
        <v>61.56</v>
      </c>
      <c r="AP38" s="31">
        <v>4.29</v>
      </c>
      <c r="AQ38" s="31">
        <v>51.23</v>
      </c>
      <c r="AR38" s="31">
        <v>11.25</v>
      </c>
      <c r="AS38" s="31">
        <v>14.09</v>
      </c>
      <c r="AT38" s="31">
        <v>15.57</v>
      </c>
      <c r="AU38" s="31">
        <v>75.36</v>
      </c>
      <c r="AV38" s="31">
        <v>22.54</v>
      </c>
      <c r="AW38" s="31">
        <v>89.2</v>
      </c>
      <c r="AX38" s="31">
        <v>40.9</v>
      </c>
      <c r="AY38" s="31">
        <v>18.97</v>
      </c>
      <c r="AZ38" s="31">
        <v>52.82</v>
      </c>
      <c r="BA38" s="31">
        <v>39.64</v>
      </c>
      <c r="BB38" s="31">
        <v>57.18</v>
      </c>
      <c r="BC38" s="31">
        <v>82.64</v>
      </c>
      <c r="BD38" s="31">
        <v>26.29</v>
      </c>
      <c r="BE38" s="31">
        <v>18.34</v>
      </c>
      <c r="BF38" s="31">
        <v>75.400000000000006</v>
      </c>
      <c r="BG38" s="31">
        <v>69.36</v>
      </c>
      <c r="BH38" s="31">
        <v>24.91</v>
      </c>
      <c r="BI38" s="31">
        <v>30.19</v>
      </c>
    </row>
    <row r="39" spans="1:64" x14ac:dyDescent="0.25">
      <c r="A39" s="50">
        <f t="shared" si="1"/>
        <v>32</v>
      </c>
      <c r="B39" s="3" t="s">
        <v>70</v>
      </c>
      <c r="C39" s="11">
        <v>1.08</v>
      </c>
      <c r="D39" s="11">
        <v>-0.13</v>
      </c>
      <c r="E39" s="11">
        <v>0.1</v>
      </c>
      <c r="F39" s="11">
        <v>1</v>
      </c>
      <c r="G39" s="11">
        <v>-0.1</v>
      </c>
      <c r="H39" s="11">
        <v>0</v>
      </c>
      <c r="J39" s="14">
        <f t="shared" si="2"/>
        <v>47.639459459459459</v>
      </c>
      <c r="K39" s="14">
        <f t="shared" si="51"/>
        <v>46.140555555555565</v>
      </c>
      <c r="L39" s="14">
        <f t="shared" si="52"/>
        <v>49.059473684210523</v>
      </c>
      <c r="M39" s="19">
        <f t="shared" si="53"/>
        <v>51.637</v>
      </c>
      <c r="N39" s="19">
        <f t="shared" si="54"/>
        <v>46.21</v>
      </c>
      <c r="O39" s="19">
        <f t="shared" si="55"/>
        <v>57.064</v>
      </c>
      <c r="P39" s="14">
        <f t="shared" si="56"/>
        <v>46.158888888888889</v>
      </c>
      <c r="Q39" s="14">
        <f t="shared" si="57"/>
        <v>46.113846153846161</v>
      </c>
      <c r="R39" s="14">
        <f t="shared" si="58"/>
        <v>46.200714285714284</v>
      </c>
      <c r="T39">
        <v>888</v>
      </c>
      <c r="U39" s="14">
        <v>52333.39</v>
      </c>
      <c r="V39" s="2">
        <v>2519.11</v>
      </c>
      <c r="W39" s="2">
        <v>90.63</v>
      </c>
      <c r="X39" s="23">
        <v>47.64</v>
      </c>
      <c r="Y39" s="19">
        <v>89.78</v>
      </c>
      <c r="Z39" s="19">
        <v>64.569999999999993</v>
      </c>
      <c r="AA39" s="19">
        <v>63.66</v>
      </c>
      <c r="AB39" s="19">
        <v>10.8</v>
      </c>
      <c r="AC39" s="19">
        <v>2.2400000000000002</v>
      </c>
      <c r="AD39" s="19">
        <v>56.62</v>
      </c>
      <c r="AE39" s="19">
        <v>54.94</v>
      </c>
      <c r="AF39" s="19">
        <v>60.18</v>
      </c>
      <c r="AG39" s="19">
        <v>89.26</v>
      </c>
      <c r="AH39" s="19">
        <v>24.32</v>
      </c>
      <c r="AI39" s="31">
        <v>99.1</v>
      </c>
      <c r="AJ39" s="31">
        <v>95.39</v>
      </c>
      <c r="AK39" s="31">
        <v>20.41</v>
      </c>
      <c r="AL39" s="31">
        <v>99.2</v>
      </c>
      <c r="AM39" s="31">
        <v>8.31</v>
      </c>
      <c r="AN39" s="31">
        <v>10.35</v>
      </c>
      <c r="AO39" s="31">
        <v>62.31</v>
      </c>
      <c r="AP39" s="31">
        <v>10.43</v>
      </c>
      <c r="AQ39" s="31">
        <v>59.15</v>
      </c>
      <c r="AR39" s="31">
        <v>8.69</v>
      </c>
      <c r="AS39" s="31">
        <v>26.79</v>
      </c>
      <c r="AT39" s="31">
        <v>19.63</v>
      </c>
      <c r="AU39" s="31">
        <v>79.72</v>
      </c>
      <c r="AV39" s="31">
        <v>21.29</v>
      </c>
      <c r="AW39" s="31">
        <v>78.2</v>
      </c>
      <c r="AX39" s="31">
        <v>42.39</v>
      </c>
      <c r="AY39" s="31">
        <v>20.28</v>
      </c>
      <c r="AZ39" s="31">
        <v>52.8</v>
      </c>
      <c r="BA39" s="31">
        <v>40.049999999999997</v>
      </c>
      <c r="BB39" s="31">
        <v>57.51</v>
      </c>
      <c r="BC39" s="31">
        <v>82.75</v>
      </c>
      <c r="BD39" s="31">
        <v>23.2</v>
      </c>
      <c r="BE39" s="31">
        <v>17.86</v>
      </c>
      <c r="BF39" s="31">
        <v>76.78</v>
      </c>
      <c r="BG39" s="31">
        <v>69.72</v>
      </c>
      <c r="BH39" s="31">
        <v>31.3</v>
      </c>
      <c r="BI39" s="31">
        <v>32.68</v>
      </c>
    </row>
    <row r="40" spans="1:64" x14ac:dyDescent="0.25">
      <c r="A40" s="50">
        <f t="shared" si="1"/>
        <v>33</v>
      </c>
      <c r="B40" s="3" t="s">
        <v>70</v>
      </c>
      <c r="C40" s="11">
        <v>0.59</v>
      </c>
      <c r="D40" s="11">
        <v>-0.4</v>
      </c>
      <c r="E40" s="11">
        <v>-0.44</v>
      </c>
      <c r="F40" s="11">
        <v>0.56000000000000005</v>
      </c>
      <c r="G40" s="11">
        <v>-0.27</v>
      </c>
      <c r="H40" s="11">
        <v>-0.47</v>
      </c>
      <c r="J40" s="14">
        <f t="shared" si="2"/>
        <v>45.733783783783785</v>
      </c>
      <c r="K40" s="14">
        <f t="shared" si="51"/>
        <v>56.609999999999992</v>
      </c>
      <c r="L40" s="14">
        <f t="shared" si="52"/>
        <v>35.430000000000007</v>
      </c>
      <c r="M40" s="19">
        <f t="shared" si="53"/>
        <v>46.840999999999994</v>
      </c>
      <c r="N40" s="19">
        <f t="shared" si="54"/>
        <v>54.837999999999987</v>
      </c>
      <c r="O40" s="19">
        <f t="shared" si="55"/>
        <v>38.844000000000008</v>
      </c>
      <c r="P40" s="14">
        <f t="shared" si="56"/>
        <v>45.323703703703707</v>
      </c>
      <c r="Q40" s="14">
        <f t="shared" si="57"/>
        <v>57.291538461538458</v>
      </c>
      <c r="R40" s="14">
        <f t="shared" si="58"/>
        <v>34.210714285714289</v>
      </c>
      <c r="T40">
        <v>825</v>
      </c>
      <c r="U40" s="14">
        <v>51970.39</v>
      </c>
      <c r="V40" s="2">
        <v>2882.11</v>
      </c>
      <c r="W40" s="2">
        <v>89.31</v>
      </c>
      <c r="X40" s="23">
        <v>45.73</v>
      </c>
      <c r="Y40" s="19">
        <v>73.849999999999994</v>
      </c>
      <c r="Z40" s="19">
        <v>85.67</v>
      </c>
      <c r="AA40" s="19">
        <v>76.709999999999994</v>
      </c>
      <c r="AB40" s="19">
        <v>32.96</v>
      </c>
      <c r="AC40" s="19">
        <v>5</v>
      </c>
      <c r="AD40" s="19">
        <v>15.23</v>
      </c>
      <c r="AE40" s="19">
        <v>37.86</v>
      </c>
      <c r="AF40" s="19">
        <v>39.44</v>
      </c>
      <c r="AG40" s="19">
        <v>88.39</v>
      </c>
      <c r="AH40" s="19">
        <v>13.3</v>
      </c>
      <c r="AI40" s="31">
        <v>99.54</v>
      </c>
      <c r="AJ40" s="31">
        <v>97.3</v>
      </c>
      <c r="AK40" s="31">
        <v>7.85</v>
      </c>
      <c r="AL40" s="31">
        <v>99.6</v>
      </c>
      <c r="AM40" s="31">
        <v>29.62</v>
      </c>
      <c r="AN40" s="31">
        <v>26.45</v>
      </c>
      <c r="AO40" s="31">
        <v>57.09</v>
      </c>
      <c r="AP40" s="31">
        <v>18.809999999999999</v>
      </c>
      <c r="AQ40" s="31">
        <v>59.64</v>
      </c>
      <c r="AR40" s="31">
        <v>17.64</v>
      </c>
      <c r="AS40" s="31">
        <v>58.84</v>
      </c>
      <c r="AT40" s="31">
        <v>95.5</v>
      </c>
      <c r="AU40" s="31">
        <v>76.91</v>
      </c>
      <c r="AV40" s="31">
        <v>22.91</v>
      </c>
      <c r="AW40" s="31">
        <v>49.8</v>
      </c>
      <c r="AX40" s="31">
        <v>29.51</v>
      </c>
      <c r="AY40" s="31">
        <v>9.61</v>
      </c>
      <c r="AZ40" s="31">
        <v>22.37</v>
      </c>
      <c r="BA40" s="31">
        <v>20.239999999999998</v>
      </c>
      <c r="BB40" s="31">
        <v>44.21</v>
      </c>
      <c r="BC40" s="31">
        <v>82.66</v>
      </c>
      <c r="BD40" s="31">
        <v>19.809999999999999</v>
      </c>
      <c r="BE40" s="31">
        <v>24.85</v>
      </c>
      <c r="BF40" s="31">
        <v>80.72</v>
      </c>
      <c r="BG40" s="31">
        <v>73.239999999999995</v>
      </c>
      <c r="BH40" s="31">
        <v>-1.37</v>
      </c>
      <c r="BI40" s="31">
        <v>0.39</v>
      </c>
    </row>
    <row r="41" spans="1:64" x14ac:dyDescent="0.25">
      <c r="A41" s="50">
        <f t="shared" si="1"/>
        <v>34</v>
      </c>
      <c r="B41" s="3" t="s">
        <v>70</v>
      </c>
      <c r="C41" s="11">
        <v>1.5</v>
      </c>
      <c r="D41" s="11">
        <v>0.5</v>
      </c>
      <c r="E41" s="11">
        <v>0.41</v>
      </c>
      <c r="F41" s="11">
        <v>1.29</v>
      </c>
      <c r="G41" s="11">
        <v>0.3</v>
      </c>
      <c r="H41">
        <v>0.21</v>
      </c>
      <c r="J41" s="14">
        <f>SUM(Y41:BI41)/COUNT(Y41:BI41)</f>
        <v>43.382432432432431</v>
      </c>
      <c r="K41" s="14">
        <f t="shared" si="51"/>
        <v>39.777777777777779</v>
      </c>
      <c r="L41" s="14">
        <f t="shared" si="52"/>
        <v>46.797368421052639</v>
      </c>
      <c r="M41" s="19">
        <f t="shared" si="53"/>
        <v>47.493000000000002</v>
      </c>
      <c r="N41" s="19">
        <f t="shared" si="54"/>
        <v>40.051999999999992</v>
      </c>
      <c r="O41" s="19">
        <f t="shared" si="55"/>
        <v>54.934000000000005</v>
      </c>
      <c r="P41" s="14">
        <f t="shared" si="56"/>
        <v>41.860000000000007</v>
      </c>
      <c r="Q41" s="14">
        <f t="shared" si="57"/>
        <v>39.67230769230769</v>
      </c>
      <c r="R41" s="14">
        <f t="shared" si="58"/>
        <v>43.89142857142857</v>
      </c>
      <c r="T41">
        <v>830</v>
      </c>
      <c r="U41" s="14">
        <v>52099.18</v>
      </c>
      <c r="V41" s="2">
        <v>2753.32</v>
      </c>
      <c r="W41" s="2">
        <v>89.84</v>
      </c>
      <c r="X41" s="23">
        <v>43.38</v>
      </c>
      <c r="Y41" s="19">
        <v>83.43</v>
      </c>
      <c r="Z41" s="19">
        <v>52.51</v>
      </c>
      <c r="AA41" s="19">
        <v>53.08</v>
      </c>
      <c r="AB41" s="19">
        <v>6.51</v>
      </c>
      <c r="AC41" s="19">
        <v>4.7300000000000004</v>
      </c>
      <c r="AD41" s="19">
        <v>65.25</v>
      </c>
      <c r="AE41" s="19">
        <v>45.35</v>
      </c>
      <c r="AF41" s="19">
        <v>60.48</v>
      </c>
      <c r="AG41" s="19">
        <v>91.15</v>
      </c>
      <c r="AH41" s="19">
        <v>12.44</v>
      </c>
      <c r="AI41" s="31">
        <v>98.38</v>
      </c>
      <c r="AJ41" s="31">
        <v>94.83</v>
      </c>
      <c r="AK41" s="31">
        <v>-7.66</v>
      </c>
      <c r="AL41" s="31">
        <v>98.8</v>
      </c>
      <c r="AM41" s="31">
        <v>5.35</v>
      </c>
      <c r="AN41" s="31">
        <v>4.24</v>
      </c>
      <c r="AO41" s="31">
        <v>55.33</v>
      </c>
      <c r="AP41" s="31">
        <v>6.12</v>
      </c>
      <c r="AQ41" s="31">
        <v>51.55</v>
      </c>
      <c r="AR41" s="31">
        <v>9.7200000000000006</v>
      </c>
      <c r="AS41" s="31">
        <v>22.96</v>
      </c>
      <c r="AT41" s="31">
        <v>10.46</v>
      </c>
      <c r="AU41" s="31">
        <v>65.66</v>
      </c>
      <c r="AV41" s="31">
        <v>15.39</v>
      </c>
      <c r="AW41" s="31">
        <v>95.4</v>
      </c>
      <c r="AX41" s="31">
        <v>40.119999999999997</v>
      </c>
      <c r="AY41" s="31">
        <v>17.420000000000002</v>
      </c>
      <c r="AZ41" s="31">
        <v>59.58</v>
      </c>
      <c r="BA41" s="31">
        <v>34.01</v>
      </c>
      <c r="BB41" s="31">
        <v>47.6</v>
      </c>
      <c r="BC41" s="31">
        <v>82.47</v>
      </c>
      <c r="BD41" s="31">
        <v>31.11</v>
      </c>
      <c r="BE41" s="31">
        <v>13.73</v>
      </c>
      <c r="BF41" s="31">
        <v>70.73</v>
      </c>
      <c r="BG41" s="31">
        <v>67.09</v>
      </c>
      <c r="BH41" s="31">
        <v>16.16</v>
      </c>
      <c r="BI41" s="31">
        <v>23.67</v>
      </c>
    </row>
    <row r="42" spans="1:64" x14ac:dyDescent="0.25">
      <c r="A42" s="50">
        <f t="shared" si="1"/>
        <v>35</v>
      </c>
      <c r="B42" s="44"/>
      <c r="J42" s="14"/>
      <c r="K42" s="14"/>
      <c r="L42" s="14"/>
      <c r="M42" s="19"/>
      <c r="N42" s="19"/>
      <c r="O42" s="19"/>
      <c r="P42" s="14"/>
      <c r="Q42" s="14"/>
      <c r="R42" s="14"/>
      <c r="U42" s="14"/>
      <c r="X42" s="23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</row>
    <row r="43" spans="1:64" x14ac:dyDescent="0.25">
      <c r="A43" s="50">
        <f t="shared" si="1"/>
        <v>36</v>
      </c>
      <c r="B43" s="3" t="s">
        <v>70</v>
      </c>
      <c r="C43" s="25">
        <v>1.1000000000000001</v>
      </c>
      <c r="D43" s="25">
        <v>-0.2</v>
      </c>
      <c r="E43" s="25">
        <v>0.4</v>
      </c>
      <c r="F43" s="25">
        <v>0.5</v>
      </c>
      <c r="G43" s="25">
        <v>0.1</v>
      </c>
      <c r="H43" s="25">
        <v>-0.4</v>
      </c>
      <c r="J43" s="14">
        <f t="shared" si="2"/>
        <v>48.559459459459454</v>
      </c>
      <c r="K43" s="14">
        <f t="shared" ref="K43:K49" si="59">(SUM(Y43:AC43)+SUM(AI43:AU43))/(COUNT(Y43:AC43)+COUNT(AI43:AU43))</f>
        <v>54.311666666666667</v>
      </c>
      <c r="L43" s="14">
        <f t="shared" ref="L43:L49" si="60">(SUM(AD43:AH43)+SUM(AV43:BI43))/(COUNT(AD43:AH43)+COUNT(AV43:BI43))</f>
        <v>43.11</v>
      </c>
      <c r="M43" s="19">
        <f t="shared" ref="M43:M49" si="61">AVERAGE(Y43:AH43)</f>
        <v>49.814000000000007</v>
      </c>
      <c r="N43" s="19">
        <f t="shared" ref="N43:N49" si="62">(SUM(Y43:AC43))/(COUNT(Y43:AC43))</f>
        <v>55.114000000000011</v>
      </c>
      <c r="O43" s="19">
        <f t="shared" ref="O43:O49" si="63">(SUM(AD43:AH43))/(COUNT(AD43:AH43))</f>
        <v>44.514000000000003</v>
      </c>
      <c r="P43" s="14">
        <f t="shared" ref="P43:P49" si="64">AVERAGE(AI43:BI43)</f>
        <v>48.094814814814804</v>
      </c>
      <c r="Q43" s="14">
        <f t="shared" ref="Q43:Q49" si="65">(SUM(AI43:AU43))/(COUNT(AI43:AU43))</f>
        <v>54.003076923076918</v>
      </c>
      <c r="R43" s="14">
        <f t="shared" ref="R43:R49" si="66">(SUM(AV43:BI43))/(COUNT(AV43:BI43))</f>
        <v>42.60857142857143</v>
      </c>
      <c r="T43">
        <v>1000</v>
      </c>
      <c r="U43" s="14">
        <v>52181.73</v>
      </c>
      <c r="V43" s="2">
        <v>2670.77</v>
      </c>
      <c r="W43" s="2">
        <v>90.17</v>
      </c>
      <c r="X43" s="23">
        <v>48.56</v>
      </c>
      <c r="Y43" s="19">
        <v>91.78</v>
      </c>
      <c r="Z43" s="19">
        <v>76.680000000000007</v>
      </c>
      <c r="AA43" s="19">
        <v>73.78</v>
      </c>
      <c r="AB43" s="19">
        <v>25.91</v>
      </c>
      <c r="AC43" s="19">
        <v>7.42</v>
      </c>
      <c r="AD43" s="19">
        <v>10.57</v>
      </c>
      <c r="AE43" s="19">
        <v>46.88</v>
      </c>
      <c r="AF43" s="19">
        <v>53.42</v>
      </c>
      <c r="AG43" s="19">
        <v>88.4</v>
      </c>
      <c r="AH43" s="19">
        <v>23.3</v>
      </c>
      <c r="AI43" s="31">
        <v>99.01</v>
      </c>
      <c r="AJ43" s="31">
        <v>97.81</v>
      </c>
      <c r="AK43" s="31">
        <v>12.78</v>
      </c>
      <c r="AL43" s="31">
        <v>99.6</v>
      </c>
      <c r="AM43" s="31">
        <v>29.98</v>
      </c>
      <c r="AN43" s="31">
        <v>20.25</v>
      </c>
      <c r="AO43" s="31">
        <v>72.099999999999994</v>
      </c>
      <c r="AP43" s="31">
        <v>15.26</v>
      </c>
      <c r="AQ43" s="31">
        <v>64.12</v>
      </c>
      <c r="AR43" s="31">
        <v>11.9</v>
      </c>
      <c r="AS43" s="31">
        <v>41.8</v>
      </c>
      <c r="AT43" s="31">
        <v>51.21</v>
      </c>
      <c r="AU43" s="31">
        <v>86.22</v>
      </c>
      <c r="AV43" s="31">
        <v>33.25</v>
      </c>
      <c r="AW43" s="31">
        <v>49.6</v>
      </c>
      <c r="AX43" s="31">
        <v>41.97</v>
      </c>
      <c r="AY43" s="31">
        <v>14.18</v>
      </c>
      <c r="AZ43" s="31">
        <v>45.52</v>
      </c>
      <c r="BA43" s="31">
        <v>43.55</v>
      </c>
      <c r="BB43" s="31">
        <v>50.62</v>
      </c>
      <c r="BC43" s="31">
        <v>82.66</v>
      </c>
      <c r="BD43" s="31">
        <v>23.19</v>
      </c>
      <c r="BE43" s="31">
        <v>17.850000000000001</v>
      </c>
      <c r="BF43" s="31">
        <v>76.709999999999994</v>
      </c>
      <c r="BG43" s="31">
        <v>72.349999999999994</v>
      </c>
      <c r="BH43" s="31">
        <v>25.31</v>
      </c>
      <c r="BI43" s="31">
        <v>19.760000000000002</v>
      </c>
    </row>
    <row r="44" spans="1:64" x14ac:dyDescent="0.25">
      <c r="A44" s="50">
        <f t="shared" si="1"/>
        <v>37</v>
      </c>
      <c r="B44" s="3" t="s">
        <v>70</v>
      </c>
      <c r="C44" s="25">
        <v>0.8</v>
      </c>
      <c r="D44" s="25">
        <v>-0.4</v>
      </c>
      <c r="E44" s="25">
        <v>-0.1</v>
      </c>
      <c r="F44" s="25">
        <v>0.6</v>
      </c>
      <c r="G44" s="25">
        <v>0.2</v>
      </c>
      <c r="H44" s="25">
        <v>-0.5</v>
      </c>
      <c r="J44" s="14">
        <f t="shared" si="2"/>
        <v>51.575945945945946</v>
      </c>
      <c r="K44" s="14">
        <f t="shared" si="59"/>
        <v>55.984999999999999</v>
      </c>
      <c r="L44" s="14">
        <f t="shared" si="60"/>
        <v>47.398947368421048</v>
      </c>
      <c r="M44" s="19">
        <f t="shared" si="61"/>
        <v>52.422000000000004</v>
      </c>
      <c r="N44" s="19">
        <f t="shared" si="62"/>
        <v>52.852000000000011</v>
      </c>
      <c r="O44" s="19">
        <f t="shared" si="63"/>
        <v>51.991999999999997</v>
      </c>
      <c r="P44" s="14">
        <f t="shared" si="64"/>
        <v>51.26259259259259</v>
      </c>
      <c r="Q44" s="14">
        <f t="shared" si="65"/>
        <v>57.190000000000005</v>
      </c>
      <c r="R44" s="14">
        <f t="shared" si="66"/>
        <v>45.758571428571422</v>
      </c>
      <c r="T44">
        <v>1000</v>
      </c>
      <c r="U44" s="14">
        <v>52551.57</v>
      </c>
      <c r="V44" s="2">
        <v>2300.9299999999998</v>
      </c>
      <c r="W44" s="2">
        <v>91.23</v>
      </c>
      <c r="X44" s="23">
        <v>51.58</v>
      </c>
      <c r="Y44" s="19">
        <v>82.58</v>
      </c>
      <c r="Z44" s="19">
        <v>78.36</v>
      </c>
      <c r="AA44" s="19">
        <v>75.290000000000006</v>
      </c>
      <c r="AB44" s="19">
        <v>19.420000000000002</v>
      </c>
      <c r="AC44" s="19">
        <v>8.61</v>
      </c>
      <c r="AD44" s="19">
        <v>12.92</v>
      </c>
      <c r="AE44" s="19">
        <v>49.7</v>
      </c>
      <c r="AF44" s="19">
        <v>51.48</v>
      </c>
      <c r="AG44" s="19">
        <v>87.84</v>
      </c>
      <c r="AH44" s="19">
        <v>58.02</v>
      </c>
      <c r="AI44" s="31">
        <v>99.34</v>
      </c>
      <c r="AJ44" s="31">
        <v>97.17</v>
      </c>
      <c r="AK44" s="31">
        <v>27.78</v>
      </c>
      <c r="AL44" s="31">
        <v>99.6</v>
      </c>
      <c r="AM44" s="31">
        <v>29.22</v>
      </c>
      <c r="AN44" s="31">
        <v>14.56</v>
      </c>
      <c r="AO44" s="31">
        <v>67.2</v>
      </c>
      <c r="AP44" s="31">
        <v>16.559999999999999</v>
      </c>
      <c r="AQ44" s="31">
        <v>67.59</v>
      </c>
      <c r="AR44" s="31">
        <v>17.47</v>
      </c>
      <c r="AS44" s="31">
        <v>42.78</v>
      </c>
      <c r="AT44" s="31">
        <v>71.2</v>
      </c>
      <c r="AU44" s="31">
        <v>93</v>
      </c>
      <c r="AV44" s="31">
        <v>30.67</v>
      </c>
      <c r="AW44" s="31">
        <v>55.6</v>
      </c>
      <c r="AX44" s="31">
        <v>39.33</v>
      </c>
      <c r="AY44" s="31">
        <v>8.51</v>
      </c>
      <c r="AZ44" s="31">
        <v>36.549999999999997</v>
      </c>
      <c r="BA44" s="31">
        <v>34.74</v>
      </c>
      <c r="BB44" s="31">
        <v>56.54</v>
      </c>
      <c r="BC44" s="31">
        <v>82.73</v>
      </c>
      <c r="BD44" s="31">
        <v>20.34</v>
      </c>
      <c r="BE44" s="31">
        <v>24.39</v>
      </c>
      <c r="BF44" s="31">
        <v>77.91</v>
      </c>
      <c r="BG44" s="31">
        <v>70.94</v>
      </c>
      <c r="BH44" s="31">
        <v>54.31</v>
      </c>
      <c r="BI44" s="31">
        <v>48.06</v>
      </c>
    </row>
    <row r="45" spans="1:64" x14ac:dyDescent="0.25">
      <c r="A45" s="50">
        <f t="shared" si="1"/>
        <v>38</v>
      </c>
      <c r="B45" s="45" t="s">
        <v>114</v>
      </c>
      <c r="C45" s="46">
        <v>1.1000000000000001</v>
      </c>
      <c r="D45" s="46">
        <v>-0.4</v>
      </c>
      <c r="E45" s="46">
        <v>-0.4</v>
      </c>
      <c r="F45" s="46">
        <v>0.3</v>
      </c>
      <c r="G45" s="46">
        <v>0</v>
      </c>
      <c r="H45" s="46">
        <v>0</v>
      </c>
      <c r="J45" s="14">
        <f t="shared" si="2"/>
        <v>52.075135135135142</v>
      </c>
      <c r="K45" s="14">
        <f t="shared" si="59"/>
        <v>57.74166666666666</v>
      </c>
      <c r="L45" s="14">
        <f t="shared" si="60"/>
        <v>46.706842105263163</v>
      </c>
      <c r="M45" s="19">
        <f t="shared" si="61"/>
        <v>52.414000000000009</v>
      </c>
      <c r="N45" s="19">
        <f t="shared" si="62"/>
        <v>56.540000000000006</v>
      </c>
      <c r="O45" s="19">
        <f t="shared" si="63"/>
        <v>48.288000000000004</v>
      </c>
      <c r="P45" s="14">
        <f t="shared" si="64"/>
        <v>51.949629629629626</v>
      </c>
      <c r="Q45" s="14">
        <f t="shared" si="65"/>
        <v>58.203846153846143</v>
      </c>
      <c r="R45" s="14">
        <f t="shared" si="66"/>
        <v>46.142142857142858</v>
      </c>
      <c r="T45">
        <v>1000</v>
      </c>
      <c r="U45" s="14">
        <v>52552.49</v>
      </c>
      <c r="V45" s="2">
        <v>2300.0100000000002</v>
      </c>
      <c r="W45" s="2">
        <v>91.26</v>
      </c>
      <c r="X45" s="23">
        <v>52.08</v>
      </c>
      <c r="Y45" s="19">
        <v>88.87</v>
      </c>
      <c r="Z45" s="19">
        <v>80.040000000000006</v>
      </c>
      <c r="AA45" s="19">
        <v>76.61</v>
      </c>
      <c r="AB45" s="19">
        <v>31.79</v>
      </c>
      <c r="AC45" s="19">
        <v>5.39</v>
      </c>
      <c r="AD45" s="19">
        <v>4.97</v>
      </c>
      <c r="AE45" s="19">
        <v>42.23</v>
      </c>
      <c r="AF45" s="19">
        <v>47.64</v>
      </c>
      <c r="AG45" s="19">
        <v>88.64</v>
      </c>
      <c r="AH45" s="19">
        <v>57.96</v>
      </c>
      <c r="AI45" s="31">
        <v>99.57</v>
      </c>
      <c r="AJ45" s="31">
        <v>97.63</v>
      </c>
      <c r="AK45" s="31">
        <v>18.04</v>
      </c>
      <c r="AL45" s="31">
        <v>99.6</v>
      </c>
      <c r="AM45" s="31">
        <v>31.5</v>
      </c>
      <c r="AN45" s="31">
        <v>22.2</v>
      </c>
      <c r="AO45" s="31">
        <v>69.739999999999995</v>
      </c>
      <c r="AP45" s="31">
        <v>24.14</v>
      </c>
      <c r="AQ45" s="31">
        <v>68.66</v>
      </c>
      <c r="AR45" s="31">
        <v>20.16</v>
      </c>
      <c r="AS45" s="31">
        <v>48.42</v>
      </c>
      <c r="AT45" s="31">
        <v>64.69</v>
      </c>
      <c r="AU45" s="31">
        <v>92.3</v>
      </c>
      <c r="AV45" s="31">
        <v>34.590000000000003</v>
      </c>
      <c r="AW45" s="31">
        <v>49.8</v>
      </c>
      <c r="AX45" s="31">
        <v>40.380000000000003</v>
      </c>
      <c r="AY45" s="31">
        <v>14.58</v>
      </c>
      <c r="AZ45" s="31">
        <v>42.66</v>
      </c>
      <c r="BA45" s="31">
        <v>39.46</v>
      </c>
      <c r="BB45" s="31">
        <v>44.13</v>
      </c>
      <c r="BC45" s="31">
        <v>82.57</v>
      </c>
      <c r="BD45" s="31">
        <v>20.190000000000001</v>
      </c>
      <c r="BE45" s="31">
        <v>20.11</v>
      </c>
      <c r="BF45" s="31">
        <v>80.41</v>
      </c>
      <c r="BG45" s="31">
        <v>74.03</v>
      </c>
      <c r="BH45" s="31">
        <v>54.49</v>
      </c>
      <c r="BI45" s="31">
        <v>48.59</v>
      </c>
    </row>
    <row r="46" spans="1:64" x14ac:dyDescent="0.25">
      <c r="A46" s="50">
        <f t="shared" si="1"/>
        <v>39</v>
      </c>
      <c r="B46" s="45" t="s">
        <v>112</v>
      </c>
      <c r="C46" s="46">
        <v>1</v>
      </c>
      <c r="D46" s="46">
        <v>-0.1</v>
      </c>
      <c r="E46" s="46">
        <v>-0.4</v>
      </c>
      <c r="F46" s="46">
        <v>0.8</v>
      </c>
      <c r="G46" s="46">
        <v>-0.1</v>
      </c>
      <c r="H46" s="46">
        <v>-0.3</v>
      </c>
      <c r="J46" s="14">
        <f t="shared" si="2"/>
        <v>51.814594594594602</v>
      </c>
      <c r="K46" s="14">
        <f t="shared" si="59"/>
        <v>52.00555555555556</v>
      </c>
      <c r="L46" s="14">
        <f t="shared" si="60"/>
        <v>51.633684210526312</v>
      </c>
      <c r="M46" s="19">
        <f t="shared" si="61"/>
        <v>53.925000000000011</v>
      </c>
      <c r="N46" s="19">
        <f t="shared" si="62"/>
        <v>51.076000000000008</v>
      </c>
      <c r="O46" s="19">
        <f t="shared" si="63"/>
        <v>56.774000000000001</v>
      </c>
      <c r="P46" s="14">
        <f t="shared" si="64"/>
        <v>51.032962962962955</v>
      </c>
      <c r="Q46" s="14">
        <f t="shared" si="65"/>
        <v>52.363076923076925</v>
      </c>
      <c r="R46" s="14">
        <f t="shared" si="66"/>
        <v>49.79785714285714</v>
      </c>
      <c r="T46">
        <v>1000</v>
      </c>
      <c r="U46" s="14">
        <v>52708.91</v>
      </c>
      <c r="V46" s="2">
        <v>2143.59</v>
      </c>
      <c r="W46" s="2">
        <v>91.63</v>
      </c>
      <c r="X46" s="23">
        <v>51.81</v>
      </c>
      <c r="Y46" s="19">
        <v>88.88</v>
      </c>
      <c r="Z46" s="19">
        <v>71.56</v>
      </c>
      <c r="AA46" s="19">
        <v>72.36</v>
      </c>
      <c r="AB46" s="19">
        <v>16.96</v>
      </c>
      <c r="AC46" s="19">
        <v>5.62</v>
      </c>
      <c r="AD46" s="19">
        <v>37.56</v>
      </c>
      <c r="AE46" s="19">
        <v>53.02</v>
      </c>
      <c r="AF46" s="19">
        <v>57.42</v>
      </c>
      <c r="AG46" s="19">
        <v>88.49</v>
      </c>
      <c r="AH46" s="19">
        <v>47.38</v>
      </c>
      <c r="AI46" s="31">
        <v>99.12</v>
      </c>
      <c r="AJ46" s="31">
        <v>97.22</v>
      </c>
      <c r="AK46" s="31">
        <v>19.760000000000002</v>
      </c>
      <c r="AL46" s="31">
        <v>99.6</v>
      </c>
      <c r="AM46" s="31">
        <v>18.02</v>
      </c>
      <c r="AN46" s="31">
        <v>12.47</v>
      </c>
      <c r="AO46" s="31">
        <v>68.86</v>
      </c>
      <c r="AP46" s="31">
        <v>7.2</v>
      </c>
      <c r="AQ46" s="31">
        <v>67.739999999999995</v>
      </c>
      <c r="AR46" s="31">
        <v>11.23</v>
      </c>
      <c r="AS46" s="31">
        <v>39.33</v>
      </c>
      <c r="AT46" s="31">
        <v>49.41</v>
      </c>
      <c r="AU46" s="31">
        <v>90.76</v>
      </c>
      <c r="AV46" s="31">
        <v>28.23</v>
      </c>
      <c r="AW46" s="31">
        <v>97</v>
      </c>
      <c r="AX46" s="31">
        <v>40.96</v>
      </c>
      <c r="AY46" s="31">
        <v>21.54</v>
      </c>
      <c r="AZ46" s="31">
        <v>45.89</v>
      </c>
      <c r="BA46" s="31">
        <v>41.08</v>
      </c>
      <c r="BB46" s="31">
        <v>57.4</v>
      </c>
      <c r="BC46" s="31">
        <v>82.64</v>
      </c>
      <c r="BD46" s="31">
        <v>20.09</v>
      </c>
      <c r="BE46" s="31">
        <v>22.44</v>
      </c>
      <c r="BF46" s="31">
        <v>78.88</v>
      </c>
      <c r="BG46" s="31">
        <v>72.64</v>
      </c>
      <c r="BH46" s="31">
        <v>46.81</v>
      </c>
      <c r="BI46" s="31">
        <v>41.57</v>
      </c>
    </row>
    <row r="47" spans="1:64" x14ac:dyDescent="0.25">
      <c r="A47" s="50">
        <f t="shared" si="1"/>
        <v>40</v>
      </c>
      <c r="B47" s="45" t="s">
        <v>113</v>
      </c>
      <c r="C47" s="46">
        <v>0.7</v>
      </c>
      <c r="D47" s="46">
        <v>-0.4</v>
      </c>
      <c r="E47" s="46">
        <v>-0.3</v>
      </c>
      <c r="F47" s="46">
        <v>1</v>
      </c>
      <c r="G47" s="46">
        <v>-0.2</v>
      </c>
      <c r="H47" s="46">
        <v>-0.4</v>
      </c>
      <c r="J47" s="14">
        <f t="shared" si="2"/>
        <v>50.233513513513508</v>
      </c>
      <c r="K47" s="14">
        <f t="shared" si="59"/>
        <v>47.945555555555558</v>
      </c>
      <c r="L47" s="14">
        <f t="shared" si="60"/>
        <v>52.401052631578949</v>
      </c>
      <c r="M47" s="19">
        <f t="shared" si="61"/>
        <v>54.051000000000002</v>
      </c>
      <c r="N47" s="19">
        <f t="shared" si="62"/>
        <v>46.68</v>
      </c>
      <c r="O47" s="19">
        <f t="shared" si="63"/>
        <v>61.422000000000004</v>
      </c>
      <c r="P47" s="14">
        <f t="shared" si="64"/>
        <v>48.819629629629631</v>
      </c>
      <c r="Q47" s="14">
        <f t="shared" si="65"/>
        <v>48.432307692307695</v>
      </c>
      <c r="R47" s="14">
        <f t="shared" si="66"/>
        <v>49.179285714285712</v>
      </c>
      <c r="T47">
        <v>1000</v>
      </c>
      <c r="U47" s="14">
        <v>52642.93</v>
      </c>
      <c r="V47" s="2">
        <v>2209.5700000000002</v>
      </c>
      <c r="W47" s="2">
        <v>91.64</v>
      </c>
      <c r="X47" s="23">
        <v>50.23</v>
      </c>
      <c r="Y47" s="19">
        <v>84.58</v>
      </c>
      <c r="Z47" s="19">
        <v>67.61</v>
      </c>
      <c r="AA47" s="19">
        <v>69.08</v>
      </c>
      <c r="AB47" s="19">
        <v>13.86</v>
      </c>
      <c r="AC47" s="19">
        <v>-1.73</v>
      </c>
      <c r="AD47" s="19">
        <v>46.91</v>
      </c>
      <c r="AE47" s="19">
        <v>56.43</v>
      </c>
      <c r="AF47" s="19">
        <v>56.55</v>
      </c>
      <c r="AG47" s="19">
        <v>88.53</v>
      </c>
      <c r="AH47" s="19">
        <v>58.69</v>
      </c>
      <c r="AI47" s="31">
        <v>98.98</v>
      </c>
      <c r="AJ47" s="31">
        <v>97.15</v>
      </c>
      <c r="AK47" s="31">
        <v>-1.72</v>
      </c>
      <c r="AL47" s="31">
        <v>99.2</v>
      </c>
      <c r="AM47" s="31">
        <v>12.5</v>
      </c>
      <c r="AN47" s="31">
        <v>13.67</v>
      </c>
      <c r="AO47" s="31">
        <v>64.7</v>
      </c>
      <c r="AP47" s="31">
        <v>8.98</v>
      </c>
      <c r="AQ47" s="31">
        <v>63.44</v>
      </c>
      <c r="AR47" s="31">
        <v>12.08</v>
      </c>
      <c r="AS47" s="31">
        <v>28.14</v>
      </c>
      <c r="AT47" s="31">
        <v>42.65</v>
      </c>
      <c r="AU47" s="31">
        <v>89.85</v>
      </c>
      <c r="AV47" s="31">
        <v>19.079999999999998</v>
      </c>
      <c r="AW47" s="31">
        <v>88.8</v>
      </c>
      <c r="AX47" s="31">
        <v>39.6</v>
      </c>
      <c r="AY47" s="31">
        <v>20.11</v>
      </c>
      <c r="AZ47" s="31">
        <v>38.39</v>
      </c>
      <c r="BA47" s="31">
        <v>36.5</v>
      </c>
      <c r="BB47" s="31">
        <v>61.33</v>
      </c>
      <c r="BC47" s="31">
        <v>82.82</v>
      </c>
      <c r="BD47" s="31">
        <v>23.06</v>
      </c>
      <c r="BE47" s="31">
        <v>26.65</v>
      </c>
      <c r="BF47" s="31">
        <v>74.52</v>
      </c>
      <c r="BG47" s="31">
        <v>66.38</v>
      </c>
      <c r="BH47" s="31">
        <v>60.32</v>
      </c>
      <c r="BI47" s="31">
        <v>50.95</v>
      </c>
    </row>
    <row r="48" spans="1:64" x14ac:dyDescent="0.25">
      <c r="A48" s="50">
        <f t="shared" si="1"/>
        <v>41</v>
      </c>
      <c r="B48" s="3" t="s">
        <v>70</v>
      </c>
      <c r="C48" s="25">
        <v>0.9</v>
      </c>
      <c r="D48" s="25">
        <v>-0.5</v>
      </c>
      <c r="E48" s="25">
        <v>-0.2</v>
      </c>
      <c r="F48" s="25">
        <v>1</v>
      </c>
      <c r="G48" s="25">
        <v>0</v>
      </c>
      <c r="H48" s="25">
        <v>-0.4</v>
      </c>
      <c r="J48" s="14">
        <f t="shared" si="2"/>
        <v>50.147837837837841</v>
      </c>
      <c r="K48" s="14">
        <f t="shared" si="59"/>
        <v>48.682777777777773</v>
      </c>
      <c r="L48" s="14">
        <f t="shared" si="60"/>
        <v>51.535789473684211</v>
      </c>
      <c r="M48" s="19">
        <f t="shared" si="61"/>
        <v>54.616999999999997</v>
      </c>
      <c r="N48" s="19">
        <f t="shared" si="62"/>
        <v>47.97</v>
      </c>
      <c r="O48" s="19">
        <f t="shared" si="63"/>
        <v>61.26400000000001</v>
      </c>
      <c r="P48" s="14">
        <f t="shared" si="64"/>
        <v>48.492592592592608</v>
      </c>
      <c r="Q48" s="14">
        <f t="shared" si="65"/>
        <v>48.956923076923076</v>
      </c>
      <c r="R48" s="14">
        <f t="shared" si="66"/>
        <v>48.061428571428571</v>
      </c>
      <c r="T48">
        <v>1000</v>
      </c>
      <c r="U48" s="14">
        <v>52537.24</v>
      </c>
      <c r="V48" s="2">
        <v>2315.2600000000002</v>
      </c>
      <c r="W48" s="2">
        <v>91.3</v>
      </c>
      <c r="X48" s="23">
        <v>50.15</v>
      </c>
      <c r="Y48" s="19">
        <v>89.66</v>
      </c>
      <c r="Z48" s="19">
        <v>65.569999999999993</v>
      </c>
      <c r="AA48" s="19">
        <v>67</v>
      </c>
      <c r="AB48" s="19">
        <v>12.76</v>
      </c>
      <c r="AC48" s="19">
        <v>4.8600000000000003</v>
      </c>
      <c r="AD48" s="19">
        <v>50.8</v>
      </c>
      <c r="AE48" s="19">
        <v>56.68</v>
      </c>
      <c r="AF48" s="19">
        <v>58.99</v>
      </c>
      <c r="AG48" s="19">
        <v>87.76</v>
      </c>
      <c r="AH48" s="19">
        <v>52.09</v>
      </c>
      <c r="AI48" s="31">
        <v>99.11</v>
      </c>
      <c r="AJ48" s="31">
        <v>97.07</v>
      </c>
      <c r="AK48" s="31">
        <v>18.600000000000001</v>
      </c>
      <c r="AL48" s="31">
        <v>99.2</v>
      </c>
      <c r="AM48" s="31">
        <v>10.4</v>
      </c>
      <c r="AN48" s="31">
        <v>10.85</v>
      </c>
      <c r="AO48" s="31">
        <v>66.28</v>
      </c>
      <c r="AP48" s="31">
        <v>14.62</v>
      </c>
      <c r="AQ48" s="31">
        <v>63.02</v>
      </c>
      <c r="AR48" s="31">
        <v>10.09</v>
      </c>
      <c r="AS48" s="31">
        <v>20.85</v>
      </c>
      <c r="AT48" s="31">
        <v>37.31</v>
      </c>
      <c r="AU48" s="31">
        <v>89.04</v>
      </c>
      <c r="AV48" s="31">
        <v>20.29</v>
      </c>
      <c r="AW48" s="31">
        <v>60.6</v>
      </c>
      <c r="AX48" s="31">
        <v>41.88</v>
      </c>
      <c r="AY48" s="31">
        <v>20.86</v>
      </c>
      <c r="AZ48" s="31">
        <v>46.45</v>
      </c>
      <c r="BA48" s="31">
        <v>39.53</v>
      </c>
      <c r="BB48" s="31">
        <v>64.06</v>
      </c>
      <c r="BC48" s="31">
        <v>82.89</v>
      </c>
      <c r="BD48" s="31">
        <v>19.760000000000002</v>
      </c>
      <c r="BE48" s="31">
        <v>22.88</v>
      </c>
      <c r="BF48" s="31">
        <v>76.45</v>
      </c>
      <c r="BG48" s="31">
        <v>69.88</v>
      </c>
      <c r="BH48" s="31">
        <v>55.19</v>
      </c>
      <c r="BI48" s="31">
        <v>52.14</v>
      </c>
    </row>
    <row r="49" spans="1:61" x14ac:dyDescent="0.25">
      <c r="A49" s="50">
        <f t="shared" si="1"/>
        <v>42</v>
      </c>
      <c r="B49" s="3" t="s">
        <v>70</v>
      </c>
      <c r="C49" s="25">
        <v>0.9</v>
      </c>
      <c r="D49" s="25">
        <v>-0.3</v>
      </c>
      <c r="E49" s="25">
        <v>-0.2</v>
      </c>
      <c r="F49" s="25">
        <v>0.6</v>
      </c>
      <c r="G49" s="25">
        <v>0.2</v>
      </c>
      <c r="H49" s="25">
        <v>0.1</v>
      </c>
      <c r="J49" s="14">
        <f t="shared" si="2"/>
        <v>49.116216216216216</v>
      </c>
      <c r="K49" s="14">
        <f t="shared" si="59"/>
        <v>49.754999999999995</v>
      </c>
      <c r="L49" s="14">
        <f t="shared" si="60"/>
        <v>48.511052631578949</v>
      </c>
      <c r="M49" s="19">
        <f t="shared" si="61"/>
        <v>50.487000000000002</v>
      </c>
      <c r="N49" s="19">
        <f t="shared" si="62"/>
        <v>49.534000000000006</v>
      </c>
      <c r="O49" s="19">
        <f t="shared" si="63"/>
        <v>51.44</v>
      </c>
      <c r="P49" s="14">
        <f t="shared" si="64"/>
        <v>48.608518518518522</v>
      </c>
      <c r="Q49" s="14">
        <f t="shared" si="65"/>
        <v>49.839999999999996</v>
      </c>
      <c r="R49" s="14">
        <f t="shared" si="66"/>
        <v>47.465000000000011</v>
      </c>
      <c r="T49">
        <v>1000</v>
      </c>
      <c r="U49" s="14">
        <v>52461.58</v>
      </c>
      <c r="V49" s="2">
        <v>2390.92</v>
      </c>
      <c r="W49" s="2">
        <v>91.04</v>
      </c>
      <c r="X49" s="23">
        <v>49.12</v>
      </c>
      <c r="Y49" s="19">
        <v>88.22</v>
      </c>
      <c r="Z49" s="19">
        <v>72.83</v>
      </c>
      <c r="AA49" s="19">
        <v>72.52</v>
      </c>
      <c r="AB49" s="19">
        <v>14.55</v>
      </c>
      <c r="AC49" s="19">
        <v>-0.45</v>
      </c>
      <c r="AD49" s="19">
        <v>26.02</v>
      </c>
      <c r="AE49" s="19">
        <v>53.59</v>
      </c>
      <c r="AF49" s="19">
        <v>56.49</v>
      </c>
      <c r="AG49" s="19">
        <v>87.98</v>
      </c>
      <c r="AH49" s="19">
        <v>33.119999999999997</v>
      </c>
      <c r="AI49" s="31">
        <v>99.42</v>
      </c>
      <c r="AJ49" s="31">
        <v>97.46</v>
      </c>
      <c r="AK49" s="31">
        <v>16.600000000000001</v>
      </c>
      <c r="AL49" s="31">
        <v>99.6</v>
      </c>
      <c r="AM49" s="31">
        <v>20.74</v>
      </c>
      <c r="AN49" s="31">
        <v>14.56</v>
      </c>
      <c r="AO49" s="31">
        <v>68.77</v>
      </c>
      <c r="AP49" s="31">
        <v>12.32</v>
      </c>
      <c r="AQ49" s="31">
        <v>68.92</v>
      </c>
      <c r="AR49" s="31">
        <v>11.34</v>
      </c>
      <c r="AS49" s="31">
        <v>26.64</v>
      </c>
      <c r="AT49" s="31">
        <v>26.8</v>
      </c>
      <c r="AU49" s="31">
        <v>84.75</v>
      </c>
      <c r="AV49" s="31">
        <v>29.85</v>
      </c>
      <c r="AW49" s="31">
        <v>78.8</v>
      </c>
      <c r="AX49" s="31">
        <v>40.840000000000003</v>
      </c>
      <c r="AY49" s="31">
        <v>16.11</v>
      </c>
      <c r="AZ49" s="31">
        <v>42.26</v>
      </c>
      <c r="BA49" s="31">
        <v>39.380000000000003</v>
      </c>
      <c r="BB49" s="31">
        <v>58.63</v>
      </c>
      <c r="BC49" s="31">
        <v>82.7</v>
      </c>
      <c r="BD49" s="31">
        <v>20.66</v>
      </c>
      <c r="BE49" s="31">
        <v>23.18</v>
      </c>
      <c r="BF49" s="31">
        <v>77.540000000000006</v>
      </c>
      <c r="BG49" s="31">
        <v>71.34</v>
      </c>
      <c r="BH49" s="31">
        <v>40.57</v>
      </c>
      <c r="BI49" s="31">
        <v>42.65</v>
      </c>
    </row>
    <row r="50" spans="1:61" x14ac:dyDescent="0.25">
      <c r="A50" s="50">
        <f t="shared" si="1"/>
        <v>43</v>
      </c>
      <c r="J50" s="14"/>
      <c r="K50" s="14"/>
      <c r="L50" s="14"/>
      <c r="M50" s="19"/>
      <c r="N50" s="19"/>
      <c r="O50" s="19"/>
      <c r="P50" s="14"/>
      <c r="Q50" s="14"/>
      <c r="R50" s="14"/>
      <c r="U50" s="14"/>
      <c r="X50" s="23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</row>
    <row r="51" spans="1:61" x14ac:dyDescent="0.25">
      <c r="A51" s="50">
        <f t="shared" si="1"/>
        <v>44</v>
      </c>
      <c r="J51" s="14"/>
      <c r="K51" s="14"/>
      <c r="L51" s="14"/>
      <c r="M51" s="19"/>
      <c r="N51" s="19"/>
      <c r="O51" s="19"/>
      <c r="P51" s="14"/>
      <c r="Q51" s="14"/>
      <c r="R51" s="14"/>
      <c r="U51" s="14"/>
      <c r="X51" s="23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</row>
    <row r="52" spans="1:61" x14ac:dyDescent="0.25">
      <c r="A52" s="50">
        <f t="shared" si="1"/>
        <v>45</v>
      </c>
      <c r="J52" s="14"/>
      <c r="K52" s="14"/>
      <c r="L52" s="14"/>
      <c r="M52" s="19"/>
      <c r="N52" s="19"/>
      <c r="O52" s="19"/>
      <c r="P52" s="14"/>
      <c r="Q52" s="14"/>
      <c r="R52" s="14"/>
      <c r="U52" s="14"/>
      <c r="X52" s="23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</row>
    <row r="53" spans="1:61" x14ac:dyDescent="0.25">
      <c r="A53" s="50">
        <f t="shared" si="1"/>
        <v>46</v>
      </c>
      <c r="J53" s="14"/>
      <c r="K53" s="14"/>
      <c r="L53" s="14"/>
      <c r="M53" s="19"/>
      <c r="N53" s="19"/>
      <c r="O53" s="19"/>
      <c r="P53" s="14"/>
      <c r="Q53" s="14"/>
      <c r="R53" s="14"/>
      <c r="U53" s="14"/>
      <c r="X53" s="23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</row>
    <row r="54" spans="1:61" x14ac:dyDescent="0.25">
      <c r="A54" s="50">
        <f t="shared" si="1"/>
        <v>47</v>
      </c>
      <c r="B54" s="3" t="s">
        <v>123</v>
      </c>
      <c r="J54" s="14"/>
      <c r="K54" s="14"/>
      <c r="L54" s="14"/>
      <c r="M54" s="50" t="s">
        <v>126</v>
      </c>
      <c r="N54" s="19"/>
      <c r="O54" s="19"/>
      <c r="P54" s="14"/>
      <c r="Q54" s="14"/>
      <c r="R54" s="14"/>
      <c r="T54" s="3"/>
      <c r="U54" s="14"/>
      <c r="X54" s="3"/>
      <c r="Y54" s="50" t="s">
        <v>126</v>
      </c>
      <c r="Z54" s="19"/>
      <c r="AA54" s="19"/>
      <c r="AB54" s="19"/>
      <c r="AC54" s="19"/>
      <c r="AD54" s="19"/>
      <c r="AE54" s="19"/>
      <c r="AF54" s="19"/>
      <c r="AG54" s="19"/>
      <c r="AH54" s="19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</row>
    <row r="55" spans="1:61" x14ac:dyDescent="0.25">
      <c r="A55" s="50">
        <f t="shared" si="1"/>
        <v>48</v>
      </c>
      <c r="B55" s="3" t="s">
        <v>116</v>
      </c>
      <c r="D55" s="44" t="s">
        <v>120</v>
      </c>
      <c r="E55" s="6"/>
      <c r="F55" s="3" t="s">
        <v>101</v>
      </c>
      <c r="G55" s="3" t="s">
        <v>121</v>
      </c>
      <c r="J55" s="14"/>
      <c r="K55" s="14"/>
      <c r="L55" s="14"/>
      <c r="M55" s="19">
        <f>AVERAGE(Y55:AH55)</f>
        <v>350.9375</v>
      </c>
      <c r="N55" s="19">
        <f>(SUM(Y55:AC55))/(COUNT(Y55:AC55))</f>
        <v>217.34699999999998</v>
      </c>
      <c r="O55" s="19">
        <f>(SUM(AD55:AH55))/(COUNT(AD55:AH55))</f>
        <v>484.52800000000008</v>
      </c>
      <c r="P55" s="14"/>
      <c r="Q55" s="14"/>
      <c r="R55" s="14"/>
      <c r="T55">
        <v>3118</v>
      </c>
      <c r="U55" s="14">
        <v>3509.375</v>
      </c>
      <c r="V55" s="2">
        <v>409.625</v>
      </c>
      <c r="W55" s="2">
        <v>90.164999999999992</v>
      </c>
      <c r="X55" s="23">
        <v>57.06</v>
      </c>
      <c r="Y55" s="19">
        <v>292.70999999999998</v>
      </c>
      <c r="Z55" s="19">
        <v>280.48500000000001</v>
      </c>
      <c r="AA55" s="19">
        <v>185.94</v>
      </c>
      <c r="AB55" s="19">
        <v>223.82</v>
      </c>
      <c r="AC55" s="19">
        <v>103.78</v>
      </c>
      <c r="AD55" s="19">
        <v>549.82749999999999</v>
      </c>
      <c r="AE55" s="19">
        <v>452.09249999999997</v>
      </c>
      <c r="AF55" s="19">
        <v>573.8325000000001</v>
      </c>
      <c r="AG55" s="19">
        <v>375.9375</v>
      </c>
      <c r="AH55" s="19">
        <v>470.95000000000005</v>
      </c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</row>
    <row r="56" spans="1:61" x14ac:dyDescent="0.25">
      <c r="A56" s="50">
        <f t="shared" si="1"/>
        <v>49</v>
      </c>
      <c r="B56" s="3" t="s">
        <v>115</v>
      </c>
      <c r="D56" s="44" t="s">
        <v>118</v>
      </c>
      <c r="E56" s="6"/>
      <c r="F56" s="3" t="s">
        <v>101</v>
      </c>
      <c r="G56" s="3" t="s">
        <v>121</v>
      </c>
      <c r="M56" s="19">
        <f>AVERAGE(Y56:AH56)</f>
        <v>355.58299999999997</v>
      </c>
      <c r="N56" s="19">
        <f>(SUM(Y56:AC56))/(COUNT(Y56:AC56))</f>
        <v>215.73599999999996</v>
      </c>
      <c r="O56" s="19">
        <f>(SUM(AD56:AH56))/(COUNT(AD56:AH56))</f>
        <v>495.43</v>
      </c>
      <c r="T56">
        <v>680</v>
      </c>
      <c r="U56" s="12">
        <v>3555.83</v>
      </c>
      <c r="V56" s="2">
        <v>363.17</v>
      </c>
      <c r="W56" s="2">
        <v>90.7</v>
      </c>
      <c r="X56" s="1">
        <v>59.19</v>
      </c>
      <c r="Y56" s="17">
        <v>292.77999999999997</v>
      </c>
      <c r="Z56" s="17">
        <v>276.8</v>
      </c>
      <c r="AA56" s="17">
        <v>183.81</v>
      </c>
      <c r="AB56" s="17">
        <v>222.02</v>
      </c>
      <c r="AC56" s="17">
        <v>103.27</v>
      </c>
      <c r="AD56" s="17">
        <v>569.77</v>
      </c>
      <c r="AE56" s="17">
        <v>469.25</v>
      </c>
      <c r="AF56" s="17">
        <v>600.16999999999996</v>
      </c>
      <c r="AG56" s="17">
        <v>374.43</v>
      </c>
      <c r="AH56" s="17">
        <v>463.53</v>
      </c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</row>
    <row r="57" spans="1:61" x14ac:dyDescent="0.25">
      <c r="U57" s="12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</row>
    <row r="58" spans="1:61" x14ac:dyDescent="0.25">
      <c r="U58" s="12"/>
      <c r="V58" s="56"/>
      <c r="W58" s="56"/>
      <c r="X58" s="23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</row>
    <row r="59" spans="1:61" x14ac:dyDescent="0.25">
      <c r="U59" s="12"/>
      <c r="V59" s="56"/>
      <c r="W59" s="56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</row>
    <row r="60" spans="1:61" x14ac:dyDescent="0.25">
      <c r="U60" s="12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</row>
    <row r="61" spans="1:61" x14ac:dyDescent="0.25">
      <c r="U61" s="12"/>
      <c r="W61" s="56"/>
      <c r="Y61" s="17"/>
      <c r="Z61" s="19"/>
      <c r="AA61" s="17"/>
      <c r="AB61" s="19"/>
      <c r="AC61" s="19"/>
      <c r="AD61" s="17"/>
      <c r="AE61" s="17"/>
      <c r="AF61" s="17"/>
      <c r="AG61" s="17"/>
      <c r="AH61" s="19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</row>
    <row r="62" spans="1:61" x14ac:dyDescent="0.25">
      <c r="U62" s="12"/>
      <c r="W62" s="56"/>
      <c r="Y62" s="17"/>
      <c r="Z62" s="19"/>
      <c r="AA62" s="17"/>
      <c r="AB62" s="19"/>
      <c r="AC62" s="19"/>
      <c r="AD62" s="17"/>
      <c r="AE62" s="17"/>
      <c r="AF62" s="17"/>
      <c r="AG62" s="17"/>
      <c r="AH62" s="19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</row>
    <row r="63" spans="1:61" x14ac:dyDescent="0.25">
      <c r="U63" s="12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</row>
    <row r="64" spans="1:61" x14ac:dyDescent="0.25">
      <c r="U64" s="12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</row>
    <row r="65" spans="21:61" x14ac:dyDescent="0.25">
      <c r="U65" s="12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</row>
    <row r="66" spans="21:61" x14ac:dyDescent="0.25">
      <c r="U66" s="12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</row>
    <row r="67" spans="21:61" x14ac:dyDescent="0.25">
      <c r="U67" s="12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</row>
    <row r="68" spans="21:61" x14ac:dyDescent="0.25">
      <c r="U68" s="12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</row>
    <row r="69" spans="21:61" x14ac:dyDescent="0.25">
      <c r="U69" s="12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</row>
    <row r="70" spans="21:61" x14ac:dyDescent="0.25">
      <c r="U70" s="12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</row>
    <row r="71" spans="21:61" x14ac:dyDescent="0.25">
      <c r="U71" s="12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</row>
    <row r="72" spans="21:61" x14ac:dyDescent="0.25">
      <c r="U72" s="12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21:61" x14ac:dyDescent="0.25">
      <c r="U73" s="12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21:61" x14ac:dyDescent="0.25">
      <c r="U74" s="12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  <row r="75" spans="21:61" x14ac:dyDescent="0.25">
      <c r="U75" s="12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</row>
    <row r="76" spans="21:61" x14ac:dyDescent="0.25"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</row>
    <row r="77" spans="21:61" x14ac:dyDescent="0.25"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</row>
    <row r="78" spans="21:61" x14ac:dyDescent="0.25"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</row>
    <row r="79" spans="21:61" x14ac:dyDescent="0.25"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</row>
    <row r="80" spans="21:61" x14ac:dyDescent="0.25"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</row>
    <row r="81" spans="35:61" x14ac:dyDescent="0.25"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</row>
    <row r="82" spans="35:61" x14ac:dyDescent="0.25"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</row>
  </sheetData>
  <conditionalFormatting sqref="Y91:Y100">
    <cfRule type="top10" priority="255" rank="20"/>
  </conditionalFormatting>
  <conditionalFormatting sqref="J72:J90">
    <cfRule type="top10" dxfId="249" priority="163" rank="2"/>
  </conditionalFormatting>
  <conditionalFormatting sqref="K72:K90">
    <cfRule type="top10" dxfId="248" priority="162" rank="2"/>
  </conditionalFormatting>
  <conditionalFormatting sqref="L72:L90">
    <cfRule type="top10" dxfId="247" priority="161" rank="2"/>
  </conditionalFormatting>
  <conditionalFormatting sqref="M72:M90">
    <cfRule type="top10" dxfId="246" priority="160" rank="2"/>
  </conditionalFormatting>
  <conditionalFormatting sqref="N72:N90">
    <cfRule type="top10" dxfId="245" priority="159" rank="2"/>
  </conditionalFormatting>
  <conditionalFormatting sqref="O72:O90">
    <cfRule type="top10" dxfId="244" priority="158" rank="2"/>
  </conditionalFormatting>
  <conditionalFormatting sqref="P72:P90">
    <cfRule type="top10" dxfId="243" priority="157" rank="2"/>
  </conditionalFormatting>
  <conditionalFormatting sqref="Q72:Q90">
    <cfRule type="top10" dxfId="242" priority="156" rank="2"/>
  </conditionalFormatting>
  <conditionalFormatting sqref="R72:R90">
    <cfRule type="top10" dxfId="241" priority="155" rank="2"/>
  </conditionalFormatting>
  <conditionalFormatting sqref="Y72:Y90">
    <cfRule type="top10" dxfId="240" priority="154" rank="2"/>
  </conditionalFormatting>
  <conditionalFormatting sqref="X66:X90">
    <cfRule type="top10" dxfId="239" priority="153" rank="2"/>
  </conditionalFormatting>
  <conditionalFormatting sqref="Z72:Z82">
    <cfRule type="top10" dxfId="238" priority="152" rank="2"/>
  </conditionalFormatting>
  <conditionalFormatting sqref="AA72:AA82">
    <cfRule type="top10" dxfId="237" priority="151" rank="2"/>
  </conditionalFormatting>
  <conditionalFormatting sqref="AB72:AB82">
    <cfRule type="top10" dxfId="236" priority="150" rank="2"/>
  </conditionalFormatting>
  <conditionalFormatting sqref="AC72:AC82">
    <cfRule type="top10" dxfId="235" priority="149" rank="2"/>
  </conditionalFormatting>
  <conditionalFormatting sqref="AD72:AD82">
    <cfRule type="top10" dxfId="234" priority="148" rank="2"/>
  </conditionalFormatting>
  <conditionalFormatting sqref="AE72:AE82">
    <cfRule type="top10" dxfId="233" priority="147" rank="2"/>
  </conditionalFormatting>
  <conditionalFormatting sqref="AF72:AF82">
    <cfRule type="top10" dxfId="232" priority="146" rank="2"/>
  </conditionalFormatting>
  <conditionalFormatting sqref="AG72:AG82">
    <cfRule type="top10" dxfId="231" priority="145" rank="2"/>
  </conditionalFormatting>
  <conditionalFormatting sqref="AH72:AH82">
    <cfRule type="top10" dxfId="230" priority="144" rank="2"/>
  </conditionalFormatting>
  <conditionalFormatting sqref="AI72:AI82">
    <cfRule type="top10" dxfId="229" priority="143" rank="2"/>
  </conditionalFormatting>
  <conditionalFormatting sqref="AJ72:AJ82">
    <cfRule type="top10" dxfId="228" priority="142" rank="2"/>
  </conditionalFormatting>
  <conditionalFormatting sqref="AK72:AK82">
    <cfRule type="top10" dxfId="227" priority="141" rank="2"/>
  </conditionalFormatting>
  <conditionalFormatting sqref="AL72:AL82">
    <cfRule type="top10" dxfId="226" priority="140" rank="2"/>
  </conditionalFormatting>
  <conditionalFormatting sqref="AM72:AM82">
    <cfRule type="top10" dxfId="225" priority="139" rank="2"/>
  </conditionalFormatting>
  <conditionalFormatting sqref="AN72:AN82">
    <cfRule type="top10" dxfId="224" priority="138" rank="2"/>
  </conditionalFormatting>
  <conditionalFormatting sqref="AO72:AO82">
    <cfRule type="top10" dxfId="223" priority="137" rank="2"/>
  </conditionalFormatting>
  <conditionalFormatting sqref="AP72:AP82">
    <cfRule type="top10" dxfId="222" priority="136" rank="2"/>
  </conditionalFormatting>
  <conditionalFormatting sqref="AQ72:AQ82">
    <cfRule type="top10" dxfId="221" priority="135" rank="2"/>
  </conditionalFormatting>
  <conditionalFormatting sqref="AR72:AR82">
    <cfRule type="top10" dxfId="220" priority="134" rank="2"/>
  </conditionalFormatting>
  <conditionalFormatting sqref="AS72:AS82">
    <cfRule type="top10" dxfId="219" priority="133" rank="2"/>
  </conditionalFormatting>
  <conditionalFormatting sqref="AT72:AT82">
    <cfRule type="top10" dxfId="218" priority="132" rank="2"/>
  </conditionalFormatting>
  <conditionalFormatting sqref="AU72:AU82">
    <cfRule type="top10" dxfId="217" priority="131" rank="2"/>
  </conditionalFormatting>
  <conditionalFormatting sqref="AV72:AV82">
    <cfRule type="top10" dxfId="216" priority="130" rank="2"/>
  </conditionalFormatting>
  <conditionalFormatting sqref="AW72:AW82">
    <cfRule type="top10" dxfId="215" priority="129" rank="2"/>
  </conditionalFormatting>
  <conditionalFormatting sqref="AX72:AX82">
    <cfRule type="top10" dxfId="214" priority="128" rank="2"/>
  </conditionalFormatting>
  <conditionalFormatting sqref="AY72:AY82">
    <cfRule type="top10" dxfId="213" priority="127" rank="2"/>
  </conditionalFormatting>
  <conditionalFormatting sqref="AZ72:AZ82">
    <cfRule type="top10" dxfId="212" priority="126" rank="2"/>
  </conditionalFormatting>
  <conditionalFormatting sqref="BA72:BA82">
    <cfRule type="top10" dxfId="211" priority="125" rank="2"/>
  </conditionalFormatting>
  <conditionalFormatting sqref="BB72:BB82">
    <cfRule type="top10" dxfId="210" priority="124" rank="2"/>
  </conditionalFormatting>
  <conditionalFormatting sqref="BC72:BC82">
    <cfRule type="top10" dxfId="209" priority="123" rank="2"/>
  </conditionalFormatting>
  <conditionalFormatting sqref="BD72:BD82">
    <cfRule type="top10" dxfId="208" priority="122" rank="2"/>
  </conditionalFormatting>
  <conditionalFormatting sqref="BE72:BE82">
    <cfRule type="top10" dxfId="207" priority="121" rank="2"/>
  </conditionalFormatting>
  <conditionalFormatting sqref="BF72:BF82">
    <cfRule type="top10" dxfId="206" priority="120" rank="2"/>
  </conditionalFormatting>
  <conditionalFormatting sqref="BG72:BG82">
    <cfRule type="top10" dxfId="205" priority="119" rank="2"/>
  </conditionalFormatting>
  <conditionalFormatting sqref="BH72:BH82">
    <cfRule type="top10" dxfId="204" priority="118" rank="2"/>
  </conditionalFormatting>
  <conditionalFormatting sqref="BI72:BI82">
    <cfRule type="top10" dxfId="203" priority="117" rank="2"/>
  </conditionalFormatting>
  <conditionalFormatting sqref="U72:U75">
    <cfRule type="top10" dxfId="202" priority="116" rank="2"/>
  </conditionalFormatting>
  <conditionalFormatting sqref="J8:J71">
    <cfRule type="top10" dxfId="201" priority="675" rank="2"/>
  </conditionalFormatting>
  <conditionalFormatting sqref="K8:K71">
    <cfRule type="top10" dxfId="200" priority="677" rank="2"/>
  </conditionalFormatting>
  <conditionalFormatting sqref="L8:L71">
    <cfRule type="top10" dxfId="199" priority="679" rank="2"/>
  </conditionalFormatting>
  <conditionalFormatting sqref="P8:P71">
    <cfRule type="top10" dxfId="198" priority="681" rank="2"/>
  </conditionalFormatting>
  <conditionalFormatting sqref="Q8:Q71">
    <cfRule type="top10" dxfId="197" priority="683" rank="2"/>
  </conditionalFormatting>
  <conditionalFormatting sqref="R8:R71">
    <cfRule type="top10" dxfId="196" priority="685" rank="2"/>
  </conditionalFormatting>
  <conditionalFormatting sqref="U8:U54 U57:U71">
    <cfRule type="top10" dxfId="195" priority="687" rank="2"/>
  </conditionalFormatting>
  <conditionalFormatting sqref="M8:M53 M57:M71">
    <cfRule type="top10" dxfId="194" priority="689" rank="2"/>
  </conditionalFormatting>
  <conditionalFormatting sqref="N8:N54 N57:N71">
    <cfRule type="top10" dxfId="193" priority="691" rank="2"/>
  </conditionalFormatting>
  <conditionalFormatting sqref="O8:O54 O57:O71">
    <cfRule type="top10" dxfId="192" priority="693" rank="2"/>
  </conditionalFormatting>
  <conditionalFormatting sqref="Y8:Y53 Y57:Y71">
    <cfRule type="top10" dxfId="191" priority="695" rank="2"/>
  </conditionalFormatting>
  <conditionalFormatting sqref="Z8:Z54 Z57:Z71">
    <cfRule type="top10" dxfId="190" priority="697" rank="2"/>
  </conditionalFormatting>
  <conditionalFormatting sqref="AA8:AA54 AA57:AA71">
    <cfRule type="top10" dxfId="189" priority="699" rank="2"/>
  </conditionalFormatting>
  <conditionalFormatting sqref="AB8:AB54 AB57:AB71">
    <cfRule type="top10" dxfId="188" priority="701" rank="2"/>
  </conditionalFormatting>
  <conditionalFormatting sqref="AC8:AC54 AC57:AC71">
    <cfRule type="top10" dxfId="187" priority="703" rank="2"/>
  </conditionalFormatting>
  <conditionalFormatting sqref="AD8:AD54 AD57:AD71">
    <cfRule type="top10" dxfId="186" priority="705" rank="2"/>
  </conditionalFormatting>
  <conditionalFormatting sqref="AE8:AE54 AE57:AE71">
    <cfRule type="top10" dxfId="185" priority="707" rank="2"/>
  </conditionalFormatting>
  <conditionalFormatting sqref="AF8:AF54 AF57:AF71">
    <cfRule type="top10" dxfId="184" priority="709" rank="2"/>
  </conditionalFormatting>
  <conditionalFormatting sqref="AG8:AG54 AG57:AG71">
    <cfRule type="top10" dxfId="183" priority="711" rank="2"/>
  </conditionalFormatting>
  <conditionalFormatting sqref="AH8:AH54 AH57:AH71">
    <cfRule type="top10" dxfId="182" priority="713" rank="2"/>
  </conditionalFormatting>
  <conditionalFormatting sqref="AI8:AI71">
    <cfRule type="top10" dxfId="181" priority="715" rank="2"/>
  </conditionalFormatting>
  <conditionalFormatting sqref="AJ8:AJ71">
    <cfRule type="top10" dxfId="180" priority="717" rank="2"/>
  </conditionalFormatting>
  <conditionalFormatting sqref="AK8:AK71">
    <cfRule type="top10" dxfId="179" priority="719" rank="2"/>
  </conditionalFormatting>
  <conditionalFormatting sqref="AL8:AL71">
    <cfRule type="top10" dxfId="178" priority="721" rank="2"/>
  </conditionalFormatting>
  <conditionalFormatting sqref="AM8:AM71">
    <cfRule type="top10" dxfId="177" priority="723" rank="2"/>
  </conditionalFormatting>
  <conditionalFormatting sqref="AN8:AN71">
    <cfRule type="top10" dxfId="176" priority="725" rank="2"/>
  </conditionalFormatting>
  <conditionalFormatting sqref="AO8:AO71">
    <cfRule type="top10" dxfId="175" priority="727" rank="2"/>
  </conditionalFormatting>
  <conditionalFormatting sqref="AP8:AP71">
    <cfRule type="top10" dxfId="174" priority="729" rank="2"/>
  </conditionalFormatting>
  <conditionalFormatting sqref="AQ8:AQ71">
    <cfRule type="top10" dxfId="173" priority="731" rank="2"/>
  </conditionalFormatting>
  <conditionalFormatting sqref="AR8:AR71">
    <cfRule type="top10" dxfId="172" priority="733" rank="2"/>
  </conditionalFormatting>
  <conditionalFormatting sqref="AS8:AS71">
    <cfRule type="top10" dxfId="171" priority="735" rank="2"/>
  </conditionalFormatting>
  <conditionalFormatting sqref="AT8:AT71">
    <cfRule type="top10" dxfId="170" priority="737" rank="2"/>
  </conditionalFormatting>
  <conditionalFormatting sqref="AU8:AU71">
    <cfRule type="top10" dxfId="169" priority="739" rank="2"/>
  </conditionalFormatting>
  <conditionalFormatting sqref="AV8:AV71">
    <cfRule type="top10" dxfId="168" priority="741" rank="2"/>
  </conditionalFormatting>
  <conditionalFormatting sqref="AW8:AW71">
    <cfRule type="top10" dxfId="167" priority="743" rank="2"/>
  </conditionalFormatting>
  <conditionalFormatting sqref="AX8:AX71">
    <cfRule type="top10" dxfId="166" priority="745" rank="2"/>
  </conditionalFormatting>
  <conditionalFormatting sqref="AY8:AY71">
    <cfRule type="top10" dxfId="165" priority="747" rank="2"/>
  </conditionalFormatting>
  <conditionalFormatting sqref="AZ8:AZ71">
    <cfRule type="top10" dxfId="164" priority="749" rank="2"/>
  </conditionalFormatting>
  <conditionalFormatting sqref="BA8:BA71">
    <cfRule type="top10" dxfId="163" priority="751" rank="2"/>
  </conditionalFormatting>
  <conditionalFormatting sqref="BB8:BB71">
    <cfRule type="top10" dxfId="162" priority="753" rank="2"/>
  </conditionalFormatting>
  <conditionalFormatting sqref="BC8:BC71">
    <cfRule type="top10" dxfId="161" priority="755" rank="2"/>
  </conditionalFormatting>
  <conditionalFormatting sqref="BD8:BD71">
    <cfRule type="top10" dxfId="160" priority="757" rank="2"/>
  </conditionalFormatting>
  <conditionalFormatting sqref="BE8:BE71">
    <cfRule type="top10" dxfId="159" priority="759" rank="2"/>
  </conditionalFormatting>
  <conditionalFormatting sqref="BF8:BF71">
    <cfRule type="top10" dxfId="158" priority="761" rank="2"/>
  </conditionalFormatting>
  <conditionalFormatting sqref="BG8:BG71">
    <cfRule type="top10" dxfId="157" priority="763" rank="2"/>
  </conditionalFormatting>
  <conditionalFormatting sqref="BH8:BH71">
    <cfRule type="top10" dxfId="156" priority="765" rank="2"/>
  </conditionalFormatting>
  <conditionalFormatting sqref="BI8:BI71">
    <cfRule type="top10" dxfId="155" priority="767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85"/>
  <sheetViews>
    <sheetView topLeftCell="G1" zoomScale="85" zoomScaleNormal="85" workbookViewId="0">
      <selection activeCell="AA27" sqref="AA27"/>
    </sheetView>
  </sheetViews>
  <sheetFormatPr defaultRowHeight="15" x14ac:dyDescent="0.25"/>
  <cols>
    <col min="1" max="1" width="13.7109375" style="25" customWidth="1"/>
    <col min="2" max="2" width="52.42578125" style="3" customWidth="1"/>
    <col min="3" max="8" width="13.28515625" style="3" customWidth="1"/>
    <col min="9" max="9" width="9.140625" style="25"/>
    <col min="10" max="10" width="11" style="34" bestFit="1" customWidth="1"/>
    <col min="11" max="13" width="11" style="12" customWidth="1"/>
    <col min="14" max="14" width="12.28515625" style="34" bestFit="1" customWidth="1"/>
    <col min="15" max="16" width="12.28515625" style="12" customWidth="1"/>
    <col min="17" max="17" width="11" style="34" bestFit="1" customWidth="1"/>
    <col min="18" max="18" width="11" style="34" customWidth="1"/>
    <col min="19" max="19" width="11" style="12" customWidth="1"/>
    <col min="20" max="20" width="11" style="39" bestFit="1" customWidth="1"/>
    <col min="21" max="22" width="11" style="17" customWidth="1"/>
    <col min="23" max="23" width="12.28515625" style="39" bestFit="1" customWidth="1"/>
    <col min="24" max="24" width="12.28515625" style="17" customWidth="1"/>
    <col min="25" max="25" width="11" style="39" bestFit="1" customWidth="1"/>
    <col min="26" max="26" width="11" style="17" customWidth="1"/>
    <col min="27" max="27" width="11" style="34" bestFit="1" customWidth="1"/>
    <col min="28" max="29" width="11" style="12" customWidth="1"/>
    <col min="30" max="30" width="12.28515625" style="34" bestFit="1" customWidth="1"/>
    <col min="31" max="31" width="12.28515625" style="12" customWidth="1"/>
    <col min="32" max="32" width="11" style="34" bestFit="1" customWidth="1"/>
    <col min="33" max="33" width="11" style="12" customWidth="1"/>
    <col min="34" max="35" width="9.140625" style="25"/>
    <col min="36" max="38" width="9.140625" style="27"/>
    <col min="39" max="39" width="13" style="26" customWidth="1"/>
    <col min="40" max="41" width="9.140625" style="28"/>
    <col min="42" max="43" width="9.140625" style="28" customWidth="1"/>
    <col min="44" max="49" width="9.140625" style="28"/>
    <col min="50" max="16384" width="9.140625" style="25"/>
  </cols>
  <sheetData>
    <row r="1" spans="1:79" x14ac:dyDescent="0.25">
      <c r="AI1" s="10" t="s">
        <v>69</v>
      </c>
    </row>
    <row r="2" spans="1:79" x14ac:dyDescent="0.25">
      <c r="J2" s="16" t="s">
        <v>82</v>
      </c>
      <c r="K2" s="16"/>
      <c r="L2" s="16"/>
      <c r="M2" s="16"/>
      <c r="AN2" s="28" t="s">
        <v>53</v>
      </c>
      <c r="AX2" s="25" t="s">
        <v>54</v>
      </c>
    </row>
    <row r="3" spans="1:79" x14ac:dyDescent="0.25">
      <c r="AI3" s="3" t="s">
        <v>52</v>
      </c>
      <c r="AJ3" s="25">
        <f>MATCH(MAX(AJ8:AJ137),AJ8:AJ137,0)</f>
        <v>19</v>
      </c>
      <c r="AK3" s="25">
        <f>MATCH(MIN(AK8:AK137),AK8:AK137,0)</f>
        <v>19</v>
      </c>
      <c r="AL3" s="25">
        <f t="shared" ref="AL3:BX3" si="0">MATCH(MAX(AL8:AL137),AL8:AL137,0)</f>
        <v>19</v>
      </c>
      <c r="AM3" s="26">
        <f t="shared" si="0"/>
        <v>19</v>
      </c>
      <c r="AN3" s="28">
        <f t="shared" si="0"/>
        <v>72</v>
      </c>
      <c r="AO3" s="28">
        <f t="shared" si="0"/>
        <v>50</v>
      </c>
      <c r="AP3" s="28">
        <f t="shared" si="0"/>
        <v>74</v>
      </c>
      <c r="AQ3" s="28">
        <f t="shared" si="0"/>
        <v>74</v>
      </c>
      <c r="AR3" s="28">
        <f t="shared" si="0"/>
        <v>51</v>
      </c>
      <c r="AS3" s="28">
        <f t="shared" si="0"/>
        <v>47</v>
      </c>
      <c r="AT3" s="28">
        <f t="shared" si="0"/>
        <v>63</v>
      </c>
      <c r="AU3" s="28">
        <f t="shared" si="0"/>
        <v>47</v>
      </c>
      <c r="AV3" s="28">
        <f t="shared" si="0"/>
        <v>44</v>
      </c>
      <c r="AW3" s="28">
        <f t="shared" si="0"/>
        <v>67</v>
      </c>
      <c r="AX3" s="25">
        <f t="shared" si="0"/>
        <v>46</v>
      </c>
      <c r="AY3" s="25">
        <f t="shared" si="0"/>
        <v>72</v>
      </c>
      <c r="AZ3" s="25">
        <f t="shared" si="0"/>
        <v>73</v>
      </c>
      <c r="BA3" s="25">
        <f t="shared" si="0"/>
        <v>44</v>
      </c>
      <c r="BB3" s="25">
        <f t="shared" si="0"/>
        <v>51</v>
      </c>
      <c r="BC3" s="25">
        <f t="shared" si="0"/>
        <v>49</v>
      </c>
      <c r="BD3" s="25">
        <f t="shared" si="0"/>
        <v>72</v>
      </c>
      <c r="BE3" s="25">
        <f t="shared" si="0"/>
        <v>51</v>
      </c>
      <c r="BF3" s="25">
        <f t="shared" si="0"/>
        <v>62</v>
      </c>
      <c r="BG3" s="25">
        <f t="shared" si="0"/>
        <v>57</v>
      </c>
      <c r="BH3" s="25">
        <f t="shared" si="0"/>
        <v>50</v>
      </c>
      <c r="BI3" s="25">
        <f t="shared" si="0"/>
        <v>49</v>
      </c>
      <c r="BJ3" s="25">
        <f t="shared" si="0"/>
        <v>50</v>
      </c>
      <c r="BK3" s="25">
        <f t="shared" si="0"/>
        <v>74</v>
      </c>
      <c r="BL3" s="25">
        <f t="shared" si="0"/>
        <v>75</v>
      </c>
      <c r="BM3" s="25">
        <f t="shared" si="0"/>
        <v>72</v>
      </c>
      <c r="BN3" s="25">
        <f t="shared" si="0"/>
        <v>54</v>
      </c>
      <c r="BO3" s="25">
        <f t="shared" si="0"/>
        <v>63</v>
      </c>
      <c r="BP3" s="25">
        <f t="shared" si="0"/>
        <v>70</v>
      </c>
      <c r="BQ3" s="25">
        <f t="shared" si="0"/>
        <v>63</v>
      </c>
      <c r="BR3" s="25">
        <f t="shared" si="0"/>
        <v>55</v>
      </c>
      <c r="BS3" s="25">
        <f t="shared" si="0"/>
        <v>50</v>
      </c>
      <c r="BT3" s="25">
        <f t="shared" si="0"/>
        <v>50</v>
      </c>
      <c r="BU3" s="25">
        <f t="shared" si="0"/>
        <v>74</v>
      </c>
      <c r="BV3" s="25">
        <f t="shared" si="0"/>
        <v>47</v>
      </c>
      <c r="BW3" s="25">
        <f t="shared" si="0"/>
        <v>64</v>
      </c>
      <c r="BX3" s="25">
        <f t="shared" si="0"/>
        <v>67</v>
      </c>
    </row>
    <row r="4" spans="1:79" x14ac:dyDescent="0.25">
      <c r="AI4" s="3"/>
      <c r="AJ4" s="25"/>
      <c r="AK4" s="25"/>
      <c r="AL4" s="25"/>
    </row>
    <row r="5" spans="1:79" x14ac:dyDescent="0.25">
      <c r="J5" s="35" t="s">
        <v>78</v>
      </c>
      <c r="N5" s="38"/>
      <c r="O5" s="49"/>
      <c r="P5" s="13"/>
      <c r="T5" s="40" t="s">
        <v>53</v>
      </c>
      <c r="W5" s="38"/>
      <c r="X5" s="18"/>
      <c r="AA5" s="35" t="s">
        <v>77</v>
      </c>
      <c r="AD5" s="38"/>
      <c r="AE5" s="13"/>
      <c r="AI5" s="3"/>
      <c r="AM5" s="28" t="s">
        <v>55</v>
      </c>
      <c r="AN5" s="28" t="s">
        <v>57</v>
      </c>
      <c r="AO5" s="28" t="s">
        <v>57</v>
      </c>
      <c r="AP5" s="28" t="s">
        <v>57</v>
      </c>
      <c r="AQ5" s="28" t="s">
        <v>57</v>
      </c>
      <c r="AR5" s="28" t="s">
        <v>57</v>
      </c>
      <c r="AS5" s="28" t="s">
        <v>56</v>
      </c>
      <c r="AT5" s="28" t="s">
        <v>56</v>
      </c>
      <c r="AU5" s="28" t="s">
        <v>56</v>
      </c>
      <c r="AV5" s="28" t="s">
        <v>56</v>
      </c>
      <c r="AW5" s="28" t="s">
        <v>56</v>
      </c>
      <c r="AX5" s="5" t="s">
        <v>57</v>
      </c>
      <c r="AY5" s="5" t="s">
        <v>57</v>
      </c>
      <c r="AZ5" s="5" t="s">
        <v>57</v>
      </c>
      <c r="BA5" s="5" t="s">
        <v>57</v>
      </c>
      <c r="BB5" s="5" t="s">
        <v>57</v>
      </c>
      <c r="BC5" s="5" t="s">
        <v>57</v>
      </c>
      <c r="BD5" s="5" t="s">
        <v>57</v>
      </c>
      <c r="BE5" s="5" t="s">
        <v>57</v>
      </c>
      <c r="BF5" s="5" t="s">
        <v>57</v>
      </c>
      <c r="BG5" s="5" t="s">
        <v>57</v>
      </c>
      <c r="BH5" s="5" t="s">
        <v>57</v>
      </c>
      <c r="BI5" s="5" t="s">
        <v>57</v>
      </c>
      <c r="BJ5" s="5" t="s">
        <v>57</v>
      </c>
      <c r="BK5" s="5" t="s">
        <v>56</v>
      </c>
      <c r="BL5" s="5" t="s">
        <v>56</v>
      </c>
      <c r="BM5" s="5" t="s">
        <v>56</v>
      </c>
      <c r="BN5" s="5" t="s">
        <v>56</v>
      </c>
      <c r="BO5" s="5" t="s">
        <v>56</v>
      </c>
      <c r="BP5" s="5" t="s">
        <v>56</v>
      </c>
      <c r="BQ5" s="5" t="s">
        <v>56</v>
      </c>
      <c r="BR5" s="5" t="s">
        <v>56</v>
      </c>
      <c r="BS5" s="5" t="s">
        <v>56</v>
      </c>
      <c r="BT5" s="5" t="s">
        <v>56</v>
      </c>
      <c r="BU5" s="5" t="s">
        <v>56</v>
      </c>
      <c r="BV5" s="5" t="s">
        <v>56</v>
      </c>
      <c r="BW5" s="5" t="s">
        <v>56</v>
      </c>
      <c r="BX5" s="5" t="s">
        <v>56</v>
      </c>
    </row>
    <row r="6" spans="1:79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36" t="s">
        <v>79</v>
      </c>
      <c r="K6" s="13" t="s">
        <v>104</v>
      </c>
      <c r="L6" s="13" t="s">
        <v>102</v>
      </c>
      <c r="M6" s="13" t="s">
        <v>103</v>
      </c>
      <c r="N6" s="36" t="s">
        <v>81</v>
      </c>
      <c r="O6" s="13" t="s">
        <v>102</v>
      </c>
      <c r="P6" s="13" t="s">
        <v>103</v>
      </c>
      <c r="Q6" s="36" t="s">
        <v>80</v>
      </c>
      <c r="R6" s="13" t="s">
        <v>102</v>
      </c>
      <c r="S6" s="13" t="s">
        <v>103</v>
      </c>
      <c r="T6" s="41" t="s">
        <v>79</v>
      </c>
      <c r="U6" s="18" t="s">
        <v>102</v>
      </c>
      <c r="V6" s="18" t="s">
        <v>103</v>
      </c>
      <c r="W6" s="41" t="s">
        <v>81</v>
      </c>
      <c r="X6" s="18" t="s">
        <v>103</v>
      </c>
      <c r="Y6" s="41" t="s">
        <v>80</v>
      </c>
      <c r="Z6" s="18" t="s">
        <v>103</v>
      </c>
      <c r="AA6" s="36" t="s">
        <v>79</v>
      </c>
      <c r="AB6" s="13" t="s">
        <v>102</v>
      </c>
      <c r="AC6" s="13" t="s">
        <v>103</v>
      </c>
      <c r="AD6" s="36" t="s">
        <v>81</v>
      </c>
      <c r="AE6" s="13" t="s">
        <v>103</v>
      </c>
      <c r="AF6" s="36" t="s">
        <v>80</v>
      </c>
      <c r="AG6" s="13" t="s">
        <v>103</v>
      </c>
      <c r="AI6" s="25" t="s">
        <v>0</v>
      </c>
      <c r="AJ6" s="27" t="s">
        <v>1</v>
      </c>
      <c r="AK6" s="27" t="s">
        <v>2</v>
      </c>
      <c r="AL6" s="27" t="s">
        <v>3</v>
      </c>
      <c r="AM6" s="26" t="s">
        <v>4</v>
      </c>
      <c r="AN6" s="28" t="s">
        <v>5</v>
      </c>
      <c r="AO6" s="28" t="s">
        <v>6</v>
      </c>
      <c r="AP6" s="28" t="s">
        <v>7</v>
      </c>
      <c r="AQ6" s="28" t="s">
        <v>8</v>
      </c>
      <c r="AR6" s="28" t="s">
        <v>9</v>
      </c>
      <c r="AS6" s="28" t="s">
        <v>10</v>
      </c>
      <c r="AT6" s="28" t="s">
        <v>11</v>
      </c>
      <c r="AU6" s="28" t="s">
        <v>12</v>
      </c>
      <c r="AV6" s="28" t="s">
        <v>13</v>
      </c>
      <c r="AW6" s="28" t="s">
        <v>14</v>
      </c>
      <c r="AX6" s="25" t="s">
        <v>15</v>
      </c>
      <c r="AY6" s="25" t="s">
        <v>16</v>
      </c>
      <c r="AZ6" s="25" t="s">
        <v>17</v>
      </c>
      <c r="BA6" s="25" t="s">
        <v>18</v>
      </c>
      <c r="BB6" s="25" t="s">
        <v>19</v>
      </c>
      <c r="BC6" s="25" t="s">
        <v>20</v>
      </c>
      <c r="BD6" s="25" t="s">
        <v>21</v>
      </c>
      <c r="BE6" s="25" t="s">
        <v>22</v>
      </c>
      <c r="BF6" s="25" t="s">
        <v>23</v>
      </c>
      <c r="BG6" s="25" t="s">
        <v>24</v>
      </c>
      <c r="BH6" s="25" t="s">
        <v>25</v>
      </c>
      <c r="BI6" s="25" t="s">
        <v>26</v>
      </c>
      <c r="BJ6" s="25" t="s">
        <v>27</v>
      </c>
      <c r="BK6" s="25" t="s">
        <v>28</v>
      </c>
      <c r="BL6" s="25" t="s">
        <v>29</v>
      </c>
      <c r="BM6" s="25" t="s">
        <v>30</v>
      </c>
      <c r="BN6" s="25" t="s">
        <v>31</v>
      </c>
      <c r="BO6" s="25" t="s">
        <v>32</v>
      </c>
      <c r="BP6" s="25" t="s">
        <v>33</v>
      </c>
      <c r="BQ6" s="25" t="s">
        <v>34</v>
      </c>
      <c r="BR6" s="25" t="s">
        <v>35</v>
      </c>
      <c r="BS6" s="25" t="s">
        <v>36</v>
      </c>
      <c r="BT6" s="25" t="s">
        <v>37</v>
      </c>
      <c r="BU6" s="25" t="s">
        <v>38</v>
      </c>
      <c r="BV6" s="25" t="s">
        <v>39</v>
      </c>
      <c r="BW6" s="25" t="s">
        <v>40</v>
      </c>
      <c r="BX6" s="25" t="s">
        <v>41</v>
      </c>
    </row>
    <row r="8" spans="1:79" x14ac:dyDescent="0.25">
      <c r="B8" s="3" t="s">
        <v>47</v>
      </c>
      <c r="C8" s="3" t="s">
        <v>59</v>
      </c>
      <c r="J8" s="37">
        <f>SUM(AN8:BX8)/COUNT(AN8:BX8)</f>
        <v>49.170270270270272</v>
      </c>
      <c r="K8" s="14">
        <f>_xlfn.STDEV.P(W8,Y8,AD8,AF8)</f>
        <v>2.709445347688054</v>
      </c>
      <c r="L8" s="14">
        <f>MAX(_xlfn.STDEV.P(N8,Q8),_xlfn.STDEV.P(T8,AA8))</f>
        <v>1.6648148148148252</v>
      </c>
      <c r="M8" s="14">
        <f>_xlfn.STDEV.P(AN8:BX8)</f>
        <v>29.264494443986028</v>
      </c>
      <c r="N8" s="37">
        <f>(SUM(AN8:AR8)+SUM(AX8:BJ8))/(COUNT(AN8:AR8)+COUNT(AX8:BJ8))</f>
        <v>48.939999999999991</v>
      </c>
      <c r="O8" s="14">
        <f>_xlfn.STDEV.P(W8,AD8)</f>
        <v>0.19661538461537731</v>
      </c>
      <c r="P8" s="14">
        <f>_xlfn.STDEV.P(AN8:AR8,AX8:BJ8)</f>
        <v>35.15704749959653</v>
      </c>
      <c r="Q8" s="37">
        <f>(SUM(AS8:AW8)+SUM(BK8:BX8))/(COUNT(AS8:AW8)+COUNT(BK8:BX8))</f>
        <v>49.388421052631585</v>
      </c>
      <c r="R8" s="37">
        <f>_xlfn.STDEV.P(Y8,AF8)</f>
        <v>3.498428571428569</v>
      </c>
      <c r="S8" s="14">
        <f>_xlfn.STDEV.P(AS8:AW8,BK8:BX8)</f>
        <v>22.286426188237701</v>
      </c>
      <c r="T8" s="42">
        <f>AVERAGE(AN8:AW8)</f>
        <v>51.6</v>
      </c>
      <c r="U8" s="19">
        <f>_xlfn.STDEV.P(W8,Y8)</f>
        <v>2.9439999999999991</v>
      </c>
      <c r="V8" s="19">
        <f>_xlfn.STDEV.P(AN8:AW8)</f>
        <v>28.237558322206255</v>
      </c>
      <c r="W8" s="42">
        <f>(SUM(AN8:AR8))/(COUNT(AN8:AR8))</f>
        <v>48.656000000000006</v>
      </c>
      <c r="X8" s="19">
        <f>_xlfn.STDEV.P(AN8:AR8)</f>
        <v>34.472330121417649</v>
      </c>
      <c r="Y8" s="42">
        <f>(SUM(AS8:AW8))/(COUNT(AS8:AW8))</f>
        <v>54.544000000000004</v>
      </c>
      <c r="Z8" s="19">
        <f>_xlfn.STDEV.P(AS8:AW8)</f>
        <v>19.724187790629038</v>
      </c>
      <c r="AA8" s="37">
        <f>AVERAGE(AX8:BX8)</f>
        <v>48.270370370370351</v>
      </c>
      <c r="AB8" s="14">
        <f>_xlfn.STDEV.P(AD8,AF8)</f>
        <v>0.75104395604394725</v>
      </c>
      <c r="AC8" s="14">
        <f>_xlfn.STDEV.P(AX8:BX8)</f>
        <v>29.585216213192446</v>
      </c>
      <c r="AD8" s="37">
        <f>(SUM(AX8:BJ8))/(COUNT(AX8:BJ8))</f>
        <v>49.049230769230761</v>
      </c>
      <c r="AE8" s="14">
        <f>_xlfn.STDEV.P(AX8:BJ8)</f>
        <v>35.416269286551277</v>
      </c>
      <c r="AF8" s="37">
        <f>(SUM(BK8:BX8))/(COUNT(BK8:BX8))</f>
        <v>47.547142857142866</v>
      </c>
      <c r="AG8" s="14">
        <f>_xlfn.STDEV.P(BK8:BX8)</f>
        <v>22.852678626545348</v>
      </c>
      <c r="AI8" s="25">
        <v>1000</v>
      </c>
      <c r="AJ8" s="14">
        <v>52468.91</v>
      </c>
      <c r="AK8" s="27">
        <v>2383.59</v>
      </c>
      <c r="AL8" s="27">
        <v>91.08</v>
      </c>
      <c r="AM8" s="23">
        <v>49.17</v>
      </c>
      <c r="AN8" s="19">
        <v>86.97</v>
      </c>
      <c r="AO8" s="19">
        <v>70.44</v>
      </c>
      <c r="AP8" s="19">
        <v>70.760000000000005</v>
      </c>
      <c r="AQ8" s="19">
        <v>15.68</v>
      </c>
      <c r="AR8" s="19">
        <v>-0.56999999999999995</v>
      </c>
      <c r="AS8" s="19">
        <v>38.49</v>
      </c>
      <c r="AT8" s="19">
        <v>55.53</v>
      </c>
      <c r="AU8" s="19">
        <v>57.53</v>
      </c>
      <c r="AV8" s="19">
        <v>88.91</v>
      </c>
      <c r="AW8" s="19">
        <v>32.26</v>
      </c>
      <c r="AX8" s="31">
        <v>99.16</v>
      </c>
      <c r="AY8" s="31">
        <v>97.11</v>
      </c>
      <c r="AZ8" s="31">
        <v>14.6</v>
      </c>
      <c r="BA8" s="31">
        <v>99.6</v>
      </c>
      <c r="BB8" s="31">
        <v>18.079999999999998</v>
      </c>
      <c r="BC8" s="31">
        <v>13.33</v>
      </c>
      <c r="BD8" s="31">
        <v>65.349999999999994</v>
      </c>
      <c r="BE8" s="31">
        <v>11.7</v>
      </c>
      <c r="BF8" s="31">
        <v>66.959999999999994</v>
      </c>
      <c r="BG8" s="31">
        <v>13.16</v>
      </c>
      <c r="BH8" s="31">
        <v>27.6</v>
      </c>
      <c r="BI8" s="31">
        <v>26.38</v>
      </c>
      <c r="BJ8" s="31">
        <v>84.61</v>
      </c>
      <c r="BK8" s="31">
        <v>23.4</v>
      </c>
      <c r="BL8" s="31">
        <v>87.4</v>
      </c>
      <c r="BM8" s="31">
        <v>40.520000000000003</v>
      </c>
      <c r="BN8" s="31">
        <v>18.61</v>
      </c>
      <c r="BO8" s="31">
        <v>41.54</v>
      </c>
      <c r="BP8" s="31">
        <v>41.27</v>
      </c>
      <c r="BQ8" s="31">
        <v>60.42</v>
      </c>
      <c r="BR8" s="31">
        <v>82.84</v>
      </c>
      <c r="BS8" s="31">
        <v>21.62</v>
      </c>
      <c r="BT8" s="31">
        <v>26.67</v>
      </c>
      <c r="BU8" s="31">
        <v>77.180000000000007</v>
      </c>
      <c r="BV8" s="31">
        <v>70.86</v>
      </c>
      <c r="BW8" s="31">
        <v>36.840000000000003</v>
      </c>
      <c r="BX8" s="31">
        <v>36.49</v>
      </c>
      <c r="CA8" s="25" t="str">
        <f>B8</f>
        <v>UCBT no change point detection</v>
      </c>
    </row>
    <row r="9" spans="1:79" x14ac:dyDescent="0.25">
      <c r="J9" s="37"/>
      <c r="K9" s="14"/>
      <c r="L9" s="14"/>
      <c r="M9" s="14"/>
      <c r="N9" s="37"/>
      <c r="O9" s="14"/>
      <c r="P9" s="14"/>
      <c r="Q9" s="37"/>
      <c r="R9" s="37"/>
      <c r="S9" s="14"/>
      <c r="T9" s="42"/>
      <c r="U9" s="19"/>
      <c r="V9" s="19"/>
      <c r="W9" s="42"/>
      <c r="X9" s="19"/>
      <c r="Y9" s="42"/>
      <c r="Z9" s="19"/>
      <c r="AA9" s="37"/>
      <c r="AB9" s="14"/>
      <c r="AC9" s="14"/>
      <c r="AD9" s="37"/>
      <c r="AE9" s="14"/>
      <c r="AF9" s="37"/>
      <c r="AG9" s="14"/>
      <c r="AJ9" s="14"/>
      <c r="AM9" s="23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</row>
    <row r="10" spans="1:79" x14ac:dyDescent="0.25">
      <c r="B10" s="3" t="s">
        <v>49</v>
      </c>
      <c r="C10" s="3" t="s">
        <v>58</v>
      </c>
      <c r="D10" s="3" t="s">
        <v>60</v>
      </c>
      <c r="E10" s="3" t="s">
        <v>61</v>
      </c>
      <c r="J10" s="37">
        <f>SUM(AN10:BX10)/COUNT(AN10:BX10)</f>
        <v>48.758378378378374</v>
      </c>
      <c r="K10" s="14">
        <f>_xlfn.STDEV.P(W10,Y10,AD10,AF10)</f>
        <v>7.5787429784137741</v>
      </c>
      <c r="L10" s="14">
        <f>MAX(_xlfn.STDEV.P(N10,Q10),_xlfn.STDEV.P(T10,AA10))</f>
        <v>5.246203703703701</v>
      </c>
      <c r="M10" s="14">
        <f>_xlfn.STDEV.P(AN10:BX10)</f>
        <v>30.248842686238913</v>
      </c>
      <c r="N10" s="37">
        <f>(SUM(AN10:AR10)+SUM(AX10:BJ10))/(COUNT(AN10:AR10)+COUNT(AX10:BJ10))</f>
        <v>49.101666666666659</v>
      </c>
      <c r="O10" s="14">
        <f t="shared" ref="O10:O42" si="1">_xlfn.STDEV.P(W10,AD10)</f>
        <v>7.7769230769238362E-2</v>
      </c>
      <c r="P10" s="14">
        <f t="shared" ref="P10:P42" si="2">_xlfn.STDEV.P(AN10:AR10,AX10:BJ10)</f>
        <v>35.668484572051383</v>
      </c>
      <c r="Q10" s="37">
        <f t="shared" ref="Q10:Q42" si="3">(SUM(AS10:AW10)+SUM(BK10:BX10))/(COUNT(AS10:AW10)+COUNT(BK10:BX10))</f>
        <v>48.433157894736844</v>
      </c>
      <c r="R10" s="37">
        <f t="shared" ref="R10:R42" si="4">_xlfn.STDEV.P(Y10,AF10)</f>
        <v>10.302642857142883</v>
      </c>
      <c r="S10" s="14">
        <f t="shared" ref="S10:S42" si="5">_xlfn.STDEV.P(AS10:AW10,BK10:BX10)</f>
        <v>24.006859557575918</v>
      </c>
      <c r="T10" s="42">
        <f t="shared" ref="T10:T42" si="6">AVERAGE(AN10:AW10)</f>
        <v>56.414999999999999</v>
      </c>
      <c r="U10" s="19">
        <f t="shared" ref="U10:U42" si="7">_xlfn.STDEV.P(W10,Y10)</f>
        <v>7.2009999999999721</v>
      </c>
      <c r="V10" s="19">
        <f t="shared" ref="V10:V42" si="8">_xlfn.STDEV.P(AN10:AW10)</f>
        <v>29.099222755943163</v>
      </c>
      <c r="W10" s="42">
        <f t="shared" ref="W10:W42" si="9">(SUM(AN10:AR10))/(COUNT(AN10:AR10))</f>
        <v>49.214000000000006</v>
      </c>
      <c r="X10" s="19">
        <f t="shared" ref="X10:X42" si="10">_xlfn.STDEV.P(AN10:AR10)</f>
        <v>35.395251432925299</v>
      </c>
      <c r="Y10" s="42">
        <f t="shared" ref="Y10:Y42" si="11">(SUM(AS10:AW10))/(COUNT(AS10:AW10))</f>
        <v>63.616</v>
      </c>
      <c r="Z10" s="19">
        <f t="shared" ref="Z10:Z42" si="12">_xlfn.STDEV.P(AS10:AW10)</f>
        <v>18.357475425558949</v>
      </c>
      <c r="AA10" s="37">
        <f t="shared" ref="AA10:AA42" si="13">AVERAGE(AX10:BX10)</f>
        <v>45.922592592592586</v>
      </c>
      <c r="AB10" s="14">
        <f t="shared" ref="AB10:AB42" si="14">_xlfn.STDEV.P(AD10,AF10)</f>
        <v>3.0238736263736179</v>
      </c>
      <c r="AC10" s="14">
        <f t="shared" ref="AC10:AC42" si="15">_xlfn.STDEV.P(AX10:BX10)</f>
        <v>30.174621614442167</v>
      </c>
      <c r="AD10" s="37">
        <f t="shared" ref="AD10:AD42" si="16">(SUM(AX10:BJ10))/(COUNT(AX10:BJ10))</f>
        <v>49.058461538461529</v>
      </c>
      <c r="AE10" s="14">
        <f t="shared" ref="AE10:AE42" si="17">_xlfn.STDEV.P(AX10:BJ10)</f>
        <v>35.772924623165423</v>
      </c>
      <c r="AF10" s="37">
        <f t="shared" ref="AF10:AF42" si="18">(SUM(BK10:BX10))/(COUNT(BK10:BX10))</f>
        <v>43.010714285714293</v>
      </c>
      <c r="AG10" s="14">
        <f t="shared" ref="AG10:AG42" si="19">_xlfn.STDEV.P(BK10:BX10)</f>
        <v>23.453659922824613</v>
      </c>
      <c r="AI10" s="25">
        <v>1000</v>
      </c>
      <c r="AJ10" s="14">
        <v>52093.88</v>
      </c>
      <c r="AK10" s="27">
        <v>2758.62</v>
      </c>
      <c r="AL10" s="27">
        <v>91.01</v>
      </c>
      <c r="AM10" s="23">
        <v>48.76</v>
      </c>
      <c r="AN10" s="19">
        <v>87.86</v>
      </c>
      <c r="AO10" s="19">
        <v>72.94</v>
      </c>
      <c r="AP10" s="19">
        <v>71.180000000000007</v>
      </c>
      <c r="AQ10" s="19">
        <v>16.23</v>
      </c>
      <c r="AR10" s="19">
        <v>-2.14</v>
      </c>
      <c r="AS10" s="19">
        <v>64.680000000000007</v>
      </c>
      <c r="AT10" s="19">
        <v>56.56</v>
      </c>
      <c r="AU10" s="19">
        <v>75.319999999999993</v>
      </c>
      <c r="AV10" s="19">
        <v>87.97</v>
      </c>
      <c r="AW10" s="19">
        <v>33.549999999999997</v>
      </c>
      <c r="AX10" s="31">
        <v>99.62</v>
      </c>
      <c r="AY10" s="31">
        <v>97.3</v>
      </c>
      <c r="AZ10" s="31">
        <v>12.04</v>
      </c>
      <c r="BA10" s="31">
        <v>99.6</v>
      </c>
      <c r="BB10" s="31">
        <v>14.26</v>
      </c>
      <c r="BC10" s="31">
        <v>15.95</v>
      </c>
      <c r="BD10" s="31">
        <v>64.569999999999993</v>
      </c>
      <c r="BE10" s="31">
        <v>10.64</v>
      </c>
      <c r="BF10" s="31">
        <v>65.55</v>
      </c>
      <c r="BG10" s="31">
        <v>10.88</v>
      </c>
      <c r="BH10" s="31">
        <v>31.41</v>
      </c>
      <c r="BI10" s="31">
        <v>29.65</v>
      </c>
      <c r="BJ10" s="31">
        <v>86.29</v>
      </c>
      <c r="BK10" s="31">
        <v>15.6</v>
      </c>
      <c r="BL10" s="31">
        <v>90.8</v>
      </c>
      <c r="BM10" s="31">
        <v>38.47</v>
      </c>
      <c r="BN10" s="31">
        <v>30.29</v>
      </c>
      <c r="BO10" s="31">
        <v>48.35</v>
      </c>
      <c r="BP10" s="31">
        <v>36.67</v>
      </c>
      <c r="BQ10" s="31">
        <v>61.28</v>
      </c>
      <c r="BR10" s="31">
        <v>12.06</v>
      </c>
      <c r="BS10" s="31">
        <v>20.28</v>
      </c>
      <c r="BT10" s="31">
        <v>23.61</v>
      </c>
      <c r="BU10" s="31">
        <v>77.81</v>
      </c>
      <c r="BV10" s="31">
        <v>73.62</v>
      </c>
      <c r="BW10" s="31">
        <v>35.869999999999997</v>
      </c>
      <c r="BX10" s="31">
        <v>37.44</v>
      </c>
      <c r="CA10" s="25" t="str">
        <f>B10</f>
        <v>UCBT page-hinkley resetSingle</v>
      </c>
    </row>
    <row r="11" spans="1:79" x14ac:dyDescent="0.25"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37">
        <f>SUM(AN11:BX11)/COUNT(AN11:BX11)</f>
        <v>46.34486486486486</v>
      </c>
      <c r="K11" s="14">
        <f>_xlfn.STDEV.P(W11,Y11,AD11,AF11)</f>
        <v>9.4788089574770478</v>
      </c>
      <c r="L11" s="14">
        <f>MAX(_xlfn.STDEV.P(N11,Q11),_xlfn.STDEV.P(T11,AA11))</f>
        <v>7.0554444444444915</v>
      </c>
      <c r="M11" s="14">
        <f>_xlfn.STDEV.P(AN11:BX11)</f>
        <v>32.159451187130252</v>
      </c>
      <c r="N11" s="37">
        <f>(SUM(AN11:AR11)+SUM(AX11:BJ11))/(COUNT(AN11:AR11)+COUNT(AX11:BJ11))</f>
        <v>46.737777777777779</v>
      </c>
      <c r="O11" s="14">
        <f t="shared" si="1"/>
        <v>1.0718461538461597</v>
      </c>
      <c r="P11" s="14">
        <f t="shared" si="2"/>
        <v>35.323270195211983</v>
      </c>
      <c r="Q11" s="37">
        <f t="shared" si="3"/>
        <v>45.972631578947372</v>
      </c>
      <c r="R11" s="37">
        <f t="shared" si="4"/>
        <v>12.910071428571404</v>
      </c>
      <c r="S11" s="14">
        <f t="shared" si="5"/>
        <v>28.838851871829405</v>
      </c>
      <c r="T11" s="42">
        <f t="shared" si="6"/>
        <v>56.641999999999996</v>
      </c>
      <c r="U11" s="19">
        <f t="shared" si="7"/>
        <v>8.3559999999999768</v>
      </c>
      <c r="V11" s="19">
        <f t="shared" si="8"/>
        <v>27.973941016596143</v>
      </c>
      <c r="W11" s="42">
        <f t="shared" si="9"/>
        <v>48.286000000000001</v>
      </c>
      <c r="X11" s="19">
        <f t="shared" si="10"/>
        <v>31.713109339829785</v>
      </c>
      <c r="Y11" s="42">
        <f t="shared" si="11"/>
        <v>64.998000000000005</v>
      </c>
      <c r="Z11" s="19">
        <f t="shared" si="12"/>
        <v>20.486970883954509</v>
      </c>
      <c r="AA11" s="37">
        <f t="shared" si="13"/>
        <v>42.531111111111109</v>
      </c>
      <c r="AB11" s="14">
        <f t="shared" si="14"/>
        <v>3.4822252747252698</v>
      </c>
      <c r="AC11" s="14">
        <f t="shared" si="15"/>
        <v>32.766338907972298</v>
      </c>
      <c r="AD11" s="37">
        <f t="shared" si="16"/>
        <v>46.142307692307682</v>
      </c>
      <c r="AE11" s="14">
        <f t="shared" si="17"/>
        <v>36.599706210221925</v>
      </c>
      <c r="AF11" s="37">
        <f t="shared" si="18"/>
        <v>39.177857142857142</v>
      </c>
      <c r="AG11" s="14">
        <f t="shared" si="19"/>
        <v>28.343731526331091</v>
      </c>
      <c r="AI11" s="25">
        <v>1000</v>
      </c>
      <c r="AJ11" s="14">
        <v>51995.360000000001</v>
      </c>
      <c r="AK11" s="27">
        <v>2857.14</v>
      </c>
      <c r="AL11" s="27">
        <v>90.91</v>
      </c>
      <c r="AM11" s="23">
        <v>46.35</v>
      </c>
      <c r="AN11" s="19">
        <v>85.94</v>
      </c>
      <c r="AO11" s="19">
        <v>72.989999999999995</v>
      </c>
      <c r="AP11" s="19">
        <v>60.45</v>
      </c>
      <c r="AQ11" s="19">
        <v>17.18</v>
      </c>
      <c r="AR11" s="19">
        <v>4.87</v>
      </c>
      <c r="AS11" s="19">
        <v>74.31</v>
      </c>
      <c r="AT11" s="19">
        <v>37.36</v>
      </c>
      <c r="AU11" s="19">
        <v>81.06</v>
      </c>
      <c r="AV11" s="19">
        <v>88.35</v>
      </c>
      <c r="AW11" s="19">
        <v>43.91</v>
      </c>
      <c r="AX11" s="31">
        <v>99.28</v>
      </c>
      <c r="AY11" s="31">
        <v>97.19</v>
      </c>
      <c r="AZ11" s="31">
        <v>2.98</v>
      </c>
      <c r="BA11" s="31">
        <v>99.6</v>
      </c>
      <c r="BB11" s="31">
        <v>12.68</v>
      </c>
      <c r="BC11" s="31">
        <v>14.24</v>
      </c>
      <c r="BD11" s="31">
        <v>58.77</v>
      </c>
      <c r="BE11" s="31">
        <v>7.78</v>
      </c>
      <c r="BF11" s="31">
        <v>46.11</v>
      </c>
      <c r="BG11" s="31">
        <v>15.1</v>
      </c>
      <c r="BH11" s="31">
        <v>43.06</v>
      </c>
      <c r="BI11" s="31">
        <v>16.43</v>
      </c>
      <c r="BJ11" s="31">
        <v>86.63</v>
      </c>
      <c r="BK11" s="31">
        <v>15.14</v>
      </c>
      <c r="BL11" s="31">
        <v>93.4</v>
      </c>
      <c r="BM11" s="31">
        <v>36.86</v>
      </c>
      <c r="BN11" s="31">
        <v>25.58</v>
      </c>
      <c r="BO11" s="31">
        <v>49.12</v>
      </c>
      <c r="BP11" s="31">
        <v>23.72</v>
      </c>
      <c r="BQ11" s="31">
        <v>33.24</v>
      </c>
      <c r="BR11" s="31">
        <v>-15.21</v>
      </c>
      <c r="BS11" s="31">
        <v>20.7</v>
      </c>
      <c r="BT11" s="31">
        <v>16.34</v>
      </c>
      <c r="BU11" s="31">
        <v>80.349999999999994</v>
      </c>
      <c r="BV11" s="31">
        <v>78.430000000000007</v>
      </c>
      <c r="BW11" s="31">
        <v>49.37</v>
      </c>
      <c r="BX11" s="31">
        <v>41.45</v>
      </c>
      <c r="CA11" s="25" t="str">
        <f>B11</f>
        <v>UCBT davorTomCP resetSingle</v>
      </c>
    </row>
    <row r="12" spans="1:79" x14ac:dyDescent="0.25">
      <c r="J12" s="37"/>
      <c r="K12" s="14"/>
      <c r="L12" s="14"/>
      <c r="M12" s="14"/>
      <c r="N12" s="37"/>
      <c r="O12" s="14"/>
      <c r="P12" s="14"/>
      <c r="Q12" s="37"/>
      <c r="R12" s="37"/>
      <c r="S12" s="14"/>
      <c r="T12" s="42"/>
      <c r="U12" s="19"/>
      <c r="V12" s="19"/>
      <c r="W12" s="42"/>
      <c r="X12" s="19"/>
      <c r="Y12" s="42"/>
      <c r="Z12" s="19"/>
      <c r="AA12" s="37"/>
      <c r="AB12" s="14"/>
      <c r="AC12" s="14"/>
      <c r="AD12" s="37"/>
      <c r="AE12" s="14"/>
      <c r="AF12" s="37"/>
      <c r="AG12" s="14"/>
      <c r="AJ12" s="14"/>
      <c r="AM12" s="23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</row>
    <row r="13" spans="1:79" s="6" customFormat="1" x14ac:dyDescent="0.25">
      <c r="A13" s="25"/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37">
        <f>SUM(AN13:BX13)/COUNT(AN13:BX13)</f>
        <v>48.738378378378371</v>
      </c>
      <c r="K13" s="14">
        <f>_xlfn.STDEV.P(W13,Y13,AD13,AF13)</f>
        <v>9.5064735414760069</v>
      </c>
      <c r="L13" s="14">
        <f>MAX(_xlfn.STDEV.P(N13,Q13),_xlfn.STDEV.P(T13,AA13))</f>
        <v>9.02763157894735</v>
      </c>
      <c r="M13" s="14">
        <f>_xlfn.STDEV.P(AN13:BX13)</f>
        <v>25.804623461018345</v>
      </c>
      <c r="N13" s="37">
        <f>(SUM(AN13:AR13)+SUM(AX13:BJ13))/(COUNT(AN13:AR13)+COUNT(AX13:BJ13))</f>
        <v>58.010000000000005</v>
      </c>
      <c r="O13" s="14">
        <f t="shared" si="1"/>
        <v>7.3730769230769067</v>
      </c>
      <c r="P13" s="14">
        <f t="shared" si="2"/>
        <v>27.581565703684515</v>
      </c>
      <c r="Q13" s="37">
        <f t="shared" si="3"/>
        <v>39.95473684210527</v>
      </c>
      <c r="R13" s="37">
        <f t="shared" si="4"/>
        <v>1.8882857142857219</v>
      </c>
      <c r="S13" s="14">
        <f t="shared" si="5"/>
        <v>20.430768686989591</v>
      </c>
      <c r="T13" s="42">
        <f t="shared" si="6"/>
        <v>42.266000000000005</v>
      </c>
      <c r="U13" s="19">
        <f t="shared" si="7"/>
        <v>5.0940000000000252</v>
      </c>
      <c r="V13" s="19">
        <f t="shared" si="8"/>
        <v>23.412496748531538</v>
      </c>
      <c r="W13" s="42">
        <f t="shared" si="9"/>
        <v>47.360000000000007</v>
      </c>
      <c r="X13" s="19">
        <f t="shared" si="10"/>
        <v>26.240804865704852</v>
      </c>
      <c r="Y13" s="42">
        <f t="shared" si="11"/>
        <v>37.17199999999999</v>
      </c>
      <c r="Z13" s="19">
        <f t="shared" si="12"/>
        <v>18.862992763609942</v>
      </c>
      <c r="AA13" s="37">
        <f t="shared" si="13"/>
        <v>51.135555555555548</v>
      </c>
      <c r="AB13" s="14">
        <f t="shared" si="14"/>
        <v>10.578791208791216</v>
      </c>
      <c r="AC13" s="14">
        <f t="shared" si="15"/>
        <v>26.233980414627538</v>
      </c>
      <c r="AD13" s="37">
        <f t="shared" si="16"/>
        <v>62.106153846153852</v>
      </c>
      <c r="AE13" s="14">
        <f t="shared" si="17"/>
        <v>26.983239680746966</v>
      </c>
      <c r="AF13" s="37">
        <f t="shared" si="18"/>
        <v>40.948571428571434</v>
      </c>
      <c r="AG13" s="14">
        <f t="shared" si="19"/>
        <v>20.872574917184256</v>
      </c>
      <c r="AI13" s="8" t="s">
        <v>68</v>
      </c>
      <c r="AJ13" s="14">
        <v>52719.95</v>
      </c>
      <c r="AK13" s="9">
        <v>3032.55</v>
      </c>
      <c r="AL13" s="9">
        <v>89.62</v>
      </c>
      <c r="AM13" s="23">
        <v>49.33</v>
      </c>
      <c r="AN13" s="19">
        <v>76.150000000000006</v>
      </c>
      <c r="AO13" s="19">
        <v>64.459999999999994</v>
      </c>
      <c r="AP13" s="19">
        <v>64.37</v>
      </c>
      <c r="AQ13" s="19">
        <v>21.11</v>
      </c>
      <c r="AR13" s="19">
        <v>10.71</v>
      </c>
      <c r="AS13" s="19">
        <v>48.71</v>
      </c>
      <c r="AT13" s="19">
        <v>34.549999999999997</v>
      </c>
      <c r="AU13" s="19">
        <v>42.07</v>
      </c>
      <c r="AV13" s="19">
        <v>57.83</v>
      </c>
      <c r="AW13" s="19">
        <v>2.7</v>
      </c>
      <c r="AX13" s="31">
        <v>72.88</v>
      </c>
      <c r="AY13" s="31">
        <v>77.56</v>
      </c>
      <c r="AZ13" s="31">
        <v>13.08</v>
      </c>
      <c r="BA13" s="31">
        <v>99.02</v>
      </c>
      <c r="BB13" s="31">
        <v>38.82</v>
      </c>
      <c r="BC13" s="31">
        <v>73.19</v>
      </c>
      <c r="BD13" s="31">
        <v>57.26</v>
      </c>
      <c r="BE13" s="31">
        <v>53.78</v>
      </c>
      <c r="BF13" s="31">
        <v>52.88</v>
      </c>
      <c r="BG13" s="31">
        <v>12.61</v>
      </c>
      <c r="BH13" s="31">
        <v>69.28</v>
      </c>
      <c r="BI13" s="31">
        <v>97.21</v>
      </c>
      <c r="BJ13" s="31">
        <v>89.81</v>
      </c>
      <c r="BK13" s="31">
        <v>7</v>
      </c>
      <c r="BL13" s="31">
        <v>92.89</v>
      </c>
      <c r="BM13" s="31">
        <v>29.53</v>
      </c>
      <c r="BN13" s="31">
        <v>30.04</v>
      </c>
      <c r="BO13" s="31">
        <v>33.49</v>
      </c>
      <c r="BP13" s="31">
        <v>27.51</v>
      </c>
      <c r="BQ13" s="31">
        <v>28.54</v>
      </c>
      <c r="BR13" s="31">
        <v>56.71</v>
      </c>
      <c r="BS13" s="31">
        <v>37.33</v>
      </c>
      <c r="BT13" s="31">
        <v>37.29</v>
      </c>
      <c r="BU13" s="31">
        <v>64.78</v>
      </c>
      <c r="BV13" s="31">
        <v>62.24</v>
      </c>
      <c r="BW13" s="31">
        <v>42.6</v>
      </c>
      <c r="BX13" s="31">
        <v>23.33</v>
      </c>
      <c r="BY13" s="8"/>
      <c r="CA13" s="25" t="str">
        <f>B13</f>
        <v>POKER page-hinkley resetSingle</v>
      </c>
    </row>
    <row r="14" spans="1:79" s="6" customFormat="1" x14ac:dyDescent="0.25">
      <c r="A14" s="25"/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 s="25"/>
      <c r="J14" s="37">
        <f>SUM(AN14:BX14)/COUNT(AN14:BX14)</f>
        <v>42.99243243243243</v>
      </c>
      <c r="K14" s="14">
        <f>_xlfn.STDEV.P(W14,Y14,AD14,AF14)</f>
        <v>19.673397270865447</v>
      </c>
      <c r="L14" s="14">
        <f>MAX(_xlfn.STDEV.P(N14,Q14),_xlfn.STDEV.P(T14,AA14))</f>
        <v>15.602002923976595</v>
      </c>
      <c r="M14" s="14">
        <f>_xlfn.STDEV.P(AN14:BX14)</f>
        <v>33.531152389528145</v>
      </c>
      <c r="N14" s="37">
        <f>(SUM(AN14:AR14)+SUM(AX14:BJ14))/(COUNT(AN14:AR14)+COUNT(AX14:BJ14))</f>
        <v>59.016111111111094</v>
      </c>
      <c r="O14" s="14">
        <f t="shared" si="1"/>
        <v>4.6509999999999998</v>
      </c>
      <c r="P14" s="14">
        <f t="shared" si="2"/>
        <v>28.969159297986213</v>
      </c>
      <c r="Q14" s="37">
        <f t="shared" si="3"/>
        <v>27.812105263157893</v>
      </c>
      <c r="R14" s="37">
        <f t="shared" si="4"/>
        <v>12.054214285714286</v>
      </c>
      <c r="S14" s="14">
        <f t="shared" si="5"/>
        <v>30.344200794940313</v>
      </c>
      <c r="T14" s="42">
        <f t="shared" si="6"/>
        <v>31.172999999999995</v>
      </c>
      <c r="U14" s="19">
        <f t="shared" si="7"/>
        <v>21.124999999999993</v>
      </c>
      <c r="V14" s="19">
        <f t="shared" si="8"/>
        <v>34.909284452706856</v>
      </c>
      <c r="W14" s="42">
        <f t="shared" si="9"/>
        <v>52.297999999999988</v>
      </c>
      <c r="X14" s="19">
        <f t="shared" si="10"/>
        <v>28.143460625871885</v>
      </c>
      <c r="Y14" s="42">
        <f t="shared" si="11"/>
        <v>10.047999999999998</v>
      </c>
      <c r="Z14" s="19">
        <f t="shared" si="12"/>
        <v>27.435937308573951</v>
      </c>
      <c r="AA14" s="37">
        <f t="shared" si="13"/>
        <v>47.37</v>
      </c>
      <c r="AB14" s="14">
        <f t="shared" si="14"/>
        <v>13.721785714285696</v>
      </c>
      <c r="AC14" s="14">
        <f t="shared" si="15"/>
        <v>31.913968728442413</v>
      </c>
      <c r="AD14" s="37">
        <f t="shared" si="16"/>
        <v>61.599999999999987</v>
      </c>
      <c r="AE14" s="14">
        <f t="shared" si="17"/>
        <v>28.867186855027608</v>
      </c>
      <c r="AF14" s="37">
        <f t="shared" si="18"/>
        <v>34.15642857142857</v>
      </c>
      <c r="AG14" s="14">
        <f t="shared" si="19"/>
        <v>28.772088808214033</v>
      </c>
      <c r="AH14" s="25"/>
      <c r="AI14" s="25">
        <v>1000</v>
      </c>
      <c r="AJ14" s="14">
        <v>51628.57</v>
      </c>
      <c r="AK14" s="27">
        <v>3223.93</v>
      </c>
      <c r="AL14" s="27">
        <v>88.26</v>
      </c>
      <c r="AM14" s="26">
        <v>42.99</v>
      </c>
      <c r="AN14" s="19">
        <v>78.099999999999994</v>
      </c>
      <c r="AO14" s="19">
        <v>80.05</v>
      </c>
      <c r="AP14" s="19">
        <v>66.33</v>
      </c>
      <c r="AQ14" s="19">
        <v>23.17</v>
      </c>
      <c r="AR14" s="19">
        <v>13.84</v>
      </c>
      <c r="AS14" s="19">
        <v>-11.88</v>
      </c>
      <c r="AT14" s="19">
        <v>-15.92</v>
      </c>
      <c r="AU14" s="19">
        <v>22.5</v>
      </c>
      <c r="AV14" s="19">
        <v>57.98</v>
      </c>
      <c r="AW14" s="19">
        <v>-2.44</v>
      </c>
      <c r="AX14" s="31">
        <v>72.84</v>
      </c>
      <c r="AY14" s="31">
        <v>77.8</v>
      </c>
      <c r="AZ14" s="31">
        <v>2.4</v>
      </c>
      <c r="BA14" s="31">
        <v>98.98</v>
      </c>
      <c r="BB14" s="31">
        <v>38.340000000000003</v>
      </c>
      <c r="BC14" s="31">
        <v>69.16</v>
      </c>
      <c r="BD14" s="31">
        <v>57.39</v>
      </c>
      <c r="BE14" s="31">
        <v>47.16</v>
      </c>
      <c r="BF14" s="31">
        <v>61.76</v>
      </c>
      <c r="BG14" s="31">
        <v>13.18</v>
      </c>
      <c r="BH14" s="31">
        <v>71.12</v>
      </c>
      <c r="BI14" s="31">
        <v>97.17</v>
      </c>
      <c r="BJ14" s="31">
        <v>93.5</v>
      </c>
      <c r="BK14" s="31">
        <v>29.18</v>
      </c>
      <c r="BL14" s="31">
        <v>93.46</v>
      </c>
      <c r="BM14" s="31">
        <v>31.23</v>
      </c>
      <c r="BN14" s="31">
        <v>9.51</v>
      </c>
      <c r="BO14" s="31">
        <v>20.03</v>
      </c>
      <c r="BP14" s="31">
        <v>29.65</v>
      </c>
      <c r="BQ14" s="31">
        <v>-21.8</v>
      </c>
      <c r="BR14" s="31">
        <v>60.05</v>
      </c>
      <c r="BS14" s="31">
        <v>38.43</v>
      </c>
      <c r="BT14" s="31">
        <v>38.54</v>
      </c>
      <c r="BU14" s="31">
        <v>69.16</v>
      </c>
      <c r="BV14" s="31">
        <v>62.98</v>
      </c>
      <c r="BW14" s="31">
        <v>4.43</v>
      </c>
      <c r="BX14" s="31">
        <v>13.34</v>
      </c>
      <c r="BY14" s="8"/>
      <c r="CA14" s="25" t="str">
        <f>B14</f>
        <v>POKER no change point detection</v>
      </c>
    </row>
    <row r="15" spans="1:79" s="6" customFormat="1" x14ac:dyDescent="0.25">
      <c r="A15" s="25"/>
      <c r="B15" s="3" t="s">
        <v>99</v>
      </c>
      <c r="C15" s="3"/>
      <c r="D15" s="7" t="s">
        <v>67</v>
      </c>
      <c r="E15" s="7"/>
      <c r="F15" s="3"/>
      <c r="H15" s="3"/>
      <c r="I15" s="25"/>
      <c r="J15" s="37">
        <f>SUM(AN15:BX15)/COUNT(AN15:BX15)</f>
        <v>51.237837837837837</v>
      </c>
      <c r="K15" s="14">
        <f>_xlfn.STDEV.P(W15,Y15,AD15,AF15)</f>
        <v>7.407157220797421</v>
      </c>
      <c r="L15" s="14">
        <f>MAX(_xlfn.STDEV.P(N15,Q15),_xlfn.STDEV.P(T15,AA15))</f>
        <v>7.5097514619883023</v>
      </c>
      <c r="M15" s="14">
        <f>_xlfn.STDEV.P(AN15:BX15)</f>
        <v>24.108955287502287</v>
      </c>
      <c r="N15" s="37">
        <f>(SUM(AN15:AR15)+SUM(AX15:BJ15))/(COUNT(AN15:AR15)+COUNT(AX15:BJ15))</f>
        <v>58.95055555555556</v>
      </c>
      <c r="O15" s="14">
        <f t="shared" si="1"/>
        <v>6.0317692307692328</v>
      </c>
      <c r="P15" s="14">
        <f t="shared" si="2"/>
        <v>26.484909429128408</v>
      </c>
      <c r="Q15" s="37">
        <f t="shared" si="3"/>
        <v>43.931052631578943</v>
      </c>
      <c r="R15" s="37">
        <f t="shared" si="4"/>
        <v>0.52721428571428675</v>
      </c>
      <c r="S15" s="14">
        <f t="shared" si="5"/>
        <v>18.910724858699645</v>
      </c>
      <c r="T15" s="42">
        <f t="shared" si="6"/>
        <v>47.472999999999999</v>
      </c>
      <c r="U15" s="19">
        <f t="shared" si="7"/>
        <v>2.7650000000000006</v>
      </c>
      <c r="V15" s="19">
        <f t="shared" si="8"/>
        <v>21.184230479297572</v>
      </c>
      <c r="W15" s="42">
        <f t="shared" si="9"/>
        <v>50.238</v>
      </c>
      <c r="X15" s="19">
        <f t="shared" si="10"/>
        <v>27.465959586367987</v>
      </c>
      <c r="Y15" s="42">
        <f t="shared" si="11"/>
        <v>44.707999999999998</v>
      </c>
      <c r="Z15" s="19">
        <f t="shared" si="12"/>
        <v>11.308132294945986</v>
      </c>
      <c r="AA15" s="37">
        <f t="shared" si="13"/>
        <v>52.632222222222225</v>
      </c>
      <c r="AB15" s="14">
        <f t="shared" si="14"/>
        <v>9.3239835164835423</v>
      </c>
      <c r="AC15" s="14">
        <f t="shared" si="15"/>
        <v>24.962187156864278</v>
      </c>
      <c r="AD15" s="37">
        <f t="shared" si="16"/>
        <v>62.30153846153847</v>
      </c>
      <c r="AE15" s="14">
        <f t="shared" si="17"/>
        <v>25.311432152944938</v>
      </c>
      <c r="AF15" s="37">
        <f t="shared" si="18"/>
        <v>43.653571428571425</v>
      </c>
      <c r="AG15" s="14">
        <f t="shared" si="19"/>
        <v>20.961238583613884</v>
      </c>
      <c r="AH15" s="25"/>
      <c r="AI15" s="25">
        <v>1000</v>
      </c>
      <c r="AJ15" s="29">
        <v>52161.77</v>
      </c>
      <c r="AK15" s="27">
        <v>2690.73</v>
      </c>
      <c r="AL15" s="27">
        <v>90.44</v>
      </c>
      <c r="AM15" s="26">
        <v>51.24</v>
      </c>
      <c r="AN15" s="30">
        <v>77.849999999999994</v>
      </c>
      <c r="AO15" s="30">
        <v>75.84</v>
      </c>
      <c r="AP15" s="30">
        <v>63.15</v>
      </c>
      <c r="AQ15" s="30">
        <v>17.87</v>
      </c>
      <c r="AR15" s="30">
        <v>16.48</v>
      </c>
      <c r="AS15" s="30">
        <v>57.99</v>
      </c>
      <c r="AT15" s="30">
        <v>33.64</v>
      </c>
      <c r="AU15" s="30">
        <v>39.33</v>
      </c>
      <c r="AV15" s="30">
        <v>58.67</v>
      </c>
      <c r="AW15" s="30">
        <v>33.909999999999997</v>
      </c>
      <c r="AX15" s="32">
        <v>72.91</v>
      </c>
      <c r="AY15" s="32">
        <v>77.59</v>
      </c>
      <c r="AZ15" s="32">
        <v>17.5</v>
      </c>
      <c r="BA15" s="32">
        <v>99</v>
      </c>
      <c r="BB15" s="32">
        <v>39.700000000000003</v>
      </c>
      <c r="BC15" s="32">
        <v>62.85</v>
      </c>
      <c r="BD15" s="32">
        <v>60</v>
      </c>
      <c r="BE15" s="32">
        <v>55.44</v>
      </c>
      <c r="BF15" s="32">
        <v>58.07</v>
      </c>
      <c r="BG15" s="32">
        <v>16.03</v>
      </c>
      <c r="BH15" s="32">
        <v>65.22</v>
      </c>
      <c r="BI15" s="32">
        <v>97.08</v>
      </c>
      <c r="BJ15" s="32">
        <v>88.53</v>
      </c>
      <c r="BK15" s="32">
        <v>8.6</v>
      </c>
      <c r="BL15" s="32">
        <v>93.19</v>
      </c>
      <c r="BM15" s="32">
        <v>30.87</v>
      </c>
      <c r="BN15" s="32">
        <v>26.79</v>
      </c>
      <c r="BO15" s="32">
        <v>32.97</v>
      </c>
      <c r="BP15" s="32">
        <v>29.07</v>
      </c>
      <c r="BQ15" s="32">
        <v>24.13</v>
      </c>
      <c r="BR15" s="32">
        <v>58.95</v>
      </c>
      <c r="BS15" s="32">
        <v>38.17</v>
      </c>
      <c r="BT15" s="32">
        <v>36.24</v>
      </c>
      <c r="BU15" s="32">
        <v>64.569999999999993</v>
      </c>
      <c r="BV15" s="32">
        <v>60.27</v>
      </c>
      <c r="BW15" s="32">
        <v>59.98</v>
      </c>
      <c r="BX15" s="32">
        <v>47.35</v>
      </c>
      <c r="BY15" s="8"/>
      <c r="CA15" s="25" t="str">
        <f>B15</f>
        <v>POKER  PH reset to zero</v>
      </c>
    </row>
    <row r="16" spans="1:79" s="6" customFormat="1" x14ac:dyDescent="0.25">
      <c r="A16" s="25"/>
      <c r="B16" s="3"/>
      <c r="C16" s="3"/>
      <c r="D16" s="3"/>
      <c r="E16" s="3"/>
      <c r="F16" s="3"/>
      <c r="H16" s="3"/>
      <c r="I16" s="25"/>
      <c r="J16" s="37"/>
      <c r="K16" s="14"/>
      <c r="L16" s="14"/>
      <c r="M16" s="14"/>
      <c r="N16" s="37"/>
      <c r="O16" s="14"/>
      <c r="P16" s="14"/>
      <c r="Q16" s="37"/>
      <c r="R16" s="37"/>
      <c r="S16" s="14"/>
      <c r="T16" s="42"/>
      <c r="U16" s="19"/>
      <c r="V16" s="19"/>
      <c r="W16" s="42"/>
      <c r="X16" s="19"/>
      <c r="Y16" s="42"/>
      <c r="Z16" s="19"/>
      <c r="AA16" s="37"/>
      <c r="AB16" s="14"/>
      <c r="AC16" s="14"/>
      <c r="AD16" s="37"/>
      <c r="AE16" s="14"/>
      <c r="AF16" s="37"/>
      <c r="AG16" s="14"/>
      <c r="AH16" s="25"/>
      <c r="AI16" s="25"/>
      <c r="AJ16" s="14"/>
      <c r="AK16" s="27"/>
      <c r="AL16" s="27"/>
      <c r="AM16" s="23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8"/>
      <c r="CA16" s="25"/>
    </row>
    <row r="17" spans="1:79" x14ac:dyDescent="0.25">
      <c r="B17" s="3" t="s">
        <v>75</v>
      </c>
      <c r="C17" s="3" t="s">
        <v>73</v>
      </c>
      <c r="D17" s="3" t="s">
        <v>74</v>
      </c>
      <c r="J17" s="37">
        <f>SUM(AN17:BX17)/COUNT(AN17:BX17)</f>
        <v>52.006216216216224</v>
      </c>
      <c r="K17" s="14">
        <f>_xlfn.STDEV.P(W17,Y17,AD17,AF17)</f>
        <v>2.787703081805629</v>
      </c>
      <c r="L17" s="14">
        <f>MAX(_xlfn.STDEV.P(N17,Q17),_xlfn.STDEV.P(T17,AA17))</f>
        <v>3.0340058479532175</v>
      </c>
      <c r="M17" s="14">
        <f>_xlfn.STDEV.P(AN17:BX17)</f>
        <v>27.481911825323785</v>
      </c>
      <c r="N17" s="37">
        <f>(SUM(AN17:AR17)+SUM(AX17:BJ17))/(COUNT(AN17:AR17)+COUNT(AX17:BJ17))</f>
        <v>55.12222222222222</v>
      </c>
      <c r="O17" s="14">
        <f t="shared" si="1"/>
        <v>1.3446153846153877</v>
      </c>
      <c r="P17" s="14">
        <f t="shared" si="2"/>
        <v>31.511605720142647</v>
      </c>
      <c r="Q17" s="37">
        <f t="shared" si="3"/>
        <v>49.054210526315785</v>
      </c>
      <c r="R17" s="37">
        <f t="shared" si="4"/>
        <v>1.6677857142857171</v>
      </c>
      <c r="S17" s="14">
        <f t="shared" si="5"/>
        <v>22.630261601806666</v>
      </c>
      <c r="T17" s="42">
        <f t="shared" si="6"/>
        <v>52.346000000000004</v>
      </c>
      <c r="U17" s="19">
        <f t="shared" si="7"/>
        <v>0.83399999999999608</v>
      </c>
      <c r="V17" s="19">
        <f t="shared" si="8"/>
        <v>24.345513426502226</v>
      </c>
      <c r="W17" s="42">
        <f t="shared" si="9"/>
        <v>53.179999999999993</v>
      </c>
      <c r="X17" s="19">
        <f t="shared" si="10"/>
        <v>29.510167061540002</v>
      </c>
      <c r="Y17" s="42">
        <f t="shared" si="11"/>
        <v>51.512</v>
      </c>
      <c r="Z17" s="19">
        <f t="shared" si="12"/>
        <v>17.696524404526432</v>
      </c>
      <c r="AA17" s="37">
        <f t="shared" si="13"/>
        <v>51.880370370370379</v>
      </c>
      <c r="AB17" s="14">
        <f t="shared" si="14"/>
        <v>3.8464010989011008</v>
      </c>
      <c r="AC17" s="14">
        <f t="shared" si="15"/>
        <v>28.555229329932668</v>
      </c>
      <c r="AD17" s="37">
        <f t="shared" si="16"/>
        <v>55.869230769230768</v>
      </c>
      <c r="AE17" s="14">
        <f t="shared" si="17"/>
        <v>32.217169445818662</v>
      </c>
      <c r="AF17" s="37">
        <f t="shared" si="18"/>
        <v>48.176428571428566</v>
      </c>
      <c r="AG17" s="14">
        <f t="shared" si="19"/>
        <v>24.088557629577366</v>
      </c>
      <c r="AI17" s="25">
        <v>1000</v>
      </c>
      <c r="AJ17" s="14">
        <v>52605.64</v>
      </c>
      <c r="AK17" s="27">
        <v>2246.86</v>
      </c>
      <c r="AL17" s="27">
        <v>91.2</v>
      </c>
      <c r="AM17" s="26">
        <v>52.01</v>
      </c>
      <c r="AN17" s="19">
        <v>85.98</v>
      </c>
      <c r="AO17" s="19">
        <v>72.42</v>
      </c>
      <c r="AP17" s="19">
        <v>70.099999999999994</v>
      </c>
      <c r="AQ17" s="19">
        <v>29.75</v>
      </c>
      <c r="AR17" s="19">
        <v>7.65</v>
      </c>
      <c r="AS17" s="19">
        <v>33.92</v>
      </c>
      <c r="AT17" s="19">
        <v>52.24</v>
      </c>
      <c r="AU17" s="19">
        <v>54.68</v>
      </c>
      <c r="AV17" s="19">
        <v>82.36</v>
      </c>
      <c r="AW17" s="19">
        <v>34.36</v>
      </c>
      <c r="AX17" s="31">
        <v>97.31</v>
      </c>
      <c r="AY17" s="31">
        <v>90.85</v>
      </c>
      <c r="AZ17" s="31">
        <v>27.66</v>
      </c>
      <c r="BA17" s="31">
        <v>99.15</v>
      </c>
      <c r="BB17" s="31">
        <v>15.06</v>
      </c>
      <c r="BC17" s="31">
        <v>12.44</v>
      </c>
      <c r="BD17" s="31">
        <v>66.569999999999993</v>
      </c>
      <c r="BE17" s="31">
        <v>22.26</v>
      </c>
      <c r="BF17" s="31">
        <v>65.209999999999994</v>
      </c>
      <c r="BG17" s="31">
        <v>17.829999999999998</v>
      </c>
      <c r="BH17" s="31">
        <v>47.44</v>
      </c>
      <c r="BI17" s="31">
        <v>75.569999999999993</v>
      </c>
      <c r="BJ17" s="31">
        <v>88.95</v>
      </c>
      <c r="BK17" s="31">
        <v>23.49</v>
      </c>
      <c r="BL17" s="31">
        <v>93.93</v>
      </c>
      <c r="BM17" s="31">
        <v>40.56</v>
      </c>
      <c r="BN17" s="31">
        <v>21.17</v>
      </c>
      <c r="BO17" s="31">
        <v>46.82</v>
      </c>
      <c r="BP17" s="31">
        <v>40.659999999999997</v>
      </c>
      <c r="BQ17" s="31">
        <v>58.03</v>
      </c>
      <c r="BR17" s="31">
        <v>84.68</v>
      </c>
      <c r="BS17" s="31">
        <v>13.18</v>
      </c>
      <c r="BT17" s="31">
        <v>24.77</v>
      </c>
      <c r="BU17" s="31">
        <v>76.55</v>
      </c>
      <c r="BV17" s="31">
        <v>69.42</v>
      </c>
      <c r="BW17" s="31">
        <v>41.58</v>
      </c>
      <c r="BX17" s="31">
        <v>39.630000000000003</v>
      </c>
      <c r="CA17" s="25" t="str">
        <f t="shared" ref="CA17" si="20">B17</f>
        <v>VoterUCBT (plain UCBT : plain POKER)</v>
      </c>
    </row>
    <row r="18" spans="1:79" s="6" customFormat="1" x14ac:dyDescent="0.25">
      <c r="A18" s="25"/>
      <c r="B18" s="3" t="s">
        <v>100</v>
      </c>
      <c r="C18" s="3" t="s">
        <v>73</v>
      </c>
      <c r="D18" s="3" t="s">
        <v>74</v>
      </c>
      <c r="E18" s="3" t="s">
        <v>101</v>
      </c>
      <c r="F18" s="3"/>
      <c r="H18" s="3"/>
      <c r="I18" s="25"/>
      <c r="J18" s="37">
        <f>SUM(AN18:BX18)/COUNT(AN18:BX18)</f>
        <v>54.009729729729735</v>
      </c>
      <c r="K18" s="14">
        <f>_xlfn.STDEV.P(W18,Y18,AD18,AF18)</f>
        <v>6.6928655796715901</v>
      </c>
      <c r="L18" s="14">
        <f>MAX(_xlfn.STDEV.P(N18,Q18),_xlfn.STDEV.P(T18,AA18))</f>
        <v>3.8399629629629608</v>
      </c>
      <c r="M18" s="14">
        <f>_xlfn.STDEV.P(AN18:BX18)</f>
        <v>27.193877538935677</v>
      </c>
      <c r="N18" s="37">
        <f>(SUM(AN18:AR18)+SUM(AX18:BJ18))/(COUNT(AN18:AR18)+COUNT(AX18:BJ18))</f>
        <v>53.37722222222223</v>
      </c>
      <c r="O18" s="14">
        <f t="shared" si="1"/>
        <v>0.91330769230770059</v>
      </c>
      <c r="P18" s="14">
        <f t="shared" si="2"/>
        <v>31.832225601242467</v>
      </c>
      <c r="Q18" s="37">
        <f t="shared" si="3"/>
        <v>54.608947368421049</v>
      </c>
      <c r="R18" s="37">
        <f t="shared" si="4"/>
        <v>8.5235714285714224</v>
      </c>
      <c r="S18" s="14">
        <f t="shared" si="5"/>
        <v>21.895089787135031</v>
      </c>
      <c r="T18" s="42">
        <f t="shared" si="6"/>
        <v>59.613999999999997</v>
      </c>
      <c r="U18" s="19">
        <f t="shared" si="7"/>
        <v>7.5559999999999974</v>
      </c>
      <c r="V18" s="19">
        <f t="shared" si="8"/>
        <v>23.609708680964289</v>
      </c>
      <c r="W18" s="42">
        <f t="shared" si="9"/>
        <v>52.057999999999993</v>
      </c>
      <c r="X18" s="19">
        <f t="shared" si="10"/>
        <v>29.285432146376145</v>
      </c>
      <c r="Y18" s="42">
        <f t="shared" si="11"/>
        <v>67.169999999999987</v>
      </c>
      <c r="Z18" s="19">
        <f t="shared" si="12"/>
        <v>11.958841080974373</v>
      </c>
      <c r="AA18" s="37">
        <f t="shared" si="13"/>
        <v>51.934074074074076</v>
      </c>
      <c r="AB18" s="14">
        <f t="shared" si="14"/>
        <v>1.8808791208791256</v>
      </c>
      <c r="AC18" s="14">
        <f t="shared" si="15"/>
        <v>28.124834716783042</v>
      </c>
      <c r="AD18" s="37">
        <f t="shared" si="16"/>
        <v>53.884615384615394</v>
      </c>
      <c r="AE18" s="14">
        <f t="shared" si="17"/>
        <v>32.744934221338156</v>
      </c>
      <c r="AF18" s="37">
        <f t="shared" si="18"/>
        <v>50.122857142857143</v>
      </c>
      <c r="AG18" s="14">
        <f t="shared" si="19"/>
        <v>22.870418332288484</v>
      </c>
      <c r="AH18" s="25"/>
      <c r="AI18" s="25">
        <v>1000</v>
      </c>
      <c r="AJ18" s="14">
        <v>52678.43</v>
      </c>
      <c r="AK18" s="27">
        <v>2174.0700000000002</v>
      </c>
      <c r="AL18" s="27">
        <v>91.84</v>
      </c>
      <c r="AM18" s="23">
        <v>54.01</v>
      </c>
      <c r="AN18" s="19">
        <v>85.45</v>
      </c>
      <c r="AO18" s="19">
        <v>68.62</v>
      </c>
      <c r="AP18" s="19">
        <v>71.34</v>
      </c>
      <c r="AQ18" s="19">
        <v>25.51</v>
      </c>
      <c r="AR18" s="19">
        <v>9.3699999999999992</v>
      </c>
      <c r="AS18" s="19">
        <v>69.989999999999995</v>
      </c>
      <c r="AT18" s="19">
        <v>59.37</v>
      </c>
      <c r="AU18" s="19">
        <v>75.569999999999993</v>
      </c>
      <c r="AV18" s="19">
        <v>82.34</v>
      </c>
      <c r="AW18" s="19">
        <v>48.58</v>
      </c>
      <c r="AX18" s="31">
        <v>97.31</v>
      </c>
      <c r="AY18" s="31">
        <v>91.32</v>
      </c>
      <c r="AZ18" s="31">
        <v>23.3</v>
      </c>
      <c r="BA18" s="31">
        <v>99.15</v>
      </c>
      <c r="BB18" s="31">
        <v>19.12</v>
      </c>
      <c r="BC18" s="31">
        <v>13.17</v>
      </c>
      <c r="BD18" s="31">
        <v>67.16</v>
      </c>
      <c r="BE18" s="31">
        <v>16.100000000000001</v>
      </c>
      <c r="BF18" s="31">
        <v>60.64</v>
      </c>
      <c r="BG18" s="31">
        <v>15.5</v>
      </c>
      <c r="BH18" s="31">
        <v>37.590000000000003</v>
      </c>
      <c r="BI18" s="31">
        <v>75.52</v>
      </c>
      <c r="BJ18" s="31">
        <v>84.62</v>
      </c>
      <c r="BK18" s="31">
        <v>13.39</v>
      </c>
      <c r="BL18" s="31">
        <v>93.87</v>
      </c>
      <c r="BM18" s="31">
        <v>39.549999999999997</v>
      </c>
      <c r="BN18" s="31">
        <v>37.32</v>
      </c>
      <c r="BO18" s="31">
        <v>56.26</v>
      </c>
      <c r="BP18" s="31">
        <v>41.42</v>
      </c>
      <c r="BQ18" s="31">
        <v>64.150000000000006</v>
      </c>
      <c r="BR18" s="31">
        <v>63.27</v>
      </c>
      <c r="BS18" s="31">
        <v>11.02</v>
      </c>
      <c r="BT18" s="31">
        <v>25.26</v>
      </c>
      <c r="BU18" s="31">
        <v>75.16</v>
      </c>
      <c r="BV18" s="31">
        <v>71.48</v>
      </c>
      <c r="BW18" s="31">
        <v>58.48</v>
      </c>
      <c r="BX18" s="31">
        <v>51.09</v>
      </c>
      <c r="BY18" s="8"/>
      <c r="CA18" s="25"/>
    </row>
    <row r="19" spans="1:79" s="6" customFormat="1" x14ac:dyDescent="0.25">
      <c r="A19" s="25"/>
      <c r="B19" s="3" t="s">
        <v>111</v>
      </c>
      <c r="C19" s="3"/>
      <c r="D19" s="3" t="s">
        <v>122</v>
      </c>
      <c r="F19" s="3" t="s">
        <v>101</v>
      </c>
      <c r="G19" s="3"/>
      <c r="H19" s="3"/>
      <c r="I19" s="25"/>
      <c r="J19" s="37">
        <f t="shared" ref="J19:J28" si="21">SUM(AN19:BX19)/COUNT(AN19:BX19)</f>
        <v>53.251081081081082</v>
      </c>
      <c r="K19" s="14">
        <f t="shared" ref="K19:K28" si="22">_xlfn.STDEV.P(W19,Y19,AD19,AF19)</f>
        <v>4.1738085742102937</v>
      </c>
      <c r="L19" s="14">
        <f t="shared" ref="L19:L28" si="23">MAX(_xlfn.STDEV.P(N19,Q19),_xlfn.STDEV.P(T19,AA19))</f>
        <v>1.8780370370370285</v>
      </c>
      <c r="M19" s="14">
        <f t="shared" ref="M19:M28" si="24">_xlfn.STDEV.P(AN19:BX19)</f>
        <v>27.746963387182433</v>
      </c>
      <c r="N19" s="37">
        <f t="shared" ref="N19:N28" si="25">(SUM(AN19:AR19)+SUM(AX19:BJ19))/(COUNT(AN19:AR19)+COUNT(AX19:BJ19))</f>
        <v>53.919444444444451</v>
      </c>
      <c r="O19" s="14">
        <f t="shared" ref="O19:O28" si="26">_xlfn.STDEV.P(W19,AD19)</f>
        <v>1.7760769230769284</v>
      </c>
      <c r="P19" s="14">
        <f t="shared" ref="P19:P28" si="27">_xlfn.STDEV.P(AN19:AR19,AX19:BJ19)</f>
        <v>32.436895226170769</v>
      </c>
      <c r="Q19" s="37">
        <f t="shared" ref="Q19:Q28" si="28">(SUM(AS19:AW19)+SUM(BK19:BX19))/(COUNT(AS19:AW19)+COUNT(BK19:BX19))</f>
        <v>52.617894736842103</v>
      </c>
      <c r="R19" s="37">
        <f t="shared" ref="R19:R28" si="29">_xlfn.STDEV.P(Y19,AF19)</f>
        <v>5.4367857142857119</v>
      </c>
      <c r="S19" s="14">
        <f t="shared" ref="S19:S28" si="30">_xlfn.STDEV.P(AS19:AW19,BK19:BX19)</f>
        <v>22.397931901463661</v>
      </c>
      <c r="T19" s="42">
        <f t="shared" ref="T19:T28" si="31">AVERAGE(AN19:AW19)</f>
        <v>55.991999999999997</v>
      </c>
      <c r="U19" s="19">
        <f t="shared" ref="U19:U28" si="32">_xlfn.STDEV.P(W19,Y19)</f>
        <v>4.6379999999999981</v>
      </c>
      <c r="V19" s="19">
        <f t="shared" ref="V19:V28" si="33">_xlfn.STDEV.P(AN19:AW19)</f>
        <v>23.092115450949919</v>
      </c>
      <c r="W19" s="42">
        <f t="shared" ref="W19:W28" si="34">(SUM(AN19:AR19))/(COUNT(AN19:AR19))</f>
        <v>51.353999999999999</v>
      </c>
      <c r="X19" s="19">
        <f t="shared" ref="X19:X28" si="35">_xlfn.STDEV.P(AN19:AR19)</f>
        <v>29.630481332573719</v>
      </c>
      <c r="Y19" s="42">
        <f t="shared" ref="Y19:Y28" si="36">(SUM(AS19:AW19))/(COUNT(AS19:AW19))</f>
        <v>60.629999999999995</v>
      </c>
      <c r="Z19" s="19">
        <f t="shared" ref="Z19:Z28" si="37">_xlfn.STDEV.P(AS19:AW19)</f>
        <v>12.06250720207041</v>
      </c>
      <c r="AA19" s="37">
        <f t="shared" ref="AA19:AA28" si="38">AVERAGE(AX19:BX19)</f>
        <v>52.23592592592594</v>
      </c>
      <c r="AB19" s="14">
        <f t="shared" ref="AB19:AB28" si="39">_xlfn.STDEV.P(AD19,AF19)</f>
        <v>2.5748626373626422</v>
      </c>
      <c r="AC19" s="14">
        <f t="shared" ref="AC19:AC28" si="40">_xlfn.STDEV.P(AX19:BX19)</f>
        <v>29.218631962709839</v>
      </c>
      <c r="AD19" s="37">
        <f t="shared" ref="AD19:AD28" si="41">(SUM(AX19:BJ19))/(COUNT(AX19:BJ19))</f>
        <v>54.906153846153856</v>
      </c>
      <c r="AE19" s="14">
        <f t="shared" ref="AE19:AE28" si="42">_xlfn.STDEV.P(AX19:BJ19)</f>
        <v>33.401229488762013</v>
      </c>
      <c r="AF19" s="37">
        <f t="shared" ref="AF19:AF28" si="43">(SUM(BK19:BX19))/(COUNT(BK19:BX19))</f>
        <v>49.756428571428572</v>
      </c>
      <c r="AG19" s="14">
        <f t="shared" ref="AG19:AG28" si="44">_xlfn.STDEV.P(BK19:BX19)</f>
        <v>24.449011550905816</v>
      </c>
      <c r="AH19" s="25"/>
      <c r="AI19" s="25">
        <v>1000</v>
      </c>
      <c r="AJ19" s="14">
        <v>52781.91</v>
      </c>
      <c r="AK19" s="27">
        <v>2070.59</v>
      </c>
      <c r="AL19" s="27">
        <v>91.83</v>
      </c>
      <c r="AM19" s="23">
        <v>53.25</v>
      </c>
      <c r="AN19" s="19">
        <v>84.88</v>
      </c>
      <c r="AO19" s="19">
        <v>69.38</v>
      </c>
      <c r="AP19" s="19">
        <v>69.760000000000005</v>
      </c>
      <c r="AQ19" s="19">
        <v>25.18</v>
      </c>
      <c r="AR19" s="19">
        <v>7.57</v>
      </c>
      <c r="AS19" s="19">
        <v>52.5</v>
      </c>
      <c r="AT19" s="19">
        <v>54.3</v>
      </c>
      <c r="AU19" s="19">
        <v>63.78</v>
      </c>
      <c r="AV19" s="19">
        <v>82.83</v>
      </c>
      <c r="AW19" s="19">
        <v>49.74</v>
      </c>
      <c r="AX19" s="31">
        <v>98.98</v>
      </c>
      <c r="AY19" s="31">
        <v>95.01</v>
      </c>
      <c r="AZ19" s="31">
        <v>22.18</v>
      </c>
      <c r="BA19" s="31">
        <v>99.15</v>
      </c>
      <c r="BB19" s="31">
        <v>17.84</v>
      </c>
      <c r="BC19" s="31">
        <v>15.36</v>
      </c>
      <c r="BD19" s="31">
        <v>66.37</v>
      </c>
      <c r="BE19" s="31">
        <v>18.22</v>
      </c>
      <c r="BF19" s="31">
        <v>66.02</v>
      </c>
      <c r="BG19" s="31">
        <v>11.6</v>
      </c>
      <c r="BH19" s="31">
        <v>42.69</v>
      </c>
      <c r="BI19" s="31">
        <v>73.73</v>
      </c>
      <c r="BJ19" s="31">
        <v>86.63</v>
      </c>
      <c r="BK19" s="31">
        <v>19.420000000000002</v>
      </c>
      <c r="BL19" s="31">
        <v>90.84</v>
      </c>
      <c r="BM19" s="31">
        <v>37.5</v>
      </c>
      <c r="BN19" s="31">
        <v>19.09</v>
      </c>
      <c r="BO19" s="31">
        <v>42.64</v>
      </c>
      <c r="BP19" s="31">
        <v>40.98</v>
      </c>
      <c r="BQ19" s="31">
        <v>60.02</v>
      </c>
      <c r="BR19" s="31">
        <v>88.35</v>
      </c>
      <c r="BS19" s="31">
        <v>14.15</v>
      </c>
      <c r="BT19" s="31">
        <v>26.58</v>
      </c>
      <c r="BU19" s="31">
        <v>75.12</v>
      </c>
      <c r="BV19" s="31">
        <v>69.239999999999995</v>
      </c>
      <c r="BW19" s="31">
        <v>60.39</v>
      </c>
      <c r="BX19" s="31">
        <v>52.27</v>
      </c>
      <c r="BY19" s="8"/>
      <c r="CA19" s="25"/>
    </row>
    <row r="20" spans="1:79" s="6" customFormat="1" x14ac:dyDescent="0.25">
      <c r="A20" s="25"/>
      <c r="B20" s="3"/>
      <c r="C20" s="3"/>
      <c r="D20" s="3"/>
      <c r="F20" s="3"/>
      <c r="G20" s="3"/>
      <c r="H20" s="3"/>
      <c r="I20" s="25"/>
      <c r="J20" s="37"/>
      <c r="K20" s="14"/>
      <c r="L20" s="14"/>
      <c r="M20" s="14"/>
      <c r="N20" s="37"/>
      <c r="O20" s="14"/>
      <c r="P20" s="14"/>
      <c r="Q20" s="37"/>
      <c r="R20" s="37"/>
      <c r="S20" s="14"/>
      <c r="T20" s="42"/>
      <c r="U20" s="19"/>
      <c r="V20" s="19"/>
      <c r="W20" s="42"/>
      <c r="X20" s="19"/>
      <c r="Y20" s="42"/>
      <c r="Z20" s="19"/>
      <c r="AA20" s="37"/>
      <c r="AB20" s="14"/>
      <c r="AC20" s="14"/>
      <c r="AD20" s="37"/>
      <c r="AE20" s="14"/>
      <c r="AF20" s="37"/>
      <c r="AG20" s="14"/>
      <c r="AH20" s="25"/>
      <c r="AI20" s="25"/>
      <c r="AJ20" s="14"/>
      <c r="AK20" s="27"/>
      <c r="AL20" s="27"/>
      <c r="AM20" s="23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8"/>
      <c r="CA20" s="25"/>
    </row>
    <row r="21" spans="1:79" s="6" customFormat="1" x14ac:dyDescent="0.25">
      <c r="A21" s="25"/>
      <c r="B21" s="3" t="s">
        <v>117</v>
      </c>
      <c r="C21" s="3"/>
      <c r="D21" s="44" t="s">
        <v>118</v>
      </c>
      <c r="F21" s="3"/>
      <c r="G21" s="3" t="s">
        <v>121</v>
      </c>
      <c r="H21" s="3"/>
      <c r="I21" s="25"/>
      <c r="J21" s="37">
        <f t="shared" si="21"/>
        <v>51.288648648648653</v>
      </c>
      <c r="K21" s="14">
        <f t="shared" si="22"/>
        <v>4.0240000495785662</v>
      </c>
      <c r="L21" s="14">
        <f t="shared" si="23"/>
        <v>3.6856286549707633</v>
      </c>
      <c r="M21" s="14">
        <f t="shared" si="24"/>
        <v>26.904238203468683</v>
      </c>
      <c r="N21" s="37">
        <f t="shared" si="25"/>
        <v>55.073888888888888</v>
      </c>
      <c r="O21" s="14">
        <f t="shared" si="26"/>
        <v>1.3153076923076945</v>
      </c>
      <c r="P21" s="14">
        <f t="shared" si="27"/>
        <v>32.113335606340115</v>
      </c>
      <c r="Q21" s="37">
        <f t="shared" si="28"/>
        <v>47.702631578947361</v>
      </c>
      <c r="R21" s="37">
        <f t="shared" si="29"/>
        <v>4.4360714285714309</v>
      </c>
      <c r="S21" s="14">
        <f t="shared" si="30"/>
        <v>20.153330361350697</v>
      </c>
      <c r="T21" s="42">
        <f t="shared" si="31"/>
        <v>53.706999999999994</v>
      </c>
      <c r="U21" s="19">
        <f t="shared" si="32"/>
        <v>0.5329999999999977</v>
      </c>
      <c r="V21" s="19">
        <f t="shared" si="33"/>
        <v>23.1032339944</v>
      </c>
      <c r="W21" s="42">
        <f t="shared" si="34"/>
        <v>53.173999999999999</v>
      </c>
      <c r="X21" s="19">
        <f t="shared" si="35"/>
        <v>28.881017018103762</v>
      </c>
      <c r="Y21" s="42">
        <f t="shared" si="36"/>
        <v>54.239999999999995</v>
      </c>
      <c r="Z21" s="19">
        <f t="shared" si="37"/>
        <v>15.259014384946374</v>
      </c>
      <c r="AA21" s="37">
        <f t="shared" si="38"/>
        <v>50.392962962962969</v>
      </c>
      <c r="AB21" s="14">
        <f t="shared" si="39"/>
        <v>5.2183791208790877</v>
      </c>
      <c r="AC21" s="14">
        <f t="shared" si="40"/>
        <v>28.129507351061854</v>
      </c>
      <c r="AD21" s="37">
        <f t="shared" si="41"/>
        <v>55.804615384615389</v>
      </c>
      <c r="AE21" s="14">
        <f t="shared" si="42"/>
        <v>33.244130451366225</v>
      </c>
      <c r="AF21" s="37">
        <f t="shared" si="43"/>
        <v>45.367857142857133</v>
      </c>
      <c r="AG21" s="14">
        <f t="shared" si="44"/>
        <v>21.150460710474064</v>
      </c>
      <c r="AH21" s="25"/>
      <c r="AI21" s="25">
        <v>1000</v>
      </c>
      <c r="AJ21" s="14">
        <v>52478.879999999997</v>
      </c>
      <c r="AK21" s="27">
        <v>2373.62</v>
      </c>
      <c r="AL21" s="27">
        <v>90.89</v>
      </c>
      <c r="AM21" s="23">
        <v>51.29</v>
      </c>
      <c r="AN21" s="19">
        <v>85.58</v>
      </c>
      <c r="AO21" s="19">
        <v>71.61</v>
      </c>
      <c r="AP21" s="19">
        <v>71.13</v>
      </c>
      <c r="AQ21" s="19">
        <v>25.54</v>
      </c>
      <c r="AR21" s="19">
        <v>12.01</v>
      </c>
      <c r="AS21" s="19">
        <v>38.409999999999997</v>
      </c>
      <c r="AT21" s="19">
        <v>50.49</v>
      </c>
      <c r="AU21" s="19">
        <v>55.03</v>
      </c>
      <c r="AV21" s="19">
        <v>82.64</v>
      </c>
      <c r="AW21" s="19">
        <v>44.63</v>
      </c>
      <c r="AX21" s="31">
        <v>99.06</v>
      </c>
      <c r="AY21" s="31">
        <v>95.27</v>
      </c>
      <c r="AZ21" s="31">
        <v>18.02</v>
      </c>
      <c r="BA21" s="31">
        <v>99.15</v>
      </c>
      <c r="BB21" s="31">
        <v>20.100000000000001</v>
      </c>
      <c r="BC21" s="31">
        <v>15.16</v>
      </c>
      <c r="BD21" s="31">
        <v>66.989999999999995</v>
      </c>
      <c r="BE21" s="31">
        <v>17.079999999999998</v>
      </c>
      <c r="BF21" s="31">
        <v>64.8</v>
      </c>
      <c r="BG21" s="31">
        <v>21.1</v>
      </c>
      <c r="BH21" s="31">
        <v>42.65</v>
      </c>
      <c r="BI21" s="31">
        <v>74.709999999999994</v>
      </c>
      <c r="BJ21" s="31">
        <v>91.37</v>
      </c>
      <c r="BK21" s="31">
        <v>25.46</v>
      </c>
      <c r="BL21" s="31">
        <v>49.48</v>
      </c>
      <c r="BM21" s="31">
        <v>38.380000000000003</v>
      </c>
      <c r="BN21" s="31">
        <v>16.7</v>
      </c>
      <c r="BO21" s="31">
        <v>43</v>
      </c>
      <c r="BP21" s="31">
        <v>43.38</v>
      </c>
      <c r="BQ21" s="31">
        <v>55.95</v>
      </c>
      <c r="BR21" s="31">
        <v>87.58</v>
      </c>
      <c r="BS21" s="31">
        <v>12.59</v>
      </c>
      <c r="BT21" s="31">
        <v>24.3</v>
      </c>
      <c r="BU21" s="31">
        <v>76.39</v>
      </c>
      <c r="BV21" s="31">
        <v>69.44</v>
      </c>
      <c r="BW21" s="31">
        <v>48.88</v>
      </c>
      <c r="BX21" s="31">
        <v>43.62</v>
      </c>
      <c r="BY21" s="8"/>
      <c r="CA21" s="25"/>
    </row>
    <row r="22" spans="1:79" s="6" customFormat="1" x14ac:dyDescent="0.25">
      <c r="A22" s="25"/>
      <c r="B22" s="3" t="s">
        <v>117</v>
      </c>
      <c r="C22" s="3"/>
      <c r="D22" s="44" t="s">
        <v>119</v>
      </c>
      <c r="F22" s="3"/>
      <c r="G22" s="3" t="s">
        <v>121</v>
      </c>
      <c r="H22" s="3"/>
      <c r="I22" s="25"/>
      <c r="J22" s="37">
        <f t="shared" si="21"/>
        <v>51.057027027027033</v>
      </c>
      <c r="K22" s="14">
        <f t="shared" si="22"/>
        <v>4.0958217474619483</v>
      </c>
      <c r="L22" s="14">
        <f t="shared" si="23"/>
        <v>2.4295321637426888</v>
      </c>
      <c r="M22" s="14">
        <f t="shared" si="24"/>
        <v>26.959299540269441</v>
      </c>
      <c r="N22" s="37">
        <f t="shared" si="25"/>
        <v>53.55222222222222</v>
      </c>
      <c r="O22" s="14">
        <f t="shared" si="26"/>
        <v>1.926153846153845</v>
      </c>
      <c r="P22" s="14">
        <f t="shared" si="27"/>
        <v>32.700316266828629</v>
      </c>
      <c r="Q22" s="37">
        <f t="shared" si="28"/>
        <v>48.693157894736842</v>
      </c>
      <c r="R22" s="37">
        <f t="shared" si="29"/>
        <v>5.3640000000000043</v>
      </c>
      <c r="S22" s="14">
        <f t="shared" si="30"/>
        <v>19.76960959938037</v>
      </c>
      <c r="T22" s="42">
        <f t="shared" si="31"/>
        <v>53.684000000000005</v>
      </c>
      <c r="U22" s="19">
        <f t="shared" si="32"/>
        <v>2.9140000000000015</v>
      </c>
      <c r="V22" s="19">
        <f t="shared" si="33"/>
        <v>21.852708390494737</v>
      </c>
      <c r="W22" s="42">
        <f t="shared" si="34"/>
        <v>50.769999999999996</v>
      </c>
      <c r="X22" s="19">
        <f t="shared" si="35"/>
        <v>27.44223314528174</v>
      </c>
      <c r="Y22" s="42">
        <f t="shared" si="36"/>
        <v>56.597999999999999</v>
      </c>
      <c r="Z22" s="19">
        <f t="shared" si="37"/>
        <v>13.602307745379102</v>
      </c>
      <c r="AA22" s="37">
        <f t="shared" si="38"/>
        <v>50.084074074074074</v>
      </c>
      <c r="AB22" s="14">
        <f t="shared" si="39"/>
        <v>4.3761538461538443</v>
      </c>
      <c r="AC22" s="14">
        <f t="shared" si="40"/>
        <v>28.559077205143168</v>
      </c>
      <c r="AD22" s="37">
        <f t="shared" si="41"/>
        <v>54.622307692307686</v>
      </c>
      <c r="AE22" s="14">
        <f t="shared" si="42"/>
        <v>34.45021115349963</v>
      </c>
      <c r="AF22" s="37">
        <f t="shared" si="43"/>
        <v>45.87</v>
      </c>
      <c r="AG22" s="14">
        <f t="shared" si="44"/>
        <v>20.834007570042104</v>
      </c>
      <c r="AH22" s="25"/>
      <c r="AI22" s="25">
        <v>1000</v>
      </c>
      <c r="AJ22" s="14">
        <v>52512.92</v>
      </c>
      <c r="AK22" s="27">
        <v>2339.58</v>
      </c>
      <c r="AL22" s="27">
        <v>91.01</v>
      </c>
      <c r="AM22" s="23">
        <v>51.06</v>
      </c>
      <c r="AN22" s="19">
        <v>82.7</v>
      </c>
      <c r="AO22" s="19">
        <v>67.52</v>
      </c>
      <c r="AP22" s="19">
        <v>66.239999999999995</v>
      </c>
      <c r="AQ22" s="19">
        <v>27.87</v>
      </c>
      <c r="AR22" s="19">
        <v>9.52</v>
      </c>
      <c r="AS22" s="19">
        <v>44.24</v>
      </c>
      <c r="AT22" s="19">
        <v>47.6</v>
      </c>
      <c r="AU22" s="19">
        <v>55.45</v>
      </c>
      <c r="AV22" s="19">
        <v>82.63</v>
      </c>
      <c r="AW22" s="19">
        <v>53.07</v>
      </c>
      <c r="AX22" s="31">
        <v>99.02</v>
      </c>
      <c r="AY22" s="31">
        <v>95.15</v>
      </c>
      <c r="AZ22" s="31">
        <v>13.44</v>
      </c>
      <c r="BA22" s="31">
        <v>99.15</v>
      </c>
      <c r="BB22" s="31">
        <v>18.46</v>
      </c>
      <c r="BC22" s="31">
        <v>12.72</v>
      </c>
      <c r="BD22" s="31">
        <v>67.02</v>
      </c>
      <c r="BE22" s="31">
        <v>15.9</v>
      </c>
      <c r="BF22" s="31">
        <v>65.36</v>
      </c>
      <c r="BG22" s="31">
        <v>20.22</v>
      </c>
      <c r="BH22" s="31">
        <v>36.29</v>
      </c>
      <c r="BI22" s="31">
        <v>76.75</v>
      </c>
      <c r="BJ22" s="31">
        <v>90.61</v>
      </c>
      <c r="BK22" s="31">
        <v>22.9</v>
      </c>
      <c r="BL22" s="31">
        <v>52.99</v>
      </c>
      <c r="BM22" s="31">
        <v>36.950000000000003</v>
      </c>
      <c r="BN22" s="31">
        <v>19.420000000000002</v>
      </c>
      <c r="BO22" s="31">
        <v>41.86</v>
      </c>
      <c r="BP22" s="31">
        <v>37.25</v>
      </c>
      <c r="BQ22" s="31">
        <v>53.51</v>
      </c>
      <c r="BR22" s="31">
        <v>86.47</v>
      </c>
      <c r="BS22" s="31">
        <v>12.17</v>
      </c>
      <c r="BT22" s="31">
        <v>28.26</v>
      </c>
      <c r="BU22" s="31">
        <v>74.91</v>
      </c>
      <c r="BV22" s="31">
        <v>67.39</v>
      </c>
      <c r="BW22" s="31">
        <v>58.3</v>
      </c>
      <c r="BX22" s="31">
        <v>49.8</v>
      </c>
      <c r="BY22" s="8"/>
      <c r="CA22" s="25"/>
    </row>
    <row r="23" spans="1:79" s="6" customFormat="1" x14ac:dyDescent="0.25">
      <c r="A23" s="25"/>
      <c r="B23" s="3" t="s">
        <v>117</v>
      </c>
      <c r="C23" s="3"/>
      <c r="D23" s="44" t="s">
        <v>120</v>
      </c>
      <c r="F23" s="3"/>
      <c r="G23" s="3" t="s">
        <v>121</v>
      </c>
      <c r="H23" s="3"/>
      <c r="I23" s="25"/>
      <c r="J23" s="37">
        <f t="shared" si="21"/>
        <v>51.947837837837831</v>
      </c>
      <c r="K23" s="14">
        <f t="shared" si="22"/>
        <v>5.0900801775913509</v>
      </c>
      <c r="L23" s="14">
        <f t="shared" si="23"/>
        <v>5.5964619883041022</v>
      </c>
      <c r="M23" s="14">
        <f t="shared" si="24"/>
        <v>26.840656750245785</v>
      </c>
      <c r="N23" s="37">
        <f t="shared" si="25"/>
        <v>57.695555555555558</v>
      </c>
      <c r="O23" s="14">
        <f t="shared" si="26"/>
        <v>2.1929230769230834</v>
      </c>
      <c r="P23" s="14">
        <f t="shared" si="27"/>
        <v>30.624601987839437</v>
      </c>
      <c r="Q23" s="37">
        <f t="shared" si="28"/>
        <v>46.502631578947366</v>
      </c>
      <c r="R23" s="37">
        <f t="shared" si="29"/>
        <v>1.9280714285714353</v>
      </c>
      <c r="S23" s="14">
        <f t="shared" si="30"/>
        <v>21.294886176857538</v>
      </c>
      <c r="T23" s="42">
        <f t="shared" si="31"/>
        <v>51.936</v>
      </c>
      <c r="U23" s="19">
        <f t="shared" si="32"/>
        <v>2.5919999999999952</v>
      </c>
      <c r="V23" s="19">
        <f t="shared" si="33"/>
        <v>25.421938242392134</v>
      </c>
      <c r="W23" s="42">
        <f t="shared" si="34"/>
        <v>54.527999999999999</v>
      </c>
      <c r="X23" s="19">
        <f t="shared" si="35"/>
        <v>28.625456083702836</v>
      </c>
      <c r="Y23" s="42">
        <f t="shared" si="36"/>
        <v>49.344000000000008</v>
      </c>
      <c r="Z23" s="19">
        <f t="shared" si="37"/>
        <v>21.440527605448509</v>
      </c>
      <c r="AA23" s="37">
        <f t="shared" si="38"/>
        <v>51.952222222222225</v>
      </c>
      <c r="AB23" s="14">
        <f t="shared" si="39"/>
        <v>6.712994505494505</v>
      </c>
      <c r="AC23" s="14">
        <f t="shared" si="40"/>
        <v>27.34743556713801</v>
      </c>
      <c r="AD23" s="37">
        <f t="shared" si="41"/>
        <v>58.913846153846166</v>
      </c>
      <c r="AE23" s="14">
        <f t="shared" si="42"/>
        <v>31.274278824240394</v>
      </c>
      <c r="AF23" s="37">
        <f t="shared" si="43"/>
        <v>45.487857142857138</v>
      </c>
      <c r="AG23" s="14">
        <f t="shared" si="44"/>
        <v>21.15032359717711</v>
      </c>
      <c r="AH23" s="25"/>
      <c r="AI23" s="25">
        <v>1000</v>
      </c>
      <c r="AJ23" s="14">
        <v>52528.24</v>
      </c>
      <c r="AK23" s="27">
        <v>2324.2600000000002</v>
      </c>
      <c r="AL23" s="27">
        <v>91.1</v>
      </c>
      <c r="AM23" s="23">
        <v>51.95</v>
      </c>
      <c r="AN23" s="19">
        <v>85.58</v>
      </c>
      <c r="AO23" s="19">
        <v>75.44</v>
      </c>
      <c r="AP23" s="19">
        <v>70.44</v>
      </c>
      <c r="AQ23" s="19">
        <v>28.92</v>
      </c>
      <c r="AR23" s="19">
        <v>12.26</v>
      </c>
      <c r="AS23" s="19">
        <v>17.399999999999999</v>
      </c>
      <c r="AT23" s="19">
        <v>39.340000000000003</v>
      </c>
      <c r="AU23" s="19">
        <v>53.72</v>
      </c>
      <c r="AV23" s="19">
        <v>83.18</v>
      </c>
      <c r="AW23" s="19">
        <v>53.08</v>
      </c>
      <c r="AX23" s="31">
        <v>99.15</v>
      </c>
      <c r="AY23" s="31">
        <v>95.37</v>
      </c>
      <c r="AZ23" s="31">
        <v>11.9</v>
      </c>
      <c r="BA23" s="31">
        <v>99.15</v>
      </c>
      <c r="BB23" s="31">
        <v>32.1</v>
      </c>
      <c r="BC23" s="31">
        <v>26.48</v>
      </c>
      <c r="BD23" s="31">
        <v>66.59</v>
      </c>
      <c r="BE23" s="31">
        <v>24.82</v>
      </c>
      <c r="BF23" s="31">
        <v>67.84</v>
      </c>
      <c r="BG23" s="31">
        <v>20.420000000000002</v>
      </c>
      <c r="BH23" s="31">
        <v>54.82</v>
      </c>
      <c r="BI23" s="31">
        <v>75.06</v>
      </c>
      <c r="BJ23" s="31">
        <v>92.18</v>
      </c>
      <c r="BK23" s="31">
        <v>32.99</v>
      </c>
      <c r="BL23" s="31">
        <v>49.59</v>
      </c>
      <c r="BM23" s="31">
        <v>37.74</v>
      </c>
      <c r="BN23" s="31">
        <v>14.95</v>
      </c>
      <c r="BO23" s="31">
        <v>40.75</v>
      </c>
      <c r="BP23" s="31">
        <v>38.119999999999997</v>
      </c>
      <c r="BQ23" s="31">
        <v>44.88</v>
      </c>
      <c r="BR23" s="31">
        <v>87.52</v>
      </c>
      <c r="BS23" s="31">
        <v>13.11</v>
      </c>
      <c r="BT23" s="31">
        <v>26.02</v>
      </c>
      <c r="BU23" s="31">
        <v>78.12</v>
      </c>
      <c r="BV23" s="31">
        <v>71.349999999999994</v>
      </c>
      <c r="BW23" s="31">
        <v>55.02</v>
      </c>
      <c r="BX23" s="31">
        <v>46.67</v>
      </c>
      <c r="BY23" s="8"/>
      <c r="CA23" s="25"/>
    </row>
    <row r="24" spans="1:79" s="6" customFormat="1" x14ac:dyDescent="0.25">
      <c r="A24" s="25"/>
      <c r="B24" s="3" t="s">
        <v>116</v>
      </c>
      <c r="C24" s="3"/>
      <c r="D24" s="44" t="s">
        <v>118</v>
      </c>
      <c r="F24" s="3" t="s">
        <v>101</v>
      </c>
      <c r="G24" s="3" t="s">
        <v>121</v>
      </c>
      <c r="H24" s="3"/>
      <c r="I24" s="25"/>
      <c r="J24" s="37">
        <f t="shared" si="21"/>
        <v>53.56837837837837</v>
      </c>
      <c r="K24" s="14">
        <f t="shared" si="22"/>
        <v>4.4725008197249361</v>
      </c>
      <c r="L24" s="14">
        <f t="shared" si="23"/>
        <v>2.0114444444444395</v>
      </c>
      <c r="M24" s="14">
        <f t="shared" si="24"/>
        <v>27.295924704586429</v>
      </c>
      <c r="N24" s="37">
        <f t="shared" si="25"/>
        <v>53.801666666666662</v>
      </c>
      <c r="O24" s="14">
        <f t="shared" si="26"/>
        <v>1.7499230769230749</v>
      </c>
      <c r="P24" s="14">
        <f t="shared" si="27"/>
        <v>32.104014157111266</v>
      </c>
      <c r="Q24" s="37">
        <f t="shared" si="28"/>
        <v>53.347368421052636</v>
      </c>
      <c r="R24" s="37">
        <f t="shared" si="29"/>
        <v>5.69092857142856</v>
      </c>
      <c r="S24" s="14">
        <f t="shared" si="30"/>
        <v>21.780690347694669</v>
      </c>
      <c r="T24" s="42">
        <f t="shared" si="31"/>
        <v>56.503999999999998</v>
      </c>
      <c r="U24" s="19">
        <f t="shared" si="32"/>
        <v>5.23</v>
      </c>
      <c r="V24" s="19">
        <f t="shared" si="33"/>
        <v>22.784730939820211</v>
      </c>
      <c r="W24" s="42">
        <f t="shared" si="34"/>
        <v>51.274000000000001</v>
      </c>
      <c r="X24" s="19">
        <f t="shared" si="35"/>
        <v>29.27749825377844</v>
      </c>
      <c r="Y24" s="42">
        <f t="shared" si="36"/>
        <v>61.734000000000002</v>
      </c>
      <c r="Z24" s="19">
        <f t="shared" si="37"/>
        <v>11.243230140844737</v>
      </c>
      <c r="AA24" s="37">
        <f t="shared" si="38"/>
        <v>52.481111111111119</v>
      </c>
      <c r="AB24" s="14">
        <f t="shared" si="39"/>
        <v>2.210851648351646</v>
      </c>
      <c r="AC24" s="14">
        <f t="shared" si="40"/>
        <v>28.711825713501202</v>
      </c>
      <c r="AD24" s="37">
        <f t="shared" si="41"/>
        <v>54.773846153846151</v>
      </c>
      <c r="AE24" s="14">
        <f t="shared" si="42"/>
        <v>33.075586287835073</v>
      </c>
      <c r="AF24" s="37">
        <f t="shared" si="43"/>
        <v>50.352142857142859</v>
      </c>
      <c r="AG24" s="14">
        <f t="shared" si="44"/>
        <v>23.761076568494897</v>
      </c>
      <c r="AH24" s="25"/>
      <c r="AI24" s="25">
        <v>1000</v>
      </c>
      <c r="AJ24" s="14">
        <v>52791.61</v>
      </c>
      <c r="AK24" s="27">
        <v>2060.9</v>
      </c>
      <c r="AL24" s="27">
        <v>91.89</v>
      </c>
      <c r="AM24" s="23">
        <v>53.57</v>
      </c>
      <c r="AN24" s="19">
        <v>84.99</v>
      </c>
      <c r="AO24" s="19">
        <v>69.19</v>
      </c>
      <c r="AP24" s="19">
        <v>68.83</v>
      </c>
      <c r="AQ24" s="19">
        <v>24.63</v>
      </c>
      <c r="AR24" s="19">
        <v>8.73</v>
      </c>
      <c r="AS24" s="19">
        <v>53.36</v>
      </c>
      <c r="AT24" s="19">
        <v>54.8</v>
      </c>
      <c r="AU24" s="19">
        <v>63.56</v>
      </c>
      <c r="AV24" s="19">
        <v>82.96</v>
      </c>
      <c r="AW24" s="19">
        <v>53.99</v>
      </c>
      <c r="AX24" s="31">
        <v>99.15</v>
      </c>
      <c r="AY24" s="31">
        <v>95.46</v>
      </c>
      <c r="AZ24" s="31">
        <v>19.78</v>
      </c>
      <c r="BA24" s="31">
        <v>99.15</v>
      </c>
      <c r="BB24" s="31">
        <v>17.98</v>
      </c>
      <c r="BC24" s="31">
        <v>13.15</v>
      </c>
      <c r="BD24" s="31">
        <v>65.83</v>
      </c>
      <c r="BE24" s="31">
        <v>24.52</v>
      </c>
      <c r="BF24" s="31">
        <v>58.08</v>
      </c>
      <c r="BG24" s="31">
        <v>17.93</v>
      </c>
      <c r="BH24" s="31">
        <v>36.979999999999997</v>
      </c>
      <c r="BI24" s="31">
        <v>74.63</v>
      </c>
      <c r="BJ24" s="31">
        <v>89.42</v>
      </c>
      <c r="BK24" s="31">
        <v>20.45</v>
      </c>
      <c r="BL24" s="31">
        <v>90.78</v>
      </c>
      <c r="BM24" s="31">
        <v>40.090000000000003</v>
      </c>
      <c r="BN24" s="31">
        <v>23.84</v>
      </c>
      <c r="BO24" s="31">
        <v>46.57</v>
      </c>
      <c r="BP24" s="31">
        <v>41.97</v>
      </c>
      <c r="BQ24" s="31">
        <v>59.28</v>
      </c>
      <c r="BR24" s="31">
        <v>87.1</v>
      </c>
      <c r="BS24" s="31">
        <v>12.67</v>
      </c>
      <c r="BT24" s="31">
        <v>27.2</v>
      </c>
      <c r="BU24" s="31">
        <v>75.7</v>
      </c>
      <c r="BV24" s="31">
        <v>69.27</v>
      </c>
      <c r="BW24" s="31">
        <v>60.16</v>
      </c>
      <c r="BX24" s="31">
        <v>49.85</v>
      </c>
      <c r="BY24" s="8"/>
      <c r="CA24" s="25"/>
    </row>
    <row r="25" spans="1:79" s="6" customFormat="1" x14ac:dyDescent="0.25">
      <c r="A25" s="25"/>
      <c r="B25" s="3" t="s">
        <v>116</v>
      </c>
      <c r="C25" s="3"/>
      <c r="D25" s="44" t="s">
        <v>119</v>
      </c>
      <c r="F25" s="3" t="s">
        <v>101</v>
      </c>
      <c r="G25" s="3" t="s">
        <v>121</v>
      </c>
      <c r="H25" s="3"/>
      <c r="I25" s="25"/>
      <c r="J25" s="37">
        <f t="shared" si="21"/>
        <v>52.225405405405397</v>
      </c>
      <c r="K25" s="14">
        <f t="shared" si="22"/>
        <v>3.6329704776877398</v>
      </c>
      <c r="L25" s="14">
        <f t="shared" si="23"/>
        <v>2.2183518518518568</v>
      </c>
      <c r="M25" s="14">
        <f t="shared" si="24"/>
        <v>28.325267355871365</v>
      </c>
      <c r="N25" s="37">
        <f t="shared" si="25"/>
        <v>52.822222222222223</v>
      </c>
      <c r="O25" s="14">
        <f t="shared" si="26"/>
        <v>0.63015384615384562</v>
      </c>
      <c r="P25" s="14">
        <f t="shared" si="27"/>
        <v>33.649794213594873</v>
      </c>
      <c r="Q25" s="37">
        <f t="shared" si="28"/>
        <v>51.66</v>
      </c>
      <c r="R25" s="37">
        <f t="shared" si="29"/>
        <v>4.9902142857142842</v>
      </c>
      <c r="S25" s="14">
        <f t="shared" si="30"/>
        <v>22.114329005611296</v>
      </c>
      <c r="T25" s="42">
        <f t="shared" si="31"/>
        <v>55.463000000000001</v>
      </c>
      <c r="U25" s="19">
        <f t="shared" si="32"/>
        <v>3.5509999999999984</v>
      </c>
      <c r="V25" s="19">
        <f t="shared" si="33"/>
        <v>21.824456488077775</v>
      </c>
      <c r="W25" s="42">
        <f t="shared" si="34"/>
        <v>51.911999999999999</v>
      </c>
      <c r="X25" s="19">
        <f t="shared" si="35"/>
        <v>27.789706295677185</v>
      </c>
      <c r="Y25" s="42">
        <f t="shared" si="36"/>
        <v>59.013999999999996</v>
      </c>
      <c r="Z25" s="19">
        <f t="shared" si="37"/>
        <v>12.454991930948784</v>
      </c>
      <c r="AA25" s="37">
        <f t="shared" si="38"/>
        <v>51.026296296296287</v>
      </c>
      <c r="AB25" s="14">
        <f t="shared" si="39"/>
        <v>2.0693681318681314</v>
      </c>
      <c r="AC25" s="14">
        <f t="shared" si="40"/>
        <v>30.294332087916203</v>
      </c>
      <c r="AD25" s="37">
        <f t="shared" si="41"/>
        <v>53.17230769230769</v>
      </c>
      <c r="AE25" s="14">
        <f t="shared" si="42"/>
        <v>35.641895217209708</v>
      </c>
      <c r="AF25" s="37">
        <f t="shared" si="43"/>
        <v>49.033571428571427</v>
      </c>
      <c r="AG25" s="14">
        <f t="shared" si="44"/>
        <v>24.126471711481102</v>
      </c>
      <c r="AH25" s="25"/>
      <c r="AI25" s="25">
        <v>1000</v>
      </c>
      <c r="AJ25" s="14">
        <v>52774.81</v>
      </c>
      <c r="AK25" s="27">
        <v>2077.69</v>
      </c>
      <c r="AL25" s="27">
        <v>91.67</v>
      </c>
      <c r="AM25" s="23">
        <v>52.22</v>
      </c>
      <c r="AN25" s="19">
        <v>82.88</v>
      </c>
      <c r="AO25" s="19">
        <v>68.58</v>
      </c>
      <c r="AP25" s="19">
        <v>69.78</v>
      </c>
      <c r="AQ25" s="19">
        <v>28.1</v>
      </c>
      <c r="AR25" s="19">
        <v>10.220000000000001</v>
      </c>
      <c r="AS25" s="19">
        <v>51.19</v>
      </c>
      <c r="AT25" s="19">
        <v>47.31</v>
      </c>
      <c r="AU25" s="19">
        <v>61</v>
      </c>
      <c r="AV25" s="19">
        <v>82.27</v>
      </c>
      <c r="AW25" s="19">
        <v>53.3</v>
      </c>
      <c r="AX25" s="31">
        <v>98.93</v>
      </c>
      <c r="AY25" s="31">
        <v>95.05</v>
      </c>
      <c r="AZ25" s="31">
        <v>12.12</v>
      </c>
      <c r="BA25" s="31">
        <v>99.16</v>
      </c>
      <c r="BB25" s="31">
        <v>14.4</v>
      </c>
      <c r="BC25" s="31">
        <v>10.96</v>
      </c>
      <c r="BD25" s="31">
        <v>67.63</v>
      </c>
      <c r="BE25" s="31">
        <v>16.36</v>
      </c>
      <c r="BF25" s="31">
        <v>60.95</v>
      </c>
      <c r="BG25" s="31">
        <v>11.14</v>
      </c>
      <c r="BH25" s="31">
        <v>37.340000000000003</v>
      </c>
      <c r="BI25" s="31">
        <v>76.97</v>
      </c>
      <c r="BJ25" s="31">
        <v>90.23</v>
      </c>
      <c r="BK25" s="31">
        <v>18.48</v>
      </c>
      <c r="BL25" s="31">
        <v>90.77</v>
      </c>
      <c r="BM25" s="31">
        <v>37.04</v>
      </c>
      <c r="BN25" s="31">
        <v>25.76</v>
      </c>
      <c r="BO25" s="31">
        <v>42.56</v>
      </c>
      <c r="BP25" s="31">
        <v>37.18</v>
      </c>
      <c r="BQ25" s="31">
        <v>53.98</v>
      </c>
      <c r="BR25" s="31">
        <v>88.12</v>
      </c>
      <c r="BS25" s="31">
        <v>13.51</v>
      </c>
      <c r="BT25" s="31">
        <v>27.3</v>
      </c>
      <c r="BU25" s="31">
        <v>77.64</v>
      </c>
      <c r="BV25" s="31">
        <v>70.239999999999995</v>
      </c>
      <c r="BW25" s="31">
        <v>56.09</v>
      </c>
      <c r="BX25" s="31">
        <v>47.8</v>
      </c>
      <c r="BY25" s="8"/>
      <c r="CA25" s="25"/>
    </row>
    <row r="26" spans="1:79" s="6" customFormat="1" x14ac:dyDescent="0.25">
      <c r="A26" s="25"/>
      <c r="B26" s="3" t="s">
        <v>116</v>
      </c>
      <c r="C26" s="3"/>
      <c r="D26" s="44" t="s">
        <v>120</v>
      </c>
      <c r="F26" s="3" t="s">
        <v>101</v>
      </c>
      <c r="G26" s="3" t="s">
        <v>121</v>
      </c>
      <c r="H26" s="3"/>
      <c r="I26" s="25"/>
      <c r="J26" s="37">
        <f t="shared" si="21"/>
        <v>54.692162162162155</v>
      </c>
      <c r="K26" s="14">
        <f t="shared" si="22"/>
        <v>4.1294379359777107</v>
      </c>
      <c r="L26" s="14">
        <f t="shared" si="23"/>
        <v>2.7052777777777841</v>
      </c>
      <c r="M26" s="14">
        <f t="shared" si="24"/>
        <v>27.08113496515114</v>
      </c>
      <c r="N26" s="37">
        <f t="shared" si="25"/>
        <v>57.47055555555557</v>
      </c>
      <c r="O26" s="14">
        <f t="shared" si="26"/>
        <v>1.7270000000000074</v>
      </c>
      <c r="P26" s="14">
        <f t="shared" si="27"/>
        <v>30.936857642664176</v>
      </c>
      <c r="Q26" s="37">
        <f t="shared" si="28"/>
        <v>52.06</v>
      </c>
      <c r="R26" s="37">
        <f t="shared" si="29"/>
        <v>5.3783571428571442</v>
      </c>
      <c r="S26" s="14">
        <f t="shared" si="30"/>
        <v>22.521520234749058</v>
      </c>
      <c r="T26" s="42">
        <f t="shared" si="31"/>
        <v>57.480999999999995</v>
      </c>
      <c r="U26" s="19">
        <f t="shared" si="32"/>
        <v>2.5050000000000026</v>
      </c>
      <c r="V26" s="19">
        <f t="shared" si="33"/>
        <v>23.034799521593428</v>
      </c>
      <c r="W26" s="42">
        <f t="shared" si="34"/>
        <v>54.975999999999999</v>
      </c>
      <c r="X26" s="19">
        <f t="shared" si="35"/>
        <v>29.434620160620366</v>
      </c>
      <c r="Y26" s="42">
        <f t="shared" si="36"/>
        <v>59.986000000000004</v>
      </c>
      <c r="Z26" s="19">
        <f t="shared" si="37"/>
        <v>13.50026162709448</v>
      </c>
      <c r="AA26" s="37">
        <f t="shared" si="38"/>
        <v>53.659259259259265</v>
      </c>
      <c r="AB26" s="14">
        <f t="shared" si="39"/>
        <v>4.600357142857149</v>
      </c>
      <c r="AC26" s="14">
        <f t="shared" si="40"/>
        <v>28.364524782163535</v>
      </c>
      <c r="AD26" s="37">
        <f t="shared" si="41"/>
        <v>58.430000000000014</v>
      </c>
      <c r="AE26" s="14">
        <f t="shared" si="42"/>
        <v>31.442914818885527</v>
      </c>
      <c r="AF26" s="37">
        <f t="shared" si="43"/>
        <v>49.229285714285716</v>
      </c>
      <c r="AG26" s="14">
        <f t="shared" si="44"/>
        <v>24.348048752645951</v>
      </c>
      <c r="AH26" s="25"/>
      <c r="AI26" s="25">
        <v>1000</v>
      </c>
      <c r="AJ26" s="14">
        <v>52817.05</v>
      </c>
      <c r="AK26" s="27">
        <v>2035.45</v>
      </c>
      <c r="AL26" s="27">
        <v>92.05</v>
      </c>
      <c r="AM26" s="23">
        <v>54.69</v>
      </c>
      <c r="AN26" s="19">
        <v>87.1</v>
      </c>
      <c r="AO26" s="19">
        <v>74.63</v>
      </c>
      <c r="AP26" s="19">
        <v>72.63</v>
      </c>
      <c r="AQ26" s="19">
        <v>30.05</v>
      </c>
      <c r="AR26" s="19">
        <v>10.47</v>
      </c>
      <c r="AS26" s="19">
        <v>47.87</v>
      </c>
      <c r="AT26" s="19">
        <v>46.65</v>
      </c>
      <c r="AU26" s="19">
        <v>63.26</v>
      </c>
      <c r="AV26" s="19">
        <v>83.92</v>
      </c>
      <c r="AW26" s="19">
        <v>58.23</v>
      </c>
      <c r="AX26" s="31">
        <v>98.87</v>
      </c>
      <c r="AY26" s="31">
        <v>95.49</v>
      </c>
      <c r="AZ26" s="31">
        <v>17.04</v>
      </c>
      <c r="BA26" s="31">
        <v>99.16</v>
      </c>
      <c r="BB26" s="31">
        <v>36.299999999999997</v>
      </c>
      <c r="BC26" s="31">
        <v>24.21</v>
      </c>
      <c r="BD26" s="31">
        <v>67.260000000000005</v>
      </c>
      <c r="BE26" s="31">
        <v>21.52</v>
      </c>
      <c r="BF26" s="31">
        <v>72.150000000000006</v>
      </c>
      <c r="BG26" s="31">
        <v>15.7</v>
      </c>
      <c r="BH26" s="31">
        <v>47.46</v>
      </c>
      <c r="BI26" s="31">
        <v>74.98</v>
      </c>
      <c r="BJ26" s="31">
        <v>89.45</v>
      </c>
      <c r="BK26" s="31">
        <v>20.59</v>
      </c>
      <c r="BL26" s="31">
        <v>91.06</v>
      </c>
      <c r="BM26" s="31">
        <v>38.01</v>
      </c>
      <c r="BN26" s="31">
        <v>17.27</v>
      </c>
      <c r="BO26" s="31">
        <v>45.1</v>
      </c>
      <c r="BP26" s="31">
        <v>40.35</v>
      </c>
      <c r="BQ26" s="31">
        <v>50.86</v>
      </c>
      <c r="BR26" s="31">
        <v>85.5</v>
      </c>
      <c r="BS26" s="31">
        <v>12.88</v>
      </c>
      <c r="BT26" s="31">
        <v>28.54</v>
      </c>
      <c r="BU26" s="31">
        <v>77.77</v>
      </c>
      <c r="BV26" s="31">
        <v>71.17</v>
      </c>
      <c r="BW26" s="31">
        <v>60.3</v>
      </c>
      <c r="BX26" s="31">
        <v>49.81</v>
      </c>
      <c r="BY26" s="8"/>
      <c r="CA26" s="25"/>
    </row>
    <row r="27" spans="1:79" s="6" customFormat="1" x14ac:dyDescent="0.25">
      <c r="A27" s="25"/>
      <c r="B27" s="3" t="s">
        <v>115</v>
      </c>
      <c r="C27" s="3"/>
      <c r="D27" s="44" t="s">
        <v>118</v>
      </c>
      <c r="F27" s="3" t="s">
        <v>101</v>
      </c>
      <c r="G27" s="3" t="s">
        <v>121</v>
      </c>
      <c r="H27" s="3"/>
      <c r="I27" s="25"/>
      <c r="J27" s="37">
        <f t="shared" si="21"/>
        <v>54.668648648648663</v>
      </c>
      <c r="K27" s="14">
        <f t="shared" si="22"/>
        <v>6.7647786535760854</v>
      </c>
      <c r="L27" s="14">
        <f t="shared" si="23"/>
        <v>3.6755740740740741</v>
      </c>
      <c r="M27" s="14">
        <f t="shared" si="24"/>
        <v>27.239978287303519</v>
      </c>
      <c r="N27" s="37">
        <f t="shared" si="25"/>
        <v>54.05222222222222</v>
      </c>
      <c r="O27" s="14">
        <f t="shared" si="26"/>
        <v>1.2684615384615334</v>
      </c>
      <c r="P27" s="14">
        <f t="shared" si="27"/>
        <v>32.062503117704942</v>
      </c>
      <c r="Q27" s="37">
        <f t="shared" si="28"/>
        <v>55.252631578947366</v>
      </c>
      <c r="R27" s="37">
        <f t="shared" si="29"/>
        <v>8.5454999999999934</v>
      </c>
      <c r="S27" s="14">
        <f t="shared" si="30"/>
        <v>21.688238588571309</v>
      </c>
      <c r="T27" s="42">
        <f t="shared" si="31"/>
        <v>60.033000000000001</v>
      </c>
      <c r="U27" s="19">
        <f t="shared" si="32"/>
        <v>7.8129999999999473</v>
      </c>
      <c r="V27" s="19">
        <f t="shared" si="33"/>
        <v>22.568569759734441</v>
      </c>
      <c r="W27" s="42">
        <f t="shared" si="34"/>
        <v>52.220000000000006</v>
      </c>
      <c r="X27" s="19">
        <f t="shared" si="35"/>
        <v>28.036947765404136</v>
      </c>
      <c r="Y27" s="42">
        <f t="shared" si="36"/>
        <v>67.845999999999989</v>
      </c>
      <c r="Z27" s="19">
        <f t="shared" si="37"/>
        <v>10.513053980647168</v>
      </c>
      <c r="AA27" s="37">
        <f t="shared" si="38"/>
        <v>52.681851851851853</v>
      </c>
      <c r="AB27" s="14">
        <f t="shared" si="39"/>
        <v>2.0009615384615351</v>
      </c>
      <c r="AC27" s="14">
        <f t="shared" si="40"/>
        <v>28.523455330272515</v>
      </c>
      <c r="AD27" s="37">
        <f t="shared" si="41"/>
        <v>54.756923076923073</v>
      </c>
      <c r="AE27" s="14">
        <f t="shared" si="42"/>
        <v>33.455459111760781</v>
      </c>
      <c r="AF27" s="37">
        <f t="shared" si="43"/>
        <v>50.755000000000003</v>
      </c>
      <c r="AG27" s="14">
        <f t="shared" si="44"/>
        <v>22.847985766177015</v>
      </c>
      <c r="AH27" s="25"/>
      <c r="AI27" s="25">
        <v>1000</v>
      </c>
      <c r="AJ27" s="14">
        <v>52743.24</v>
      </c>
      <c r="AK27" s="27">
        <v>2109.2600000000002</v>
      </c>
      <c r="AL27" s="27">
        <v>92.04</v>
      </c>
      <c r="AM27" s="23">
        <v>54.67</v>
      </c>
      <c r="AN27" s="19">
        <v>85.93</v>
      </c>
      <c r="AO27" s="19">
        <v>68.239999999999995</v>
      </c>
      <c r="AP27" s="19">
        <v>68.47</v>
      </c>
      <c r="AQ27" s="19">
        <v>26.18</v>
      </c>
      <c r="AR27" s="19">
        <v>12.28</v>
      </c>
      <c r="AS27" s="19">
        <v>70.23</v>
      </c>
      <c r="AT27" s="19">
        <v>60.16</v>
      </c>
      <c r="AU27" s="19">
        <v>73.099999999999994</v>
      </c>
      <c r="AV27" s="19">
        <v>83.04</v>
      </c>
      <c r="AW27" s="19">
        <v>52.7</v>
      </c>
      <c r="AX27" s="31">
        <v>98.99</v>
      </c>
      <c r="AY27" s="31">
        <v>95.05</v>
      </c>
      <c r="AZ27" s="31">
        <v>14.48</v>
      </c>
      <c r="BA27" s="31">
        <v>99.15</v>
      </c>
      <c r="BB27" s="31">
        <v>18.32</v>
      </c>
      <c r="BC27" s="31">
        <v>14.64</v>
      </c>
      <c r="BD27" s="31">
        <v>65.48</v>
      </c>
      <c r="BE27" s="31">
        <v>18.760000000000002</v>
      </c>
      <c r="BF27" s="31">
        <v>62.44</v>
      </c>
      <c r="BG27" s="31">
        <v>15.62</v>
      </c>
      <c r="BH27" s="31">
        <v>47.98</v>
      </c>
      <c r="BI27" s="31">
        <v>74.5</v>
      </c>
      <c r="BJ27" s="31">
        <v>86.43</v>
      </c>
      <c r="BK27" s="31">
        <v>14.34</v>
      </c>
      <c r="BL27" s="31">
        <v>89.9</v>
      </c>
      <c r="BM27" s="31">
        <v>38.49</v>
      </c>
      <c r="BN27" s="31">
        <v>35.85</v>
      </c>
      <c r="BO27" s="31">
        <v>59.14</v>
      </c>
      <c r="BP27" s="31">
        <v>40.39</v>
      </c>
      <c r="BQ27" s="31">
        <v>64.97</v>
      </c>
      <c r="BR27" s="31">
        <v>70.31</v>
      </c>
      <c r="BS27" s="31">
        <v>12.09</v>
      </c>
      <c r="BT27" s="31">
        <v>24.9</v>
      </c>
      <c r="BU27" s="31">
        <v>75.41</v>
      </c>
      <c r="BV27" s="31">
        <v>71.680000000000007</v>
      </c>
      <c r="BW27" s="31">
        <v>60.96</v>
      </c>
      <c r="BX27" s="31">
        <v>52.14</v>
      </c>
      <c r="BY27" s="8"/>
      <c r="CA27" s="25"/>
    </row>
    <row r="28" spans="1:79" s="6" customFormat="1" x14ac:dyDescent="0.25">
      <c r="A28" s="25"/>
      <c r="B28" s="3" t="s">
        <v>115</v>
      </c>
      <c r="C28" s="3"/>
      <c r="D28" s="44" t="s">
        <v>119</v>
      </c>
      <c r="F28" s="3" t="s">
        <v>101</v>
      </c>
      <c r="G28" s="3" t="s">
        <v>121</v>
      </c>
      <c r="H28" s="3"/>
      <c r="I28" s="25"/>
      <c r="J28" s="37">
        <f t="shared" si="21"/>
        <v>53.285675675675677</v>
      </c>
      <c r="K28" s="14">
        <f t="shared" si="22"/>
        <v>7.6443089473737942</v>
      </c>
      <c r="L28" s="14">
        <f t="shared" si="23"/>
        <v>3.5899074074074129</v>
      </c>
      <c r="M28" s="14">
        <f t="shared" si="24"/>
        <v>27.731198309460005</v>
      </c>
      <c r="N28" s="37">
        <f t="shared" si="25"/>
        <v>52.212222222222216</v>
      </c>
      <c r="O28" s="14">
        <f t="shared" si="26"/>
        <v>2.1144615384615371</v>
      </c>
      <c r="P28" s="14">
        <f t="shared" si="27"/>
        <v>33.083999414882555</v>
      </c>
      <c r="Q28" s="37">
        <f t="shared" si="28"/>
        <v>54.30263157894737</v>
      </c>
      <c r="R28" s="37">
        <f t="shared" si="29"/>
        <v>9.2213571428571797</v>
      </c>
      <c r="S28" s="14">
        <f t="shared" si="30"/>
        <v>21.412498524805375</v>
      </c>
      <c r="T28" s="42">
        <f t="shared" si="31"/>
        <v>58.524999999999999</v>
      </c>
      <c r="U28" s="19">
        <f t="shared" si="32"/>
        <v>9.3670000000000115</v>
      </c>
      <c r="V28" s="19">
        <f t="shared" si="33"/>
        <v>23.320109883960679</v>
      </c>
      <c r="W28" s="42">
        <f t="shared" si="34"/>
        <v>49.158000000000001</v>
      </c>
      <c r="X28" s="19">
        <f t="shared" si="35"/>
        <v>28.473285303947634</v>
      </c>
      <c r="Y28" s="42">
        <f t="shared" si="36"/>
        <v>67.891999999999996</v>
      </c>
      <c r="Z28" s="19">
        <f t="shared" si="37"/>
        <v>10.07202541696557</v>
      </c>
      <c r="AA28" s="37">
        <f t="shared" si="38"/>
        <v>51.345185185185173</v>
      </c>
      <c r="AB28" s="14">
        <f t="shared" si="39"/>
        <v>1.9688186813186803</v>
      </c>
      <c r="AC28" s="14">
        <f t="shared" si="40"/>
        <v>28.95671563767657</v>
      </c>
      <c r="AD28" s="37">
        <f t="shared" si="41"/>
        <v>53.386923076923075</v>
      </c>
      <c r="AE28" s="14">
        <f t="shared" si="42"/>
        <v>34.622911574810686</v>
      </c>
      <c r="AF28" s="37">
        <f t="shared" si="43"/>
        <v>49.449285714285715</v>
      </c>
      <c r="AG28" s="14">
        <f t="shared" si="44"/>
        <v>22.282366655620535</v>
      </c>
      <c r="AH28" s="25"/>
      <c r="AI28" s="25">
        <v>1000</v>
      </c>
      <c r="AJ28" s="14">
        <v>52668.21</v>
      </c>
      <c r="AK28" s="27">
        <v>2184.29</v>
      </c>
      <c r="AL28" s="27">
        <v>91.89</v>
      </c>
      <c r="AM28" s="23">
        <v>53.28</v>
      </c>
      <c r="AN28" s="19">
        <v>81.290000000000006</v>
      </c>
      <c r="AO28" s="19">
        <v>65.8</v>
      </c>
      <c r="AP28" s="19">
        <v>67.42</v>
      </c>
      <c r="AQ28" s="19">
        <v>24.69</v>
      </c>
      <c r="AR28" s="19">
        <v>6.59</v>
      </c>
      <c r="AS28" s="19">
        <v>69.05</v>
      </c>
      <c r="AT28" s="19">
        <v>58.55</v>
      </c>
      <c r="AU28" s="19">
        <v>73.91</v>
      </c>
      <c r="AV28" s="19">
        <v>82.76</v>
      </c>
      <c r="AW28" s="19">
        <v>55.19</v>
      </c>
      <c r="AX28" s="31">
        <v>98.97</v>
      </c>
      <c r="AY28" s="31">
        <v>95.18</v>
      </c>
      <c r="AZ28" s="31">
        <v>9.34</v>
      </c>
      <c r="BA28" s="31">
        <v>99.16</v>
      </c>
      <c r="BB28" s="31">
        <v>19.14</v>
      </c>
      <c r="BC28" s="31">
        <v>8.7100000000000009</v>
      </c>
      <c r="BD28" s="31">
        <v>63.98</v>
      </c>
      <c r="BE28" s="31">
        <v>22.74</v>
      </c>
      <c r="BF28" s="31">
        <v>60.32</v>
      </c>
      <c r="BG28" s="31">
        <v>15.27</v>
      </c>
      <c r="BH28" s="31">
        <v>36.74</v>
      </c>
      <c r="BI28" s="31">
        <v>76.739999999999995</v>
      </c>
      <c r="BJ28" s="31">
        <v>87.74</v>
      </c>
      <c r="BK28" s="31">
        <v>15.62</v>
      </c>
      <c r="BL28" s="31">
        <v>91.94</v>
      </c>
      <c r="BM28" s="31">
        <v>37.68</v>
      </c>
      <c r="BN28" s="31">
        <v>31</v>
      </c>
      <c r="BO28" s="31">
        <v>54.29</v>
      </c>
      <c r="BP28" s="31">
        <v>39.94</v>
      </c>
      <c r="BQ28" s="31">
        <v>61.78</v>
      </c>
      <c r="BR28" s="31">
        <v>56.94</v>
      </c>
      <c r="BS28" s="31">
        <v>11.37</v>
      </c>
      <c r="BT28" s="31">
        <v>30.06</v>
      </c>
      <c r="BU28" s="31">
        <v>75.489999999999995</v>
      </c>
      <c r="BV28" s="31">
        <v>73.02</v>
      </c>
      <c r="BW28" s="31">
        <v>60.99</v>
      </c>
      <c r="BX28" s="31">
        <v>52.17</v>
      </c>
      <c r="BY28" s="8"/>
      <c r="CA28" s="25"/>
    </row>
    <row r="29" spans="1:79" s="6" customFormat="1" x14ac:dyDescent="0.25">
      <c r="A29" s="25"/>
      <c r="B29" s="3" t="s">
        <v>115</v>
      </c>
      <c r="C29" s="3"/>
      <c r="D29" s="44" t="s">
        <v>120</v>
      </c>
      <c r="F29" s="3" t="s">
        <v>101</v>
      </c>
      <c r="G29" s="3" t="s">
        <v>121</v>
      </c>
      <c r="H29" s="3"/>
      <c r="I29" s="25"/>
      <c r="J29" s="37">
        <f t="shared" ref="J29" si="45">SUM(AN29:BX29)/COUNT(AN29:BX29)</f>
        <v>54.665315315315297</v>
      </c>
      <c r="K29" s="14">
        <f t="shared" ref="K29" si="46">_xlfn.STDEV.P(W29,Y29,AD29,AF29)</f>
        <v>4.2491961398315032</v>
      </c>
      <c r="L29" s="14">
        <f t="shared" ref="L29" si="47">MAX(_xlfn.STDEV.P(N29,Q29),_xlfn.STDEV.P(T29,AA29))</f>
        <v>2.7413352826510753</v>
      </c>
      <c r="M29" s="14">
        <f t="shared" ref="M29" si="48">_xlfn.STDEV.P(AN29:BX29)</f>
        <v>26.428912567398093</v>
      </c>
      <c r="N29" s="37">
        <f t="shared" ref="N29" si="49">(SUM(AN29:AR29)+SUM(AX29:BJ29))/(COUNT(AN29:AR29)+COUNT(AX29:BJ29))</f>
        <v>57.480740740740742</v>
      </c>
      <c r="O29" s="14">
        <f t="shared" ref="O29" si="50">_xlfn.STDEV.P(W29,AD29)</f>
        <v>2.2611282051282053</v>
      </c>
      <c r="P29" s="14">
        <f t="shared" ref="P29" si="51">_xlfn.STDEV.P(AN29:AR29,AX29:BJ29)</f>
        <v>30.161439153279549</v>
      </c>
      <c r="Q29" s="37">
        <f t="shared" ref="Q29" si="52">(SUM(AS29:AW29)+SUM(BK29:BX29))/(COUNT(AS29:AW29)+COUNT(BK29:BX29))</f>
        <v>51.998070175438592</v>
      </c>
      <c r="R29" s="37">
        <f t="shared" ref="R29" si="53">_xlfn.STDEV.P(Y29,AF29)</f>
        <v>5.3995714285714271</v>
      </c>
      <c r="S29" s="14">
        <f t="shared" ref="S29" si="54">_xlfn.STDEV.P(AS29:AW29,BK29:BX29)</f>
        <v>21.994451701110957</v>
      </c>
      <c r="T29" s="42">
        <f t="shared" ref="T29" si="55">AVERAGE(AN29:AW29)</f>
        <v>57.085000000000001</v>
      </c>
      <c r="U29" s="19">
        <f t="shared" ref="U29" si="56">_xlfn.STDEV.P(W29,Y29)</f>
        <v>2.8703333333333312</v>
      </c>
      <c r="V29" s="19">
        <f t="shared" ref="V29" si="57">_xlfn.STDEV.P(AN29:AW29)</f>
        <v>23.054212208521808</v>
      </c>
      <c r="W29" s="42">
        <f t="shared" ref="W29" si="58">(SUM(AN29:AR29))/(COUNT(AN29:AR29))</f>
        <v>54.214666666666666</v>
      </c>
      <c r="X29" s="19">
        <f t="shared" ref="X29" si="59">_xlfn.STDEV.P(AN29:AR29)</f>
        <v>29.621731857239929</v>
      </c>
      <c r="Y29" s="42">
        <f t="shared" ref="Y29" si="60">(SUM(AS29:AW29))/(COUNT(AS29:AW29))</f>
        <v>59.955333333333328</v>
      </c>
      <c r="Z29" s="19">
        <f t="shared" ref="Z29" si="61">_xlfn.STDEV.P(AS29:AW29)</f>
        <v>13.002644961699163</v>
      </c>
      <c r="AA29" s="37">
        <f t="shared" ref="AA29" si="62">AVERAGE(AX29:BX29)</f>
        <v>53.769135802469137</v>
      </c>
      <c r="AB29" s="14">
        <f t="shared" ref="AB29" si="63">_xlfn.STDEV.P(AD29,AF29)</f>
        <v>4.7903663003663013</v>
      </c>
      <c r="AC29" s="14">
        <f t="shared" ref="AC29" si="64">_xlfn.STDEV.P(AX29:BX29)</f>
        <v>27.520251168113372</v>
      </c>
      <c r="AD29" s="37">
        <f t="shared" ref="AD29" si="65">(SUM(AX29:BJ29))/(COUNT(AX29:BJ29))</f>
        <v>58.736923076923077</v>
      </c>
      <c r="AE29" s="14">
        <f t="shared" ref="AE29" si="66">_xlfn.STDEV.P(AX29:BJ29)</f>
        <v>30.272783281795562</v>
      </c>
      <c r="AF29" s="37">
        <f t="shared" ref="AF29" si="67">(SUM(BK29:BX29))/(COUNT(BK29:BX29))</f>
        <v>49.156190476190474</v>
      </c>
      <c r="AG29" s="14">
        <f t="shared" ref="AG29" si="68">_xlfn.STDEV.P(BK29:BX29)</f>
        <v>23.779283028732049</v>
      </c>
      <c r="AH29" s="25"/>
      <c r="AI29" s="25"/>
      <c r="AJ29" s="14">
        <v>52798.829999999994</v>
      </c>
      <c r="AK29" s="27">
        <v>2053.67</v>
      </c>
      <c r="AL29" s="27">
        <v>92.033333333333346</v>
      </c>
      <c r="AM29" s="23">
        <v>54.663333333333334</v>
      </c>
      <c r="AN29" s="19">
        <v>85.62</v>
      </c>
      <c r="AO29" s="19">
        <v>73.943333333333342</v>
      </c>
      <c r="AP29" s="19">
        <v>72.893333333333331</v>
      </c>
      <c r="AQ29" s="19">
        <v>29.936666666666667</v>
      </c>
      <c r="AR29" s="19">
        <v>8.68</v>
      </c>
      <c r="AS29" s="19">
        <v>50.736666666666672</v>
      </c>
      <c r="AT29" s="19">
        <v>45.053333333333335</v>
      </c>
      <c r="AU29" s="19">
        <v>64.163333333333341</v>
      </c>
      <c r="AV29" s="19">
        <v>82.606666666666669</v>
      </c>
      <c r="AW29" s="19">
        <v>57.216666666666669</v>
      </c>
      <c r="AX29" s="31">
        <v>99.116666666666674</v>
      </c>
      <c r="AY29" s="31">
        <v>95.7</v>
      </c>
      <c r="AZ29" s="31">
        <v>24.55</v>
      </c>
      <c r="BA29" s="31">
        <v>99.15333333333335</v>
      </c>
      <c r="BB29" s="31">
        <v>32.043333333333329</v>
      </c>
      <c r="BC29" s="31">
        <v>27.886666666666667</v>
      </c>
      <c r="BD29" s="31">
        <v>67.56</v>
      </c>
      <c r="BE29" s="31">
        <v>22.396666666666665</v>
      </c>
      <c r="BF29" s="31">
        <v>60.6</v>
      </c>
      <c r="BG29" s="31">
        <v>16.883333333333336</v>
      </c>
      <c r="BH29" s="31">
        <v>52.363333333333337</v>
      </c>
      <c r="BI29" s="31">
        <v>75.206666666666663</v>
      </c>
      <c r="BJ29" s="31">
        <v>90.12</v>
      </c>
      <c r="BK29" s="31">
        <v>20.540000000000003</v>
      </c>
      <c r="BL29" s="31">
        <v>91.086666666666659</v>
      </c>
      <c r="BM29" s="31">
        <v>38.49</v>
      </c>
      <c r="BN29" s="31">
        <v>18.84</v>
      </c>
      <c r="BO29" s="31">
        <v>43.093333333333334</v>
      </c>
      <c r="BP29" s="31">
        <v>40.493333333333332</v>
      </c>
      <c r="BQ29" s="31">
        <v>49.640000000000008</v>
      </c>
      <c r="BR29" s="31">
        <v>84.47</v>
      </c>
      <c r="BS29" s="31">
        <v>14.286666666666667</v>
      </c>
      <c r="BT29" s="31">
        <v>30.076666666666664</v>
      </c>
      <c r="BU29" s="31">
        <v>77.273333333333326</v>
      </c>
      <c r="BV29" s="31">
        <v>70.790000000000006</v>
      </c>
      <c r="BW29" s="31">
        <v>59.583333333333336</v>
      </c>
      <c r="BX29" s="31">
        <v>49.523333333333333</v>
      </c>
      <c r="BY29" s="8"/>
      <c r="CA29" s="25"/>
    </row>
    <row r="30" spans="1:79" s="6" customFormat="1" x14ac:dyDescent="0.25">
      <c r="A30" s="25"/>
      <c r="B30" s="3"/>
      <c r="C30" s="3"/>
      <c r="D30" s="3"/>
      <c r="E30" s="3"/>
      <c r="F30" s="3"/>
      <c r="H30" s="3"/>
      <c r="I30" s="25"/>
      <c r="J30" s="37"/>
      <c r="K30" s="14"/>
      <c r="L30" s="14"/>
      <c r="M30" s="14"/>
      <c r="N30" s="37"/>
      <c r="O30" s="14"/>
      <c r="P30" s="14"/>
      <c r="Q30" s="37"/>
      <c r="R30" s="37"/>
      <c r="S30" s="14"/>
      <c r="T30" s="42"/>
      <c r="U30" s="19"/>
      <c r="V30" s="19"/>
      <c r="W30" s="42"/>
      <c r="X30" s="19"/>
      <c r="Y30" s="42"/>
      <c r="Z30" s="19"/>
      <c r="AA30" s="37"/>
      <c r="AB30" s="14"/>
      <c r="AC30" s="14"/>
      <c r="AD30" s="37"/>
      <c r="AE30" s="14"/>
      <c r="AF30" s="37"/>
      <c r="AG30" s="14"/>
      <c r="AH30" s="25"/>
      <c r="AI30" s="25"/>
      <c r="AJ30" s="14"/>
      <c r="AK30" s="27"/>
      <c r="AL30" s="27"/>
      <c r="AM30" s="23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8"/>
      <c r="CA30" s="25"/>
    </row>
    <row r="31" spans="1:79" x14ac:dyDescent="0.25">
      <c r="B31" s="3" t="s">
        <v>48</v>
      </c>
      <c r="C31" s="3">
        <v>0.45229999999999998</v>
      </c>
      <c r="D31" s="3">
        <v>-0.44390000000000002</v>
      </c>
      <c r="E31" s="3">
        <v>0.1721</v>
      </c>
      <c r="F31" s="3">
        <v>0.24909999999999999</v>
      </c>
      <c r="J31" s="37">
        <f>SUM(AN31:BX31)/COUNT(AN31:BX31)</f>
        <v>47.983243243243237</v>
      </c>
      <c r="K31" s="14">
        <f>_xlfn.STDEV.P(W31,Y31,AD31,AF31)</f>
        <v>4.4066482464730425</v>
      </c>
      <c r="L31" s="14">
        <f>MAX(_xlfn.STDEV.P(N31,Q31),_xlfn.STDEV.P(T31,AA31))</f>
        <v>3.6148703703703653</v>
      </c>
      <c r="M31" s="14">
        <f>_xlfn.STDEV.P(AN31:BX31)</f>
        <v>28.925943564609867</v>
      </c>
      <c r="N31" s="37">
        <f>(SUM(AN31:AR31)+SUM(AX31:BJ31))/(COUNT(AN31:AR31)+COUNT(AX31:BJ31))</f>
        <v>49.606666666666662</v>
      </c>
      <c r="O31" s="14">
        <f t="shared" si="1"/>
        <v>0.98815384615384616</v>
      </c>
      <c r="P31" s="14">
        <f t="shared" si="2"/>
        <v>34.735297129385067</v>
      </c>
      <c r="Q31" s="37">
        <f t="shared" si="3"/>
        <v>46.445263157894736</v>
      </c>
      <c r="R31" s="37">
        <f t="shared" si="4"/>
        <v>6.1334285714286105</v>
      </c>
      <c r="S31" s="14">
        <f t="shared" si="5"/>
        <v>21.942701548499844</v>
      </c>
      <c r="T31" s="42">
        <f t="shared" si="6"/>
        <v>53.259</v>
      </c>
      <c r="U31" s="19">
        <f t="shared" si="7"/>
        <v>2.2250000000000014</v>
      </c>
      <c r="V31" s="19">
        <f t="shared" si="8"/>
        <v>27.148308400340525</v>
      </c>
      <c r="W31" s="42">
        <f t="shared" si="9"/>
        <v>51.033999999999999</v>
      </c>
      <c r="X31" s="19">
        <f t="shared" si="10"/>
        <v>33.169590048717822</v>
      </c>
      <c r="Y31" s="42">
        <f t="shared" si="11"/>
        <v>55.484000000000002</v>
      </c>
      <c r="Z31" s="19">
        <f t="shared" si="12"/>
        <v>19.077168133661765</v>
      </c>
      <c r="AA31" s="37">
        <f t="shared" si="13"/>
        <v>46.02925925925927</v>
      </c>
      <c r="AB31" s="14">
        <f t="shared" si="14"/>
        <v>2.920274725274723</v>
      </c>
      <c r="AC31" s="14">
        <f t="shared" si="15"/>
        <v>29.317260612507312</v>
      </c>
      <c r="AD31" s="37">
        <f t="shared" si="16"/>
        <v>49.057692307692307</v>
      </c>
      <c r="AE31" s="14">
        <f t="shared" si="17"/>
        <v>35.30365292797859</v>
      </c>
      <c r="AF31" s="37">
        <f t="shared" si="18"/>
        <v>43.217142857142861</v>
      </c>
      <c r="AG31" s="14">
        <f t="shared" si="19"/>
        <v>21.996890503812896</v>
      </c>
      <c r="AI31" s="25">
        <v>1000</v>
      </c>
      <c r="AJ31" s="14">
        <v>52335.78</v>
      </c>
      <c r="AK31" s="27">
        <v>2516.7199999999998</v>
      </c>
      <c r="AL31" s="27">
        <v>91.02</v>
      </c>
      <c r="AM31" s="23">
        <v>47.98</v>
      </c>
      <c r="AN31" s="19">
        <v>82.68</v>
      </c>
      <c r="AO31" s="19">
        <v>77.02</v>
      </c>
      <c r="AP31" s="19">
        <v>73.59</v>
      </c>
      <c r="AQ31" s="19">
        <v>18.03</v>
      </c>
      <c r="AR31" s="19">
        <v>3.85</v>
      </c>
      <c r="AS31" s="19">
        <v>29.7</v>
      </c>
      <c r="AT31" s="19">
        <v>46.68</v>
      </c>
      <c r="AU31" s="19">
        <v>52.09</v>
      </c>
      <c r="AV31" s="19">
        <v>87.6</v>
      </c>
      <c r="AW31" s="19">
        <v>61.35</v>
      </c>
      <c r="AX31" s="31">
        <v>99.46</v>
      </c>
      <c r="AY31" s="31">
        <v>97.49</v>
      </c>
      <c r="AZ31" s="31">
        <v>9.8000000000000007</v>
      </c>
      <c r="BA31" s="31">
        <v>99.6</v>
      </c>
      <c r="BB31" s="31">
        <v>20.02</v>
      </c>
      <c r="BC31" s="31">
        <v>15</v>
      </c>
      <c r="BD31" s="31">
        <v>59.35</v>
      </c>
      <c r="BE31" s="31">
        <v>11.8</v>
      </c>
      <c r="BF31" s="31">
        <v>65.61</v>
      </c>
      <c r="BG31" s="31">
        <v>10.9</v>
      </c>
      <c r="BH31" s="31">
        <v>34.5</v>
      </c>
      <c r="BI31" s="31">
        <v>28.37</v>
      </c>
      <c r="BJ31" s="31">
        <v>85.85</v>
      </c>
      <c r="BK31" s="31">
        <v>17.54</v>
      </c>
      <c r="BL31" s="31">
        <v>63</v>
      </c>
      <c r="BM31" s="31">
        <v>31.75</v>
      </c>
      <c r="BN31" s="31">
        <v>12.71</v>
      </c>
      <c r="BO31" s="31">
        <v>28.09</v>
      </c>
      <c r="BP31" s="31">
        <v>25.39</v>
      </c>
      <c r="BQ31" s="31">
        <v>52.12</v>
      </c>
      <c r="BR31" s="31">
        <v>82.48</v>
      </c>
      <c r="BS31" s="31">
        <v>19.989999999999998</v>
      </c>
      <c r="BT31" s="31">
        <v>23.7</v>
      </c>
      <c r="BU31" s="31">
        <v>71.64</v>
      </c>
      <c r="BV31" s="31">
        <v>61.55</v>
      </c>
      <c r="BW31" s="31">
        <v>60.63</v>
      </c>
      <c r="BX31" s="31">
        <v>54.45</v>
      </c>
      <c r="CA31" s="25" t="str">
        <f t="shared" ref="CA31" si="69">B31</f>
        <v>UCBT no change point C linear 3 inputs</v>
      </c>
    </row>
    <row r="32" spans="1:79" x14ac:dyDescent="0.25">
      <c r="B32" s="3" t="s">
        <v>70</v>
      </c>
      <c r="C32" s="11">
        <v>0.9</v>
      </c>
      <c r="D32" s="11">
        <v>-0.2</v>
      </c>
      <c r="E32" s="11">
        <v>-0.4</v>
      </c>
      <c r="F32" s="11">
        <v>0.9</v>
      </c>
      <c r="G32" s="11">
        <v>-0.3</v>
      </c>
      <c r="H32" s="11">
        <v>-0.1</v>
      </c>
      <c r="J32" s="37">
        <f>SUM(AN32:BX32)/COUNT(AN32:BX32)</f>
        <v>49.911081081081079</v>
      </c>
      <c r="K32" s="14">
        <f>_xlfn.STDEV.P(W32,Y32,AD32,AF32)</f>
        <v>5.0702672892644651</v>
      </c>
      <c r="L32" s="14">
        <f>MAX(_xlfn.STDEV.P(N32,Q32),_xlfn.STDEV.P(T32,AA32))</f>
        <v>3.3128148148148213</v>
      </c>
      <c r="M32" s="14">
        <f>_xlfn.STDEV.P(AN32:BX32)</f>
        <v>28.387605002010726</v>
      </c>
      <c r="N32" s="37">
        <f>(SUM(AN32:AR32)+SUM(AX32:BJ32))/(COUNT(AN32:AR32)+COUNT(AX32:BJ32))</f>
        <v>49.151111111111113</v>
      </c>
      <c r="O32" s="14">
        <f t="shared" si="1"/>
        <v>0.15430769230769315</v>
      </c>
      <c r="P32" s="14">
        <f t="shared" si="2"/>
        <v>34.984433663637176</v>
      </c>
      <c r="Q32" s="37">
        <f t="shared" si="3"/>
        <v>50.631052631578953</v>
      </c>
      <c r="R32" s="37">
        <f t="shared" si="4"/>
        <v>6.4375714285714229</v>
      </c>
      <c r="S32" s="14">
        <f t="shared" si="5"/>
        <v>20.217294288941108</v>
      </c>
      <c r="T32" s="42">
        <f t="shared" si="6"/>
        <v>54.746000000000002</v>
      </c>
      <c r="U32" s="19">
        <f t="shared" si="7"/>
        <v>5.3720000000000034</v>
      </c>
      <c r="V32" s="19">
        <f t="shared" si="8"/>
        <v>26.117418785170944</v>
      </c>
      <c r="W32" s="42">
        <f t="shared" si="9"/>
        <v>49.374000000000002</v>
      </c>
      <c r="X32" s="19">
        <f t="shared" si="10"/>
        <v>33.082729996177761</v>
      </c>
      <c r="Y32" s="42">
        <f t="shared" si="11"/>
        <v>60.118000000000009</v>
      </c>
      <c r="Z32" s="19">
        <f t="shared" si="12"/>
        <v>14.562119900618834</v>
      </c>
      <c r="AA32" s="37">
        <f t="shared" si="13"/>
        <v>48.12037037037036</v>
      </c>
      <c r="AB32" s="14">
        <f t="shared" si="14"/>
        <v>0.91126373626373436</v>
      </c>
      <c r="AC32" s="14">
        <f t="shared" si="15"/>
        <v>28.979646047666133</v>
      </c>
      <c r="AD32" s="37">
        <f t="shared" si="16"/>
        <v>49.065384615384616</v>
      </c>
      <c r="AE32" s="14">
        <f t="shared" si="17"/>
        <v>35.688515415247771</v>
      </c>
      <c r="AF32" s="37">
        <f t="shared" si="18"/>
        <v>47.242857142857147</v>
      </c>
      <c r="AG32" s="14">
        <f t="shared" si="19"/>
        <v>20.865273757600015</v>
      </c>
      <c r="AI32" s="25">
        <v>1000</v>
      </c>
      <c r="AJ32" s="14">
        <v>52515.39</v>
      </c>
      <c r="AK32" s="27">
        <v>2337.11</v>
      </c>
      <c r="AL32" s="27">
        <v>91.24</v>
      </c>
      <c r="AM32" s="23">
        <v>49.91</v>
      </c>
      <c r="AN32" s="19">
        <v>88.4</v>
      </c>
      <c r="AO32" s="19">
        <v>68.59</v>
      </c>
      <c r="AP32" s="19">
        <v>70.02</v>
      </c>
      <c r="AQ32" s="19">
        <v>14.52</v>
      </c>
      <c r="AR32" s="19">
        <v>5.34</v>
      </c>
      <c r="AS32" s="19">
        <v>47.07</v>
      </c>
      <c r="AT32" s="19">
        <v>53.68</v>
      </c>
      <c r="AU32" s="19">
        <v>58.11</v>
      </c>
      <c r="AV32" s="19">
        <v>88.38</v>
      </c>
      <c r="AW32" s="19">
        <v>53.35</v>
      </c>
      <c r="AX32" s="31">
        <v>99.18</v>
      </c>
      <c r="AY32" s="31">
        <v>97</v>
      </c>
      <c r="AZ32" s="31">
        <v>20.12</v>
      </c>
      <c r="BA32" s="31">
        <v>99.2</v>
      </c>
      <c r="BB32" s="31">
        <v>11.62</v>
      </c>
      <c r="BC32" s="31">
        <v>15.08</v>
      </c>
      <c r="BD32" s="31">
        <v>66.08</v>
      </c>
      <c r="BE32" s="31">
        <v>11.24</v>
      </c>
      <c r="BF32" s="31">
        <v>64.44</v>
      </c>
      <c r="BG32" s="31">
        <v>6.36</v>
      </c>
      <c r="BH32" s="31">
        <v>31.46</v>
      </c>
      <c r="BI32" s="31">
        <v>29.85</v>
      </c>
      <c r="BJ32" s="31">
        <v>86.22</v>
      </c>
      <c r="BK32" s="31">
        <v>22.54</v>
      </c>
      <c r="BL32" s="31">
        <v>56</v>
      </c>
      <c r="BM32" s="31">
        <v>39.840000000000003</v>
      </c>
      <c r="BN32" s="31">
        <v>17.55</v>
      </c>
      <c r="BO32" s="31">
        <v>46.29</v>
      </c>
      <c r="BP32" s="31">
        <v>41.66</v>
      </c>
      <c r="BQ32" s="31">
        <v>58.12</v>
      </c>
      <c r="BR32" s="31">
        <v>82.62</v>
      </c>
      <c r="BS32" s="31">
        <v>21.25</v>
      </c>
      <c r="BT32" s="31">
        <v>20.48</v>
      </c>
      <c r="BU32" s="31">
        <v>78.86</v>
      </c>
      <c r="BV32" s="31">
        <v>72.2</v>
      </c>
      <c r="BW32" s="31">
        <v>54.25</v>
      </c>
      <c r="BX32" s="31">
        <v>49.74</v>
      </c>
      <c r="CA32" s="25" t="str">
        <f>B32</f>
        <v>UCBT linear C1 to C2, with linear approx 2 inputs</v>
      </c>
    </row>
    <row r="33" spans="1:79" x14ac:dyDescent="0.25">
      <c r="B33" s="3" t="s">
        <v>70</v>
      </c>
      <c r="C33" s="11">
        <v>0.9</v>
      </c>
      <c r="D33" s="11">
        <v>-0.3</v>
      </c>
      <c r="E33" s="11">
        <v>-0.4</v>
      </c>
      <c r="F33" s="11">
        <v>1.2</v>
      </c>
      <c r="G33" s="11">
        <v>-0.1</v>
      </c>
      <c r="H33" s="11">
        <v>-0.4</v>
      </c>
      <c r="J33" s="37">
        <f>SUM(AN33:BX33)/COUNT(AN33:BX33)</f>
        <v>49.362432432432442</v>
      </c>
      <c r="K33" s="14">
        <f>_xlfn.STDEV.P(W33,Y33,AD33,AF33)</f>
        <v>6.9616725671636184</v>
      </c>
      <c r="L33" s="14">
        <f>MAX(_xlfn.STDEV.P(N33,Q33),_xlfn.STDEV.P(T33,AA33))</f>
        <v>3.1570370370370426</v>
      </c>
      <c r="M33" s="14">
        <f>_xlfn.STDEV.P(AN33:BX33)</f>
        <v>28.880116923979557</v>
      </c>
      <c r="N33" s="37">
        <f>(SUM(AN33:AR33)+SUM(AX33:BJ33))/(COUNT(AN33:AR33)+COUNT(AX33:BJ33))</f>
        <v>46.18888888888889</v>
      </c>
      <c r="O33" s="14">
        <f t="shared" si="1"/>
        <v>0.63200000000000145</v>
      </c>
      <c r="P33" s="14">
        <f t="shared" si="2"/>
        <v>35.139645525450604</v>
      </c>
      <c r="Q33" s="37">
        <f t="shared" si="3"/>
        <v>52.368947368421061</v>
      </c>
      <c r="R33" s="37">
        <f t="shared" si="4"/>
        <v>6.9859285714285919</v>
      </c>
      <c r="S33" s="14">
        <f t="shared" si="5"/>
        <v>20.876743518676442</v>
      </c>
      <c r="T33" s="42">
        <f t="shared" si="6"/>
        <v>53.970000000000006</v>
      </c>
      <c r="U33" s="19">
        <f t="shared" si="7"/>
        <v>8.6940000000000399</v>
      </c>
      <c r="V33" s="19">
        <f t="shared" si="8"/>
        <v>26.546937676500455</v>
      </c>
      <c r="W33" s="42">
        <f t="shared" si="9"/>
        <v>45.275999999999996</v>
      </c>
      <c r="X33" s="19">
        <f t="shared" si="10"/>
        <v>32.615066825012022</v>
      </c>
      <c r="Y33" s="42">
        <f t="shared" si="11"/>
        <v>62.664000000000009</v>
      </c>
      <c r="Z33" s="19">
        <f t="shared" si="12"/>
        <v>13.948689687565619</v>
      </c>
      <c r="AA33" s="37">
        <f t="shared" si="13"/>
        <v>47.655925925925921</v>
      </c>
      <c r="AB33" s="14">
        <f t="shared" si="14"/>
        <v>1.0760714285714315</v>
      </c>
      <c r="AC33" s="14">
        <f t="shared" si="15"/>
        <v>29.51580772440667</v>
      </c>
      <c r="AD33" s="37">
        <f t="shared" si="16"/>
        <v>46.54</v>
      </c>
      <c r="AE33" s="14">
        <f t="shared" si="17"/>
        <v>36.057456286407046</v>
      </c>
      <c r="AF33" s="37">
        <f t="shared" si="18"/>
        <v>48.692142857142862</v>
      </c>
      <c r="AG33" s="14">
        <f t="shared" si="19"/>
        <v>21.694132247674521</v>
      </c>
      <c r="AI33" s="25">
        <v>1000</v>
      </c>
      <c r="AJ33" s="14">
        <v>52549.85</v>
      </c>
      <c r="AK33" s="27">
        <v>2302.65</v>
      </c>
      <c r="AL33" s="27">
        <v>91.22</v>
      </c>
      <c r="AM33" s="23">
        <v>49.36</v>
      </c>
      <c r="AN33" s="19">
        <v>86.74</v>
      </c>
      <c r="AO33" s="19">
        <v>61.96</v>
      </c>
      <c r="AP33" s="19">
        <v>64.06</v>
      </c>
      <c r="AQ33" s="19">
        <v>8.93</v>
      </c>
      <c r="AR33" s="19">
        <v>4.6900000000000004</v>
      </c>
      <c r="AS33" s="19">
        <v>60.43</v>
      </c>
      <c r="AT33" s="19">
        <v>58.43</v>
      </c>
      <c r="AU33" s="19">
        <v>59.68</v>
      </c>
      <c r="AV33" s="19">
        <v>88.56</v>
      </c>
      <c r="AW33" s="19">
        <v>46.22</v>
      </c>
      <c r="AX33" s="31">
        <v>98.7</v>
      </c>
      <c r="AY33" s="31">
        <v>94.88</v>
      </c>
      <c r="AZ33" s="31">
        <v>22.9</v>
      </c>
      <c r="BA33" s="31">
        <v>99.2</v>
      </c>
      <c r="BB33" s="31">
        <v>9.36</v>
      </c>
      <c r="BC33" s="31">
        <v>7.29</v>
      </c>
      <c r="BD33" s="31">
        <v>61.2</v>
      </c>
      <c r="BE33" s="31">
        <v>7.4</v>
      </c>
      <c r="BF33" s="31">
        <v>57.84</v>
      </c>
      <c r="BG33" s="31">
        <v>8.2100000000000009</v>
      </c>
      <c r="BH33" s="31">
        <v>26.61</v>
      </c>
      <c r="BI33" s="31">
        <v>26.73</v>
      </c>
      <c r="BJ33" s="31">
        <v>84.7</v>
      </c>
      <c r="BK33" s="31">
        <v>18.149999999999999</v>
      </c>
      <c r="BL33" s="31">
        <v>72.400000000000006</v>
      </c>
      <c r="BM33" s="31">
        <v>40</v>
      </c>
      <c r="BN33" s="31">
        <v>20.04</v>
      </c>
      <c r="BO33" s="31">
        <v>50.86</v>
      </c>
      <c r="BP33" s="31">
        <v>40.909999999999997</v>
      </c>
      <c r="BQ33" s="31">
        <v>62.27</v>
      </c>
      <c r="BR33" s="31">
        <v>82.97</v>
      </c>
      <c r="BS33" s="31">
        <v>21.81</v>
      </c>
      <c r="BT33" s="31">
        <v>21.29</v>
      </c>
      <c r="BU33" s="31">
        <v>76.77</v>
      </c>
      <c r="BV33" s="31">
        <v>70.849999999999994</v>
      </c>
      <c r="BW33" s="31">
        <v>52.72</v>
      </c>
      <c r="BX33" s="31">
        <v>50.65</v>
      </c>
      <c r="CA33" s="25" t="str">
        <f>B33</f>
        <v>UCBT linear C1 to C2, with linear approx 2 inputs</v>
      </c>
    </row>
    <row r="34" spans="1:79" x14ac:dyDescent="0.25">
      <c r="B34" s="3" t="s">
        <v>70</v>
      </c>
      <c r="C34" s="3">
        <v>0.9</v>
      </c>
      <c r="D34" s="3">
        <v>-0.2</v>
      </c>
      <c r="E34" s="3">
        <v>-0.18</v>
      </c>
      <c r="F34" s="3">
        <v>0.9</v>
      </c>
      <c r="G34" s="3">
        <v>-0.2</v>
      </c>
      <c r="H34" s="3">
        <v>-0.25</v>
      </c>
      <c r="J34" s="37">
        <f>SUM(AN34:BX34)/COUNT(AN34:BX34)</f>
        <v>50.017297297297297</v>
      </c>
      <c r="K34" s="14">
        <f>_xlfn.STDEV.P(W34,Y34,AD34,AF34)</f>
        <v>4.2998560200161613</v>
      </c>
      <c r="L34" s="14">
        <f>MAX(_xlfn.STDEV.P(N34,Q34),_xlfn.STDEV.P(T34,AA34))</f>
        <v>2.487018518518525</v>
      </c>
      <c r="M34" s="14">
        <f>_xlfn.STDEV.P(AN34:BX34)</f>
        <v>28.072009686350114</v>
      </c>
      <c r="N34" s="37">
        <f>(SUM(AN34:AR34)+SUM(AX34:BJ34))/(COUNT(AN34:AR34)+COUNT(AX34:BJ34))</f>
        <v>49.720555555555556</v>
      </c>
      <c r="O34" s="14">
        <f t="shared" si="1"/>
        <v>0.60684615384615626</v>
      </c>
      <c r="P34" s="14">
        <f t="shared" si="2"/>
        <v>34.897837161925167</v>
      </c>
      <c r="Q34" s="37">
        <f t="shared" si="3"/>
        <v>50.298421052631582</v>
      </c>
      <c r="R34" s="37">
        <f t="shared" si="4"/>
        <v>5.5314285714285534</v>
      </c>
      <c r="S34" s="14">
        <f t="shared" si="5"/>
        <v>19.510923597108093</v>
      </c>
      <c r="T34" s="42">
        <f t="shared" si="6"/>
        <v>53.647000000000006</v>
      </c>
      <c r="U34" s="19">
        <f t="shared" si="7"/>
        <v>4.8030000000000044</v>
      </c>
      <c r="V34" s="19">
        <f t="shared" si="8"/>
        <v>27.152303788076612</v>
      </c>
      <c r="W34" s="42">
        <f t="shared" si="9"/>
        <v>48.843999999999994</v>
      </c>
      <c r="X34" s="19">
        <f t="shared" si="10"/>
        <v>34.431343627572829</v>
      </c>
      <c r="Y34" s="42">
        <f t="shared" si="11"/>
        <v>58.45</v>
      </c>
      <c r="Z34" s="19">
        <f t="shared" si="12"/>
        <v>15.583329554366744</v>
      </c>
      <c r="AA34" s="37">
        <f t="shared" si="13"/>
        <v>48.672962962962956</v>
      </c>
      <c r="AB34" s="14">
        <f t="shared" si="14"/>
        <v>1.3352747252747221</v>
      </c>
      <c r="AC34" s="14">
        <f t="shared" si="15"/>
        <v>28.287136955633688</v>
      </c>
      <c r="AD34" s="37">
        <f t="shared" si="16"/>
        <v>50.057692307692307</v>
      </c>
      <c r="AE34" s="14">
        <f t="shared" si="17"/>
        <v>35.069772466162391</v>
      </c>
      <c r="AF34" s="37">
        <f t="shared" si="18"/>
        <v>47.387142857142862</v>
      </c>
      <c r="AG34" s="14">
        <f t="shared" si="19"/>
        <v>19.9423223423994</v>
      </c>
      <c r="AI34" s="25">
        <v>1000</v>
      </c>
      <c r="AJ34" s="14">
        <v>52475.39</v>
      </c>
      <c r="AK34" s="27">
        <v>2377.11</v>
      </c>
      <c r="AL34" s="27">
        <v>91</v>
      </c>
      <c r="AM34" s="23">
        <v>50.02</v>
      </c>
      <c r="AN34" s="19">
        <v>90.02</v>
      </c>
      <c r="AO34" s="19">
        <v>68.69</v>
      </c>
      <c r="AP34" s="19">
        <v>69.81</v>
      </c>
      <c r="AQ34" s="19">
        <v>12.19</v>
      </c>
      <c r="AR34" s="19">
        <v>3.51</v>
      </c>
      <c r="AS34" s="19">
        <v>45.73</v>
      </c>
      <c r="AT34" s="19">
        <v>54.13</v>
      </c>
      <c r="AU34" s="19">
        <v>58.51</v>
      </c>
      <c r="AV34" s="19">
        <v>88.03</v>
      </c>
      <c r="AW34" s="19">
        <v>45.85</v>
      </c>
      <c r="AX34" s="31">
        <v>98.92</v>
      </c>
      <c r="AY34" s="31">
        <v>97.22</v>
      </c>
      <c r="AZ34" s="31">
        <v>24.62</v>
      </c>
      <c r="BA34" s="31">
        <v>99.2</v>
      </c>
      <c r="BB34" s="31">
        <v>15.14</v>
      </c>
      <c r="BC34" s="31">
        <v>9.11</v>
      </c>
      <c r="BD34" s="31">
        <v>66.48</v>
      </c>
      <c r="BE34" s="31">
        <v>8.82</v>
      </c>
      <c r="BF34" s="31">
        <v>59</v>
      </c>
      <c r="BG34" s="31">
        <v>13.23</v>
      </c>
      <c r="BH34" s="31">
        <v>31.37</v>
      </c>
      <c r="BI34" s="31">
        <v>38.479999999999997</v>
      </c>
      <c r="BJ34" s="31">
        <v>89.16</v>
      </c>
      <c r="BK34" s="31">
        <v>26.98</v>
      </c>
      <c r="BL34" s="31">
        <v>55.4</v>
      </c>
      <c r="BM34" s="31">
        <v>41.55</v>
      </c>
      <c r="BN34" s="31">
        <v>19.77</v>
      </c>
      <c r="BO34" s="31">
        <v>49.52</v>
      </c>
      <c r="BP34" s="31">
        <v>43.62</v>
      </c>
      <c r="BQ34" s="31">
        <v>59.45</v>
      </c>
      <c r="BR34" s="31">
        <v>82.77</v>
      </c>
      <c r="BS34" s="31">
        <v>22.18</v>
      </c>
      <c r="BT34" s="31">
        <v>22.41</v>
      </c>
      <c r="BU34" s="31">
        <v>78.55</v>
      </c>
      <c r="BV34" s="31">
        <v>72.08</v>
      </c>
      <c r="BW34" s="31">
        <v>47.58</v>
      </c>
      <c r="BX34" s="31">
        <v>41.56</v>
      </c>
    </row>
    <row r="35" spans="1:79" x14ac:dyDescent="0.25">
      <c r="J35" s="37"/>
      <c r="K35" s="14"/>
      <c r="L35" s="14"/>
      <c r="M35" s="14"/>
      <c r="N35" s="37"/>
      <c r="O35" s="14"/>
      <c r="P35" s="14"/>
      <c r="Q35" s="37"/>
      <c r="R35" s="37"/>
      <c r="S35" s="14"/>
      <c r="T35" s="42"/>
      <c r="U35" s="19"/>
      <c r="V35" s="19"/>
      <c r="W35" s="42"/>
      <c r="X35" s="19"/>
      <c r="Y35" s="42"/>
      <c r="Z35" s="19"/>
      <c r="AA35" s="37"/>
      <c r="AB35" s="14"/>
      <c r="AC35" s="14"/>
      <c r="AD35" s="37"/>
      <c r="AE35" s="14"/>
      <c r="AF35" s="37"/>
      <c r="AG35" s="14"/>
      <c r="AJ35" s="14"/>
      <c r="AM35" s="23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</row>
    <row r="36" spans="1:79" x14ac:dyDescent="0.25">
      <c r="B36" s="3" t="s">
        <v>70</v>
      </c>
      <c r="C36" s="25">
        <v>1.1000000000000001</v>
      </c>
      <c r="D36" s="25">
        <v>-0.2</v>
      </c>
      <c r="E36" s="25">
        <v>0.4</v>
      </c>
      <c r="F36" s="25">
        <v>0.5</v>
      </c>
      <c r="G36" s="25">
        <v>0.1</v>
      </c>
      <c r="H36" s="25">
        <v>-0.4</v>
      </c>
      <c r="J36" s="37">
        <f t="shared" ref="J36:J42" si="70">SUM(AN36:BX36)/COUNT(AN36:BX36)</f>
        <v>48.559459459459454</v>
      </c>
      <c r="K36" s="14">
        <f t="shared" ref="K36:K42" si="71">_xlfn.STDEV.P(W36,Y36,AD36,AF36)</f>
        <v>5.5536468209814158</v>
      </c>
      <c r="L36" s="14">
        <f t="shared" ref="L36:L42" si="72">MAX(_xlfn.STDEV.P(N36,Q36),_xlfn.STDEV.P(T36,AA36))</f>
        <v>5.6008333333333322</v>
      </c>
      <c r="M36" s="14">
        <f t="shared" ref="M36:M42" si="73">_xlfn.STDEV.P(AN36:BX36)</f>
        <v>28.896590180021942</v>
      </c>
      <c r="N36" s="37">
        <f t="shared" ref="N36:N42" si="74">(SUM(AN36:AR36)+SUM(AX36:BJ36))/(COUNT(AN36:AR36)+COUNT(AX36:BJ36))</f>
        <v>54.311666666666667</v>
      </c>
      <c r="O36" s="14">
        <f t="shared" si="1"/>
        <v>0.55546153846154667</v>
      </c>
      <c r="P36" s="14">
        <f t="shared" si="2"/>
        <v>33.021556301233815</v>
      </c>
      <c r="Q36" s="37">
        <f t="shared" si="3"/>
        <v>43.11</v>
      </c>
      <c r="R36" s="37">
        <f t="shared" si="4"/>
        <v>0.95271428571428629</v>
      </c>
      <c r="S36" s="14">
        <f t="shared" si="5"/>
        <v>23.065174705831431</v>
      </c>
      <c r="T36" s="42">
        <f t="shared" si="6"/>
        <v>49.814000000000007</v>
      </c>
      <c r="U36" s="19">
        <f t="shared" si="7"/>
        <v>5.300000000000014</v>
      </c>
      <c r="V36" s="19">
        <f t="shared" si="8"/>
        <v>30.297728363690915</v>
      </c>
      <c r="W36" s="42">
        <f t="shared" si="9"/>
        <v>55.114000000000011</v>
      </c>
      <c r="X36" s="19">
        <f t="shared" si="10"/>
        <v>32.513070356396675</v>
      </c>
      <c r="Y36" s="42">
        <f t="shared" si="11"/>
        <v>44.514000000000003</v>
      </c>
      <c r="Z36" s="19">
        <f t="shared" si="12"/>
        <v>26.881684173429317</v>
      </c>
      <c r="AA36" s="37">
        <f t="shared" si="13"/>
        <v>48.094814814814804</v>
      </c>
      <c r="AB36" s="14">
        <f t="shared" si="14"/>
        <v>5.6972527472527696</v>
      </c>
      <c r="AC36" s="14">
        <f t="shared" si="15"/>
        <v>28.346001660743841</v>
      </c>
      <c r="AD36" s="37">
        <f t="shared" si="16"/>
        <v>54.003076923076918</v>
      </c>
      <c r="AE36" s="14">
        <f t="shared" si="17"/>
        <v>33.209894119909819</v>
      </c>
      <c r="AF36" s="37">
        <f t="shared" si="18"/>
        <v>42.60857142857143</v>
      </c>
      <c r="AG36" s="14">
        <f t="shared" si="19"/>
        <v>21.516675545506839</v>
      </c>
      <c r="AI36" s="25">
        <v>1000</v>
      </c>
      <c r="AJ36" s="14">
        <v>52181.73</v>
      </c>
      <c r="AK36" s="27">
        <v>2670.77</v>
      </c>
      <c r="AL36" s="27">
        <v>90.17</v>
      </c>
      <c r="AM36" s="23">
        <v>48.56</v>
      </c>
      <c r="AN36" s="19">
        <v>91.78</v>
      </c>
      <c r="AO36" s="19">
        <v>76.680000000000007</v>
      </c>
      <c r="AP36" s="19">
        <v>73.78</v>
      </c>
      <c r="AQ36" s="19">
        <v>25.91</v>
      </c>
      <c r="AR36" s="19">
        <v>7.42</v>
      </c>
      <c r="AS36" s="19">
        <v>10.57</v>
      </c>
      <c r="AT36" s="19">
        <v>46.88</v>
      </c>
      <c r="AU36" s="19">
        <v>53.42</v>
      </c>
      <c r="AV36" s="19">
        <v>88.4</v>
      </c>
      <c r="AW36" s="19">
        <v>23.3</v>
      </c>
      <c r="AX36" s="31">
        <v>99.01</v>
      </c>
      <c r="AY36" s="31">
        <v>97.81</v>
      </c>
      <c r="AZ36" s="31">
        <v>12.78</v>
      </c>
      <c r="BA36" s="31">
        <v>99.6</v>
      </c>
      <c r="BB36" s="31">
        <v>29.98</v>
      </c>
      <c r="BC36" s="31">
        <v>20.25</v>
      </c>
      <c r="BD36" s="31">
        <v>72.099999999999994</v>
      </c>
      <c r="BE36" s="31">
        <v>15.26</v>
      </c>
      <c r="BF36" s="31">
        <v>64.12</v>
      </c>
      <c r="BG36" s="31">
        <v>11.9</v>
      </c>
      <c r="BH36" s="31">
        <v>41.8</v>
      </c>
      <c r="BI36" s="31">
        <v>51.21</v>
      </c>
      <c r="BJ36" s="31">
        <v>86.22</v>
      </c>
      <c r="BK36" s="31">
        <v>33.25</v>
      </c>
      <c r="BL36" s="31">
        <v>49.6</v>
      </c>
      <c r="BM36" s="31">
        <v>41.97</v>
      </c>
      <c r="BN36" s="31">
        <v>14.18</v>
      </c>
      <c r="BO36" s="31">
        <v>45.52</v>
      </c>
      <c r="BP36" s="31">
        <v>43.55</v>
      </c>
      <c r="BQ36" s="31">
        <v>50.62</v>
      </c>
      <c r="BR36" s="31">
        <v>82.66</v>
      </c>
      <c r="BS36" s="31">
        <v>23.19</v>
      </c>
      <c r="BT36" s="31">
        <v>17.850000000000001</v>
      </c>
      <c r="BU36" s="31">
        <v>76.709999999999994</v>
      </c>
      <c r="BV36" s="31">
        <v>72.349999999999994</v>
      </c>
      <c r="BW36" s="31">
        <v>25.31</v>
      </c>
      <c r="BX36" s="31">
        <v>19.760000000000002</v>
      </c>
    </row>
    <row r="37" spans="1:79" x14ac:dyDescent="0.25">
      <c r="B37" s="3" t="s">
        <v>70</v>
      </c>
      <c r="C37" s="25">
        <v>0.8</v>
      </c>
      <c r="D37" s="25">
        <v>-0.4</v>
      </c>
      <c r="E37" s="25">
        <v>-0.1</v>
      </c>
      <c r="F37" s="25">
        <v>0.6</v>
      </c>
      <c r="G37" s="25">
        <v>0.2</v>
      </c>
      <c r="H37" s="25">
        <v>-0.5</v>
      </c>
      <c r="J37" s="37">
        <f t="shared" si="70"/>
        <v>51.575945945945946</v>
      </c>
      <c r="K37" s="14">
        <f t="shared" si="71"/>
        <v>4.0806476801846001</v>
      </c>
      <c r="L37" s="14">
        <f t="shared" si="72"/>
        <v>4.2930263157894757</v>
      </c>
      <c r="M37" s="14">
        <f t="shared" si="73"/>
        <v>27.953598371998986</v>
      </c>
      <c r="N37" s="37">
        <f t="shared" si="74"/>
        <v>55.984999999999999</v>
      </c>
      <c r="O37" s="14">
        <f t="shared" si="1"/>
        <v>2.1689999999999969</v>
      </c>
      <c r="P37" s="14">
        <f t="shared" si="2"/>
        <v>32.439876395503653</v>
      </c>
      <c r="Q37" s="37">
        <f t="shared" si="3"/>
        <v>47.398947368421048</v>
      </c>
      <c r="R37" s="37">
        <f t="shared" si="4"/>
        <v>3.1167142857142878</v>
      </c>
      <c r="S37" s="14">
        <f t="shared" si="5"/>
        <v>22.110131493988014</v>
      </c>
      <c r="T37" s="42">
        <f t="shared" si="6"/>
        <v>52.422000000000004</v>
      </c>
      <c r="U37" s="19">
        <f t="shared" si="7"/>
        <v>0.43000000000000682</v>
      </c>
      <c r="V37" s="19">
        <f t="shared" si="8"/>
        <v>28.228231542199019</v>
      </c>
      <c r="W37" s="42">
        <f t="shared" si="9"/>
        <v>52.852000000000011</v>
      </c>
      <c r="X37" s="19">
        <f t="shared" si="10"/>
        <v>31.977895740651832</v>
      </c>
      <c r="Y37" s="42">
        <f t="shared" si="11"/>
        <v>51.991999999999997</v>
      </c>
      <c r="Z37" s="19">
        <f t="shared" si="12"/>
        <v>23.889547840007371</v>
      </c>
      <c r="AA37" s="37">
        <f t="shared" si="13"/>
        <v>51.26259259259259</v>
      </c>
      <c r="AB37" s="14">
        <f t="shared" si="14"/>
        <v>5.7157142857142578</v>
      </c>
      <c r="AC37" s="14">
        <f t="shared" si="15"/>
        <v>27.844672153798811</v>
      </c>
      <c r="AD37" s="37">
        <f t="shared" si="16"/>
        <v>57.190000000000005</v>
      </c>
      <c r="AE37" s="14">
        <f t="shared" si="17"/>
        <v>32.535585961315569</v>
      </c>
      <c r="AF37" s="37">
        <f t="shared" si="18"/>
        <v>45.758571428571422</v>
      </c>
      <c r="AG37" s="14">
        <f t="shared" si="19"/>
        <v>21.199049121917465</v>
      </c>
      <c r="AI37" s="25">
        <v>1000</v>
      </c>
      <c r="AJ37" s="14">
        <v>52551.57</v>
      </c>
      <c r="AK37" s="27">
        <v>2300.9299999999998</v>
      </c>
      <c r="AL37" s="27">
        <v>91.23</v>
      </c>
      <c r="AM37" s="23">
        <v>51.58</v>
      </c>
      <c r="AN37" s="19">
        <v>82.58</v>
      </c>
      <c r="AO37" s="19">
        <v>78.36</v>
      </c>
      <c r="AP37" s="19">
        <v>75.290000000000006</v>
      </c>
      <c r="AQ37" s="19">
        <v>19.420000000000002</v>
      </c>
      <c r="AR37" s="19">
        <v>8.61</v>
      </c>
      <c r="AS37" s="19">
        <v>12.92</v>
      </c>
      <c r="AT37" s="19">
        <v>49.7</v>
      </c>
      <c r="AU37" s="19">
        <v>51.48</v>
      </c>
      <c r="AV37" s="19">
        <v>87.84</v>
      </c>
      <c r="AW37" s="19">
        <v>58.02</v>
      </c>
      <c r="AX37" s="31">
        <v>99.34</v>
      </c>
      <c r="AY37" s="31">
        <v>97.17</v>
      </c>
      <c r="AZ37" s="31">
        <v>27.78</v>
      </c>
      <c r="BA37" s="31">
        <v>99.6</v>
      </c>
      <c r="BB37" s="31">
        <v>29.22</v>
      </c>
      <c r="BC37" s="31">
        <v>14.56</v>
      </c>
      <c r="BD37" s="31">
        <v>67.2</v>
      </c>
      <c r="BE37" s="31">
        <v>16.559999999999999</v>
      </c>
      <c r="BF37" s="31">
        <v>67.59</v>
      </c>
      <c r="BG37" s="31">
        <v>17.47</v>
      </c>
      <c r="BH37" s="31">
        <v>42.78</v>
      </c>
      <c r="BI37" s="31">
        <v>71.2</v>
      </c>
      <c r="BJ37" s="31">
        <v>93</v>
      </c>
      <c r="BK37" s="31">
        <v>30.67</v>
      </c>
      <c r="BL37" s="31">
        <v>55.6</v>
      </c>
      <c r="BM37" s="31">
        <v>39.33</v>
      </c>
      <c r="BN37" s="31">
        <v>8.51</v>
      </c>
      <c r="BO37" s="31">
        <v>36.549999999999997</v>
      </c>
      <c r="BP37" s="31">
        <v>34.74</v>
      </c>
      <c r="BQ37" s="31">
        <v>56.54</v>
      </c>
      <c r="BR37" s="31">
        <v>82.73</v>
      </c>
      <c r="BS37" s="31">
        <v>20.34</v>
      </c>
      <c r="BT37" s="31">
        <v>24.39</v>
      </c>
      <c r="BU37" s="31">
        <v>77.91</v>
      </c>
      <c r="BV37" s="31">
        <v>70.94</v>
      </c>
      <c r="BW37" s="31">
        <v>54.31</v>
      </c>
      <c r="BX37" s="31">
        <v>48.06</v>
      </c>
    </row>
    <row r="38" spans="1:79" x14ac:dyDescent="0.25">
      <c r="A38" s="46" t="s">
        <v>107</v>
      </c>
      <c r="B38" s="45" t="s">
        <v>70</v>
      </c>
      <c r="C38" s="46">
        <v>1.1000000000000001</v>
      </c>
      <c r="D38" s="46">
        <v>-0.4</v>
      </c>
      <c r="E38" s="46">
        <v>-0.4</v>
      </c>
      <c r="F38" s="46">
        <v>0.3</v>
      </c>
      <c r="G38" s="46">
        <v>0</v>
      </c>
      <c r="H38" s="46">
        <v>0</v>
      </c>
      <c r="J38" s="37">
        <f t="shared" si="70"/>
        <v>52.075135135135142</v>
      </c>
      <c r="K38" s="14">
        <f t="shared" si="71"/>
        <v>5.1683696379330621</v>
      </c>
      <c r="L38" s="14">
        <f t="shared" si="72"/>
        <v>5.5174122807017332</v>
      </c>
      <c r="M38" s="14">
        <f t="shared" si="73"/>
        <v>27.856834827441531</v>
      </c>
      <c r="N38" s="37">
        <f t="shared" si="74"/>
        <v>57.74166666666666</v>
      </c>
      <c r="O38" s="14">
        <f t="shared" si="1"/>
        <v>0.83192307692306855</v>
      </c>
      <c r="P38" s="14">
        <f t="shared" si="2"/>
        <v>31.615159733899805</v>
      </c>
      <c r="Q38" s="37">
        <f t="shared" si="3"/>
        <v>46.706842105263163</v>
      </c>
      <c r="R38" s="37">
        <f t="shared" si="4"/>
        <v>1.072928571428573</v>
      </c>
      <c r="S38" s="14">
        <f t="shared" si="5"/>
        <v>22.472515389302515</v>
      </c>
      <c r="T38" s="42">
        <f t="shared" si="6"/>
        <v>52.414000000000009</v>
      </c>
      <c r="U38" s="19">
        <f t="shared" si="7"/>
        <v>4.1260000000000012</v>
      </c>
      <c r="V38" s="19">
        <f t="shared" si="8"/>
        <v>30.057956417561037</v>
      </c>
      <c r="W38" s="42">
        <f t="shared" si="9"/>
        <v>56.540000000000006</v>
      </c>
      <c r="X38" s="19">
        <f t="shared" si="10"/>
        <v>32.339353116597742</v>
      </c>
      <c r="Y38" s="42">
        <f t="shared" si="11"/>
        <v>48.288000000000004</v>
      </c>
      <c r="Z38" s="19">
        <f t="shared" si="12"/>
        <v>26.964420557467935</v>
      </c>
      <c r="AA38" s="37">
        <f t="shared" si="13"/>
        <v>51.949629629629626</v>
      </c>
      <c r="AB38" s="14">
        <f t="shared" si="14"/>
        <v>6.0308516483516534</v>
      </c>
      <c r="AC38" s="14">
        <f t="shared" si="15"/>
        <v>26.995019496948021</v>
      </c>
      <c r="AD38" s="37">
        <f t="shared" si="16"/>
        <v>58.203846153846143</v>
      </c>
      <c r="AE38" s="14">
        <f t="shared" si="17"/>
        <v>31.319893048855008</v>
      </c>
      <c r="AF38" s="37">
        <f t="shared" si="18"/>
        <v>46.142142857142858</v>
      </c>
      <c r="AG38" s="14">
        <f t="shared" si="19"/>
        <v>20.603225190860449</v>
      </c>
      <c r="AI38" s="25">
        <v>1000</v>
      </c>
      <c r="AJ38" s="14">
        <v>52552.49</v>
      </c>
      <c r="AK38" s="27">
        <v>2300.0100000000002</v>
      </c>
      <c r="AL38" s="27">
        <v>91.26</v>
      </c>
      <c r="AM38" s="23">
        <v>52.08</v>
      </c>
      <c r="AN38" s="19">
        <v>88.87</v>
      </c>
      <c r="AO38" s="19">
        <v>80.040000000000006</v>
      </c>
      <c r="AP38" s="19">
        <v>76.61</v>
      </c>
      <c r="AQ38" s="19">
        <v>31.79</v>
      </c>
      <c r="AR38" s="19">
        <v>5.39</v>
      </c>
      <c r="AS38" s="19">
        <v>4.97</v>
      </c>
      <c r="AT38" s="19">
        <v>42.23</v>
      </c>
      <c r="AU38" s="19">
        <v>47.64</v>
      </c>
      <c r="AV38" s="19">
        <v>88.64</v>
      </c>
      <c r="AW38" s="19">
        <v>57.96</v>
      </c>
      <c r="AX38" s="31">
        <v>99.57</v>
      </c>
      <c r="AY38" s="31">
        <v>97.63</v>
      </c>
      <c r="AZ38" s="31">
        <v>18.04</v>
      </c>
      <c r="BA38" s="31">
        <v>99.6</v>
      </c>
      <c r="BB38" s="31">
        <v>31.5</v>
      </c>
      <c r="BC38" s="31">
        <v>22.2</v>
      </c>
      <c r="BD38" s="31">
        <v>69.739999999999995</v>
      </c>
      <c r="BE38" s="31">
        <v>24.14</v>
      </c>
      <c r="BF38" s="31">
        <v>68.66</v>
      </c>
      <c r="BG38" s="31">
        <v>20.16</v>
      </c>
      <c r="BH38" s="31">
        <v>48.42</v>
      </c>
      <c r="BI38" s="31">
        <v>64.69</v>
      </c>
      <c r="BJ38" s="31">
        <v>92.3</v>
      </c>
      <c r="BK38" s="31">
        <v>34.590000000000003</v>
      </c>
      <c r="BL38" s="31">
        <v>49.8</v>
      </c>
      <c r="BM38" s="31">
        <v>40.380000000000003</v>
      </c>
      <c r="BN38" s="31">
        <v>14.58</v>
      </c>
      <c r="BO38" s="31">
        <v>42.66</v>
      </c>
      <c r="BP38" s="31">
        <v>39.46</v>
      </c>
      <c r="BQ38" s="31">
        <v>44.13</v>
      </c>
      <c r="BR38" s="31">
        <v>82.57</v>
      </c>
      <c r="BS38" s="31">
        <v>20.190000000000001</v>
      </c>
      <c r="BT38" s="31">
        <v>20.11</v>
      </c>
      <c r="BU38" s="31">
        <v>80.41</v>
      </c>
      <c r="BV38" s="31">
        <v>74.03</v>
      </c>
      <c r="BW38" s="31">
        <v>54.49</v>
      </c>
      <c r="BX38" s="31">
        <v>48.59</v>
      </c>
    </row>
    <row r="39" spans="1:79" x14ac:dyDescent="0.25">
      <c r="A39" s="46" t="s">
        <v>105</v>
      </c>
      <c r="B39" s="45" t="s">
        <v>70</v>
      </c>
      <c r="C39" s="46">
        <v>1</v>
      </c>
      <c r="D39" s="46">
        <v>-0.1</v>
      </c>
      <c r="E39" s="46">
        <v>-0.4</v>
      </c>
      <c r="F39" s="46">
        <v>0.8</v>
      </c>
      <c r="G39" s="46">
        <v>-0.1</v>
      </c>
      <c r="H39" s="46">
        <v>-0.3</v>
      </c>
      <c r="J39" s="37">
        <f t="shared" si="70"/>
        <v>51.814594594594602</v>
      </c>
      <c r="K39" s="14">
        <f t="shared" si="71"/>
        <v>2.6275057593158948</v>
      </c>
      <c r="L39" s="14">
        <f t="shared" si="72"/>
        <v>1.4460185185185281</v>
      </c>
      <c r="M39" s="14">
        <f t="shared" si="73"/>
        <v>29.050582130706829</v>
      </c>
      <c r="N39" s="37">
        <f t="shared" si="74"/>
        <v>52.00555555555556</v>
      </c>
      <c r="O39" s="14">
        <f t="shared" si="1"/>
        <v>0.64353846153845851</v>
      </c>
      <c r="P39" s="14">
        <f t="shared" si="2"/>
        <v>34.716758236752668</v>
      </c>
      <c r="Q39" s="37">
        <f t="shared" si="3"/>
        <v>51.633684210526312</v>
      </c>
      <c r="R39" s="37">
        <f t="shared" si="4"/>
        <v>3.4880714285714305</v>
      </c>
      <c r="S39" s="14">
        <f t="shared" si="5"/>
        <v>22.39573061064289</v>
      </c>
      <c r="T39" s="42">
        <f t="shared" si="6"/>
        <v>53.925000000000011</v>
      </c>
      <c r="U39" s="19">
        <f t="shared" si="7"/>
        <v>2.8489999999999966</v>
      </c>
      <c r="V39" s="19">
        <f t="shared" si="8"/>
        <v>26.628748092991511</v>
      </c>
      <c r="W39" s="42">
        <f t="shared" si="9"/>
        <v>51.076000000000008</v>
      </c>
      <c r="X39" s="19">
        <f t="shared" si="10"/>
        <v>33.262275087552261</v>
      </c>
      <c r="Y39" s="42">
        <f t="shared" si="11"/>
        <v>56.774000000000001</v>
      </c>
      <c r="Z39" s="19">
        <f t="shared" si="12"/>
        <v>17.19208841298811</v>
      </c>
      <c r="AA39" s="37">
        <f t="shared" si="13"/>
        <v>51.032962962962955</v>
      </c>
      <c r="AB39" s="14">
        <f t="shared" si="14"/>
        <v>1.2826098901098923</v>
      </c>
      <c r="AC39" s="14">
        <f t="shared" si="15"/>
        <v>29.859986829251493</v>
      </c>
      <c r="AD39" s="37">
        <f t="shared" si="16"/>
        <v>52.363076923076925</v>
      </c>
      <c r="AE39" s="14">
        <f t="shared" si="17"/>
        <v>35.253677033448547</v>
      </c>
      <c r="AF39" s="37">
        <f t="shared" si="18"/>
        <v>49.79785714285714</v>
      </c>
      <c r="AG39" s="14">
        <f t="shared" si="19"/>
        <v>23.713571815846432</v>
      </c>
      <c r="AI39" s="25">
        <v>1000</v>
      </c>
      <c r="AJ39" s="14">
        <v>52708.91</v>
      </c>
      <c r="AK39" s="27">
        <v>2143.59</v>
      </c>
      <c r="AL39" s="27">
        <v>91.63</v>
      </c>
      <c r="AM39" s="23">
        <v>51.81</v>
      </c>
      <c r="AN39" s="19">
        <v>88.88</v>
      </c>
      <c r="AO39" s="19">
        <v>71.56</v>
      </c>
      <c r="AP39" s="19">
        <v>72.36</v>
      </c>
      <c r="AQ39" s="19">
        <v>16.96</v>
      </c>
      <c r="AR39" s="19">
        <v>5.62</v>
      </c>
      <c r="AS39" s="19">
        <v>37.56</v>
      </c>
      <c r="AT39" s="19">
        <v>53.02</v>
      </c>
      <c r="AU39" s="19">
        <v>57.42</v>
      </c>
      <c r="AV39" s="19">
        <v>88.49</v>
      </c>
      <c r="AW39" s="19">
        <v>47.38</v>
      </c>
      <c r="AX39" s="31">
        <v>99.12</v>
      </c>
      <c r="AY39" s="31">
        <v>97.22</v>
      </c>
      <c r="AZ39" s="31">
        <v>19.760000000000002</v>
      </c>
      <c r="BA39" s="31">
        <v>99.6</v>
      </c>
      <c r="BB39" s="31">
        <v>18.02</v>
      </c>
      <c r="BC39" s="31">
        <v>12.47</v>
      </c>
      <c r="BD39" s="31">
        <v>68.86</v>
      </c>
      <c r="BE39" s="31">
        <v>7.2</v>
      </c>
      <c r="BF39" s="31">
        <v>67.739999999999995</v>
      </c>
      <c r="BG39" s="31">
        <v>11.23</v>
      </c>
      <c r="BH39" s="31">
        <v>39.33</v>
      </c>
      <c r="BI39" s="31">
        <v>49.41</v>
      </c>
      <c r="BJ39" s="31">
        <v>90.76</v>
      </c>
      <c r="BK39" s="31">
        <v>28.23</v>
      </c>
      <c r="BL39" s="31">
        <v>97</v>
      </c>
      <c r="BM39" s="31">
        <v>40.96</v>
      </c>
      <c r="BN39" s="31">
        <v>21.54</v>
      </c>
      <c r="BO39" s="31">
        <v>45.89</v>
      </c>
      <c r="BP39" s="31">
        <v>41.08</v>
      </c>
      <c r="BQ39" s="31">
        <v>57.4</v>
      </c>
      <c r="BR39" s="31">
        <v>82.64</v>
      </c>
      <c r="BS39" s="31">
        <v>20.09</v>
      </c>
      <c r="BT39" s="31">
        <v>22.44</v>
      </c>
      <c r="BU39" s="31">
        <v>78.88</v>
      </c>
      <c r="BV39" s="31">
        <v>72.64</v>
      </c>
      <c r="BW39" s="31">
        <v>46.81</v>
      </c>
      <c r="BX39" s="31">
        <v>41.57</v>
      </c>
    </row>
    <row r="40" spans="1:79" x14ac:dyDescent="0.25">
      <c r="A40" s="46" t="s">
        <v>106</v>
      </c>
      <c r="B40" s="45" t="s">
        <v>70</v>
      </c>
      <c r="C40" s="46">
        <v>0.7</v>
      </c>
      <c r="D40" s="46">
        <v>-0.4</v>
      </c>
      <c r="E40" s="46">
        <v>-0.3</v>
      </c>
      <c r="F40" s="46">
        <v>1</v>
      </c>
      <c r="G40" s="46">
        <v>-0.2</v>
      </c>
      <c r="H40" s="46">
        <v>-0.4</v>
      </c>
      <c r="J40" s="37">
        <f t="shared" si="70"/>
        <v>50.233513513513508</v>
      </c>
      <c r="K40" s="14">
        <f t="shared" si="71"/>
        <v>5.8406854843075804</v>
      </c>
      <c r="L40" s="14">
        <f t="shared" si="72"/>
        <v>2.6156851851851854</v>
      </c>
      <c r="M40" s="14">
        <f t="shared" si="73"/>
        <v>29.782320732202258</v>
      </c>
      <c r="N40" s="37">
        <f t="shared" si="74"/>
        <v>47.945555555555558</v>
      </c>
      <c r="O40" s="14">
        <f t="shared" si="1"/>
        <v>0.87615384615384784</v>
      </c>
      <c r="P40" s="14">
        <f t="shared" si="2"/>
        <v>36.405989467885675</v>
      </c>
      <c r="Q40" s="37">
        <f t="shared" si="3"/>
        <v>52.401052631578949</v>
      </c>
      <c r="R40" s="37">
        <f t="shared" si="4"/>
        <v>6.1213571428571374</v>
      </c>
      <c r="S40" s="14">
        <f t="shared" si="5"/>
        <v>21.494043457551786</v>
      </c>
      <c r="T40" s="42">
        <f t="shared" si="6"/>
        <v>54.051000000000002</v>
      </c>
      <c r="U40" s="19">
        <f t="shared" si="7"/>
        <v>7.3709999999999836</v>
      </c>
      <c r="V40" s="19">
        <f t="shared" si="8"/>
        <v>27.095744850437324</v>
      </c>
      <c r="W40" s="42">
        <f t="shared" si="9"/>
        <v>46.68</v>
      </c>
      <c r="X40" s="19">
        <f t="shared" si="10"/>
        <v>34.049714829936541</v>
      </c>
      <c r="Y40" s="42">
        <f t="shared" si="11"/>
        <v>61.422000000000004</v>
      </c>
      <c r="Z40" s="19">
        <f t="shared" si="12"/>
        <v>14.153176887186831</v>
      </c>
      <c r="AA40" s="37">
        <f t="shared" si="13"/>
        <v>48.819629629629631</v>
      </c>
      <c r="AB40" s="14">
        <f t="shared" si="14"/>
        <v>0.37348901098900811</v>
      </c>
      <c r="AC40" s="14">
        <f t="shared" si="15"/>
        <v>30.597146136767034</v>
      </c>
      <c r="AD40" s="37">
        <f t="shared" si="16"/>
        <v>48.432307692307695</v>
      </c>
      <c r="AE40" s="14">
        <f t="shared" si="17"/>
        <v>37.261163149986892</v>
      </c>
      <c r="AF40" s="37">
        <f t="shared" si="18"/>
        <v>49.179285714285712</v>
      </c>
      <c r="AG40" s="14">
        <f t="shared" si="19"/>
        <v>22.715818423130894</v>
      </c>
      <c r="AI40" s="25">
        <v>1000</v>
      </c>
      <c r="AJ40" s="14">
        <v>52642.93</v>
      </c>
      <c r="AK40" s="27">
        <v>2209.5700000000002</v>
      </c>
      <c r="AL40" s="27">
        <v>91.64</v>
      </c>
      <c r="AM40" s="23">
        <v>50.23</v>
      </c>
      <c r="AN40" s="19">
        <v>84.58</v>
      </c>
      <c r="AO40" s="19">
        <v>67.61</v>
      </c>
      <c r="AP40" s="19">
        <v>69.08</v>
      </c>
      <c r="AQ40" s="19">
        <v>13.86</v>
      </c>
      <c r="AR40" s="19">
        <v>-1.73</v>
      </c>
      <c r="AS40" s="19">
        <v>46.91</v>
      </c>
      <c r="AT40" s="19">
        <v>56.43</v>
      </c>
      <c r="AU40" s="19">
        <v>56.55</v>
      </c>
      <c r="AV40" s="19">
        <v>88.53</v>
      </c>
      <c r="AW40" s="19">
        <v>58.69</v>
      </c>
      <c r="AX40" s="31">
        <v>98.98</v>
      </c>
      <c r="AY40" s="31">
        <v>97.15</v>
      </c>
      <c r="AZ40" s="31">
        <v>-1.72</v>
      </c>
      <c r="BA40" s="31">
        <v>99.2</v>
      </c>
      <c r="BB40" s="31">
        <v>12.5</v>
      </c>
      <c r="BC40" s="31">
        <v>13.67</v>
      </c>
      <c r="BD40" s="31">
        <v>64.7</v>
      </c>
      <c r="BE40" s="31">
        <v>8.98</v>
      </c>
      <c r="BF40" s="31">
        <v>63.44</v>
      </c>
      <c r="BG40" s="31">
        <v>12.08</v>
      </c>
      <c r="BH40" s="31">
        <v>28.14</v>
      </c>
      <c r="BI40" s="31">
        <v>42.65</v>
      </c>
      <c r="BJ40" s="31">
        <v>89.85</v>
      </c>
      <c r="BK40" s="31">
        <v>19.079999999999998</v>
      </c>
      <c r="BL40" s="31">
        <v>88.8</v>
      </c>
      <c r="BM40" s="31">
        <v>39.6</v>
      </c>
      <c r="BN40" s="31">
        <v>20.11</v>
      </c>
      <c r="BO40" s="31">
        <v>38.39</v>
      </c>
      <c r="BP40" s="31">
        <v>36.5</v>
      </c>
      <c r="BQ40" s="31">
        <v>61.33</v>
      </c>
      <c r="BR40" s="31">
        <v>82.82</v>
      </c>
      <c r="BS40" s="31">
        <v>23.06</v>
      </c>
      <c r="BT40" s="31">
        <v>26.65</v>
      </c>
      <c r="BU40" s="31">
        <v>74.52</v>
      </c>
      <c r="BV40" s="31">
        <v>66.38</v>
      </c>
      <c r="BW40" s="31">
        <v>60.32</v>
      </c>
      <c r="BX40" s="31">
        <v>50.95</v>
      </c>
    </row>
    <row r="41" spans="1:79" x14ac:dyDescent="0.25">
      <c r="B41" s="3" t="s">
        <v>70</v>
      </c>
      <c r="C41" s="25">
        <v>0.9</v>
      </c>
      <c r="D41" s="25">
        <v>-0.5</v>
      </c>
      <c r="E41" s="25">
        <v>-0.2</v>
      </c>
      <c r="F41" s="25">
        <v>1</v>
      </c>
      <c r="G41" s="25">
        <v>0</v>
      </c>
      <c r="H41" s="25">
        <v>-0.4</v>
      </c>
      <c r="J41" s="37">
        <f t="shared" si="70"/>
        <v>50.147837837837841</v>
      </c>
      <c r="K41" s="14">
        <f t="shared" si="71"/>
        <v>5.6140825022320158</v>
      </c>
      <c r="L41" s="14">
        <f t="shared" si="72"/>
        <v>3.0622037037036947</v>
      </c>
      <c r="M41" s="14">
        <f t="shared" si="73"/>
        <v>28.532177201636657</v>
      </c>
      <c r="N41" s="37">
        <f t="shared" si="74"/>
        <v>48.682777777777773</v>
      </c>
      <c r="O41" s="14">
        <f t="shared" si="1"/>
        <v>0.4934615384615384</v>
      </c>
      <c r="P41" s="14">
        <f t="shared" si="2"/>
        <v>35.313199736320762</v>
      </c>
      <c r="Q41" s="37">
        <f t="shared" si="3"/>
        <v>51.535789473684211</v>
      </c>
      <c r="R41" s="37">
        <f t="shared" si="4"/>
        <v>6.6012857142857593</v>
      </c>
      <c r="S41" s="14">
        <f t="shared" si="5"/>
        <v>19.999362704527815</v>
      </c>
      <c r="T41" s="42">
        <f t="shared" si="6"/>
        <v>54.616999999999997</v>
      </c>
      <c r="U41" s="19">
        <f t="shared" si="7"/>
        <v>6.6469999999999967</v>
      </c>
      <c r="V41" s="19">
        <f t="shared" si="8"/>
        <v>26.214269034249277</v>
      </c>
      <c r="W41" s="42">
        <f t="shared" si="9"/>
        <v>47.97</v>
      </c>
      <c r="X41" s="19">
        <f t="shared" si="10"/>
        <v>33.190881880420108</v>
      </c>
      <c r="Y41" s="42">
        <f t="shared" si="11"/>
        <v>61.26400000000001</v>
      </c>
      <c r="Z41" s="19">
        <f t="shared" si="12"/>
        <v>13.578510374853327</v>
      </c>
      <c r="AA41" s="37">
        <f t="shared" si="13"/>
        <v>48.492592592592608</v>
      </c>
      <c r="AB41" s="14">
        <f t="shared" si="14"/>
        <v>0.44774725274725213</v>
      </c>
      <c r="AC41" s="14">
        <f t="shared" si="15"/>
        <v>29.170990992777124</v>
      </c>
      <c r="AD41" s="37">
        <f t="shared" si="16"/>
        <v>48.956923076923076</v>
      </c>
      <c r="AE41" s="14">
        <f t="shared" si="17"/>
        <v>36.092516672619467</v>
      </c>
      <c r="AF41" s="37">
        <f t="shared" si="18"/>
        <v>48.061428571428571</v>
      </c>
      <c r="AG41" s="14">
        <f t="shared" si="19"/>
        <v>20.76303200303807</v>
      </c>
      <c r="AI41" s="25">
        <v>1000</v>
      </c>
      <c r="AJ41" s="14">
        <v>52537.24</v>
      </c>
      <c r="AK41" s="27">
        <v>2315.2600000000002</v>
      </c>
      <c r="AL41" s="27">
        <v>91.3</v>
      </c>
      <c r="AM41" s="23">
        <v>50.15</v>
      </c>
      <c r="AN41" s="19">
        <v>89.66</v>
      </c>
      <c r="AO41" s="19">
        <v>65.569999999999993</v>
      </c>
      <c r="AP41" s="19">
        <v>67</v>
      </c>
      <c r="AQ41" s="19">
        <v>12.76</v>
      </c>
      <c r="AR41" s="19">
        <v>4.8600000000000003</v>
      </c>
      <c r="AS41" s="19">
        <v>50.8</v>
      </c>
      <c r="AT41" s="19">
        <v>56.68</v>
      </c>
      <c r="AU41" s="19">
        <v>58.99</v>
      </c>
      <c r="AV41" s="19">
        <v>87.76</v>
      </c>
      <c r="AW41" s="19">
        <v>52.09</v>
      </c>
      <c r="AX41" s="31">
        <v>99.11</v>
      </c>
      <c r="AY41" s="31">
        <v>97.07</v>
      </c>
      <c r="AZ41" s="31">
        <v>18.600000000000001</v>
      </c>
      <c r="BA41" s="31">
        <v>99.2</v>
      </c>
      <c r="BB41" s="31">
        <v>10.4</v>
      </c>
      <c r="BC41" s="31">
        <v>10.85</v>
      </c>
      <c r="BD41" s="31">
        <v>66.28</v>
      </c>
      <c r="BE41" s="31">
        <v>14.62</v>
      </c>
      <c r="BF41" s="31">
        <v>63.02</v>
      </c>
      <c r="BG41" s="31">
        <v>10.09</v>
      </c>
      <c r="BH41" s="31">
        <v>20.85</v>
      </c>
      <c r="BI41" s="31">
        <v>37.31</v>
      </c>
      <c r="BJ41" s="31">
        <v>89.04</v>
      </c>
      <c r="BK41" s="31">
        <v>20.29</v>
      </c>
      <c r="BL41" s="31">
        <v>60.6</v>
      </c>
      <c r="BM41" s="31">
        <v>41.88</v>
      </c>
      <c r="BN41" s="31">
        <v>20.86</v>
      </c>
      <c r="BO41" s="31">
        <v>46.45</v>
      </c>
      <c r="BP41" s="31">
        <v>39.53</v>
      </c>
      <c r="BQ41" s="31">
        <v>64.06</v>
      </c>
      <c r="BR41" s="31">
        <v>82.89</v>
      </c>
      <c r="BS41" s="31">
        <v>19.760000000000002</v>
      </c>
      <c r="BT41" s="31">
        <v>22.88</v>
      </c>
      <c r="BU41" s="31">
        <v>76.45</v>
      </c>
      <c r="BV41" s="31">
        <v>69.88</v>
      </c>
      <c r="BW41" s="31">
        <v>55.19</v>
      </c>
      <c r="BX41" s="31">
        <v>52.14</v>
      </c>
    </row>
    <row r="42" spans="1:79" x14ac:dyDescent="0.25">
      <c r="B42" s="3" t="s">
        <v>70</v>
      </c>
      <c r="C42" s="25">
        <v>0.9</v>
      </c>
      <c r="D42" s="25">
        <v>-0.3</v>
      </c>
      <c r="E42" s="25">
        <v>-0.2</v>
      </c>
      <c r="F42" s="25">
        <v>0.6</v>
      </c>
      <c r="G42" s="25">
        <v>0.2</v>
      </c>
      <c r="H42" s="25">
        <v>0.1</v>
      </c>
      <c r="J42" s="37">
        <f t="shared" si="70"/>
        <v>49.116216216216216</v>
      </c>
      <c r="K42" s="14">
        <f t="shared" si="71"/>
        <v>1.414400999540083</v>
      </c>
      <c r="L42" s="14">
        <f t="shared" si="72"/>
        <v>0.93924074074073971</v>
      </c>
      <c r="M42" s="14">
        <f t="shared" si="73"/>
        <v>29.242553531357888</v>
      </c>
      <c r="N42" s="37">
        <f t="shared" si="74"/>
        <v>49.754999999999995</v>
      </c>
      <c r="O42" s="14">
        <f t="shared" si="1"/>
        <v>0.15299999999999514</v>
      </c>
      <c r="P42" s="14">
        <f t="shared" si="2"/>
        <v>35.424999686348301</v>
      </c>
      <c r="Q42" s="37">
        <f t="shared" si="3"/>
        <v>48.511052631578949</v>
      </c>
      <c r="R42" s="37">
        <f t="shared" si="4"/>
        <v>1.9874999999999936</v>
      </c>
      <c r="S42" s="14">
        <f t="shared" si="5"/>
        <v>21.808548274457316</v>
      </c>
      <c r="T42" s="42">
        <f t="shared" si="6"/>
        <v>50.487000000000002</v>
      </c>
      <c r="U42" s="19">
        <f t="shared" si="7"/>
        <v>0.95299999999999585</v>
      </c>
      <c r="V42" s="19">
        <f t="shared" si="8"/>
        <v>29.404292900867375</v>
      </c>
      <c r="W42" s="42">
        <f t="shared" si="9"/>
        <v>49.534000000000006</v>
      </c>
      <c r="X42" s="19">
        <f t="shared" si="10"/>
        <v>35.468146046840381</v>
      </c>
      <c r="Y42" s="42">
        <f t="shared" si="11"/>
        <v>51.44</v>
      </c>
      <c r="Z42" s="19">
        <f t="shared" si="12"/>
        <v>21.666081325426628</v>
      </c>
      <c r="AA42" s="37">
        <f t="shared" si="13"/>
        <v>48.608518518518522</v>
      </c>
      <c r="AB42" s="14">
        <f t="shared" si="14"/>
        <v>1.1874999999999929</v>
      </c>
      <c r="AC42" s="14">
        <f t="shared" si="15"/>
        <v>29.166077670713648</v>
      </c>
      <c r="AD42" s="37">
        <f t="shared" si="16"/>
        <v>49.839999999999996</v>
      </c>
      <c r="AE42" s="14">
        <f t="shared" si="17"/>
        <v>35.408023645235247</v>
      </c>
      <c r="AF42" s="37">
        <f t="shared" si="18"/>
        <v>47.465000000000011</v>
      </c>
      <c r="AG42" s="14">
        <f t="shared" si="19"/>
        <v>21.763886453743215</v>
      </c>
      <c r="AI42" s="25">
        <v>1000</v>
      </c>
      <c r="AJ42" s="14">
        <v>52461.58</v>
      </c>
      <c r="AK42" s="27">
        <v>2390.92</v>
      </c>
      <c r="AL42" s="27">
        <v>91.04</v>
      </c>
      <c r="AM42" s="23">
        <v>49.12</v>
      </c>
      <c r="AN42" s="19">
        <v>88.22</v>
      </c>
      <c r="AO42" s="19">
        <v>72.83</v>
      </c>
      <c r="AP42" s="19">
        <v>72.52</v>
      </c>
      <c r="AQ42" s="19">
        <v>14.55</v>
      </c>
      <c r="AR42" s="19">
        <v>-0.45</v>
      </c>
      <c r="AS42" s="19">
        <v>26.02</v>
      </c>
      <c r="AT42" s="19">
        <v>53.59</v>
      </c>
      <c r="AU42" s="19">
        <v>56.49</v>
      </c>
      <c r="AV42" s="19">
        <v>87.98</v>
      </c>
      <c r="AW42" s="19">
        <v>33.119999999999997</v>
      </c>
      <c r="AX42" s="31">
        <v>99.42</v>
      </c>
      <c r="AY42" s="31">
        <v>97.46</v>
      </c>
      <c r="AZ42" s="31">
        <v>16.600000000000001</v>
      </c>
      <c r="BA42" s="31">
        <v>99.6</v>
      </c>
      <c r="BB42" s="31">
        <v>20.74</v>
      </c>
      <c r="BC42" s="31">
        <v>14.56</v>
      </c>
      <c r="BD42" s="31">
        <v>68.77</v>
      </c>
      <c r="BE42" s="31">
        <v>12.32</v>
      </c>
      <c r="BF42" s="31">
        <v>68.92</v>
      </c>
      <c r="BG42" s="31">
        <v>11.34</v>
      </c>
      <c r="BH42" s="31">
        <v>26.64</v>
      </c>
      <c r="BI42" s="31">
        <v>26.8</v>
      </c>
      <c r="BJ42" s="31">
        <v>84.75</v>
      </c>
      <c r="BK42" s="31">
        <v>29.85</v>
      </c>
      <c r="BL42" s="31">
        <v>78.8</v>
      </c>
      <c r="BM42" s="31">
        <v>40.840000000000003</v>
      </c>
      <c r="BN42" s="31">
        <v>16.11</v>
      </c>
      <c r="BO42" s="31">
        <v>42.26</v>
      </c>
      <c r="BP42" s="31">
        <v>39.380000000000003</v>
      </c>
      <c r="BQ42" s="31">
        <v>58.63</v>
      </c>
      <c r="BR42" s="31">
        <v>82.7</v>
      </c>
      <c r="BS42" s="31">
        <v>20.66</v>
      </c>
      <c r="BT42" s="31">
        <v>23.18</v>
      </c>
      <c r="BU42" s="31">
        <v>77.540000000000006</v>
      </c>
      <c r="BV42" s="31">
        <v>71.34</v>
      </c>
      <c r="BW42" s="31">
        <v>40.57</v>
      </c>
      <c r="BX42" s="31">
        <v>42.65</v>
      </c>
    </row>
    <row r="43" spans="1:79" x14ac:dyDescent="0.25">
      <c r="J43" s="37"/>
      <c r="K43" s="14"/>
      <c r="L43" s="14"/>
      <c r="M43" s="14"/>
      <c r="N43" s="37"/>
      <c r="O43" s="14"/>
      <c r="P43" s="14"/>
      <c r="Q43" s="37"/>
      <c r="R43" s="37"/>
      <c r="S43" s="14"/>
      <c r="T43" s="42"/>
      <c r="U43" s="19"/>
      <c r="V43" s="19"/>
      <c r="W43" s="42"/>
      <c r="X43" s="19"/>
      <c r="Y43" s="42"/>
      <c r="Z43" s="19"/>
      <c r="AA43" s="37"/>
      <c r="AB43" s="14"/>
      <c r="AC43" s="14"/>
      <c r="AD43" s="37"/>
      <c r="AE43" s="14"/>
      <c r="AF43" s="37"/>
      <c r="AG43" s="14"/>
      <c r="AJ43" s="14"/>
      <c r="AM43" s="23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</row>
    <row r="44" spans="1:79" x14ac:dyDescent="0.25">
      <c r="J44" s="37"/>
      <c r="K44" s="14"/>
      <c r="L44" s="14"/>
      <c r="M44" s="14"/>
      <c r="N44" s="37"/>
      <c r="O44" s="14"/>
      <c r="P44" s="14"/>
      <c r="Q44" s="37"/>
      <c r="R44" s="37"/>
      <c r="S44" s="14"/>
      <c r="T44" s="42"/>
      <c r="U44" s="19"/>
      <c r="V44" s="19"/>
      <c r="W44" s="42"/>
      <c r="X44" s="19"/>
      <c r="Y44" s="42"/>
      <c r="Z44" s="19"/>
      <c r="AA44" s="37"/>
      <c r="AB44" s="14"/>
      <c r="AC44" s="14"/>
      <c r="AD44" s="37"/>
      <c r="AE44" s="14"/>
      <c r="AF44" s="37"/>
      <c r="AG44" s="14"/>
      <c r="AJ44" s="14"/>
      <c r="AM44" s="23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</row>
    <row r="45" spans="1:79" x14ac:dyDescent="0.25">
      <c r="J45" s="37"/>
      <c r="K45" s="14"/>
      <c r="L45" s="14"/>
      <c r="M45" s="14"/>
      <c r="N45" s="37"/>
      <c r="O45" s="14"/>
      <c r="P45" s="14"/>
      <c r="Q45" s="37"/>
      <c r="R45" s="37"/>
      <c r="S45" s="14"/>
      <c r="T45" s="42"/>
      <c r="U45" s="19"/>
      <c r="V45" s="19"/>
      <c r="W45" s="42"/>
      <c r="X45" s="19"/>
      <c r="Y45" s="42"/>
      <c r="Z45" s="19"/>
      <c r="AA45" s="37"/>
      <c r="AB45" s="14"/>
      <c r="AC45" s="14"/>
      <c r="AD45" s="37"/>
      <c r="AE45" s="14"/>
      <c r="AF45" s="37"/>
      <c r="AG45" s="14"/>
      <c r="AJ45" s="14"/>
      <c r="AM45" s="2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</row>
    <row r="46" spans="1:79" x14ac:dyDescent="0.25">
      <c r="J46" s="37"/>
      <c r="K46" s="14"/>
      <c r="L46" s="14"/>
      <c r="M46" s="14"/>
      <c r="N46" s="37"/>
      <c r="O46" s="14"/>
      <c r="P46" s="14"/>
      <c r="Q46" s="37"/>
      <c r="R46" s="37"/>
      <c r="S46" s="14"/>
      <c r="T46" s="42"/>
      <c r="U46" s="19"/>
      <c r="V46" s="19"/>
      <c r="W46" s="42"/>
      <c r="X46" s="19"/>
      <c r="Y46" s="42"/>
      <c r="Z46" s="19"/>
      <c r="AA46" s="37"/>
      <c r="AB46" s="14"/>
      <c r="AC46" s="14"/>
      <c r="AD46" s="37"/>
      <c r="AE46" s="14"/>
      <c r="AF46" s="37"/>
      <c r="AG46" s="14"/>
      <c r="AJ46" s="14"/>
      <c r="AM46" s="23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</row>
    <row r="47" spans="1:79" x14ac:dyDescent="0.25">
      <c r="B47" s="47" t="s">
        <v>109</v>
      </c>
      <c r="J47" s="37"/>
      <c r="K47" s="14"/>
      <c r="L47" s="14"/>
      <c r="M47" s="14"/>
      <c r="N47" s="37"/>
      <c r="O47" s="14"/>
      <c r="P47" s="14"/>
      <c r="Q47" s="37"/>
      <c r="R47" s="37"/>
      <c r="S47" s="14"/>
      <c r="T47" s="42"/>
      <c r="U47" s="19"/>
      <c r="V47" s="19"/>
      <c r="W47" s="42"/>
      <c r="X47" s="19"/>
      <c r="Y47" s="42"/>
      <c r="Z47" s="19"/>
      <c r="AA47" s="37"/>
      <c r="AB47" s="14"/>
      <c r="AC47" s="14"/>
      <c r="AD47" s="37"/>
      <c r="AE47" s="14"/>
      <c r="AF47" s="37"/>
      <c r="AG47" s="14"/>
      <c r="AJ47" s="14"/>
      <c r="AM47" s="48" t="s">
        <v>110</v>
      </c>
      <c r="AN47" s="19">
        <f t="shared" ref="AN47:BX47" si="75">MAX(AN8:AN42)</f>
        <v>91.78</v>
      </c>
      <c r="AO47" s="19">
        <f t="shared" si="75"/>
        <v>80.05</v>
      </c>
      <c r="AP47" s="19">
        <f t="shared" si="75"/>
        <v>76.61</v>
      </c>
      <c r="AQ47" s="19">
        <f t="shared" si="75"/>
        <v>31.79</v>
      </c>
      <c r="AR47" s="19">
        <f t="shared" si="75"/>
        <v>16.48</v>
      </c>
      <c r="AS47" s="19">
        <f t="shared" si="75"/>
        <v>74.31</v>
      </c>
      <c r="AT47" s="19">
        <f t="shared" si="75"/>
        <v>60.16</v>
      </c>
      <c r="AU47" s="19">
        <f t="shared" si="75"/>
        <v>81.06</v>
      </c>
      <c r="AV47" s="19">
        <f t="shared" si="75"/>
        <v>88.91</v>
      </c>
      <c r="AW47" s="19">
        <f t="shared" si="75"/>
        <v>61.35</v>
      </c>
      <c r="AX47" s="19">
        <f t="shared" si="75"/>
        <v>99.62</v>
      </c>
      <c r="AY47" s="19">
        <f t="shared" si="75"/>
        <v>97.81</v>
      </c>
      <c r="AZ47" s="19">
        <f t="shared" si="75"/>
        <v>27.78</v>
      </c>
      <c r="BA47" s="19">
        <f t="shared" si="75"/>
        <v>99.6</v>
      </c>
      <c r="BB47" s="19">
        <f t="shared" si="75"/>
        <v>39.700000000000003</v>
      </c>
      <c r="BC47" s="19">
        <f t="shared" si="75"/>
        <v>73.19</v>
      </c>
      <c r="BD47" s="19">
        <f t="shared" si="75"/>
        <v>72.099999999999994</v>
      </c>
      <c r="BE47" s="19">
        <f t="shared" si="75"/>
        <v>55.44</v>
      </c>
      <c r="BF47" s="19">
        <f t="shared" si="75"/>
        <v>72.150000000000006</v>
      </c>
      <c r="BG47" s="19">
        <f t="shared" si="75"/>
        <v>21.1</v>
      </c>
      <c r="BH47" s="19">
        <f t="shared" si="75"/>
        <v>71.12</v>
      </c>
      <c r="BI47" s="19">
        <f t="shared" si="75"/>
        <v>97.21</v>
      </c>
      <c r="BJ47" s="19">
        <f t="shared" si="75"/>
        <v>93.5</v>
      </c>
      <c r="BK47" s="19">
        <f t="shared" si="75"/>
        <v>34.590000000000003</v>
      </c>
      <c r="BL47" s="19">
        <f t="shared" si="75"/>
        <v>97</v>
      </c>
      <c r="BM47" s="19">
        <f t="shared" si="75"/>
        <v>41.97</v>
      </c>
      <c r="BN47" s="19">
        <f t="shared" si="75"/>
        <v>37.32</v>
      </c>
      <c r="BO47" s="19">
        <f t="shared" si="75"/>
        <v>59.14</v>
      </c>
      <c r="BP47" s="19">
        <f t="shared" si="75"/>
        <v>43.62</v>
      </c>
      <c r="BQ47" s="19">
        <f t="shared" si="75"/>
        <v>64.97</v>
      </c>
      <c r="BR47" s="19">
        <f t="shared" si="75"/>
        <v>88.35</v>
      </c>
      <c r="BS47" s="19">
        <f t="shared" si="75"/>
        <v>38.43</v>
      </c>
      <c r="BT47" s="19">
        <f t="shared" si="75"/>
        <v>38.54</v>
      </c>
      <c r="BU47" s="19">
        <f t="shared" si="75"/>
        <v>80.41</v>
      </c>
      <c r="BV47" s="19">
        <f t="shared" si="75"/>
        <v>78.430000000000007</v>
      </c>
      <c r="BW47" s="19">
        <f t="shared" si="75"/>
        <v>60.99</v>
      </c>
      <c r="BX47" s="19">
        <f t="shared" si="75"/>
        <v>54.45</v>
      </c>
    </row>
    <row r="48" spans="1:79" x14ac:dyDescent="0.25">
      <c r="J48" s="35" t="s">
        <v>78</v>
      </c>
      <c r="N48" s="38"/>
      <c r="O48" s="49"/>
      <c r="P48" s="13"/>
      <c r="T48" s="40" t="s">
        <v>53</v>
      </c>
      <c r="W48" s="38"/>
      <c r="X48" s="18"/>
      <c r="AA48" s="35" t="s">
        <v>77</v>
      </c>
      <c r="AD48" s="38"/>
      <c r="AE48" s="13"/>
      <c r="AJ48" s="14"/>
      <c r="AM48" s="2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</row>
    <row r="49" spans="1:79" x14ac:dyDescent="0.25">
      <c r="B49" s="25"/>
      <c r="J49" s="36" t="s">
        <v>79</v>
      </c>
      <c r="K49" s="13" t="s">
        <v>104</v>
      </c>
      <c r="L49" s="13" t="s">
        <v>102</v>
      </c>
      <c r="M49" s="13" t="s">
        <v>103</v>
      </c>
      <c r="N49" s="36" t="s">
        <v>81</v>
      </c>
      <c r="O49" s="13" t="s">
        <v>102</v>
      </c>
      <c r="P49" s="13" t="s">
        <v>103</v>
      </c>
      <c r="Q49" s="36" t="s">
        <v>80</v>
      </c>
      <c r="R49" s="13" t="s">
        <v>102</v>
      </c>
      <c r="S49" s="13" t="s">
        <v>103</v>
      </c>
      <c r="T49" s="41" t="s">
        <v>79</v>
      </c>
      <c r="U49" s="18" t="s">
        <v>102</v>
      </c>
      <c r="V49" s="18" t="s">
        <v>103</v>
      </c>
      <c r="W49" s="41" t="s">
        <v>81</v>
      </c>
      <c r="X49" s="18" t="s">
        <v>103</v>
      </c>
      <c r="Y49" s="41" t="s">
        <v>80</v>
      </c>
      <c r="Z49" s="18" t="s">
        <v>103</v>
      </c>
      <c r="AA49" s="36" t="s">
        <v>79</v>
      </c>
      <c r="AB49" s="13" t="s">
        <v>102</v>
      </c>
      <c r="AC49" s="13" t="s">
        <v>103</v>
      </c>
      <c r="AD49" s="36" t="s">
        <v>81</v>
      </c>
      <c r="AE49" s="13" t="s">
        <v>103</v>
      </c>
      <c r="AF49" s="36" t="s">
        <v>80</v>
      </c>
      <c r="AG49" s="13" t="s">
        <v>103</v>
      </c>
      <c r="AJ49" s="14"/>
      <c r="AM49" s="23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</row>
    <row r="50" spans="1:79" x14ac:dyDescent="0.25">
      <c r="J50" s="37"/>
      <c r="K50" s="14"/>
      <c r="L50" s="14"/>
      <c r="M50" s="14"/>
      <c r="N50" s="37"/>
      <c r="O50" s="14"/>
      <c r="P50" s="14"/>
      <c r="Q50" s="37"/>
      <c r="R50" s="37"/>
      <c r="S50" s="14"/>
      <c r="T50" s="42"/>
      <c r="U50" s="19"/>
      <c r="V50" s="19"/>
      <c r="W50" s="42"/>
      <c r="X50" s="19"/>
      <c r="Y50" s="42"/>
      <c r="Z50" s="19"/>
      <c r="AA50" s="37"/>
      <c r="AB50" s="14"/>
      <c r="AC50" s="14"/>
      <c r="AD50" s="37"/>
      <c r="AE50" s="14"/>
      <c r="AF50" s="37"/>
      <c r="AG50" s="14"/>
      <c r="AJ50" s="14"/>
      <c r="AM50" s="23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</row>
    <row r="51" spans="1:79" x14ac:dyDescent="0.25">
      <c r="B51" s="3" t="s">
        <v>47</v>
      </c>
      <c r="C51" s="3" t="s">
        <v>59</v>
      </c>
      <c r="J51" s="37">
        <f>SUM(AN51:BX51)/COUNT(AN51:BX51)</f>
        <v>70.867911801101442</v>
      </c>
      <c r="K51" s="14">
        <f>_xlfn.STDEV.P(W51,Y51,AD51,AF51)</f>
        <v>5.9962172745539268</v>
      </c>
      <c r="L51" s="14">
        <f>MAX(_xlfn.STDEV.P(N51,Q51),_xlfn.STDEV.P(T51,AA51))</f>
        <v>6.2830521771225278</v>
      </c>
      <c r="M51" s="14">
        <f>_xlfn.STDEV.P(AN51:BX51)</f>
        <v>26.865210498027992</v>
      </c>
      <c r="N51" s="37">
        <f>(SUM(AN51:AR51)+SUM(AX51:BJ51))/(COUNT(AN51:AR51)+COUNT(AX51:BJ51))</f>
        <v>64.415047402975603</v>
      </c>
      <c r="O51" s="14">
        <f>_xlfn.STDEV.P(W51,AD51)</f>
        <v>0.15122175286074224</v>
      </c>
      <c r="P51" s="14">
        <f>_xlfn.STDEV.P(AN51:AR51,AX51:BJ51)</f>
        <v>32.946895337331675</v>
      </c>
      <c r="Q51" s="37">
        <f>(SUM(AS51:AW51)+SUM(BK51:BX51))/(COUNT(AS51:AW51)+COUNT(BK51:BX51))</f>
        <v>76.981151757220658</v>
      </c>
      <c r="R51" s="37">
        <f>_xlfn.STDEV.P(Y51,AF51)</f>
        <v>2.3410331361016858</v>
      </c>
      <c r="S51" s="14">
        <f>_xlfn.STDEV.P(AS51:AW51,BK51:BX51)</f>
        <v>17.329360183149049</v>
      </c>
      <c r="T51" s="42">
        <f>AVERAGE(AN51:AW51)</f>
        <v>68.863912085202713</v>
      </c>
      <c r="U51" s="19">
        <f>_xlfn.STDEV.P(W51,Y51)</f>
        <v>4.6672961030259756</v>
      </c>
      <c r="V51" s="19">
        <f>_xlfn.STDEV.P(AN51:AW51)</f>
        <v>30.464535395025514</v>
      </c>
      <c r="W51" s="42">
        <f>(SUM(AN51:AR51))/(COUNT(AN51:AR51))</f>
        <v>64.196615982176752</v>
      </c>
      <c r="X51" s="19">
        <f>_xlfn.STDEV.P(AN51:AR51)</f>
        <v>37.662403530686298</v>
      </c>
      <c r="Y51" s="42">
        <f>(SUM(AS51:AW51))/(COUNT(AS51:AW51))</f>
        <v>73.531208188228703</v>
      </c>
      <c r="Z51" s="19">
        <f>_xlfn.STDEV.P(AS51:AW51)</f>
        <v>19.853258879454266</v>
      </c>
      <c r="AA51" s="37">
        <f>AVERAGE(AX51:BX51)</f>
        <v>71.610133918100971</v>
      </c>
      <c r="AB51" s="14">
        <f>_xlfn.STDEV.P(AD51,AF51)</f>
        <v>6.8571074862669192</v>
      </c>
      <c r="AC51" s="14">
        <f>_xlfn.STDEV.P(AX51:BX51)</f>
        <v>25.36288433821359</v>
      </c>
      <c r="AD51" s="37">
        <f>(SUM(AX51:BJ51))/(COUNT(AX51:BJ51))</f>
        <v>64.499059487898236</v>
      </c>
      <c r="AE51" s="14">
        <f>_xlfn.STDEV.P(AX51:BJ51)</f>
        <v>30.942066099131143</v>
      </c>
      <c r="AF51" s="37">
        <f>(SUM(BK51:BX51))/(COUNT(BK51:BX51))</f>
        <v>78.213274460432075</v>
      </c>
      <c r="AG51" s="14">
        <f>_xlfn.STDEV.P(BK51:BX51)</f>
        <v>16.156166447673193</v>
      </c>
      <c r="AJ51" s="14"/>
      <c r="AM51" s="23"/>
      <c r="AN51" s="19">
        <f t="shared" ref="AN51:BX51" si="76">AN8/AN$47*100</f>
        <v>94.759206798866856</v>
      </c>
      <c r="AO51" s="19">
        <f t="shared" si="76"/>
        <v>87.995003123048093</v>
      </c>
      <c r="AP51" s="19">
        <f t="shared" si="76"/>
        <v>92.363921159117609</v>
      </c>
      <c r="AQ51" s="19">
        <f t="shared" si="76"/>
        <v>49.323686693928906</v>
      </c>
      <c r="AR51" s="19">
        <f t="shared" si="76"/>
        <v>-3.4587378640776696</v>
      </c>
      <c r="AS51" s="19">
        <f t="shared" si="76"/>
        <v>51.79652805813484</v>
      </c>
      <c r="AT51" s="19">
        <f t="shared" si="76"/>
        <v>92.303856382978736</v>
      </c>
      <c r="AU51" s="19">
        <f t="shared" si="76"/>
        <v>70.972119417715277</v>
      </c>
      <c r="AV51" s="19">
        <f t="shared" si="76"/>
        <v>100</v>
      </c>
      <c r="AW51" s="19">
        <f t="shared" si="76"/>
        <v>52.583537082314578</v>
      </c>
      <c r="AX51" s="31">
        <f t="shared" si="76"/>
        <v>99.538245332262591</v>
      </c>
      <c r="AY51" s="31">
        <f t="shared" si="76"/>
        <v>99.284326755955419</v>
      </c>
      <c r="AZ51" s="31">
        <f t="shared" si="76"/>
        <v>52.555795536357088</v>
      </c>
      <c r="BA51" s="31">
        <f t="shared" si="76"/>
        <v>100</v>
      </c>
      <c r="BB51" s="31">
        <f t="shared" si="76"/>
        <v>45.541561712846338</v>
      </c>
      <c r="BC51" s="31">
        <f t="shared" si="76"/>
        <v>18.212870610739174</v>
      </c>
      <c r="BD51" s="31">
        <f t="shared" si="76"/>
        <v>90.638002773925109</v>
      </c>
      <c r="BE51" s="31">
        <f t="shared" si="76"/>
        <v>21.103896103896101</v>
      </c>
      <c r="BF51" s="31">
        <f t="shared" si="76"/>
        <v>92.806652806652792</v>
      </c>
      <c r="BG51" s="31">
        <f t="shared" si="76"/>
        <v>62.369668246445499</v>
      </c>
      <c r="BH51" s="31">
        <f t="shared" si="76"/>
        <v>38.80764904386951</v>
      </c>
      <c r="BI51" s="31">
        <f t="shared" si="76"/>
        <v>27.137125810101843</v>
      </c>
      <c r="BJ51" s="31">
        <f t="shared" si="76"/>
        <v>90.491978609625662</v>
      </c>
      <c r="BK51" s="31">
        <f t="shared" si="76"/>
        <v>67.649609713790099</v>
      </c>
      <c r="BL51" s="31">
        <f t="shared" si="76"/>
        <v>90.103092783505161</v>
      </c>
      <c r="BM51" s="31">
        <f t="shared" si="76"/>
        <v>96.5451512985466</v>
      </c>
      <c r="BN51" s="31">
        <f t="shared" si="76"/>
        <v>49.866023579849944</v>
      </c>
      <c r="BO51" s="31">
        <f t="shared" si="76"/>
        <v>70.240108217788304</v>
      </c>
      <c r="BP51" s="31">
        <f t="shared" si="76"/>
        <v>94.612563044475024</v>
      </c>
      <c r="BQ51" s="31">
        <f t="shared" si="76"/>
        <v>92.996767738956436</v>
      </c>
      <c r="BR51" s="31">
        <f t="shared" si="76"/>
        <v>93.76344086021507</v>
      </c>
      <c r="BS51" s="31">
        <f t="shared" si="76"/>
        <v>56.258131667967739</v>
      </c>
      <c r="BT51" s="31">
        <f t="shared" si="76"/>
        <v>69.200830306175405</v>
      </c>
      <c r="BU51" s="31">
        <f t="shared" si="76"/>
        <v>95.983086680761105</v>
      </c>
      <c r="BV51" s="31">
        <f t="shared" si="76"/>
        <v>90.34808109141909</v>
      </c>
      <c r="BW51" s="31">
        <f t="shared" si="76"/>
        <v>60.403344810624695</v>
      </c>
      <c r="BX51" s="31">
        <f t="shared" si="76"/>
        <v>67.015610651974285</v>
      </c>
      <c r="CA51" s="25" t="str">
        <f>B51</f>
        <v>UCBT no change point detection</v>
      </c>
    </row>
    <row r="52" spans="1:79" x14ac:dyDescent="0.25">
      <c r="J52" s="37"/>
      <c r="K52" s="14"/>
      <c r="L52" s="14"/>
      <c r="M52" s="14"/>
      <c r="N52" s="37"/>
      <c r="O52" s="14"/>
      <c r="P52" s="14"/>
      <c r="Q52" s="37"/>
      <c r="R52" s="37"/>
      <c r="S52" s="14"/>
      <c r="T52" s="42"/>
      <c r="U52" s="19"/>
      <c r="V52" s="19"/>
      <c r="W52" s="42"/>
      <c r="X52" s="19"/>
      <c r="Y52" s="42"/>
      <c r="Z52" s="19"/>
      <c r="AA52" s="37"/>
      <c r="AB52" s="14"/>
      <c r="AC52" s="14"/>
      <c r="AD52" s="37"/>
      <c r="AE52" s="14"/>
      <c r="AF52" s="37"/>
      <c r="AG52" s="14"/>
      <c r="AJ52" s="14"/>
      <c r="AM52" s="23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</row>
    <row r="53" spans="1:79" x14ac:dyDescent="0.25">
      <c r="B53" s="3" t="s">
        <v>49</v>
      </c>
      <c r="C53" s="3" t="s">
        <v>58</v>
      </c>
      <c r="D53" s="3" t="s">
        <v>60</v>
      </c>
      <c r="E53" s="3" t="s">
        <v>61</v>
      </c>
      <c r="J53" s="37">
        <f>SUM(AN53:BX53)/COUNT(AN53:BX53)</f>
        <v>69.774210882959068</v>
      </c>
      <c r="K53" s="14">
        <f>_xlfn.STDEV.P(W53,Y53,AD53,AF53)</f>
        <v>9.1276366423523623</v>
      </c>
      <c r="L53" s="14">
        <f>MAX(_xlfn.STDEV.P(N53,Q53),_xlfn.STDEV.P(T53,AA53))</f>
        <v>6.4619210181940439</v>
      </c>
      <c r="M53" s="14">
        <f>_xlfn.STDEV.P(AN53:BX53)</f>
        <v>29.559545206132668</v>
      </c>
      <c r="N53" s="37">
        <f>(SUM(AN53:AR53)+SUM(AX53:BJ53))/(COUNT(AN53:AR53)+COUNT(AX53:BJ53))</f>
        <v>63.137643350759767</v>
      </c>
      <c r="O53" s="14">
        <f t="shared" ref="O53:O54" si="77">_xlfn.STDEV.P(W53,AD53)</f>
        <v>0.29620488558925828</v>
      </c>
      <c r="P53" s="14">
        <f t="shared" ref="P53:P54" si="78">_xlfn.STDEV.P(AN53:AR53,AX53:BJ53)</f>
        <v>34.447215761833334</v>
      </c>
      <c r="Q53" s="37">
        <f t="shared" ref="Q53:Q54" si="79">(SUM(AS53:AW53)+SUM(BK53:BX53))/(COUNT(AS53:AW53)+COUNT(BK53:BX53))</f>
        <v>76.061485387147854</v>
      </c>
      <c r="R53" s="37">
        <f t="shared" ref="R53:R54" si="80">_xlfn.STDEV.P(Y53,AF53)</f>
        <v>6.4188933465167253</v>
      </c>
      <c r="S53" s="14">
        <f t="shared" ref="S53:S54" si="81">_xlfn.STDEV.P(AS53:AW53,BK53:BX53)</f>
        <v>22.274031537686515</v>
      </c>
      <c r="T53" s="42">
        <f t="shared" ref="T53:T54" si="82">AVERAGE(AN53:AW53)</f>
        <v>74.543201006564232</v>
      </c>
      <c r="U53" s="19">
        <f t="shared" ref="U53:U54" si="83">_xlfn.STDEV.P(W53,Y53)</f>
        <v>10.97770615439771</v>
      </c>
      <c r="V53" s="19">
        <f t="shared" ref="V53:V54" si="84">_xlfn.STDEV.P(AN53:AW53)</f>
        <v>33.371652813821527</v>
      </c>
      <c r="W53" s="42">
        <f t="shared" ref="W53:W54" si="85">(SUM(AN53:AR53))/(COUNT(AN53:AR53))</f>
        <v>63.565494852166481</v>
      </c>
      <c r="X53" s="19">
        <f t="shared" ref="X53:X54" si="86">_xlfn.STDEV.P(AN53:AR53)</f>
        <v>41.64479149815881</v>
      </c>
      <c r="Y53" s="42">
        <f t="shared" ref="Y53:Y54" si="87">(SUM(AS53:AW53))/(COUNT(AS53:AW53))</f>
        <v>85.520907160961968</v>
      </c>
      <c r="Z53" s="19">
        <f t="shared" ref="Z53:Z54" si="88">_xlfn.STDEV.P(AS53:AW53)</f>
        <v>15.875317297703528</v>
      </c>
      <c r="AA53" s="37">
        <f t="shared" ref="AA53:AA54" si="89">AVERAGE(AX53:BX53)</f>
        <v>68.007918244586776</v>
      </c>
      <c r="AB53" s="14">
        <f t="shared" ref="AB53:AB54" si="90">_xlfn.STDEV.P(AD53,AF53)</f>
        <v>4.8550176934702769</v>
      </c>
      <c r="AC53" s="14">
        <f t="shared" ref="AC53:AC54" si="91">_xlfn.STDEV.P(AX53:BX53)</f>
        <v>27.809556889557275</v>
      </c>
      <c r="AD53" s="37">
        <f t="shared" ref="AD53:AD54" si="92">(SUM(AX53:BJ53))/(COUNT(AX53:BJ53))</f>
        <v>62.973085080987964</v>
      </c>
      <c r="AE53" s="14">
        <f t="shared" ref="AE53:AE54" si="93">_xlfn.STDEV.P(AX53:BJ53)</f>
        <v>31.238882964966713</v>
      </c>
      <c r="AF53" s="37">
        <f t="shared" ref="AF53:AF54" si="94">(SUM(BK53:BX53))/(COUNT(BK53:BX53))</f>
        <v>72.683120467928518</v>
      </c>
      <c r="AG53" s="14">
        <f t="shared" ref="AG53:AG54" si="95">_xlfn.STDEV.P(BK53:BX53)</f>
        <v>23.236668138530966</v>
      </c>
      <c r="AJ53" s="14"/>
      <c r="AM53" s="23"/>
      <c r="AN53" s="19">
        <f t="shared" ref="AN53:BX53" si="96">AN10/AN$47*100</f>
        <v>95.728916975375896</v>
      </c>
      <c r="AO53" s="19">
        <f t="shared" si="96"/>
        <v>91.118051217988764</v>
      </c>
      <c r="AP53" s="19">
        <f t="shared" si="96"/>
        <v>92.912152460514307</v>
      </c>
      <c r="AQ53" s="19">
        <f t="shared" si="96"/>
        <v>51.053790500157284</v>
      </c>
      <c r="AR53" s="19">
        <f t="shared" si="96"/>
        <v>-12.985436893203882</v>
      </c>
      <c r="AS53" s="19">
        <f t="shared" si="96"/>
        <v>87.040775131207113</v>
      </c>
      <c r="AT53" s="19">
        <f t="shared" si="96"/>
        <v>94.015957446808514</v>
      </c>
      <c r="AU53" s="19">
        <f t="shared" si="96"/>
        <v>92.918825561312602</v>
      </c>
      <c r="AV53" s="19">
        <f t="shared" si="96"/>
        <v>98.942751096614558</v>
      </c>
      <c r="AW53" s="19">
        <f t="shared" si="96"/>
        <v>54.686226568867149</v>
      </c>
      <c r="AX53" s="31">
        <f t="shared" si="96"/>
        <v>100</v>
      </c>
      <c r="AY53" s="31">
        <f t="shared" si="96"/>
        <v>99.478580922196087</v>
      </c>
      <c r="AZ53" s="31">
        <f t="shared" si="96"/>
        <v>43.340532757379407</v>
      </c>
      <c r="BA53" s="31">
        <f t="shared" si="96"/>
        <v>100</v>
      </c>
      <c r="BB53" s="31">
        <f t="shared" si="96"/>
        <v>35.91939546599496</v>
      </c>
      <c r="BC53" s="31">
        <f t="shared" si="96"/>
        <v>21.792594616750922</v>
      </c>
      <c r="BD53" s="31">
        <f t="shared" si="96"/>
        <v>89.55617198335645</v>
      </c>
      <c r="BE53" s="31">
        <f t="shared" si="96"/>
        <v>19.191919191919194</v>
      </c>
      <c r="BF53" s="31">
        <f t="shared" si="96"/>
        <v>90.85239085239084</v>
      </c>
      <c r="BG53" s="31">
        <f t="shared" si="96"/>
        <v>51.563981042654028</v>
      </c>
      <c r="BH53" s="31">
        <f t="shared" si="96"/>
        <v>44.164791901012372</v>
      </c>
      <c r="BI53" s="31">
        <f t="shared" si="96"/>
        <v>30.500977265713402</v>
      </c>
      <c r="BJ53" s="31">
        <f t="shared" si="96"/>
        <v>92.288770053475943</v>
      </c>
      <c r="BK53" s="31">
        <f t="shared" si="96"/>
        <v>45.099739809193402</v>
      </c>
      <c r="BL53" s="31">
        <f t="shared" si="96"/>
        <v>93.608247422680407</v>
      </c>
      <c r="BM53" s="31">
        <f t="shared" si="96"/>
        <v>91.660710030974499</v>
      </c>
      <c r="BN53" s="31">
        <f t="shared" si="96"/>
        <v>81.162915326902464</v>
      </c>
      <c r="BO53" s="31">
        <f t="shared" si="96"/>
        <v>81.755157253973621</v>
      </c>
      <c r="BP53" s="31">
        <f t="shared" si="96"/>
        <v>84.066941769830365</v>
      </c>
      <c r="BQ53" s="31">
        <f t="shared" si="96"/>
        <v>94.32045559488995</v>
      </c>
      <c r="BR53" s="31">
        <f t="shared" si="96"/>
        <v>13.650254668930392</v>
      </c>
      <c r="BS53" s="31">
        <f t="shared" si="96"/>
        <v>52.771272443403596</v>
      </c>
      <c r="BT53" s="31">
        <f t="shared" si="96"/>
        <v>61.261027503892066</v>
      </c>
      <c r="BU53" s="31">
        <f t="shared" si="96"/>
        <v>96.76657132197488</v>
      </c>
      <c r="BV53" s="31">
        <f t="shared" si="96"/>
        <v>93.867142674996813</v>
      </c>
      <c r="BW53" s="31">
        <f t="shared" si="96"/>
        <v>58.812920150844391</v>
      </c>
      <c r="BX53" s="31">
        <f t="shared" si="96"/>
        <v>68.760330578512381</v>
      </c>
      <c r="CA53" s="25" t="str">
        <f>B53</f>
        <v>UCBT page-hinkley resetSingle</v>
      </c>
    </row>
    <row r="54" spans="1:79" x14ac:dyDescent="0.25">
      <c r="B54" s="3" t="s">
        <v>50</v>
      </c>
      <c r="C54" s="3" t="s">
        <v>62</v>
      </c>
      <c r="D54" s="3" t="s">
        <v>63</v>
      </c>
      <c r="E54" s="3" t="s">
        <v>64</v>
      </c>
      <c r="F54" s="3" t="s">
        <v>65</v>
      </c>
      <c r="J54" s="37">
        <f>SUM(AN54:BX54)/COUNT(AN54:BX54)</f>
        <v>66.586299962204905</v>
      </c>
      <c r="K54" s="14">
        <f>_xlfn.STDEV.P(W54,Y54,AD54,AF54)</f>
        <v>10.282813110845815</v>
      </c>
      <c r="L54" s="14">
        <f>MAX(_xlfn.STDEV.P(N54,Q54),_xlfn.STDEV.P(T54,AA54))</f>
        <v>7.84522624656839</v>
      </c>
      <c r="M54" s="14">
        <f>_xlfn.STDEV.P(AN54:BX54)</f>
        <v>30.847771801438302</v>
      </c>
      <c r="N54" s="37">
        <f>(SUM(AN54:AR54)+SUM(AX54:BJ54))/(COUNT(AN54:AR54)+COUNT(AX54:BJ54))</f>
        <v>61.643414428563737</v>
      </c>
      <c r="O54" s="14">
        <f t="shared" si="77"/>
        <v>5.4138002533227549</v>
      </c>
      <c r="P54" s="14">
        <f t="shared" si="78"/>
        <v>32.150084948829381</v>
      </c>
      <c r="Q54" s="37">
        <f t="shared" si="79"/>
        <v>71.26903362565443</v>
      </c>
      <c r="R54" s="37">
        <f t="shared" si="80"/>
        <v>10.40914829356622</v>
      </c>
      <c r="S54" s="14">
        <f t="shared" si="81"/>
        <v>28.788642314040203</v>
      </c>
      <c r="T54" s="42">
        <f t="shared" si="82"/>
        <v>78.036089619358762</v>
      </c>
      <c r="U54" s="19">
        <f t="shared" si="83"/>
        <v>8.5727414915509996</v>
      </c>
      <c r="V54" s="19">
        <f t="shared" si="84"/>
        <v>22.492447386964127</v>
      </c>
      <c r="W54" s="42">
        <f t="shared" si="85"/>
        <v>69.46334812780772</v>
      </c>
      <c r="X54" s="19">
        <f t="shared" si="86"/>
        <v>24.396623764805813</v>
      </c>
      <c r="Y54" s="42">
        <f t="shared" si="87"/>
        <v>86.608831110909804</v>
      </c>
      <c r="Z54" s="19">
        <f t="shared" si="88"/>
        <v>16.420759252461131</v>
      </c>
      <c r="AA54" s="37">
        <f t="shared" si="89"/>
        <v>62.345637126222016</v>
      </c>
      <c r="AB54" s="14">
        <f t="shared" si="90"/>
        <v>3.5773934513076426</v>
      </c>
      <c r="AC54" s="14">
        <f t="shared" si="91"/>
        <v>32.405429487876141</v>
      </c>
      <c r="AD54" s="37">
        <f t="shared" si="92"/>
        <v>58.63574762116221</v>
      </c>
      <c r="AE54" s="14">
        <f t="shared" si="93"/>
        <v>34.200732643837441</v>
      </c>
      <c r="AF54" s="37">
        <f t="shared" si="94"/>
        <v>65.790534523777495</v>
      </c>
      <c r="AG54" s="14">
        <f t="shared" si="95"/>
        <v>30.239500727076127</v>
      </c>
      <c r="AJ54" s="14"/>
      <c r="AM54" s="23"/>
      <c r="AN54" s="19">
        <f t="shared" ref="AN54:BX54" si="97">AN11/AN$47*100</f>
        <v>93.636957942906946</v>
      </c>
      <c r="AO54" s="19">
        <f t="shared" si="97"/>
        <v>91.180512179887558</v>
      </c>
      <c r="AP54" s="19">
        <f t="shared" si="97"/>
        <v>78.90614802245139</v>
      </c>
      <c r="AQ54" s="19">
        <f t="shared" si="97"/>
        <v>54.042151620006294</v>
      </c>
      <c r="AR54" s="19">
        <f t="shared" si="97"/>
        <v>29.550970873786408</v>
      </c>
      <c r="AS54" s="19">
        <f t="shared" si="97"/>
        <v>100</v>
      </c>
      <c r="AT54" s="19">
        <f t="shared" si="97"/>
        <v>62.101063829787236</v>
      </c>
      <c r="AU54" s="19">
        <f t="shared" si="97"/>
        <v>100</v>
      </c>
      <c r="AV54" s="19">
        <f t="shared" si="97"/>
        <v>99.370149589472504</v>
      </c>
      <c r="AW54" s="19">
        <f t="shared" si="97"/>
        <v>71.572942135289324</v>
      </c>
      <c r="AX54" s="31">
        <f t="shared" si="97"/>
        <v>99.658703071672349</v>
      </c>
      <c r="AY54" s="31">
        <f t="shared" si="97"/>
        <v>99.366117983846223</v>
      </c>
      <c r="AZ54" s="31">
        <f t="shared" si="97"/>
        <v>10.727141828653707</v>
      </c>
      <c r="BA54" s="31">
        <f t="shared" si="97"/>
        <v>100</v>
      </c>
      <c r="BB54" s="31">
        <f t="shared" si="97"/>
        <v>31.939546599496222</v>
      </c>
      <c r="BC54" s="31">
        <f t="shared" si="97"/>
        <v>19.456209864735623</v>
      </c>
      <c r="BD54" s="31">
        <f t="shared" si="97"/>
        <v>81.511789181692109</v>
      </c>
      <c r="BE54" s="31">
        <f t="shared" si="97"/>
        <v>14.033189033189034</v>
      </c>
      <c r="BF54" s="31">
        <f t="shared" si="97"/>
        <v>63.908523908523904</v>
      </c>
      <c r="BG54" s="31">
        <f t="shared" si="97"/>
        <v>71.563981042654021</v>
      </c>
      <c r="BH54" s="31">
        <f t="shared" si="97"/>
        <v>60.545556805399329</v>
      </c>
      <c r="BI54" s="31">
        <f t="shared" si="97"/>
        <v>16.901553338133937</v>
      </c>
      <c r="BJ54" s="31">
        <f t="shared" si="97"/>
        <v>92.652406417112303</v>
      </c>
      <c r="BK54" s="31">
        <f t="shared" si="97"/>
        <v>43.769875686614625</v>
      </c>
      <c r="BL54" s="31">
        <f t="shared" si="97"/>
        <v>96.288659793814432</v>
      </c>
      <c r="BM54" s="31">
        <f t="shared" si="97"/>
        <v>87.824636645222782</v>
      </c>
      <c r="BN54" s="31">
        <f t="shared" si="97"/>
        <v>68.542336548767409</v>
      </c>
      <c r="BO54" s="31">
        <f t="shared" si="97"/>
        <v>83.057152519445381</v>
      </c>
      <c r="BP54" s="31">
        <f t="shared" si="97"/>
        <v>54.378725355341587</v>
      </c>
      <c r="BQ54" s="31">
        <f t="shared" si="97"/>
        <v>51.162074803755587</v>
      </c>
      <c r="BR54" s="31">
        <f t="shared" si="97"/>
        <v>-17.215619694397287</v>
      </c>
      <c r="BS54" s="31">
        <f t="shared" si="97"/>
        <v>53.864168618266973</v>
      </c>
      <c r="BT54" s="31">
        <f t="shared" si="97"/>
        <v>42.397509081473792</v>
      </c>
      <c r="BU54" s="31">
        <f t="shared" si="97"/>
        <v>99.925382415122499</v>
      </c>
      <c r="BV54" s="31">
        <f t="shared" si="97"/>
        <v>100</v>
      </c>
      <c r="BW54" s="31">
        <f t="shared" si="97"/>
        <v>80.947696343662884</v>
      </c>
      <c r="BX54" s="31">
        <f t="shared" si="97"/>
        <v>76.124885215794308</v>
      </c>
      <c r="CA54" s="25" t="str">
        <f>B54</f>
        <v>UCBT davorTomCP resetSingle</v>
      </c>
    </row>
    <row r="55" spans="1:79" x14ac:dyDescent="0.25">
      <c r="J55" s="37"/>
      <c r="K55" s="14"/>
      <c r="L55" s="14"/>
      <c r="M55" s="14"/>
      <c r="N55" s="37"/>
      <c r="O55" s="14"/>
      <c r="P55" s="14"/>
      <c r="Q55" s="37"/>
      <c r="R55" s="37"/>
      <c r="S55" s="14"/>
      <c r="T55" s="42"/>
      <c r="U55" s="19"/>
      <c r="V55" s="19"/>
      <c r="W55" s="42"/>
      <c r="X55" s="19"/>
      <c r="Y55" s="42"/>
      <c r="Z55" s="19"/>
      <c r="AA55" s="37"/>
      <c r="AB55" s="14"/>
      <c r="AC55" s="14"/>
      <c r="AD55" s="37"/>
      <c r="AE55" s="14"/>
      <c r="AF55" s="37"/>
      <c r="AG55" s="14"/>
      <c r="AJ55" s="14"/>
      <c r="AM55" s="23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</row>
    <row r="56" spans="1:79" s="6" customFormat="1" x14ac:dyDescent="0.25">
      <c r="A56" s="25"/>
      <c r="B56" s="7" t="s">
        <v>66</v>
      </c>
      <c r="C56" s="7"/>
      <c r="D56" s="7" t="s">
        <v>67</v>
      </c>
      <c r="E56" s="7" t="s">
        <v>61</v>
      </c>
      <c r="F56" s="7"/>
      <c r="G56" s="7"/>
      <c r="H56" s="7"/>
      <c r="J56" s="37">
        <f>SUM(AN56:BX56)/COUNT(AN56:BX56)</f>
        <v>72.542992226311455</v>
      </c>
      <c r="K56" s="14">
        <f>_xlfn.STDEV.P(W56,Y56,AD56,AF56)</f>
        <v>13.169351724423377</v>
      </c>
      <c r="L56" s="14">
        <f>MAX(_xlfn.STDEV.P(N56,Q56),_xlfn.STDEV.P(T56,AA56))</f>
        <v>9.3484791755681709</v>
      </c>
      <c r="M56" s="14">
        <f>_xlfn.STDEV.P(AN56:BX56)</f>
        <v>22.123657657117331</v>
      </c>
      <c r="N56" s="37">
        <f>(SUM(AN56:AR56)+SUM(AX56:BJ56))/(COUNT(AN56:AR56)+COUNT(AX56:BJ56))</f>
        <v>82.144133001219259</v>
      </c>
      <c r="O56" s="14">
        <f t="shared" ref="O56:O58" si="98">_xlfn.STDEV.P(W56,AD56)</f>
        <v>4.4045279472026948</v>
      </c>
      <c r="P56" s="14">
        <f t="shared" ref="P56:P58" si="99">_xlfn.STDEV.P(AN56:AR56,AX56:BJ56)</f>
        <v>15.423236834534169</v>
      </c>
      <c r="Q56" s="37">
        <f t="shared" ref="Q56:Q58" si="100">(SUM(AS56:AW56)+SUM(BK56:BX56))/(COUNT(AS56:AW56)+COUNT(BK56:BX56))</f>
        <v>63.447174650083014</v>
      </c>
      <c r="R56" s="37">
        <f t="shared" ref="R56:R58" si="101">_xlfn.STDEV.P(Y56,AF56)</f>
        <v>9.8951803828107803</v>
      </c>
      <c r="S56" s="14">
        <f t="shared" ref="S56:S58" si="102">_xlfn.STDEV.P(AS56:AW56,BK56:BX56)</f>
        <v>23.61633009410102</v>
      </c>
      <c r="T56" s="42">
        <f t="shared" ref="T56:T58" si="103">AVERAGE(AN56:AW56)</f>
        <v>62.323420318553545</v>
      </c>
      <c r="U56" s="19">
        <f t="shared" ref="U56:U58" si="104">_xlfn.STDEV.P(W56,Y56)</f>
        <v>13.45861675892851</v>
      </c>
      <c r="V56" s="19">
        <f t="shared" ref="V56:V58" si="105">_xlfn.STDEV.P(AN56:AW56)</f>
        <v>21.811944710691531</v>
      </c>
      <c r="W56" s="42">
        <f t="shared" ref="W56:W58" si="106">(SUM(AN56:AR56))/(COUNT(AN56:AR56))</f>
        <v>75.782037077482045</v>
      </c>
      <c r="X56" s="19">
        <f t="shared" ref="X56:X58" si="107">_xlfn.STDEV.P(AN56:AR56)</f>
        <v>8.3249786149118314</v>
      </c>
      <c r="Y56" s="42">
        <f t="shared" ref="Y56:Y58" si="108">(SUM(AS56:AW56))/(COUNT(AS56:AW56))</f>
        <v>48.864803559625031</v>
      </c>
      <c r="Z56" s="19">
        <f t="shared" ref="Z56:Z58" si="109">_xlfn.STDEV.P(AS56:AW56)</f>
        <v>22.802365339112704</v>
      </c>
      <c r="AA56" s="37">
        <f t="shared" ref="AA56:AA58" si="110">AVERAGE(AX56:BX56)</f>
        <v>76.328018858814389</v>
      </c>
      <c r="AB56" s="14">
        <f t="shared" ref="AB56:AB58" si="111">_xlfn.STDEV.P(AD56,AF56)</f>
        <v>7.9679643233203894</v>
      </c>
      <c r="AC56" s="14">
        <f t="shared" ref="AC56:AC58" si="112">_xlfn.STDEV.P(AX56:BX56)</f>
        <v>21.012395902267127</v>
      </c>
      <c r="AD56" s="37">
        <f t="shared" ref="AD56:AD58" si="113">(SUM(AX56:BJ56))/(COUNT(AX56:BJ56))</f>
        <v>84.591092971887434</v>
      </c>
      <c r="AE56" s="14">
        <f t="shared" ref="AE56:AE58" si="114">_xlfn.STDEV.P(AX56:BJ56)</f>
        <v>16.767701513261578</v>
      </c>
      <c r="AF56" s="37">
        <f t="shared" ref="AF56:AF58" si="115">(SUM(BK56:BX56))/(COUNT(BK56:BX56))</f>
        <v>68.655164325246574</v>
      </c>
      <c r="AG56" s="14">
        <f t="shared" ref="AG56:AG58" si="116">_xlfn.STDEV.P(BK56:BX56)</f>
        <v>21.63693707920681</v>
      </c>
      <c r="AI56" s="8"/>
      <c r="AJ56" s="14"/>
      <c r="AK56" s="9"/>
      <c r="AL56" s="9"/>
      <c r="AM56" s="23"/>
      <c r="AN56" s="19">
        <f t="shared" ref="AN56:BX56" si="117">AN13/AN$47*100</f>
        <v>82.970146001307484</v>
      </c>
      <c r="AO56" s="19">
        <f t="shared" si="117"/>
        <v>80.524672079950022</v>
      </c>
      <c r="AP56" s="19">
        <f t="shared" si="117"/>
        <v>84.022973502153775</v>
      </c>
      <c r="AQ56" s="19">
        <f t="shared" si="117"/>
        <v>66.404529726329031</v>
      </c>
      <c r="AR56" s="19">
        <f t="shared" si="117"/>
        <v>64.987864077669911</v>
      </c>
      <c r="AS56" s="19">
        <f t="shared" si="117"/>
        <v>65.54972412865024</v>
      </c>
      <c r="AT56" s="19">
        <f t="shared" si="117"/>
        <v>57.430186170212764</v>
      </c>
      <c r="AU56" s="19">
        <f t="shared" si="117"/>
        <v>51.899827288428327</v>
      </c>
      <c r="AV56" s="19">
        <f t="shared" si="117"/>
        <v>65.04330221572377</v>
      </c>
      <c r="AW56" s="19">
        <f t="shared" si="117"/>
        <v>4.4009779951100247</v>
      </c>
      <c r="AX56" s="31">
        <f t="shared" si="117"/>
        <v>73.158000401525797</v>
      </c>
      <c r="AY56" s="31">
        <f t="shared" si="117"/>
        <v>79.296595440139043</v>
      </c>
      <c r="AZ56" s="31">
        <f t="shared" si="117"/>
        <v>47.084233261339094</v>
      </c>
      <c r="BA56" s="31">
        <f t="shared" si="117"/>
        <v>99.417670682730929</v>
      </c>
      <c r="BB56" s="31">
        <f t="shared" si="117"/>
        <v>97.783375314861459</v>
      </c>
      <c r="BC56" s="31">
        <f t="shared" si="117"/>
        <v>100</v>
      </c>
      <c r="BD56" s="31">
        <f t="shared" si="117"/>
        <v>79.417475728155338</v>
      </c>
      <c r="BE56" s="31">
        <f t="shared" si="117"/>
        <v>97.005772005772002</v>
      </c>
      <c r="BF56" s="31">
        <f t="shared" si="117"/>
        <v>73.291753291753295</v>
      </c>
      <c r="BG56" s="31">
        <f t="shared" si="117"/>
        <v>59.763033175355439</v>
      </c>
      <c r="BH56" s="31">
        <f t="shared" si="117"/>
        <v>97.412823397075371</v>
      </c>
      <c r="BI56" s="31">
        <f t="shared" si="117"/>
        <v>100</v>
      </c>
      <c r="BJ56" s="31">
        <f t="shared" si="117"/>
        <v>96.053475935828885</v>
      </c>
      <c r="BK56" s="31">
        <f t="shared" si="117"/>
        <v>20.237062734894476</v>
      </c>
      <c r="BL56" s="31">
        <f t="shared" si="117"/>
        <v>95.762886597938149</v>
      </c>
      <c r="BM56" s="31">
        <f t="shared" si="117"/>
        <v>70.359780795806543</v>
      </c>
      <c r="BN56" s="31">
        <f t="shared" si="117"/>
        <v>80.493033226152193</v>
      </c>
      <c r="BO56" s="31">
        <f t="shared" si="117"/>
        <v>56.628339533310793</v>
      </c>
      <c r="BP56" s="31">
        <f t="shared" si="117"/>
        <v>63.067400275103168</v>
      </c>
      <c r="BQ56" s="31">
        <f t="shared" si="117"/>
        <v>43.927966753886409</v>
      </c>
      <c r="BR56" s="31">
        <f t="shared" si="117"/>
        <v>64.187889077532546</v>
      </c>
      <c r="BS56" s="31">
        <f t="shared" si="117"/>
        <v>97.137652875357787</v>
      </c>
      <c r="BT56" s="31">
        <f t="shared" si="117"/>
        <v>96.756616502335234</v>
      </c>
      <c r="BU56" s="31">
        <f t="shared" si="117"/>
        <v>80.562119139410527</v>
      </c>
      <c r="BV56" s="31">
        <f t="shared" si="117"/>
        <v>79.357388754303187</v>
      </c>
      <c r="BW56" s="31">
        <f t="shared" si="117"/>
        <v>69.847515986227251</v>
      </c>
      <c r="BX56" s="31">
        <f t="shared" si="117"/>
        <v>42.846648301193753</v>
      </c>
      <c r="BY56" s="8"/>
      <c r="CA56" s="25" t="str">
        <f>B56</f>
        <v>POKER page-hinkley resetSingle</v>
      </c>
    </row>
    <row r="57" spans="1:79" s="6" customFormat="1" x14ac:dyDescent="0.25">
      <c r="A57" s="25"/>
      <c r="B57" s="3" t="s">
        <v>76</v>
      </c>
      <c r="C57" s="3" t="s">
        <v>72</v>
      </c>
      <c r="D57" s="3" t="s">
        <v>72</v>
      </c>
      <c r="E57" s="3" t="s">
        <v>72</v>
      </c>
      <c r="F57" s="3" t="s">
        <v>72</v>
      </c>
      <c r="H57" s="3"/>
      <c r="I57" s="25"/>
      <c r="J57" s="37">
        <f>SUM(AN57:BX57)/COUNT(AN57:BX57)</f>
        <v>63.633680127915042</v>
      </c>
      <c r="K57" s="14">
        <f>_xlfn.STDEV.P(W57,Y57,AD57,AF57)</f>
        <v>30.44038100832157</v>
      </c>
      <c r="L57" s="14">
        <f>MAX(_xlfn.STDEV.P(N57,Q57),_xlfn.STDEV.P(T57,AA57))</f>
        <v>18.801045207972457</v>
      </c>
      <c r="M57" s="14">
        <f>_xlfn.STDEV.P(AN57:BX57)</f>
        <v>39.092795266005808</v>
      </c>
      <c r="N57" s="37">
        <f>(SUM(AN57:AR57)+SUM(AX57:BJ57))/(COUNT(AN57:AR57)+COUNT(AX57:BJ57))</f>
        <v>82.942861692859765</v>
      </c>
      <c r="O57" s="14">
        <f t="shared" si="98"/>
        <v>1.9145086736001247</v>
      </c>
      <c r="P57" s="14">
        <f t="shared" si="99"/>
        <v>21.006699897285312</v>
      </c>
      <c r="Q57" s="37">
        <f t="shared" si="100"/>
        <v>45.340771276914822</v>
      </c>
      <c r="R57" s="37">
        <f t="shared" si="101"/>
        <v>24.450510264315341</v>
      </c>
      <c r="S57" s="14">
        <f t="shared" si="102"/>
        <v>43.245248703904331</v>
      </c>
      <c r="T57" s="42">
        <f t="shared" si="103"/>
        <v>47.508351735681927</v>
      </c>
      <c r="U57" s="19">
        <f t="shared" si="104"/>
        <v>38.199911374600234</v>
      </c>
      <c r="V57" s="19">
        <f t="shared" si="105"/>
        <v>45.306372743585811</v>
      </c>
      <c r="W57" s="42">
        <f t="shared" si="106"/>
        <v>85.708263110282161</v>
      </c>
      <c r="X57" s="19">
        <f t="shared" si="107"/>
        <v>8.6351005431329231</v>
      </c>
      <c r="Y57" s="42">
        <f t="shared" si="108"/>
        <v>9.3084403610816864</v>
      </c>
      <c r="Z57" s="19">
        <f t="shared" si="109"/>
        <v>33.351212915227393</v>
      </c>
      <c r="AA57" s="37">
        <f t="shared" si="110"/>
        <v>69.606023976890285</v>
      </c>
      <c r="AB57" s="14">
        <f t="shared" si="111"/>
        <v>11.834892436684729</v>
      </c>
      <c r="AC57" s="14">
        <f t="shared" si="112"/>
        <v>34.670474905956318</v>
      </c>
      <c r="AD57" s="37">
        <f t="shared" si="113"/>
        <v>81.879245763081911</v>
      </c>
      <c r="AE57" s="14">
        <f t="shared" si="114"/>
        <v>24.046904923817319</v>
      </c>
      <c r="AF57" s="37">
        <f t="shared" si="115"/>
        <v>58.209460889712368</v>
      </c>
      <c r="AG57" s="14">
        <f t="shared" si="116"/>
        <v>38.878265494596114</v>
      </c>
      <c r="AH57" s="25"/>
      <c r="AI57" s="25"/>
      <c r="AJ57" s="14"/>
      <c r="AK57" s="27"/>
      <c r="AL57" s="27"/>
      <c r="AM57" s="26"/>
      <c r="AN57" s="19">
        <f t="shared" ref="AN57:BX57" si="118">AN14/AN$47*100</f>
        <v>85.094791893658737</v>
      </c>
      <c r="AO57" s="19">
        <f t="shared" si="118"/>
        <v>100</v>
      </c>
      <c r="AP57" s="19">
        <f t="shared" si="118"/>
        <v>86.581386242004953</v>
      </c>
      <c r="AQ57" s="19">
        <f t="shared" si="118"/>
        <v>72.884554891475318</v>
      </c>
      <c r="AR57" s="19">
        <f t="shared" si="118"/>
        <v>83.980582524271838</v>
      </c>
      <c r="AS57" s="19">
        <f t="shared" si="118"/>
        <v>-15.987081146548244</v>
      </c>
      <c r="AT57" s="19">
        <f t="shared" si="118"/>
        <v>-26.462765957446809</v>
      </c>
      <c r="AU57" s="19">
        <f t="shared" si="118"/>
        <v>27.757216876387858</v>
      </c>
      <c r="AV57" s="19">
        <f t="shared" si="118"/>
        <v>65.212012147115061</v>
      </c>
      <c r="AW57" s="19">
        <f t="shared" si="118"/>
        <v>-3.9771801140994296</v>
      </c>
      <c r="AX57" s="31">
        <f t="shared" si="118"/>
        <v>73.117847821722549</v>
      </c>
      <c r="AY57" s="31">
        <f t="shared" si="118"/>
        <v>79.541969123811469</v>
      </c>
      <c r="AZ57" s="31">
        <f t="shared" si="118"/>
        <v>8.639308855291576</v>
      </c>
      <c r="BA57" s="31">
        <f t="shared" si="118"/>
        <v>99.377510040160658</v>
      </c>
      <c r="BB57" s="31">
        <f t="shared" si="118"/>
        <v>96.574307304785904</v>
      </c>
      <c r="BC57" s="31">
        <f t="shared" si="118"/>
        <v>94.493783303730012</v>
      </c>
      <c r="BD57" s="31">
        <f t="shared" si="118"/>
        <v>79.597780859916796</v>
      </c>
      <c r="BE57" s="31">
        <f t="shared" si="118"/>
        <v>85.064935064935071</v>
      </c>
      <c r="BF57" s="31">
        <f t="shared" si="118"/>
        <v>85.599445599445588</v>
      </c>
      <c r="BG57" s="31">
        <f t="shared" si="118"/>
        <v>62.464454976303308</v>
      </c>
      <c r="BH57" s="31">
        <f t="shared" si="118"/>
        <v>100</v>
      </c>
      <c r="BI57" s="31">
        <f t="shared" si="118"/>
        <v>99.958851969961955</v>
      </c>
      <c r="BJ57" s="31">
        <f t="shared" si="118"/>
        <v>100</v>
      </c>
      <c r="BK57" s="31">
        <f t="shared" si="118"/>
        <v>84.359641514888679</v>
      </c>
      <c r="BL57" s="31">
        <f t="shared" si="118"/>
        <v>96.350515463917517</v>
      </c>
      <c r="BM57" s="31">
        <f t="shared" si="118"/>
        <v>74.410293066476058</v>
      </c>
      <c r="BN57" s="31">
        <f t="shared" si="118"/>
        <v>25.482315112540192</v>
      </c>
      <c r="BO57" s="31">
        <f t="shared" si="118"/>
        <v>33.868785931687526</v>
      </c>
      <c r="BP57" s="31">
        <f t="shared" si="118"/>
        <v>67.973406694176987</v>
      </c>
      <c r="BQ57" s="31">
        <f t="shared" si="118"/>
        <v>-33.553947975988919</v>
      </c>
      <c r="BR57" s="31">
        <f t="shared" si="118"/>
        <v>67.968307866440298</v>
      </c>
      <c r="BS57" s="31">
        <f t="shared" si="118"/>
        <v>100</v>
      </c>
      <c r="BT57" s="31">
        <f t="shared" si="118"/>
        <v>100</v>
      </c>
      <c r="BU57" s="31">
        <f t="shared" si="118"/>
        <v>86.00920283546823</v>
      </c>
      <c r="BV57" s="31">
        <f t="shared" si="118"/>
        <v>80.300905265842133</v>
      </c>
      <c r="BW57" s="31">
        <f t="shared" si="118"/>
        <v>7.2634858173471057</v>
      </c>
      <c r="BX57" s="31">
        <f t="shared" si="118"/>
        <v>24.499540863177224</v>
      </c>
      <c r="BY57" s="8"/>
      <c r="CA57" s="25" t="str">
        <f>B57</f>
        <v>POKER no change point detection</v>
      </c>
    </row>
    <row r="58" spans="1:79" s="6" customFormat="1" x14ac:dyDescent="0.25">
      <c r="A58" s="25"/>
      <c r="B58" s="3" t="s">
        <v>99</v>
      </c>
      <c r="C58" s="3"/>
      <c r="D58" s="7" t="s">
        <v>67</v>
      </c>
      <c r="E58" s="7"/>
      <c r="F58" s="3"/>
      <c r="H58" s="3"/>
      <c r="I58" s="25"/>
      <c r="J58" s="37">
        <f>SUM(AN58:BX58)/COUNT(AN58:BX58)</f>
        <v>77.756408574238236</v>
      </c>
      <c r="K58" s="14">
        <f>_xlfn.STDEV.P(W58,Y58,AD58,AF58)</f>
        <v>10.140369350194186</v>
      </c>
      <c r="L58" s="14">
        <f>MAX(_xlfn.STDEV.P(N58,Q58),_xlfn.STDEV.P(T58,AA58))</f>
        <v>7.8598294975516136</v>
      </c>
      <c r="M58" s="14">
        <f>_xlfn.STDEV.P(AN58:BX58)</f>
        <v>18.659130655379442</v>
      </c>
      <c r="N58" s="37">
        <f>(SUM(AN58:AR58)+SUM(AX58:BJ58))/(COUNT(AN58:AR58)+COUNT(AX58:BJ58))</f>
        <v>85.828665896047951</v>
      </c>
      <c r="O58" s="14">
        <f t="shared" si="98"/>
        <v>1.5143543291935373</v>
      </c>
      <c r="P58" s="14">
        <f t="shared" si="99"/>
        <v>12.740261467776923</v>
      </c>
      <c r="Q58" s="37">
        <f t="shared" si="100"/>
        <v>70.109006900944792</v>
      </c>
      <c r="R58" s="37">
        <f t="shared" si="101"/>
        <v>6.352624976307478</v>
      </c>
      <c r="S58" s="14">
        <f t="shared" si="102"/>
        <v>20.100148857491774</v>
      </c>
      <c r="T58" s="42">
        <f t="shared" si="103"/>
        <v>72.194254488144651</v>
      </c>
      <c r="U58" s="19">
        <f t="shared" si="104"/>
        <v>11.447010710179313</v>
      </c>
      <c r="V58" s="19">
        <f t="shared" si="105"/>
        <v>17.278834155911273</v>
      </c>
      <c r="W58" s="42">
        <f t="shared" si="106"/>
        <v>83.641265198323964</v>
      </c>
      <c r="X58" s="19">
        <f t="shared" si="107"/>
        <v>15.139338309476029</v>
      </c>
      <c r="Y58" s="42">
        <f t="shared" si="108"/>
        <v>60.747243777965345</v>
      </c>
      <c r="Z58" s="19">
        <f t="shared" si="109"/>
        <v>10.288272290734147</v>
      </c>
      <c r="AA58" s="37">
        <f t="shared" si="110"/>
        <v>79.816465643161777</v>
      </c>
      <c r="AB58" s="14">
        <f t="shared" si="111"/>
        <v>6.608740063065369</v>
      </c>
      <c r="AC58" s="14">
        <f t="shared" si="112"/>
        <v>18.730542076604294</v>
      </c>
      <c r="AD58" s="37">
        <f t="shared" si="113"/>
        <v>86.669973856711039</v>
      </c>
      <c r="AE58" s="14">
        <f t="shared" si="114"/>
        <v>11.5776106921445</v>
      </c>
      <c r="AF58" s="37">
        <f t="shared" si="115"/>
        <v>73.452493730580301</v>
      </c>
      <c r="AG58" s="14">
        <f t="shared" si="116"/>
        <v>21.633874333947848</v>
      </c>
      <c r="AH58" s="25"/>
      <c r="AI58" s="25"/>
      <c r="AJ58" s="29"/>
      <c r="AK58" s="27"/>
      <c r="AL58" s="27"/>
      <c r="AM58" s="26"/>
      <c r="AN58" s="19">
        <f t="shared" ref="AN58:BX58" si="119">AN15/AN$47*100</f>
        <v>84.822401394639343</v>
      </c>
      <c r="AO58" s="19">
        <f t="shared" si="119"/>
        <v>94.740787008119938</v>
      </c>
      <c r="AP58" s="19">
        <f t="shared" si="119"/>
        <v>82.430492102858636</v>
      </c>
      <c r="AQ58" s="19">
        <f t="shared" si="119"/>
        <v>56.21264548600189</v>
      </c>
      <c r="AR58" s="19">
        <f t="shared" si="119"/>
        <v>100</v>
      </c>
      <c r="AS58" s="19">
        <f t="shared" si="119"/>
        <v>78.037949132014546</v>
      </c>
      <c r="AT58" s="19">
        <f t="shared" si="119"/>
        <v>55.917553191489368</v>
      </c>
      <c r="AU58" s="19">
        <f t="shared" si="119"/>
        <v>48.519615099925979</v>
      </c>
      <c r="AV58" s="19">
        <f t="shared" si="119"/>
        <v>65.988077831515028</v>
      </c>
      <c r="AW58" s="19">
        <f t="shared" si="119"/>
        <v>55.273023634881824</v>
      </c>
      <c r="AX58" s="31">
        <f t="shared" si="119"/>
        <v>73.188114836378233</v>
      </c>
      <c r="AY58" s="31">
        <f t="shared" si="119"/>
        <v>79.327267150598104</v>
      </c>
      <c r="AZ58" s="31">
        <f t="shared" si="119"/>
        <v>62.994960403167745</v>
      </c>
      <c r="BA58" s="31">
        <f t="shared" si="119"/>
        <v>99.397590361445793</v>
      </c>
      <c r="BB58" s="31">
        <f t="shared" si="119"/>
        <v>100</v>
      </c>
      <c r="BC58" s="31">
        <f t="shared" si="119"/>
        <v>85.872386938106303</v>
      </c>
      <c r="BD58" s="31">
        <f t="shared" si="119"/>
        <v>83.217753120665748</v>
      </c>
      <c r="BE58" s="31">
        <f t="shared" si="119"/>
        <v>100</v>
      </c>
      <c r="BF58" s="31">
        <f t="shared" si="119"/>
        <v>80.485100485100475</v>
      </c>
      <c r="BG58" s="31">
        <f t="shared" si="119"/>
        <v>75.97156398104265</v>
      </c>
      <c r="BH58" s="31">
        <f t="shared" si="119"/>
        <v>91.704161979752513</v>
      </c>
      <c r="BI58" s="31">
        <f t="shared" si="119"/>
        <v>99.866268902376305</v>
      </c>
      <c r="BJ58" s="31">
        <f t="shared" si="119"/>
        <v>94.684491978609628</v>
      </c>
      <c r="BK58" s="31">
        <f t="shared" si="119"/>
        <v>24.862677074298929</v>
      </c>
      <c r="BL58" s="31">
        <f t="shared" si="119"/>
        <v>96.072164948453604</v>
      </c>
      <c r="BM58" s="31">
        <f t="shared" si="119"/>
        <v>73.552537526804855</v>
      </c>
      <c r="BN58" s="31">
        <f t="shared" si="119"/>
        <v>71.784565916398719</v>
      </c>
      <c r="BO58" s="31">
        <f t="shared" si="119"/>
        <v>55.749070003381803</v>
      </c>
      <c r="BP58" s="31">
        <f t="shared" si="119"/>
        <v>66.643741403026141</v>
      </c>
      <c r="BQ58" s="31">
        <f t="shared" si="119"/>
        <v>37.140218562413416</v>
      </c>
      <c r="BR58" s="31">
        <f t="shared" si="119"/>
        <v>66.723259762309013</v>
      </c>
      <c r="BS58" s="31">
        <f t="shared" si="119"/>
        <v>99.323445225084569</v>
      </c>
      <c r="BT58" s="31">
        <f t="shared" si="119"/>
        <v>94.032174364296836</v>
      </c>
      <c r="BU58" s="31">
        <f t="shared" si="119"/>
        <v>80.300957592339259</v>
      </c>
      <c r="BV58" s="31">
        <f t="shared" si="119"/>
        <v>76.845594797908959</v>
      </c>
      <c r="BW58" s="31">
        <f t="shared" si="119"/>
        <v>98.343990818166901</v>
      </c>
      <c r="BX58" s="31">
        <f t="shared" si="119"/>
        <v>86.960514233241497</v>
      </c>
      <c r="BY58" s="8"/>
      <c r="CA58" s="25" t="str">
        <f>B58</f>
        <v>POKER  PH reset to zero</v>
      </c>
    </row>
    <row r="59" spans="1:79" s="6" customFormat="1" x14ac:dyDescent="0.25">
      <c r="A59" s="25"/>
      <c r="B59" s="3"/>
      <c r="C59" s="3"/>
      <c r="D59" s="3"/>
      <c r="E59" s="3"/>
      <c r="F59" s="3"/>
      <c r="H59" s="3"/>
      <c r="I59" s="25"/>
      <c r="J59" s="37"/>
      <c r="K59" s="14"/>
      <c r="L59" s="14"/>
      <c r="M59" s="14"/>
      <c r="N59" s="37"/>
      <c r="O59" s="14"/>
      <c r="P59" s="14"/>
      <c r="Q59" s="37"/>
      <c r="R59" s="37"/>
      <c r="S59" s="14"/>
      <c r="T59" s="42"/>
      <c r="U59" s="19"/>
      <c r="V59" s="19"/>
      <c r="W59" s="42"/>
      <c r="X59" s="19"/>
      <c r="Y59" s="42"/>
      <c r="Z59" s="19"/>
      <c r="AA59" s="37"/>
      <c r="AB59" s="14"/>
      <c r="AC59" s="14"/>
      <c r="AD59" s="37"/>
      <c r="AE59" s="14"/>
      <c r="AF59" s="37"/>
      <c r="AG59" s="14"/>
      <c r="AH59" s="25"/>
      <c r="AI59" s="25"/>
      <c r="AJ59" s="14"/>
      <c r="AK59" s="27"/>
      <c r="AL59" s="27"/>
      <c r="AM59" s="23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8"/>
      <c r="CA59" s="25"/>
    </row>
    <row r="60" spans="1:79" x14ac:dyDescent="0.25">
      <c r="B60" s="3" t="s">
        <v>75</v>
      </c>
      <c r="C60" s="3" t="s">
        <v>73</v>
      </c>
      <c r="D60" s="3" t="s">
        <v>74</v>
      </c>
      <c r="J60" s="37">
        <f>SUM(AN60:BX60)/COUNT(AN60:BX60)</f>
        <v>77.153512791268099</v>
      </c>
      <c r="K60" s="14">
        <f>_xlfn.STDEV.P(W60,Y60,AD60,AF60)</f>
        <v>4.8313767766989884</v>
      </c>
      <c r="L60" s="14">
        <f>MAX(_xlfn.STDEV.P(N60,Q60),_xlfn.STDEV.P(T60,AA60))</f>
        <v>0.99780009763759381</v>
      </c>
      <c r="M60" s="14">
        <f>_xlfn.STDEV.P(AN60:BX60)</f>
        <v>21.695320580009781</v>
      </c>
      <c r="N60" s="37">
        <f>(SUM(AN60:AR60)+SUM(AX60:BJ60))/(COUNT(AN60:AR60)+COUNT(AX60:BJ60))</f>
        <v>78.178280459112116</v>
      </c>
      <c r="O60" s="14">
        <f t="shared" ref="O60:O61" si="120">_xlfn.STDEV.P(W60,AD60)</f>
        <v>3.4286954930221967</v>
      </c>
      <c r="P60" s="14">
        <f t="shared" ref="P60:P61" si="121">_xlfn.STDEV.P(AN60:AR60,AX60:BJ60)</f>
        <v>24.656409605637876</v>
      </c>
      <c r="Q60" s="37">
        <f t="shared" ref="Q60:Q61" si="122">(SUM(AS60:AW60)+SUM(BK60:BX60))/(COUNT(AS60:AW60)+COUNT(BK60:BX60))</f>
        <v>76.182680263836929</v>
      </c>
      <c r="R60" s="37">
        <f t="shared" ref="R60:R61" si="123">_xlfn.STDEV.P(Y60,AF60)</f>
        <v>4.3884509674021857</v>
      </c>
      <c r="S60" s="14">
        <f t="shared" ref="S60:S61" si="124">_xlfn.STDEV.P(AS60:AW60,BK60:BX60)</f>
        <v>18.404393777437427</v>
      </c>
      <c r="T60" s="42">
        <f t="shared" ref="T60:T61" si="125">AVERAGE(AN60:AW60)</f>
        <v>76.423164990103572</v>
      </c>
      <c r="U60" s="19">
        <f t="shared" ref="U60:U61" si="126">_xlfn.STDEV.P(W60,Y60)</f>
        <v>6.707675625596174</v>
      </c>
      <c r="V60" s="19">
        <f t="shared" ref="V60:V61" si="127">_xlfn.STDEV.P(AN60:AW60)</f>
        <v>19.320279127795377</v>
      </c>
      <c r="W60" s="42">
        <f t="shared" ref="W60:W61" si="128">(SUM(AN60:AR60))/(COUNT(AN60:AR60))</f>
        <v>83.130840615699739</v>
      </c>
      <c r="X60" s="19">
        <f t="shared" ref="X60:X61" si="129">_xlfn.STDEV.P(AN60:AR60)</f>
        <v>18.396512025201428</v>
      </c>
      <c r="Y60" s="42">
        <f t="shared" ref="Y60:Y61" si="130">(SUM(AS60:AW60))/(COUNT(AS60:AW60))</f>
        <v>69.715489364507391</v>
      </c>
      <c r="Z60" s="19">
        <f t="shared" ref="Z60:Z61" si="131">_xlfn.STDEV.P(AS60:AW60)</f>
        <v>17.836168082355631</v>
      </c>
      <c r="AA60" s="37">
        <f t="shared" ref="AA60:AA61" si="132">AVERAGE(AX60:BX60)</f>
        <v>77.424011976884586</v>
      </c>
      <c r="AB60" s="14">
        <f t="shared" ref="AB60:AB61" si="133">_xlfn.STDEV.P(AD60,AF60)</f>
        <v>1.1094708348282083</v>
      </c>
      <c r="AC60" s="14">
        <f t="shared" ref="AC60:AC61" si="134">_xlfn.STDEV.P(AX60:BX60)</f>
        <v>22.505452078409903</v>
      </c>
      <c r="AD60" s="37">
        <f t="shared" ref="AD60:AD61" si="135">(SUM(AX60:BJ60))/(COUNT(AX60:BJ60))</f>
        <v>76.273449629655346</v>
      </c>
      <c r="AE60" s="14">
        <f t="shared" ref="AE60:AE61" si="136">_xlfn.STDEV.P(AX60:BJ60)</f>
        <v>26.429772173983682</v>
      </c>
      <c r="AF60" s="37">
        <f t="shared" ref="AF60:AF61" si="137">(SUM(BK60:BX60))/(COUNT(BK60:BX60))</f>
        <v>78.492391299311763</v>
      </c>
      <c r="AG60" s="14">
        <f t="shared" ref="AG60:AG61" si="138">_xlfn.STDEV.P(BK60:BX60)</f>
        <v>18.05004656719159</v>
      </c>
      <c r="AJ60" s="14"/>
      <c r="AN60" s="19">
        <f t="shared" ref="AN60:BX60" si="139">AN17/AN$47*100</f>
        <v>93.680540422750056</v>
      </c>
      <c r="AO60" s="19">
        <f t="shared" si="139"/>
        <v>90.468457214241099</v>
      </c>
      <c r="AP60" s="19">
        <f t="shared" si="139"/>
        <v>91.502414828351391</v>
      </c>
      <c r="AQ60" s="19">
        <f t="shared" si="139"/>
        <v>93.582887700534769</v>
      </c>
      <c r="AR60" s="19">
        <f t="shared" si="139"/>
        <v>46.41990291262136</v>
      </c>
      <c r="AS60" s="19">
        <f t="shared" si="139"/>
        <v>45.646615529538423</v>
      </c>
      <c r="AT60" s="19">
        <f t="shared" si="139"/>
        <v>86.835106382978736</v>
      </c>
      <c r="AU60" s="19">
        <f t="shared" si="139"/>
        <v>67.45620528003947</v>
      </c>
      <c r="AV60" s="19">
        <f t="shared" si="139"/>
        <v>92.632999662580147</v>
      </c>
      <c r="AW60" s="19">
        <f t="shared" si="139"/>
        <v>56.006519967400159</v>
      </c>
      <c r="AX60" s="31">
        <f t="shared" si="139"/>
        <v>97.68118851636217</v>
      </c>
      <c r="AY60" s="31">
        <f t="shared" si="139"/>
        <v>92.88416317349963</v>
      </c>
      <c r="AZ60" s="31">
        <f t="shared" si="139"/>
        <v>99.568034557235421</v>
      </c>
      <c r="BA60" s="31">
        <f t="shared" si="139"/>
        <v>99.548192771084359</v>
      </c>
      <c r="BB60" s="31">
        <f t="shared" si="139"/>
        <v>37.934508816120903</v>
      </c>
      <c r="BC60" s="31">
        <f t="shared" si="139"/>
        <v>16.996857494193197</v>
      </c>
      <c r="BD60" s="31">
        <f t="shared" si="139"/>
        <v>92.330097087378633</v>
      </c>
      <c r="BE60" s="31">
        <f t="shared" si="139"/>
        <v>40.151515151515156</v>
      </c>
      <c r="BF60" s="31">
        <f t="shared" si="139"/>
        <v>90.381150381150363</v>
      </c>
      <c r="BG60" s="31">
        <f t="shared" si="139"/>
        <v>84.50236966824643</v>
      </c>
      <c r="BH60" s="31">
        <f t="shared" si="139"/>
        <v>66.704161979752513</v>
      </c>
      <c r="BI60" s="31">
        <f t="shared" si="139"/>
        <v>77.738915749408505</v>
      </c>
      <c r="BJ60" s="31">
        <f t="shared" si="139"/>
        <v>95.133689839572199</v>
      </c>
      <c r="BK60" s="31">
        <f t="shared" si="139"/>
        <v>67.909800520381609</v>
      </c>
      <c r="BL60" s="31">
        <f t="shared" si="139"/>
        <v>96.835051546391753</v>
      </c>
      <c r="BM60" s="31">
        <f t="shared" si="139"/>
        <v>96.640457469621168</v>
      </c>
      <c r="BN60" s="31">
        <f t="shared" si="139"/>
        <v>56.725616291532702</v>
      </c>
      <c r="BO60" s="31">
        <f t="shared" si="139"/>
        <v>79.168075752451799</v>
      </c>
      <c r="BP60" s="31">
        <f t="shared" si="139"/>
        <v>93.214121962402558</v>
      </c>
      <c r="BQ60" s="31">
        <f t="shared" si="139"/>
        <v>89.318146837001706</v>
      </c>
      <c r="BR60" s="31">
        <f t="shared" si="139"/>
        <v>95.846066779852862</v>
      </c>
      <c r="BS60" s="31">
        <f t="shared" si="139"/>
        <v>34.296122820712981</v>
      </c>
      <c r="BT60" s="31">
        <f t="shared" si="139"/>
        <v>64.270887389724962</v>
      </c>
      <c r="BU60" s="31">
        <f t="shared" si="139"/>
        <v>95.199602039547315</v>
      </c>
      <c r="BV60" s="31">
        <f t="shared" si="139"/>
        <v>88.512048960856802</v>
      </c>
      <c r="BW60" s="31">
        <f t="shared" si="139"/>
        <v>68.175110673880951</v>
      </c>
      <c r="BX60" s="31">
        <f t="shared" si="139"/>
        <v>72.782369146005507</v>
      </c>
      <c r="CA60" s="25" t="str">
        <f t="shared" ref="CA60" si="140">B60</f>
        <v>VoterUCBT (plain UCBT : plain POKER)</v>
      </c>
    </row>
    <row r="61" spans="1:79" s="6" customFormat="1" x14ac:dyDescent="0.25">
      <c r="A61" s="25"/>
      <c r="B61" s="3" t="s">
        <v>100</v>
      </c>
      <c r="C61" s="3" t="s">
        <v>73</v>
      </c>
      <c r="D61" s="3" t="s">
        <v>74</v>
      </c>
      <c r="E61" s="3" t="s">
        <v>101</v>
      </c>
      <c r="F61" s="3"/>
      <c r="H61" s="3"/>
      <c r="I61" s="25"/>
      <c r="J61" s="37">
        <f>SUM(AN61:BX61)/COUNT(AN61:BX61)</f>
        <v>80.189271885862922</v>
      </c>
      <c r="K61" s="14">
        <f>_xlfn.STDEV.P(W61,Y61,AD61,AF61)</f>
        <v>6.786402662950211</v>
      </c>
      <c r="L61" s="14">
        <f>MAX(_xlfn.STDEV.P(N61,Q61),_xlfn.STDEV.P(T61,AA61))</f>
        <v>5.0305003055902731</v>
      </c>
      <c r="M61" s="14">
        <f>_xlfn.STDEV.P(AN61:BX61)</f>
        <v>22.226987554311499</v>
      </c>
      <c r="N61" s="37">
        <f>(SUM(AN61:AR61)+SUM(AX61:BJ61))/(COUNT(AN61:AR61)+COUNT(AX61:BJ61))</f>
        <v>75.022812112553993</v>
      </c>
      <c r="O61" s="14">
        <f t="shared" si="120"/>
        <v>4.6984977532724059</v>
      </c>
      <c r="P61" s="14">
        <f t="shared" si="121"/>
        <v>23.445683432023227</v>
      </c>
      <c r="Q61" s="37">
        <f t="shared" si="122"/>
        <v>85.083812723734539</v>
      </c>
      <c r="R61" s="37">
        <f t="shared" si="123"/>
        <v>4.4075976881130217</v>
      </c>
      <c r="S61" s="14">
        <f t="shared" si="124"/>
        <v>19.800591730650687</v>
      </c>
      <c r="T61" s="42">
        <f t="shared" si="125"/>
        <v>86.694375466281002</v>
      </c>
      <c r="U61" s="19">
        <f t="shared" si="126"/>
        <v>4.8848443767779912</v>
      </c>
      <c r="V61" s="19">
        <f t="shared" si="127"/>
        <v>11.615555599787958</v>
      </c>
      <c r="W61" s="42">
        <f t="shared" si="128"/>
        <v>81.809531089503025</v>
      </c>
      <c r="X61" s="19">
        <f t="shared" si="129"/>
        <v>13.385678797559626</v>
      </c>
      <c r="Y61" s="42">
        <f t="shared" si="130"/>
        <v>91.579219843059008</v>
      </c>
      <c r="Z61" s="19">
        <f t="shared" si="131"/>
        <v>6.5530494993868773</v>
      </c>
      <c r="AA61" s="37">
        <f t="shared" si="132"/>
        <v>77.77997426348584</v>
      </c>
      <c r="AB61" s="14">
        <f t="shared" si="133"/>
        <v>5.1757444419373755</v>
      </c>
      <c r="AC61" s="14">
        <f t="shared" si="134"/>
        <v>24.608294108881491</v>
      </c>
      <c r="AD61" s="37">
        <f t="shared" si="135"/>
        <v>72.412535582958213</v>
      </c>
      <c r="AE61" s="14">
        <f t="shared" si="136"/>
        <v>25.839512774779049</v>
      </c>
      <c r="AF61" s="37">
        <f t="shared" si="137"/>
        <v>82.764024466832964</v>
      </c>
      <c r="AG61" s="14">
        <f t="shared" si="138"/>
        <v>22.277794072096505</v>
      </c>
      <c r="AH61" s="25"/>
      <c r="AI61" s="25"/>
      <c r="AJ61" s="14"/>
      <c r="AK61" s="27"/>
      <c r="AL61" s="27"/>
      <c r="AM61" s="23"/>
      <c r="AN61" s="19">
        <f t="shared" ref="AN61:BX61" si="141">AN18/AN$47*100</f>
        <v>93.103072564828935</v>
      </c>
      <c r="AO61" s="19">
        <f t="shared" si="141"/>
        <v>85.721424109931306</v>
      </c>
      <c r="AP61" s="19">
        <f t="shared" si="141"/>
        <v>93.121002480093978</v>
      </c>
      <c r="AQ61" s="19">
        <f t="shared" si="141"/>
        <v>80.245360176156026</v>
      </c>
      <c r="AR61" s="19">
        <f t="shared" si="141"/>
        <v>56.856796116504846</v>
      </c>
      <c r="AS61" s="19">
        <f t="shared" si="141"/>
        <v>94.186515946709719</v>
      </c>
      <c r="AT61" s="19">
        <f t="shared" si="141"/>
        <v>98.686835106382972</v>
      </c>
      <c r="AU61" s="19">
        <f t="shared" si="141"/>
        <v>93.227239082161347</v>
      </c>
      <c r="AV61" s="19">
        <f t="shared" si="141"/>
        <v>92.610505005061299</v>
      </c>
      <c r="AW61" s="19">
        <f t="shared" si="141"/>
        <v>79.185004074979631</v>
      </c>
      <c r="AX61" s="31">
        <f t="shared" si="141"/>
        <v>97.68118851636217</v>
      </c>
      <c r="AY61" s="31">
        <f t="shared" si="141"/>
        <v>93.364686637358133</v>
      </c>
      <c r="AZ61" s="31">
        <f t="shared" si="141"/>
        <v>83.873290136789052</v>
      </c>
      <c r="BA61" s="31">
        <f t="shared" si="141"/>
        <v>99.548192771084359</v>
      </c>
      <c r="BB61" s="31">
        <f t="shared" si="141"/>
        <v>48.161209068010074</v>
      </c>
      <c r="BC61" s="31">
        <f t="shared" si="141"/>
        <v>17.994261511135402</v>
      </c>
      <c r="BD61" s="31">
        <f t="shared" si="141"/>
        <v>93.148404993065199</v>
      </c>
      <c r="BE61" s="31">
        <f t="shared" si="141"/>
        <v>29.040404040404045</v>
      </c>
      <c r="BF61" s="31">
        <f t="shared" si="141"/>
        <v>84.047124047124043</v>
      </c>
      <c r="BG61" s="31">
        <f t="shared" si="141"/>
        <v>73.459715639810412</v>
      </c>
      <c r="BH61" s="31">
        <f t="shared" si="141"/>
        <v>52.854330708661422</v>
      </c>
      <c r="BI61" s="31">
        <f t="shared" si="141"/>
        <v>77.687480711860928</v>
      </c>
      <c r="BJ61" s="31">
        <f t="shared" si="141"/>
        <v>90.502673796791441</v>
      </c>
      <c r="BK61" s="31">
        <f t="shared" si="141"/>
        <v>38.710610002891002</v>
      </c>
      <c r="BL61" s="31">
        <f t="shared" si="141"/>
        <v>96.773195876288668</v>
      </c>
      <c r="BM61" s="31">
        <f t="shared" si="141"/>
        <v>94.23397664998808</v>
      </c>
      <c r="BN61" s="31">
        <f t="shared" si="141"/>
        <v>100</v>
      </c>
      <c r="BO61" s="31">
        <f t="shared" si="141"/>
        <v>95.130199526547173</v>
      </c>
      <c r="BP61" s="31">
        <f t="shared" si="141"/>
        <v>94.956441999082998</v>
      </c>
      <c r="BQ61" s="31">
        <f t="shared" si="141"/>
        <v>98.737879021086655</v>
      </c>
      <c r="BR61" s="31">
        <f t="shared" si="141"/>
        <v>71.612903225806463</v>
      </c>
      <c r="BS61" s="31">
        <f t="shared" si="141"/>
        <v>28.675513921415558</v>
      </c>
      <c r="BT61" s="31">
        <f t="shared" si="141"/>
        <v>65.542293720809553</v>
      </c>
      <c r="BU61" s="31">
        <f t="shared" si="141"/>
        <v>93.470961323218503</v>
      </c>
      <c r="BV61" s="31">
        <f t="shared" si="141"/>
        <v>91.138594925411184</v>
      </c>
      <c r="BW61" s="31">
        <f t="shared" si="141"/>
        <v>95.884571241187061</v>
      </c>
      <c r="BX61" s="31">
        <f t="shared" si="141"/>
        <v>93.829201101928376</v>
      </c>
      <c r="BY61" s="8"/>
      <c r="CA61" s="25"/>
    </row>
    <row r="62" spans="1:79" s="6" customFormat="1" x14ac:dyDescent="0.25">
      <c r="A62" s="25"/>
      <c r="B62" s="3" t="s">
        <v>111</v>
      </c>
      <c r="C62" s="3"/>
      <c r="D62" s="3" t="s">
        <v>122</v>
      </c>
      <c r="F62" s="3" t="s">
        <v>101</v>
      </c>
      <c r="G62" s="3"/>
      <c r="H62" s="3"/>
      <c r="I62" s="25"/>
      <c r="J62" s="37">
        <f t="shared" ref="J62:J72" si="142">SUM(AN62:BX62)/COUNT(AN62:BX62)</f>
        <v>77.895646575253409</v>
      </c>
      <c r="K62" s="14">
        <f t="shared" ref="K62:K72" si="143">_xlfn.STDEV.P(W62,Y62,AD62,AF62)</f>
        <v>3.880910815832125</v>
      </c>
      <c r="L62" s="14">
        <f t="shared" ref="L62:L72" si="144">MAX(_xlfn.STDEV.P(N62,Q62),_xlfn.STDEV.P(T62,AA62))</f>
        <v>3.5182045627258844</v>
      </c>
      <c r="M62" s="14">
        <f t="shared" ref="M62:M72" si="145">_xlfn.STDEV.P(AN62:BX62)</f>
        <v>21.111561470075113</v>
      </c>
      <c r="N62" s="37">
        <f t="shared" ref="N62:N72" si="146">(SUM(AN62:AR62)+SUM(AX62:BJ62))/(COUNT(AN62:AR62)+COUNT(AX62:BJ62))</f>
        <v>74.282355402724122</v>
      </c>
      <c r="O62" s="14">
        <f t="shared" ref="O62:O72" si="147">_xlfn.STDEV.P(W62,AD62)</f>
        <v>3.3149697774671623</v>
      </c>
      <c r="P62" s="14">
        <f t="shared" ref="P62:P72" si="148">_xlfn.STDEV.P(AN62:AR62,AX62:BJ62)</f>
        <v>23.990380048843665</v>
      </c>
      <c r="Q62" s="37">
        <f t="shared" ref="Q62:Q72" si="149">(SUM(AS62:AW62)+SUM(BK62:BX62))/(COUNT(AS62:AW62)+COUNT(BK62:BX62))</f>
        <v>81.31876452817589</v>
      </c>
      <c r="R62" s="37">
        <f t="shared" ref="R62:R72" si="150">_xlfn.STDEV.P(Y62,AF62)</f>
        <v>0.98193925219571554</v>
      </c>
      <c r="S62" s="14">
        <f t="shared" ref="S62:S72" si="151">_xlfn.STDEV.P(AS62:AW62,BK62:BX62)</f>
        <v>17.280189886057084</v>
      </c>
      <c r="T62" s="42">
        <f t="shared" ref="T62:T72" si="152">AVERAGE(AN62:AW62)</f>
        <v>80.918238990560269</v>
      </c>
      <c r="U62" s="19">
        <f t="shared" ref="U62:U72" si="153">_xlfn.STDEV.P(W62,Y62)</f>
        <v>1.8475939092724687</v>
      </c>
      <c r="V62" s="19">
        <f t="shared" ref="V62:V72" si="154">_xlfn.STDEV.P(AN62:AW62)</f>
        <v>13.579576312397961</v>
      </c>
      <c r="W62" s="42">
        <f t="shared" ref="W62:W72" si="155">(SUM(AN62:AR62))/(COUNT(AN62:AR62))</f>
        <v>79.070645081287793</v>
      </c>
      <c r="X62" s="19">
        <f t="shared" ref="X62:X72" si="156">_xlfn.STDEV.P(AN62:AR62)</f>
        <v>17.200954412320893</v>
      </c>
      <c r="Y62" s="42">
        <f t="shared" ref="Y62:Y72" si="157">(SUM(AS62:AW62))/(COUNT(AS62:AW62))</f>
        <v>82.765832899832731</v>
      </c>
      <c r="Z62" s="19">
        <f t="shared" ref="Z62:Z72" si="158">_xlfn.STDEV.P(AS62:AW62)</f>
        <v>8.1307900259800867</v>
      </c>
      <c r="AA62" s="37">
        <f t="shared" ref="AA62:AA72" si="159">AVERAGE(AX62:BX62)</f>
        <v>76.776167902917521</v>
      </c>
      <c r="AB62" s="14">
        <f t="shared" ref="AB62:AB72" si="160">_xlfn.STDEV.P(AD62,AF62)</f>
        <v>4.1806244345439154</v>
      </c>
      <c r="AC62" s="14">
        <f t="shared" ref="AC62:AC72" si="161">_xlfn.STDEV.P(AX62:BX62)</f>
        <v>23.191297993078816</v>
      </c>
      <c r="AD62" s="37">
        <f t="shared" ref="AD62:AD72" si="162">(SUM(AX62:BJ62))/(COUNT(AX62:BJ62))</f>
        <v>72.440705526353469</v>
      </c>
      <c r="AE62" s="14">
        <f t="shared" ref="AE62:AE72" si="163">_xlfn.STDEV.P(AX62:BJ62)</f>
        <v>25.901582233832094</v>
      </c>
      <c r="AF62" s="37">
        <f t="shared" ref="AF62:AF72" si="164">(SUM(BK62:BX62))/(COUNT(BK62:BX62))</f>
        <v>80.8019543954413</v>
      </c>
      <c r="AG62" s="14">
        <f t="shared" ref="AG62:AG72" si="165">_xlfn.STDEV.P(BK62:BX62)</f>
        <v>19.509587794732582</v>
      </c>
      <c r="AH62" s="25"/>
      <c r="AI62" s="25"/>
      <c r="AJ62" s="14"/>
      <c r="AK62" s="27"/>
      <c r="AL62" s="27"/>
      <c r="AM62" s="23"/>
      <c r="AN62" s="19">
        <f t="shared" ref="AN62:BX62" si="166">AN19/AN$47*100</f>
        <v>92.482022227064704</v>
      </c>
      <c r="AO62" s="19">
        <f t="shared" si="166"/>
        <v>86.670830730793242</v>
      </c>
      <c r="AP62" s="19">
        <f t="shared" si="166"/>
        <v>91.058608536744558</v>
      </c>
      <c r="AQ62" s="19">
        <f t="shared" si="166"/>
        <v>79.207297892419007</v>
      </c>
      <c r="AR62" s="19">
        <f t="shared" si="166"/>
        <v>45.934466019417478</v>
      </c>
      <c r="AS62" s="19">
        <f t="shared" si="166"/>
        <v>70.64997981429147</v>
      </c>
      <c r="AT62" s="19">
        <f t="shared" si="166"/>
        <v>90.259308510638306</v>
      </c>
      <c r="AU62" s="19">
        <f t="shared" si="166"/>
        <v>78.682457438934122</v>
      </c>
      <c r="AV62" s="19">
        <f t="shared" si="166"/>
        <v>93.161624114272868</v>
      </c>
      <c r="AW62" s="19">
        <f t="shared" si="166"/>
        <v>81.075794621026901</v>
      </c>
      <c r="AX62" s="31">
        <f t="shared" si="166"/>
        <v>99.35755872314796</v>
      </c>
      <c r="AY62" s="31">
        <f t="shared" si="166"/>
        <v>97.137307023821691</v>
      </c>
      <c r="AZ62" s="31">
        <f t="shared" si="166"/>
        <v>79.841612670986322</v>
      </c>
      <c r="BA62" s="31">
        <f t="shared" si="166"/>
        <v>99.548192771084359</v>
      </c>
      <c r="BB62" s="31">
        <f t="shared" si="166"/>
        <v>44.937027707808561</v>
      </c>
      <c r="BC62" s="31">
        <f t="shared" si="166"/>
        <v>20.986473561962015</v>
      </c>
      <c r="BD62" s="31">
        <f t="shared" si="166"/>
        <v>92.052704576976438</v>
      </c>
      <c r="BE62" s="31">
        <f t="shared" si="166"/>
        <v>32.864357864357864</v>
      </c>
      <c r="BF62" s="31">
        <f t="shared" si="166"/>
        <v>91.503811503811491</v>
      </c>
      <c r="BG62" s="31">
        <f t="shared" si="166"/>
        <v>54.976303317535539</v>
      </c>
      <c r="BH62" s="31">
        <f t="shared" si="166"/>
        <v>60.025309336332953</v>
      </c>
      <c r="BI62" s="31">
        <f t="shared" si="166"/>
        <v>75.846106367657669</v>
      </c>
      <c r="BJ62" s="31">
        <f t="shared" si="166"/>
        <v>92.652406417112303</v>
      </c>
      <c r="BK62" s="31">
        <f t="shared" si="166"/>
        <v>56.143394044521536</v>
      </c>
      <c r="BL62" s="31">
        <f t="shared" si="166"/>
        <v>93.649484536082468</v>
      </c>
      <c r="BM62" s="31">
        <f t="shared" si="166"/>
        <v>89.349535382416008</v>
      </c>
      <c r="BN62" s="31">
        <f t="shared" si="166"/>
        <v>51.152197213290464</v>
      </c>
      <c r="BO62" s="31">
        <f t="shared" si="166"/>
        <v>72.100101454176539</v>
      </c>
      <c r="BP62" s="31">
        <f t="shared" si="166"/>
        <v>93.94773039889958</v>
      </c>
      <c r="BQ62" s="31">
        <f t="shared" si="166"/>
        <v>92.381098968754813</v>
      </c>
      <c r="BR62" s="31">
        <f t="shared" si="166"/>
        <v>100</v>
      </c>
      <c r="BS62" s="31">
        <f t="shared" si="166"/>
        <v>36.820192557897478</v>
      </c>
      <c r="BT62" s="31">
        <f t="shared" si="166"/>
        <v>68.967306694343534</v>
      </c>
      <c r="BU62" s="31">
        <f t="shared" si="166"/>
        <v>93.421216266633508</v>
      </c>
      <c r="BV62" s="31">
        <f t="shared" si="166"/>
        <v>88.282544944536511</v>
      </c>
      <c r="BW62" s="31">
        <f t="shared" si="166"/>
        <v>99.016232169208067</v>
      </c>
      <c r="BX62" s="31">
        <f t="shared" si="166"/>
        <v>95.996326905417817</v>
      </c>
      <c r="BY62" s="8"/>
      <c r="CA62" s="25"/>
    </row>
    <row r="63" spans="1:79" s="6" customFormat="1" x14ac:dyDescent="0.25">
      <c r="A63" s="25"/>
      <c r="B63" s="3"/>
      <c r="C63" s="3"/>
      <c r="D63" s="3"/>
      <c r="F63" s="3"/>
      <c r="G63" s="3"/>
      <c r="H63" s="3"/>
      <c r="I63" s="25"/>
      <c r="J63" s="37"/>
      <c r="K63" s="14"/>
      <c r="L63" s="14"/>
      <c r="M63" s="14"/>
      <c r="N63" s="37"/>
      <c r="O63" s="14"/>
      <c r="P63" s="14"/>
      <c r="Q63" s="37"/>
      <c r="R63" s="37"/>
      <c r="S63" s="14"/>
      <c r="T63" s="42"/>
      <c r="U63" s="19"/>
      <c r="V63" s="19"/>
      <c r="W63" s="42"/>
      <c r="X63" s="19"/>
      <c r="Y63" s="42"/>
      <c r="Z63" s="19"/>
      <c r="AA63" s="37"/>
      <c r="AB63" s="14"/>
      <c r="AC63" s="14"/>
      <c r="AD63" s="37"/>
      <c r="AE63" s="14"/>
      <c r="AF63" s="37"/>
      <c r="AG63" s="14"/>
      <c r="AH63" s="25"/>
      <c r="AI63" s="25"/>
      <c r="AJ63" s="14"/>
      <c r="AK63" s="27"/>
      <c r="AL63" s="27"/>
      <c r="AM63" s="23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8"/>
      <c r="CA63" s="25"/>
    </row>
    <row r="64" spans="1:79" s="6" customFormat="1" x14ac:dyDescent="0.25">
      <c r="A64" s="25"/>
      <c r="B64" s="3" t="s">
        <v>117</v>
      </c>
      <c r="C64" s="3"/>
      <c r="D64" s="44" t="s">
        <v>118</v>
      </c>
      <c r="F64" s="3"/>
      <c r="G64" s="3" t="s">
        <v>121</v>
      </c>
      <c r="H64" s="3"/>
      <c r="I64" s="25"/>
      <c r="J64" s="37">
        <f t="shared" si="142"/>
        <v>76.661022528451426</v>
      </c>
      <c r="K64" s="14">
        <f t="shared" si="143"/>
        <v>4.7288654557345966</v>
      </c>
      <c r="L64" s="14">
        <f t="shared" si="144"/>
        <v>2.1481530551140295</v>
      </c>
      <c r="M64" s="14">
        <f t="shared" si="145"/>
        <v>21.20435566355879</v>
      </c>
      <c r="N64" s="37">
        <f t="shared" si="146"/>
        <v>78.30232681495049</v>
      </c>
      <c r="O64" s="14">
        <f t="shared" si="147"/>
        <v>5.1580386107104346</v>
      </c>
      <c r="P64" s="14">
        <f t="shared" si="148"/>
        <v>23.459579310154822</v>
      </c>
      <c r="Q64" s="37">
        <f t="shared" si="149"/>
        <v>75.106102678083928</v>
      </c>
      <c r="R64" s="37">
        <f t="shared" si="150"/>
        <v>0.85947861098681244</v>
      </c>
      <c r="S64" s="14">
        <f t="shared" si="151"/>
        <v>18.687672247826708</v>
      </c>
      <c r="T64" s="42">
        <f t="shared" si="152"/>
        <v>79.796164825104341</v>
      </c>
      <c r="U64" s="19">
        <f t="shared" si="153"/>
        <v>5.9566622053167748</v>
      </c>
      <c r="V64" s="19">
        <f t="shared" si="154"/>
        <v>12.900534145758032</v>
      </c>
      <c r="W64" s="42">
        <f t="shared" si="155"/>
        <v>85.752827030421116</v>
      </c>
      <c r="X64" s="19">
        <f t="shared" si="156"/>
        <v>7.9407900781261276</v>
      </c>
      <c r="Y64" s="42">
        <f t="shared" si="157"/>
        <v>73.839502619787567</v>
      </c>
      <c r="Z64" s="19">
        <f t="shared" si="158"/>
        <v>14.10062999196751</v>
      </c>
      <c r="AA64" s="37">
        <f t="shared" si="159"/>
        <v>75.499858714876282</v>
      </c>
      <c r="AB64" s="14">
        <f t="shared" si="160"/>
        <v>6.0855016380472193E-2</v>
      </c>
      <c r="AC64" s="14">
        <f t="shared" si="161"/>
        <v>23.441954115576657</v>
      </c>
      <c r="AD64" s="37">
        <f t="shared" si="162"/>
        <v>75.436749809000247</v>
      </c>
      <c r="AE64" s="14">
        <f t="shared" si="163"/>
        <v>26.612248614617286</v>
      </c>
      <c r="AF64" s="37">
        <f t="shared" si="164"/>
        <v>75.558459841761191</v>
      </c>
      <c r="AG64" s="14">
        <f t="shared" si="165"/>
        <v>20.054083658521929</v>
      </c>
      <c r="AH64" s="25"/>
      <c r="AI64" s="25"/>
      <c r="AJ64" s="14"/>
      <c r="AK64" s="27"/>
      <c r="AL64" s="27"/>
      <c r="AM64" s="23"/>
      <c r="AN64" s="19">
        <f t="shared" ref="AN64:BX64" si="167">AN21/AN$47*100</f>
        <v>93.244715624319014</v>
      </c>
      <c r="AO64" s="19">
        <f t="shared" si="167"/>
        <v>89.456589631480327</v>
      </c>
      <c r="AP64" s="19">
        <f t="shared" si="167"/>
        <v>92.846886829395629</v>
      </c>
      <c r="AQ64" s="19">
        <f t="shared" si="167"/>
        <v>80.339729474677569</v>
      </c>
      <c r="AR64" s="19">
        <f t="shared" si="167"/>
        <v>72.876213592233015</v>
      </c>
      <c r="AS64" s="19">
        <f t="shared" si="167"/>
        <v>51.688870946036872</v>
      </c>
      <c r="AT64" s="19">
        <f t="shared" si="167"/>
        <v>83.926196808510639</v>
      </c>
      <c r="AU64" s="19">
        <f t="shared" si="167"/>
        <v>67.887984209227739</v>
      </c>
      <c r="AV64" s="19">
        <f t="shared" si="167"/>
        <v>92.947924867843895</v>
      </c>
      <c r="AW64" s="19">
        <f t="shared" si="167"/>
        <v>72.74653626731866</v>
      </c>
      <c r="AX64" s="31">
        <f t="shared" si="167"/>
        <v>99.437863882754456</v>
      </c>
      <c r="AY64" s="31">
        <f t="shared" si="167"/>
        <v>97.403128514466815</v>
      </c>
      <c r="AZ64" s="31">
        <f t="shared" si="167"/>
        <v>64.866810655147589</v>
      </c>
      <c r="BA64" s="31">
        <f t="shared" si="167"/>
        <v>99.548192771084359</v>
      </c>
      <c r="BB64" s="31">
        <f t="shared" si="167"/>
        <v>50.629722921914357</v>
      </c>
      <c r="BC64" s="31">
        <f t="shared" si="167"/>
        <v>20.713212187457302</v>
      </c>
      <c r="BD64" s="31">
        <f t="shared" si="167"/>
        <v>92.912621359223309</v>
      </c>
      <c r="BE64" s="31">
        <f t="shared" si="167"/>
        <v>30.808080808080806</v>
      </c>
      <c r="BF64" s="31">
        <f t="shared" si="167"/>
        <v>89.812889812889807</v>
      </c>
      <c r="BG64" s="31">
        <f t="shared" si="167"/>
        <v>100</v>
      </c>
      <c r="BH64" s="31">
        <f t="shared" si="167"/>
        <v>59.969066366704162</v>
      </c>
      <c r="BI64" s="31">
        <f t="shared" si="167"/>
        <v>76.854233103590161</v>
      </c>
      <c r="BJ64" s="31">
        <f t="shared" si="167"/>
        <v>97.721925133689851</v>
      </c>
      <c r="BK64" s="31">
        <f t="shared" si="167"/>
        <v>73.605088175773332</v>
      </c>
      <c r="BL64" s="31">
        <f t="shared" si="167"/>
        <v>51.010309278350505</v>
      </c>
      <c r="BM64" s="31">
        <f t="shared" si="167"/>
        <v>91.446271146056716</v>
      </c>
      <c r="BN64" s="31">
        <f t="shared" si="167"/>
        <v>44.748124330117896</v>
      </c>
      <c r="BO64" s="31">
        <f t="shared" si="167"/>
        <v>72.708826513358133</v>
      </c>
      <c r="BP64" s="31">
        <f t="shared" si="167"/>
        <v>99.449793672627251</v>
      </c>
      <c r="BQ64" s="31">
        <f t="shared" si="167"/>
        <v>86.11666923195321</v>
      </c>
      <c r="BR64" s="31">
        <f t="shared" si="167"/>
        <v>99.1284663271081</v>
      </c>
      <c r="BS64" s="31">
        <f t="shared" si="167"/>
        <v>32.760863908404893</v>
      </c>
      <c r="BT64" s="31">
        <f t="shared" si="167"/>
        <v>63.051375194603011</v>
      </c>
      <c r="BU64" s="31">
        <f t="shared" si="167"/>
        <v>95.000621813207317</v>
      </c>
      <c r="BV64" s="31">
        <f t="shared" si="167"/>
        <v>88.537549407114611</v>
      </c>
      <c r="BW64" s="31">
        <f t="shared" si="167"/>
        <v>80.144285948516142</v>
      </c>
      <c r="BX64" s="31">
        <f t="shared" si="167"/>
        <v>80.110192837465561</v>
      </c>
      <c r="BY64" s="8"/>
      <c r="CA64" s="25"/>
    </row>
    <row r="65" spans="1:79" s="6" customFormat="1" x14ac:dyDescent="0.25">
      <c r="A65" s="25"/>
      <c r="B65" s="3" t="s">
        <v>117</v>
      </c>
      <c r="C65" s="3"/>
      <c r="D65" s="44" t="s">
        <v>119</v>
      </c>
      <c r="F65" s="3"/>
      <c r="G65" s="3" t="s">
        <v>121</v>
      </c>
      <c r="H65" s="3"/>
      <c r="I65" s="25"/>
      <c r="J65" s="37">
        <f t="shared" si="142"/>
        <v>75.803504261000839</v>
      </c>
      <c r="K65" s="14">
        <f t="shared" si="143"/>
        <v>3.095861937009059</v>
      </c>
      <c r="L65" s="14">
        <f t="shared" si="144"/>
        <v>2.385964287842711</v>
      </c>
      <c r="M65" s="14">
        <f t="shared" si="145"/>
        <v>21.624675896734505</v>
      </c>
      <c r="N65" s="37">
        <f t="shared" si="146"/>
        <v>74.987739010421706</v>
      </c>
      <c r="O65" s="14">
        <f t="shared" si="147"/>
        <v>4.3498165424449482</v>
      </c>
      <c r="P65" s="14">
        <f t="shared" si="148"/>
        <v>25.446035029873102</v>
      </c>
      <c r="Q65" s="37">
        <f t="shared" si="149"/>
        <v>76.576334498391589</v>
      </c>
      <c r="R65" s="37">
        <f t="shared" si="150"/>
        <v>0.49149130361620763</v>
      </c>
      <c r="S65" s="14">
        <f t="shared" si="151"/>
        <v>17.204413949172153</v>
      </c>
      <c r="T65" s="42">
        <f t="shared" si="152"/>
        <v>79.285722410825315</v>
      </c>
      <c r="U65" s="19">
        <f t="shared" si="153"/>
        <v>1.985084938683535</v>
      </c>
      <c r="V65" s="19">
        <f t="shared" si="154"/>
        <v>12.143033554329168</v>
      </c>
      <c r="W65" s="42">
        <f t="shared" si="155"/>
        <v>81.270807349508857</v>
      </c>
      <c r="X65" s="19">
        <f t="shared" si="156"/>
        <v>11.898526348918187</v>
      </c>
      <c r="Y65" s="42">
        <f t="shared" si="157"/>
        <v>77.300637472141787</v>
      </c>
      <c r="Z65" s="19">
        <f t="shared" si="158"/>
        <v>12.060284992472223</v>
      </c>
      <c r="AA65" s="37">
        <f t="shared" si="159"/>
        <v>74.513793835139893</v>
      </c>
      <c r="AB65" s="14">
        <f t="shared" si="160"/>
        <v>1.8732403001452056</v>
      </c>
      <c r="AC65" s="14">
        <f t="shared" si="161"/>
        <v>24.084329376297184</v>
      </c>
      <c r="AD65" s="37">
        <f t="shared" si="162"/>
        <v>72.571174264618961</v>
      </c>
      <c r="AE65" s="14">
        <f t="shared" si="163"/>
        <v>28.654219698624182</v>
      </c>
      <c r="AF65" s="37">
        <f t="shared" si="164"/>
        <v>76.317654864909372</v>
      </c>
      <c r="AG65" s="14">
        <f t="shared" si="165"/>
        <v>18.694982273190689</v>
      </c>
      <c r="AH65" s="25"/>
      <c r="AI65" s="25"/>
      <c r="AJ65" s="14"/>
      <c r="AK65" s="27"/>
      <c r="AL65" s="27"/>
      <c r="AM65" s="23"/>
      <c r="AN65" s="19">
        <f t="shared" ref="AN65:BX65" si="168">AN22/AN$47*100</f>
        <v>90.106777075615611</v>
      </c>
      <c r="AO65" s="19">
        <f t="shared" si="168"/>
        <v>84.3472829481574</v>
      </c>
      <c r="AP65" s="19">
        <f t="shared" si="168"/>
        <v>86.463908105991379</v>
      </c>
      <c r="AQ65" s="19">
        <f t="shared" si="168"/>
        <v>87.669078326517777</v>
      </c>
      <c r="AR65" s="19">
        <f t="shared" si="168"/>
        <v>57.766990291262132</v>
      </c>
      <c r="AS65" s="19">
        <f t="shared" si="168"/>
        <v>59.53438299017629</v>
      </c>
      <c r="AT65" s="19">
        <f t="shared" si="168"/>
        <v>79.122340425531917</v>
      </c>
      <c r="AU65" s="19">
        <f t="shared" si="168"/>
        <v>68.406118924253647</v>
      </c>
      <c r="AV65" s="19">
        <f t="shared" si="168"/>
        <v>92.936677539084471</v>
      </c>
      <c r="AW65" s="19">
        <f t="shared" si="168"/>
        <v>86.503667481662589</v>
      </c>
      <c r="AX65" s="31">
        <f t="shared" si="168"/>
        <v>99.397711302951208</v>
      </c>
      <c r="AY65" s="31">
        <f t="shared" si="168"/>
        <v>97.280441672630616</v>
      </c>
      <c r="AZ65" s="31">
        <f t="shared" si="168"/>
        <v>48.380129589632823</v>
      </c>
      <c r="BA65" s="31">
        <f t="shared" si="168"/>
        <v>99.548192771084359</v>
      </c>
      <c r="BB65" s="31">
        <f t="shared" si="168"/>
        <v>46.498740554156171</v>
      </c>
      <c r="BC65" s="31">
        <f t="shared" si="168"/>
        <v>17.379423418499794</v>
      </c>
      <c r="BD65" s="31">
        <f t="shared" si="168"/>
        <v>92.954230235783626</v>
      </c>
      <c r="BE65" s="31">
        <f t="shared" si="168"/>
        <v>28.679653679653683</v>
      </c>
      <c r="BF65" s="31">
        <f t="shared" si="168"/>
        <v>90.589050589050572</v>
      </c>
      <c r="BG65" s="31">
        <f t="shared" si="168"/>
        <v>95.829383886255911</v>
      </c>
      <c r="BH65" s="31">
        <f t="shared" si="168"/>
        <v>51.026434195725535</v>
      </c>
      <c r="BI65" s="31">
        <f t="shared" si="168"/>
        <v>78.952782635531321</v>
      </c>
      <c r="BJ65" s="31">
        <f t="shared" si="168"/>
        <v>96.909090909090907</v>
      </c>
      <c r="BK65" s="31">
        <f t="shared" si="168"/>
        <v>66.204105232726207</v>
      </c>
      <c r="BL65" s="31">
        <f t="shared" si="168"/>
        <v>54.628865979381445</v>
      </c>
      <c r="BM65" s="31">
        <f t="shared" si="168"/>
        <v>88.039075530140593</v>
      </c>
      <c r="BN65" s="31">
        <f t="shared" si="168"/>
        <v>52.036441586280823</v>
      </c>
      <c r="BO65" s="31">
        <f t="shared" si="168"/>
        <v>70.781197159283067</v>
      </c>
      <c r="BP65" s="31">
        <f t="shared" si="168"/>
        <v>85.396607060981211</v>
      </c>
      <c r="BQ65" s="31">
        <f t="shared" si="168"/>
        <v>82.361089733723261</v>
      </c>
      <c r="BR65" s="31">
        <f t="shared" si="168"/>
        <v>97.872099603848341</v>
      </c>
      <c r="BS65" s="31">
        <f t="shared" si="168"/>
        <v>31.667967733541502</v>
      </c>
      <c r="BT65" s="31">
        <f t="shared" si="168"/>
        <v>73.326414115204983</v>
      </c>
      <c r="BU65" s="31">
        <f t="shared" si="168"/>
        <v>93.16005471956224</v>
      </c>
      <c r="BV65" s="31">
        <f t="shared" si="168"/>
        <v>85.923753665689134</v>
      </c>
      <c r="BW65" s="31">
        <f t="shared" si="168"/>
        <v>95.589440891949494</v>
      </c>
      <c r="BX65" s="31">
        <f t="shared" si="168"/>
        <v>91.460055096418728</v>
      </c>
      <c r="BY65" s="8"/>
      <c r="CA65" s="25"/>
    </row>
    <row r="66" spans="1:79" s="6" customFormat="1" x14ac:dyDescent="0.25">
      <c r="A66" s="25"/>
      <c r="B66" s="3" t="s">
        <v>117</v>
      </c>
      <c r="C66" s="3"/>
      <c r="D66" s="44" t="s">
        <v>120</v>
      </c>
      <c r="F66" s="3"/>
      <c r="G66" s="3" t="s">
        <v>121</v>
      </c>
      <c r="H66" s="3"/>
      <c r="I66" s="25"/>
      <c r="J66" s="37">
        <f t="shared" si="142"/>
        <v>77.940796659510866</v>
      </c>
      <c r="K66" s="14">
        <f t="shared" si="143"/>
        <v>7.8569567568848981</v>
      </c>
      <c r="L66" s="14">
        <f t="shared" si="144"/>
        <v>4.2805061144390066</v>
      </c>
      <c r="M66" s="14">
        <f t="shared" si="145"/>
        <v>21.553771838007354</v>
      </c>
      <c r="N66" s="37">
        <f t="shared" si="146"/>
        <v>82.336992128394158</v>
      </c>
      <c r="O66" s="14">
        <f t="shared" si="147"/>
        <v>4.5847776563311839</v>
      </c>
      <c r="P66" s="14">
        <f t="shared" si="148"/>
        <v>19.972744520060935</v>
      </c>
      <c r="Q66" s="37">
        <f t="shared" si="149"/>
        <v>73.775979899516145</v>
      </c>
      <c r="R66" s="37">
        <f t="shared" si="150"/>
        <v>4.5769703930246664</v>
      </c>
      <c r="S66" s="14">
        <f t="shared" si="151"/>
        <v>22.160981183699789</v>
      </c>
      <c r="T66" s="42">
        <f t="shared" si="152"/>
        <v>77.995209821182002</v>
      </c>
      <c r="U66" s="19">
        <f t="shared" si="153"/>
        <v>10.96423892191274</v>
      </c>
      <c r="V66" s="19">
        <f t="shared" si="154"/>
        <v>21.124604035102728</v>
      </c>
      <c r="W66" s="42">
        <f t="shared" si="155"/>
        <v>88.959448743094754</v>
      </c>
      <c r="X66" s="19">
        <f t="shared" si="156"/>
        <v>7.3675779097568856</v>
      </c>
      <c r="Y66" s="42">
        <f t="shared" si="157"/>
        <v>67.030970899269278</v>
      </c>
      <c r="Z66" s="19">
        <f t="shared" si="158"/>
        <v>24.449693592146446</v>
      </c>
      <c r="AA66" s="37">
        <f t="shared" si="159"/>
        <v>77.920643636669681</v>
      </c>
      <c r="AB66" s="14">
        <f t="shared" si="160"/>
        <v>1.8024908725568878</v>
      </c>
      <c r="AC66" s="14">
        <f t="shared" si="161"/>
        <v>21.710535457718738</v>
      </c>
      <c r="AD66" s="37">
        <f t="shared" si="162"/>
        <v>79.789893430432386</v>
      </c>
      <c r="AE66" s="14">
        <f t="shared" si="163"/>
        <v>22.54117342773953</v>
      </c>
      <c r="AF66" s="37">
        <f t="shared" si="164"/>
        <v>76.18491168531861</v>
      </c>
      <c r="AG66" s="14">
        <f t="shared" si="165"/>
        <v>20.759538263452068</v>
      </c>
      <c r="AH66" s="25"/>
      <c r="AI66" s="25"/>
      <c r="AJ66" s="14"/>
      <c r="AK66" s="27"/>
      <c r="AL66" s="27"/>
      <c r="AM66" s="23"/>
      <c r="AN66" s="19">
        <f t="shared" ref="AN66:BX66" si="169">AN23/AN$47*100</f>
        <v>93.244715624319014</v>
      </c>
      <c r="AO66" s="19">
        <f t="shared" si="169"/>
        <v>94.241099312929421</v>
      </c>
      <c r="AP66" s="19">
        <f t="shared" si="169"/>
        <v>91.946221119958224</v>
      </c>
      <c r="AQ66" s="19">
        <f t="shared" si="169"/>
        <v>90.972003774771949</v>
      </c>
      <c r="AR66" s="19">
        <f t="shared" si="169"/>
        <v>74.393203883495147</v>
      </c>
      <c r="AS66" s="19">
        <f t="shared" si="169"/>
        <v>23.415421881308031</v>
      </c>
      <c r="AT66" s="19">
        <f t="shared" si="169"/>
        <v>65.39228723404257</v>
      </c>
      <c r="AU66" s="19">
        <f t="shared" si="169"/>
        <v>66.271897359980258</v>
      </c>
      <c r="AV66" s="19">
        <f t="shared" si="169"/>
        <v>93.555280620852557</v>
      </c>
      <c r="AW66" s="19">
        <f t="shared" si="169"/>
        <v>86.519967400162983</v>
      </c>
      <c r="AX66" s="31">
        <f t="shared" si="169"/>
        <v>99.528207187311793</v>
      </c>
      <c r="AY66" s="31">
        <f t="shared" si="169"/>
        <v>97.50536754933033</v>
      </c>
      <c r="AZ66" s="31">
        <f t="shared" si="169"/>
        <v>42.836573074154067</v>
      </c>
      <c r="BA66" s="31">
        <f t="shared" si="169"/>
        <v>99.548192771084359</v>
      </c>
      <c r="BB66" s="31">
        <f t="shared" si="169"/>
        <v>80.85642317380352</v>
      </c>
      <c r="BC66" s="31">
        <f t="shared" si="169"/>
        <v>36.1798059844241</v>
      </c>
      <c r="BD66" s="31">
        <f t="shared" si="169"/>
        <v>92.357836338418878</v>
      </c>
      <c r="BE66" s="31">
        <f t="shared" si="169"/>
        <v>44.769119769119769</v>
      </c>
      <c r="BF66" s="31">
        <f t="shared" si="169"/>
        <v>94.026334026334027</v>
      </c>
      <c r="BG66" s="31">
        <f t="shared" si="169"/>
        <v>96.777251184834128</v>
      </c>
      <c r="BH66" s="31">
        <f t="shared" si="169"/>
        <v>77.080989876265463</v>
      </c>
      <c r="BI66" s="31">
        <f t="shared" si="169"/>
        <v>77.214278366423216</v>
      </c>
      <c r="BJ66" s="31">
        <f t="shared" si="169"/>
        <v>98.588235294117652</v>
      </c>
      <c r="BK66" s="31">
        <f t="shared" si="169"/>
        <v>95.374385660595536</v>
      </c>
      <c r="BL66" s="31">
        <f t="shared" si="169"/>
        <v>51.123711340206192</v>
      </c>
      <c r="BM66" s="31">
        <f t="shared" si="169"/>
        <v>89.921372408863476</v>
      </c>
      <c r="BN66" s="31">
        <f t="shared" si="169"/>
        <v>40.058949624866017</v>
      </c>
      <c r="BO66" s="31">
        <f t="shared" si="169"/>
        <v>68.904294893473121</v>
      </c>
      <c r="BP66" s="31">
        <f t="shared" si="169"/>
        <v>87.391104997707473</v>
      </c>
      <c r="BQ66" s="31">
        <f t="shared" si="169"/>
        <v>69.078036016623059</v>
      </c>
      <c r="BR66" s="31">
        <f t="shared" si="169"/>
        <v>99.060554612337299</v>
      </c>
      <c r="BS66" s="31">
        <f t="shared" si="169"/>
        <v>34.113973458235755</v>
      </c>
      <c r="BT66" s="31">
        <f t="shared" si="169"/>
        <v>67.514270887389728</v>
      </c>
      <c r="BU66" s="31">
        <f t="shared" si="169"/>
        <v>97.152095510508644</v>
      </c>
      <c r="BV66" s="31">
        <f t="shared" si="169"/>
        <v>90.972842024735428</v>
      </c>
      <c r="BW66" s="31">
        <f t="shared" si="169"/>
        <v>90.211510083620269</v>
      </c>
      <c r="BX66" s="31">
        <f t="shared" si="169"/>
        <v>85.711662075298435</v>
      </c>
      <c r="BY66" s="8"/>
      <c r="CA66" s="25"/>
    </row>
    <row r="67" spans="1:79" s="6" customFormat="1" x14ac:dyDescent="0.25">
      <c r="A67" s="25"/>
      <c r="B67" s="3" t="s">
        <v>116</v>
      </c>
      <c r="C67" s="3"/>
      <c r="D67" s="44" t="s">
        <v>118</v>
      </c>
      <c r="F67" s="3" t="s">
        <v>101</v>
      </c>
      <c r="G67" s="3" t="s">
        <v>121</v>
      </c>
      <c r="H67" s="3"/>
      <c r="I67" s="25"/>
      <c r="J67" s="37">
        <f t="shared" si="142"/>
        <v>79.232261755489432</v>
      </c>
      <c r="K67" s="14">
        <f t="shared" si="143"/>
        <v>4.1005338791337209</v>
      </c>
      <c r="L67" s="14">
        <f t="shared" si="144"/>
        <v>3.8030792035763454</v>
      </c>
      <c r="M67" s="14">
        <f t="shared" si="145"/>
        <v>20.154397934668943</v>
      </c>
      <c r="N67" s="37">
        <f t="shared" si="146"/>
        <v>75.326396627492088</v>
      </c>
      <c r="O67" s="14">
        <f t="shared" si="147"/>
        <v>3.1428737778118858</v>
      </c>
      <c r="P67" s="14">
        <f t="shared" si="148"/>
        <v>22.749532328042232</v>
      </c>
      <c r="Q67" s="37">
        <f t="shared" si="149"/>
        <v>82.932555034644778</v>
      </c>
      <c r="R67" s="37">
        <f t="shared" si="150"/>
        <v>1.0798917412064029</v>
      </c>
      <c r="S67" s="14">
        <f t="shared" si="151"/>
        <v>16.509795617944501</v>
      </c>
      <c r="T67" s="42">
        <f t="shared" si="152"/>
        <v>82.195038819090513</v>
      </c>
      <c r="U67" s="19">
        <f t="shared" si="153"/>
        <v>2.3289356236479151</v>
      </c>
      <c r="V67" s="19">
        <f t="shared" si="154"/>
        <v>11.914415246794322</v>
      </c>
      <c r="W67" s="42">
        <f t="shared" si="155"/>
        <v>79.866103195442591</v>
      </c>
      <c r="X67" s="19">
        <f t="shared" si="156"/>
        <v>14.379372273317385</v>
      </c>
      <c r="Y67" s="42">
        <f t="shared" si="157"/>
        <v>84.523974442738421</v>
      </c>
      <c r="Z67" s="19">
        <f t="shared" si="158"/>
        <v>8.1420115507933772</v>
      </c>
      <c r="AA67" s="37">
        <f t="shared" si="159"/>
        <v>78.134936917118665</v>
      </c>
      <c r="AB67" s="14">
        <f t="shared" si="160"/>
        <v>4.391917660253398</v>
      </c>
      <c r="AC67" s="14">
        <f t="shared" si="161"/>
        <v>22.352037193916097</v>
      </c>
      <c r="AD67" s="37">
        <f t="shared" si="162"/>
        <v>73.580355639818819</v>
      </c>
      <c r="AE67" s="14">
        <f t="shared" si="163"/>
        <v>25.021887339528206</v>
      </c>
      <c r="AF67" s="37">
        <f t="shared" si="164"/>
        <v>82.364190960325615</v>
      </c>
      <c r="AG67" s="14">
        <f t="shared" si="165"/>
        <v>18.5746492148334</v>
      </c>
      <c r="AH67" s="25"/>
      <c r="AI67" s="25"/>
      <c r="AJ67" s="14"/>
      <c r="AK67" s="27"/>
      <c r="AL67" s="27"/>
      <c r="AM67" s="23"/>
      <c r="AN67" s="19">
        <f t="shared" ref="AN67:BX67" si="170">AN24/AN$47*100</f>
        <v>92.601874046633242</v>
      </c>
      <c r="AO67" s="19">
        <f t="shared" si="170"/>
        <v>86.433479075577765</v>
      </c>
      <c r="AP67" s="19">
        <f t="shared" si="170"/>
        <v>89.844667797937603</v>
      </c>
      <c r="AQ67" s="19">
        <f t="shared" si="170"/>
        <v>77.477194086190622</v>
      </c>
      <c r="AR67" s="19">
        <f t="shared" si="170"/>
        <v>52.97330097087378</v>
      </c>
      <c r="AS67" s="19">
        <f t="shared" si="170"/>
        <v>71.807293769344639</v>
      </c>
      <c r="AT67" s="19">
        <f t="shared" si="170"/>
        <v>91.090425531914903</v>
      </c>
      <c r="AU67" s="19">
        <f t="shared" si="170"/>
        <v>78.411053540587218</v>
      </c>
      <c r="AV67" s="19">
        <f t="shared" si="170"/>
        <v>93.307839388145311</v>
      </c>
      <c r="AW67" s="19">
        <f t="shared" si="170"/>
        <v>88.003259983700076</v>
      </c>
      <c r="AX67" s="31">
        <f t="shared" si="170"/>
        <v>99.528207187311793</v>
      </c>
      <c r="AY67" s="31">
        <f t="shared" si="170"/>
        <v>97.597382680707483</v>
      </c>
      <c r="AZ67" s="31">
        <f t="shared" si="170"/>
        <v>71.202303815694748</v>
      </c>
      <c r="BA67" s="31">
        <f t="shared" si="170"/>
        <v>99.548192771084359</v>
      </c>
      <c r="BB67" s="31">
        <f t="shared" si="170"/>
        <v>45.289672544080602</v>
      </c>
      <c r="BC67" s="31">
        <f t="shared" si="170"/>
        <v>17.96693537368493</v>
      </c>
      <c r="BD67" s="31">
        <f t="shared" si="170"/>
        <v>91.303744798890435</v>
      </c>
      <c r="BE67" s="31">
        <f t="shared" si="170"/>
        <v>44.22799422799423</v>
      </c>
      <c r="BF67" s="31">
        <f t="shared" si="170"/>
        <v>80.498960498960486</v>
      </c>
      <c r="BG67" s="31">
        <f t="shared" si="170"/>
        <v>84.976303317535539</v>
      </c>
      <c r="BH67" s="31">
        <f t="shared" si="170"/>
        <v>51.996625421822259</v>
      </c>
      <c r="BI67" s="31">
        <f t="shared" si="170"/>
        <v>76.771937043514043</v>
      </c>
      <c r="BJ67" s="31">
        <f t="shared" si="170"/>
        <v>95.63636363636364</v>
      </c>
      <c r="BK67" s="31">
        <f t="shared" si="170"/>
        <v>59.121133275513152</v>
      </c>
      <c r="BL67" s="31">
        <f t="shared" si="170"/>
        <v>93.587628865979383</v>
      </c>
      <c r="BM67" s="31">
        <f t="shared" si="170"/>
        <v>95.520609959494891</v>
      </c>
      <c r="BN67" s="31">
        <f t="shared" si="170"/>
        <v>63.879957127545552</v>
      </c>
      <c r="BO67" s="31">
        <f t="shared" si="170"/>
        <v>78.745350016909029</v>
      </c>
      <c r="BP67" s="31">
        <f t="shared" si="170"/>
        <v>96.217331499312237</v>
      </c>
      <c r="BQ67" s="31">
        <f t="shared" si="170"/>
        <v>91.242111743881793</v>
      </c>
      <c r="BR67" s="31">
        <f t="shared" si="170"/>
        <v>98.585172608941704</v>
      </c>
      <c r="BS67" s="31">
        <f t="shared" si="170"/>
        <v>32.96903460837887</v>
      </c>
      <c r="BT67" s="31">
        <f t="shared" si="170"/>
        <v>70.576024909185264</v>
      </c>
      <c r="BU67" s="31">
        <f t="shared" si="170"/>
        <v>94.142519587116041</v>
      </c>
      <c r="BV67" s="31">
        <f t="shared" si="170"/>
        <v>88.320795613923224</v>
      </c>
      <c r="BW67" s="31">
        <f t="shared" si="170"/>
        <v>98.639121167404483</v>
      </c>
      <c r="BX67" s="31">
        <f t="shared" si="170"/>
        <v>91.55188246097336</v>
      </c>
      <c r="BY67" s="8"/>
      <c r="CA67" s="25"/>
    </row>
    <row r="68" spans="1:79" s="6" customFormat="1" x14ac:dyDescent="0.25">
      <c r="A68" s="25"/>
      <c r="B68" s="3" t="s">
        <v>116</v>
      </c>
      <c r="C68" s="3"/>
      <c r="D68" s="44" t="s">
        <v>119</v>
      </c>
      <c r="F68" s="3" t="s">
        <v>101</v>
      </c>
      <c r="G68" s="3" t="s">
        <v>121</v>
      </c>
      <c r="H68" s="3"/>
      <c r="I68" s="25"/>
      <c r="J68" s="37">
        <f t="shared" si="142"/>
        <v>76.094743434911848</v>
      </c>
      <c r="K68" s="14">
        <f t="shared" si="143"/>
        <v>6.0359676177416741</v>
      </c>
      <c r="L68" s="14">
        <f t="shared" si="144"/>
        <v>4.0226810397787531</v>
      </c>
      <c r="M68" s="14">
        <f t="shared" si="145"/>
        <v>21.884380835738956</v>
      </c>
      <c r="N68" s="37">
        <f t="shared" si="146"/>
        <v>72.06402874004938</v>
      </c>
      <c r="O68" s="14">
        <f t="shared" si="147"/>
        <v>7.9125319457879</v>
      </c>
      <c r="P68" s="14">
        <f t="shared" si="148"/>
        <v>26.419800527793686</v>
      </c>
      <c r="Q68" s="37">
        <f t="shared" si="149"/>
        <v>79.913315251097345</v>
      </c>
      <c r="R68" s="37">
        <f t="shared" si="150"/>
        <v>0.35612097634786011</v>
      </c>
      <c r="S68" s="14">
        <f t="shared" si="151"/>
        <v>15.537175976935995</v>
      </c>
      <c r="T68" s="42">
        <f t="shared" si="152"/>
        <v>81.965683330805163</v>
      </c>
      <c r="U68" s="19">
        <f t="shared" si="153"/>
        <v>1.5275582198267514</v>
      </c>
      <c r="V68" s="19">
        <f t="shared" si="154"/>
        <v>9.8422489387872574</v>
      </c>
      <c r="W68" s="42">
        <f t="shared" si="155"/>
        <v>83.493241550631907</v>
      </c>
      <c r="X68" s="19">
        <f t="shared" si="156"/>
        <v>10.900308380093715</v>
      </c>
      <c r="Y68" s="42">
        <f t="shared" si="157"/>
        <v>80.438125110978405</v>
      </c>
      <c r="Z68" s="19">
        <f t="shared" si="158"/>
        <v>8.3818934218386349</v>
      </c>
      <c r="AA68" s="37">
        <f t="shared" si="159"/>
        <v>73.920321251247657</v>
      </c>
      <c r="AB68" s="14">
        <f t="shared" si="160"/>
        <v>6.0288527496132929</v>
      </c>
      <c r="AC68" s="14">
        <f t="shared" si="161"/>
        <v>24.55472315961724</v>
      </c>
      <c r="AD68" s="37">
        <f t="shared" si="162"/>
        <v>67.668177659056099</v>
      </c>
      <c r="AE68" s="14">
        <f t="shared" si="163"/>
        <v>29.175439816098468</v>
      </c>
      <c r="AF68" s="37">
        <f t="shared" si="164"/>
        <v>79.725883158282684</v>
      </c>
      <c r="AG68" s="14">
        <f t="shared" si="165"/>
        <v>17.389494498434104</v>
      </c>
      <c r="AH68" s="25"/>
      <c r="AI68" s="25"/>
      <c r="AJ68" s="14"/>
      <c r="AK68" s="27"/>
      <c r="AL68" s="27"/>
      <c r="AM68" s="23"/>
      <c r="AN68" s="19">
        <f t="shared" ref="AN68:BX68" si="171">AN25/AN$47*100</f>
        <v>90.302898234909563</v>
      </c>
      <c r="AO68" s="19">
        <f t="shared" si="171"/>
        <v>85.671455340412237</v>
      </c>
      <c r="AP68" s="19">
        <f t="shared" si="171"/>
        <v>91.084714789192006</v>
      </c>
      <c r="AQ68" s="19">
        <f t="shared" si="171"/>
        <v>88.392576281849642</v>
      </c>
      <c r="AR68" s="19">
        <f t="shared" si="171"/>
        <v>62.014563106796118</v>
      </c>
      <c r="AS68" s="19">
        <f t="shared" si="171"/>
        <v>68.887094603687245</v>
      </c>
      <c r="AT68" s="19">
        <f t="shared" si="171"/>
        <v>78.6402925531915</v>
      </c>
      <c r="AU68" s="19">
        <f t="shared" si="171"/>
        <v>75.252899087095983</v>
      </c>
      <c r="AV68" s="19">
        <f t="shared" si="171"/>
        <v>92.531773703745358</v>
      </c>
      <c r="AW68" s="19">
        <f t="shared" si="171"/>
        <v>86.87856560717195</v>
      </c>
      <c r="AX68" s="31">
        <f t="shared" si="171"/>
        <v>99.3073679983939</v>
      </c>
      <c r="AY68" s="31">
        <f t="shared" si="171"/>
        <v>97.1782026377671</v>
      </c>
      <c r="AZ68" s="31">
        <f t="shared" si="171"/>
        <v>43.628509719222457</v>
      </c>
      <c r="BA68" s="31">
        <f t="shared" si="171"/>
        <v>99.558232931726906</v>
      </c>
      <c r="BB68" s="31">
        <f t="shared" si="171"/>
        <v>36.272040302267001</v>
      </c>
      <c r="BC68" s="31">
        <f t="shared" si="171"/>
        <v>14.974723322858315</v>
      </c>
      <c r="BD68" s="31">
        <f t="shared" si="171"/>
        <v>93.800277392510395</v>
      </c>
      <c r="BE68" s="31">
        <f t="shared" si="171"/>
        <v>29.509379509379507</v>
      </c>
      <c r="BF68" s="31">
        <f t="shared" si="171"/>
        <v>84.476784476784474</v>
      </c>
      <c r="BG68" s="31">
        <f t="shared" si="171"/>
        <v>52.796208530805686</v>
      </c>
      <c r="BH68" s="31">
        <f t="shared" si="171"/>
        <v>52.502812148481439</v>
      </c>
      <c r="BI68" s="31">
        <f t="shared" si="171"/>
        <v>79.179096800740666</v>
      </c>
      <c r="BJ68" s="31">
        <f t="shared" si="171"/>
        <v>96.502673796791456</v>
      </c>
      <c r="BK68" s="31">
        <f t="shared" si="171"/>
        <v>53.425845620121414</v>
      </c>
      <c r="BL68" s="31">
        <f t="shared" si="171"/>
        <v>93.577319587628864</v>
      </c>
      <c r="BM68" s="31">
        <f t="shared" si="171"/>
        <v>88.253514415058376</v>
      </c>
      <c r="BN68" s="31">
        <f t="shared" si="171"/>
        <v>69.024651661307615</v>
      </c>
      <c r="BO68" s="31">
        <f t="shared" si="171"/>
        <v>71.964829218802834</v>
      </c>
      <c r="BP68" s="31">
        <f t="shared" si="171"/>
        <v>85.236130215497482</v>
      </c>
      <c r="BQ68" s="31">
        <f t="shared" si="171"/>
        <v>83.084500538710174</v>
      </c>
      <c r="BR68" s="31">
        <f t="shared" si="171"/>
        <v>99.739671760045283</v>
      </c>
      <c r="BS68" s="31">
        <f t="shared" si="171"/>
        <v>35.154826958105645</v>
      </c>
      <c r="BT68" s="31">
        <f t="shared" si="171"/>
        <v>70.835495588998441</v>
      </c>
      <c r="BU68" s="31">
        <f t="shared" si="171"/>
        <v>96.555154831488622</v>
      </c>
      <c r="BV68" s="31">
        <f t="shared" si="171"/>
        <v>89.557567257426996</v>
      </c>
      <c r="BW68" s="31">
        <f t="shared" si="171"/>
        <v>91.965896048532542</v>
      </c>
      <c r="BX68" s="31">
        <f t="shared" si="171"/>
        <v>87.786960514233243</v>
      </c>
      <c r="BY68" s="8"/>
      <c r="CA68" s="25"/>
    </row>
    <row r="69" spans="1:79" s="6" customFormat="1" x14ac:dyDescent="0.25">
      <c r="A69" s="25"/>
      <c r="B69" s="3" t="s">
        <v>116</v>
      </c>
      <c r="C69" s="3"/>
      <c r="D69" s="44" t="s">
        <v>120</v>
      </c>
      <c r="F69" s="3" t="s">
        <v>101</v>
      </c>
      <c r="G69" s="3" t="s">
        <v>121</v>
      </c>
      <c r="H69" s="3"/>
      <c r="I69" s="25"/>
      <c r="J69" s="37">
        <f t="shared" si="142"/>
        <v>81.0288353538715</v>
      </c>
      <c r="K69" s="14">
        <f t="shared" si="143"/>
        <v>3.5597064441866237</v>
      </c>
      <c r="L69" s="14">
        <f t="shared" si="144"/>
        <v>2.7414414197303003</v>
      </c>
      <c r="M69" s="14">
        <f t="shared" si="145"/>
        <v>19.181614588738732</v>
      </c>
      <c r="N69" s="37">
        <f t="shared" si="146"/>
        <v>81.629099243187284</v>
      </c>
      <c r="O69" s="14">
        <f t="shared" si="147"/>
        <v>4.5481257996027011</v>
      </c>
      <c r="P69" s="14">
        <f t="shared" si="148"/>
        <v>20.451448212238979</v>
      </c>
      <c r="Q69" s="37">
        <f t="shared" si="149"/>
        <v>80.460164300835473</v>
      </c>
      <c r="R69" s="37">
        <f t="shared" si="150"/>
        <v>0.95063605554138775</v>
      </c>
      <c r="S69" s="14">
        <f t="shared" si="151"/>
        <v>17.877108639872752</v>
      </c>
      <c r="T69" s="42">
        <f t="shared" si="152"/>
        <v>85.029857966450834</v>
      </c>
      <c r="U69" s="19">
        <f t="shared" si="153"/>
        <v>3.1687563206070095</v>
      </c>
      <c r="V69" s="19">
        <f t="shared" si="154"/>
        <v>12.359376708506035</v>
      </c>
      <c r="W69" s="42">
        <f t="shared" si="155"/>
        <v>88.19861428705785</v>
      </c>
      <c r="X69" s="19">
        <f t="shared" si="156"/>
        <v>12.348089338797104</v>
      </c>
      <c r="Y69" s="42">
        <f t="shared" si="157"/>
        <v>81.861101645843831</v>
      </c>
      <c r="Z69" s="19">
        <f t="shared" si="158"/>
        <v>11.530439787268817</v>
      </c>
      <c r="AA69" s="37">
        <f t="shared" si="159"/>
        <v>79.546975126990233</v>
      </c>
      <c r="AB69" s="14">
        <f t="shared" si="160"/>
        <v>0.42873342345430387</v>
      </c>
      <c r="AC69" s="14">
        <f t="shared" si="161"/>
        <v>20.964394158852169</v>
      </c>
      <c r="AD69" s="37">
        <f t="shared" si="162"/>
        <v>79.102362687852448</v>
      </c>
      <c r="AE69" s="14">
        <f t="shared" si="163"/>
        <v>22.304785363387904</v>
      </c>
      <c r="AF69" s="37">
        <f t="shared" si="164"/>
        <v>79.959829534761056</v>
      </c>
      <c r="AG69" s="14">
        <f t="shared" si="165"/>
        <v>19.628980450122629</v>
      </c>
      <c r="AH69" s="25"/>
      <c r="AI69" s="25"/>
      <c r="AJ69" s="14"/>
      <c r="AK69" s="27"/>
      <c r="AL69" s="27"/>
      <c r="AM69" s="23"/>
      <c r="AN69" s="19">
        <f t="shared" ref="AN69:BX69" si="172">AN26/AN$47*100</f>
        <v>94.900849858356935</v>
      </c>
      <c r="AO69" s="19">
        <f t="shared" si="172"/>
        <v>93.229231730168635</v>
      </c>
      <c r="AP69" s="19">
        <f t="shared" si="172"/>
        <v>94.804855762955214</v>
      </c>
      <c r="AQ69" s="19">
        <f t="shared" si="172"/>
        <v>94.526580685750233</v>
      </c>
      <c r="AR69" s="19">
        <f t="shared" si="172"/>
        <v>63.53155339805825</v>
      </c>
      <c r="AS69" s="19">
        <f t="shared" si="172"/>
        <v>64.419324451621591</v>
      </c>
      <c r="AT69" s="19">
        <f t="shared" si="172"/>
        <v>77.543218085106375</v>
      </c>
      <c r="AU69" s="19">
        <f t="shared" si="172"/>
        <v>78.040957315568718</v>
      </c>
      <c r="AV69" s="19">
        <f t="shared" si="172"/>
        <v>94.387582949049602</v>
      </c>
      <c r="AW69" s="19">
        <f t="shared" si="172"/>
        <v>94.914425427872857</v>
      </c>
      <c r="AX69" s="31">
        <f t="shared" si="172"/>
        <v>99.247139128689028</v>
      </c>
      <c r="AY69" s="31">
        <f t="shared" si="172"/>
        <v>97.628054391166543</v>
      </c>
      <c r="AZ69" s="31">
        <f t="shared" si="172"/>
        <v>61.339092872570191</v>
      </c>
      <c r="BA69" s="31">
        <f t="shared" si="172"/>
        <v>99.558232931726906</v>
      </c>
      <c r="BB69" s="31">
        <f t="shared" si="172"/>
        <v>91.435768261964725</v>
      </c>
      <c r="BC69" s="31">
        <f t="shared" si="172"/>
        <v>33.0782893837956</v>
      </c>
      <c r="BD69" s="31">
        <f t="shared" si="172"/>
        <v>93.28710124826631</v>
      </c>
      <c r="BE69" s="31">
        <f t="shared" si="172"/>
        <v>38.81673881673882</v>
      </c>
      <c r="BF69" s="31">
        <f t="shared" si="172"/>
        <v>100</v>
      </c>
      <c r="BG69" s="31">
        <f t="shared" si="172"/>
        <v>74.407582938388614</v>
      </c>
      <c r="BH69" s="31">
        <f t="shared" si="172"/>
        <v>66.732283464566919</v>
      </c>
      <c r="BI69" s="31">
        <f t="shared" si="172"/>
        <v>77.131982306347098</v>
      </c>
      <c r="BJ69" s="31">
        <f t="shared" si="172"/>
        <v>95.668449197860966</v>
      </c>
      <c r="BK69" s="31">
        <f t="shared" si="172"/>
        <v>59.525874530211041</v>
      </c>
      <c r="BL69" s="31">
        <f t="shared" si="172"/>
        <v>93.876288659793815</v>
      </c>
      <c r="BM69" s="31">
        <f t="shared" si="172"/>
        <v>90.564689063616868</v>
      </c>
      <c r="BN69" s="31">
        <f t="shared" si="172"/>
        <v>46.275455519828505</v>
      </c>
      <c r="BO69" s="31">
        <f t="shared" si="172"/>
        <v>76.259722691917489</v>
      </c>
      <c r="BP69" s="31">
        <f t="shared" si="172"/>
        <v>92.503438789546095</v>
      </c>
      <c r="BQ69" s="31">
        <f t="shared" si="172"/>
        <v>78.282284131137445</v>
      </c>
      <c r="BR69" s="31">
        <f t="shared" si="172"/>
        <v>96.774193548387103</v>
      </c>
      <c r="BS69" s="31">
        <f t="shared" si="172"/>
        <v>33.515482695810569</v>
      </c>
      <c r="BT69" s="31">
        <f t="shared" si="172"/>
        <v>74.052932018681886</v>
      </c>
      <c r="BU69" s="31">
        <f t="shared" si="172"/>
        <v>96.716826265389884</v>
      </c>
      <c r="BV69" s="31">
        <f t="shared" si="172"/>
        <v>90.743338008415137</v>
      </c>
      <c r="BW69" s="31">
        <f t="shared" si="172"/>
        <v>98.868666994589276</v>
      </c>
      <c r="BX69" s="31">
        <f t="shared" si="172"/>
        <v>91.478420569329657</v>
      </c>
      <c r="BY69" s="8"/>
      <c r="CA69" s="25"/>
    </row>
    <row r="70" spans="1:79" s="6" customFormat="1" x14ac:dyDescent="0.25">
      <c r="A70" s="25"/>
      <c r="B70" s="3" t="s">
        <v>115</v>
      </c>
      <c r="C70" s="3"/>
      <c r="D70" s="44" t="s">
        <v>118</v>
      </c>
      <c r="F70" s="3" t="s">
        <v>101</v>
      </c>
      <c r="G70" s="3" t="s">
        <v>121</v>
      </c>
      <c r="H70" s="3"/>
      <c r="I70" s="25"/>
      <c r="J70" s="37">
        <f t="shared" si="142"/>
        <v>80.980325049382444</v>
      </c>
      <c r="K70" s="14">
        <f t="shared" si="143"/>
        <v>7.4285046218188953</v>
      </c>
      <c r="L70" s="14">
        <f t="shared" si="144"/>
        <v>5.4335035445033881</v>
      </c>
      <c r="M70" s="14">
        <f t="shared" si="145"/>
        <v>21.443655228876253</v>
      </c>
      <c r="N70" s="37">
        <f t="shared" si="146"/>
        <v>75.624938797563956</v>
      </c>
      <c r="O70" s="14">
        <f t="shared" si="147"/>
        <v>6.5063559699383262</v>
      </c>
      <c r="P70" s="14">
        <f t="shared" si="148"/>
        <v>22.628528561484551</v>
      </c>
      <c r="Q70" s="37">
        <f t="shared" si="149"/>
        <v>86.053848866894683</v>
      </c>
      <c r="R70" s="37">
        <f t="shared" si="150"/>
        <v>4.5761153874386196</v>
      </c>
      <c r="S70" s="14">
        <f t="shared" si="151"/>
        <v>18.906281743472714</v>
      </c>
      <c r="T70" s="42">
        <f t="shared" si="152"/>
        <v>88.9103031954144</v>
      </c>
      <c r="U70" s="19">
        <f t="shared" si="153"/>
        <v>3.8872946634950907</v>
      </c>
      <c r="V70" s="19">
        <f t="shared" si="154"/>
        <v>6.8647884253332734</v>
      </c>
      <c r="W70" s="42">
        <f t="shared" si="155"/>
        <v>85.023008531919302</v>
      </c>
      <c r="X70" s="19">
        <f t="shared" si="156"/>
        <v>6.4893291822424644</v>
      </c>
      <c r="Y70" s="42">
        <f t="shared" si="157"/>
        <v>92.797597858909484</v>
      </c>
      <c r="Z70" s="19">
        <f t="shared" si="158"/>
        <v>4.681573177042166</v>
      </c>
      <c r="AA70" s="37">
        <f t="shared" si="159"/>
        <v>78.043296106407624</v>
      </c>
      <c r="AB70" s="14">
        <f t="shared" si="160"/>
        <v>5.8175352459947973</v>
      </c>
      <c r="AC70" s="14">
        <f t="shared" si="161"/>
        <v>24.099115125709915</v>
      </c>
      <c r="AD70" s="37">
        <f t="shared" si="162"/>
        <v>72.01029659204265</v>
      </c>
      <c r="AE70" s="14">
        <f t="shared" si="163"/>
        <v>25.411803208571094</v>
      </c>
      <c r="AF70" s="37">
        <f t="shared" si="164"/>
        <v>83.645367084032245</v>
      </c>
      <c r="AG70" s="14">
        <f t="shared" si="165"/>
        <v>21.336278503883666</v>
      </c>
      <c r="AH70" s="25"/>
      <c r="AI70" s="25"/>
      <c r="AJ70" s="14"/>
      <c r="AK70" s="27"/>
      <c r="AL70" s="27"/>
      <c r="AM70" s="23"/>
      <c r="AN70" s="19">
        <f t="shared" ref="AN70:BX70" si="173">AN27/AN$47*100</f>
        <v>93.626062322946183</v>
      </c>
      <c r="AO70" s="19">
        <f t="shared" si="173"/>
        <v>85.246720799500309</v>
      </c>
      <c r="AP70" s="19">
        <f t="shared" si="173"/>
        <v>89.374755253883308</v>
      </c>
      <c r="AQ70" s="19">
        <f t="shared" si="173"/>
        <v>82.35294117647058</v>
      </c>
      <c r="AR70" s="19">
        <f t="shared" si="173"/>
        <v>74.514563106796103</v>
      </c>
      <c r="AS70" s="19">
        <f t="shared" si="173"/>
        <v>94.509487283003637</v>
      </c>
      <c r="AT70" s="19">
        <f t="shared" si="173"/>
        <v>100</v>
      </c>
      <c r="AU70" s="19">
        <f t="shared" si="173"/>
        <v>90.180113496175665</v>
      </c>
      <c r="AV70" s="19">
        <f t="shared" si="173"/>
        <v>93.397818018220676</v>
      </c>
      <c r="AW70" s="19">
        <f t="shared" si="173"/>
        <v>85.900570497147527</v>
      </c>
      <c r="AX70" s="31">
        <f t="shared" si="173"/>
        <v>99.367596868098758</v>
      </c>
      <c r="AY70" s="31">
        <f t="shared" si="173"/>
        <v>97.1782026377671</v>
      </c>
      <c r="AZ70" s="31">
        <f t="shared" si="173"/>
        <v>52.123830093592517</v>
      </c>
      <c r="BA70" s="31">
        <f t="shared" si="173"/>
        <v>99.548192771084359</v>
      </c>
      <c r="BB70" s="31">
        <f t="shared" si="173"/>
        <v>46.14609571788413</v>
      </c>
      <c r="BC70" s="31">
        <f t="shared" si="173"/>
        <v>20.002732613745046</v>
      </c>
      <c r="BD70" s="31">
        <f t="shared" si="173"/>
        <v>90.818307905686552</v>
      </c>
      <c r="BE70" s="31">
        <f t="shared" si="173"/>
        <v>33.838383838383848</v>
      </c>
      <c r="BF70" s="31">
        <f t="shared" si="173"/>
        <v>86.541926541926529</v>
      </c>
      <c r="BG70" s="31">
        <f t="shared" si="173"/>
        <v>74.028436018957336</v>
      </c>
      <c r="BH70" s="31">
        <f t="shared" si="173"/>
        <v>67.463442069741276</v>
      </c>
      <c r="BI70" s="31">
        <f t="shared" si="173"/>
        <v>76.638205945890348</v>
      </c>
      <c r="BJ70" s="31">
        <f t="shared" si="173"/>
        <v>92.438502673796791</v>
      </c>
      <c r="BK70" s="31">
        <f t="shared" si="173"/>
        <v>41.4570685169124</v>
      </c>
      <c r="BL70" s="31">
        <f t="shared" si="173"/>
        <v>92.680412371134025</v>
      </c>
      <c r="BM70" s="31">
        <f t="shared" si="173"/>
        <v>91.708363116511805</v>
      </c>
      <c r="BN70" s="31">
        <f t="shared" si="173"/>
        <v>96.061093247588431</v>
      </c>
      <c r="BO70" s="31">
        <f t="shared" si="173"/>
        <v>100</v>
      </c>
      <c r="BP70" s="31">
        <f t="shared" si="173"/>
        <v>92.595139844108203</v>
      </c>
      <c r="BQ70" s="31">
        <f t="shared" si="173"/>
        <v>100</v>
      </c>
      <c r="BR70" s="31">
        <f t="shared" si="173"/>
        <v>79.581211092246747</v>
      </c>
      <c r="BS70" s="31">
        <f t="shared" si="173"/>
        <v>31.459797033567526</v>
      </c>
      <c r="BT70" s="31">
        <f t="shared" si="173"/>
        <v>64.608199273482086</v>
      </c>
      <c r="BU70" s="31">
        <f t="shared" si="173"/>
        <v>93.781867926874767</v>
      </c>
      <c r="BV70" s="31">
        <f t="shared" si="173"/>
        <v>91.393599387989283</v>
      </c>
      <c r="BW70" s="31">
        <f t="shared" si="173"/>
        <v>99.950811608460398</v>
      </c>
      <c r="BX70" s="31">
        <f t="shared" si="173"/>
        <v>95.757575757575751</v>
      </c>
      <c r="BY70" s="8"/>
      <c r="CA70" s="25"/>
    </row>
    <row r="71" spans="1:79" s="6" customFormat="1" x14ac:dyDescent="0.25">
      <c r="A71" s="25"/>
      <c r="B71" s="3" t="s">
        <v>115</v>
      </c>
      <c r="C71" s="3"/>
      <c r="D71" s="44" t="s">
        <v>119</v>
      </c>
      <c r="F71" s="3" t="s">
        <v>101</v>
      </c>
      <c r="G71" s="3" t="s">
        <v>121</v>
      </c>
      <c r="H71" s="3"/>
      <c r="I71" s="25"/>
      <c r="J71" s="37">
        <f t="shared" si="142"/>
        <v>78.02916191771665</v>
      </c>
      <c r="K71" s="14">
        <f t="shared" si="143"/>
        <v>8.7689912888659389</v>
      </c>
      <c r="L71" s="14">
        <f t="shared" si="144"/>
        <v>6.922777673946733</v>
      </c>
      <c r="M71" s="14">
        <f t="shared" si="145"/>
        <v>23.148227319501387</v>
      </c>
      <c r="N71" s="37">
        <f t="shared" si="146"/>
        <v>70.919282144474053</v>
      </c>
      <c r="O71" s="14">
        <f t="shared" si="147"/>
        <v>3.0227100312336077</v>
      </c>
      <c r="P71" s="14">
        <f t="shared" si="148"/>
        <v>25.58549401755916</v>
      </c>
      <c r="Q71" s="37">
        <f t="shared" si="149"/>
        <v>84.764837492367519</v>
      </c>
      <c r="R71" s="37">
        <f t="shared" si="150"/>
        <v>5.5157918690228271</v>
      </c>
      <c r="S71" s="14">
        <f t="shared" si="151"/>
        <v>18.167432620791757</v>
      </c>
      <c r="T71" s="42">
        <f t="shared" si="152"/>
        <v>84.089395867275911</v>
      </c>
      <c r="U71" s="19">
        <f t="shared" si="153"/>
        <v>8.8039770110199829</v>
      </c>
      <c r="V71" s="19">
        <f t="shared" si="154"/>
        <v>15.633135018616484</v>
      </c>
      <c r="W71" s="42">
        <f t="shared" si="155"/>
        <v>75.28541885625593</v>
      </c>
      <c r="X71" s="19">
        <f t="shared" si="156"/>
        <v>18.097716421465808</v>
      </c>
      <c r="Y71" s="42">
        <f t="shared" si="157"/>
        <v>92.893372878295892</v>
      </c>
      <c r="Z71" s="19">
        <f t="shared" si="158"/>
        <v>2.4984913303139571</v>
      </c>
      <c r="AA71" s="37">
        <f t="shared" si="159"/>
        <v>75.78463082528728</v>
      </c>
      <c r="AB71" s="14">
        <f t="shared" si="160"/>
        <v>6.3108951732307617</v>
      </c>
      <c r="AC71" s="14">
        <f t="shared" si="161"/>
        <v>25.002858015670359</v>
      </c>
      <c r="AD71" s="37">
        <f t="shared" si="162"/>
        <v>69.239998793788715</v>
      </c>
      <c r="AE71" s="14">
        <f t="shared" si="163"/>
        <v>27.753728403007315</v>
      </c>
      <c r="AF71" s="37">
        <f t="shared" si="164"/>
        <v>81.861789140250238</v>
      </c>
      <c r="AG71" s="14">
        <f t="shared" si="165"/>
        <v>20.339074224020777</v>
      </c>
      <c r="AH71" s="25"/>
      <c r="AI71" s="25"/>
      <c r="AJ71" s="14"/>
      <c r="AK71" s="27"/>
      <c r="AL71" s="27"/>
      <c r="AM71" s="23"/>
      <c r="AN71" s="19">
        <f t="shared" ref="AN71:BX71" si="174">AN28/AN$47*100</f>
        <v>88.570494661146228</v>
      </c>
      <c r="AO71" s="19">
        <f t="shared" si="174"/>
        <v>82.198625858838227</v>
      </c>
      <c r="AP71" s="19">
        <f t="shared" si="174"/>
        <v>88.004177000391593</v>
      </c>
      <c r="AQ71" s="19">
        <f t="shared" si="174"/>
        <v>77.665932683233734</v>
      </c>
      <c r="AR71" s="19">
        <f t="shared" si="174"/>
        <v>39.987864077669897</v>
      </c>
      <c r="AS71" s="19">
        <f t="shared" si="174"/>
        <v>92.92154487955861</v>
      </c>
      <c r="AT71" s="19">
        <f t="shared" si="174"/>
        <v>97.323803191489361</v>
      </c>
      <c r="AU71" s="19">
        <f t="shared" si="174"/>
        <v>91.179373303725626</v>
      </c>
      <c r="AV71" s="19">
        <f t="shared" si="174"/>
        <v>93.082892812956928</v>
      </c>
      <c r="AW71" s="19">
        <f t="shared" si="174"/>
        <v>89.959250203748979</v>
      </c>
      <c r="AX71" s="31">
        <f t="shared" si="174"/>
        <v>99.347520578197148</v>
      </c>
      <c r="AY71" s="31">
        <f t="shared" si="174"/>
        <v>97.311113383089662</v>
      </c>
      <c r="AZ71" s="31">
        <f t="shared" si="174"/>
        <v>33.621310295176379</v>
      </c>
      <c r="BA71" s="31">
        <f t="shared" si="174"/>
        <v>99.558232931726906</v>
      </c>
      <c r="BB71" s="31">
        <f t="shared" si="174"/>
        <v>48.211586901763219</v>
      </c>
      <c r="BC71" s="31">
        <f t="shared" si="174"/>
        <v>11.900532859680284</v>
      </c>
      <c r="BD71" s="31">
        <f t="shared" si="174"/>
        <v>88.737864077669897</v>
      </c>
      <c r="BE71" s="31">
        <f t="shared" si="174"/>
        <v>41.01731601731602</v>
      </c>
      <c r="BF71" s="31">
        <f t="shared" si="174"/>
        <v>83.603603603603588</v>
      </c>
      <c r="BG71" s="31">
        <f t="shared" si="174"/>
        <v>72.369668246445499</v>
      </c>
      <c r="BH71" s="31">
        <f t="shared" si="174"/>
        <v>51.659167604049493</v>
      </c>
      <c r="BI71" s="31">
        <f t="shared" si="174"/>
        <v>78.942495628021817</v>
      </c>
      <c r="BJ71" s="31">
        <f t="shared" si="174"/>
        <v>93.839572192513359</v>
      </c>
      <c r="BK71" s="31">
        <f t="shared" si="174"/>
        <v>45.157559988435956</v>
      </c>
      <c r="BL71" s="31">
        <f t="shared" si="174"/>
        <v>94.783505154639172</v>
      </c>
      <c r="BM71" s="31">
        <f t="shared" si="174"/>
        <v>89.778413152251616</v>
      </c>
      <c r="BN71" s="31">
        <f t="shared" si="174"/>
        <v>83.065380493033231</v>
      </c>
      <c r="BO71" s="31">
        <f t="shared" si="174"/>
        <v>91.799120730470079</v>
      </c>
      <c r="BP71" s="31">
        <f t="shared" si="174"/>
        <v>91.563502980284269</v>
      </c>
      <c r="BQ71" s="31">
        <f t="shared" si="174"/>
        <v>95.090041557641996</v>
      </c>
      <c r="BR71" s="31">
        <f t="shared" si="174"/>
        <v>64.448217317487263</v>
      </c>
      <c r="BS71" s="31">
        <f t="shared" si="174"/>
        <v>29.586260733801716</v>
      </c>
      <c r="BT71" s="31">
        <f t="shared" si="174"/>
        <v>77.996886351842249</v>
      </c>
      <c r="BU71" s="31">
        <f t="shared" si="174"/>
        <v>93.881358040044773</v>
      </c>
      <c r="BV71" s="31">
        <f t="shared" si="174"/>
        <v>93.102129287262514</v>
      </c>
      <c r="BW71" s="31">
        <f t="shared" si="174"/>
        <v>100</v>
      </c>
      <c r="BX71" s="31">
        <f t="shared" si="174"/>
        <v>95.812672176308538</v>
      </c>
      <c r="BY71" s="8"/>
      <c r="CA71" s="25"/>
    </row>
    <row r="72" spans="1:79" s="6" customFormat="1" x14ac:dyDescent="0.25">
      <c r="A72" s="25"/>
      <c r="B72" s="3" t="s">
        <v>115</v>
      </c>
      <c r="C72" s="3"/>
      <c r="D72" s="44" t="s">
        <v>120</v>
      </c>
      <c r="F72" s="3" t="s">
        <v>101</v>
      </c>
      <c r="G72" s="3" t="s">
        <v>121</v>
      </c>
      <c r="H72" s="3"/>
      <c r="I72" s="25"/>
      <c r="J72" s="37">
        <f t="shared" si="142"/>
        <v>81.327374405771394</v>
      </c>
      <c r="K72" s="14">
        <f t="shared" si="143"/>
        <v>2.0750220069057081</v>
      </c>
      <c r="L72" s="14">
        <f t="shared" si="144"/>
        <v>1.5669683863442572</v>
      </c>
      <c r="M72" s="14">
        <f t="shared" si="145"/>
        <v>17.765286580652038</v>
      </c>
      <c r="N72" s="37">
        <f t="shared" si="146"/>
        <v>82.067295342071276</v>
      </c>
      <c r="O72" s="14">
        <f t="shared" si="147"/>
        <v>2.3970214191124626</v>
      </c>
      <c r="P72" s="14">
        <f t="shared" si="148"/>
        <v>18.892558475497413</v>
      </c>
      <c r="Q72" s="37">
        <f t="shared" si="149"/>
        <v>80.626396676645186</v>
      </c>
      <c r="R72" s="37">
        <f t="shared" si="150"/>
        <v>0.72779919969424611</v>
      </c>
      <c r="S72" s="14">
        <f t="shared" si="151"/>
        <v>16.596593763899996</v>
      </c>
      <c r="T72" s="42">
        <f t="shared" si="152"/>
        <v>83.61430123989544</v>
      </c>
      <c r="U72" s="19">
        <f t="shared" si="153"/>
        <v>1.9153583742271536</v>
      </c>
      <c r="V72" s="19">
        <f t="shared" si="154"/>
        <v>13.722407533359835</v>
      </c>
      <c r="W72" s="42">
        <f t="shared" si="155"/>
        <v>85.529659614122608</v>
      </c>
      <c r="X72" s="19">
        <f t="shared" si="156"/>
        <v>16.455701255252748</v>
      </c>
      <c r="Y72" s="42">
        <f t="shared" si="157"/>
        <v>81.6989428656683</v>
      </c>
      <c r="Z72" s="19">
        <f t="shared" si="158"/>
        <v>9.9237915041404001</v>
      </c>
      <c r="AA72" s="37">
        <f t="shared" si="159"/>
        <v>80.480364467206925</v>
      </c>
      <c r="AB72" s="14">
        <f t="shared" si="160"/>
        <v>0.24613615480893714</v>
      </c>
      <c r="AC72" s="14">
        <f t="shared" si="161"/>
        <v>18.976285925971879</v>
      </c>
      <c r="AD72" s="37">
        <f t="shared" si="162"/>
        <v>80.735616775897682</v>
      </c>
      <c r="AE72" s="14">
        <f t="shared" si="163"/>
        <v>19.587620995222416</v>
      </c>
      <c r="AF72" s="37">
        <f t="shared" si="164"/>
        <v>80.243344466279808</v>
      </c>
      <c r="AG72" s="14">
        <f t="shared" si="165"/>
        <v>18.387257612360411</v>
      </c>
      <c r="AH72" s="25"/>
      <c r="AI72" s="25"/>
      <c r="AJ72" s="14"/>
      <c r="AK72" s="27"/>
      <c r="AL72" s="27"/>
      <c r="AM72" s="23"/>
      <c r="AN72" s="19">
        <f t="shared" ref="AN72:BX72" si="175">AN29/AN$47*100</f>
        <v>93.288298104162124</v>
      </c>
      <c r="AO72" s="19">
        <f t="shared" si="175"/>
        <v>92.371434520091626</v>
      </c>
      <c r="AP72" s="19">
        <f t="shared" si="175"/>
        <v>95.1485880868468</v>
      </c>
      <c r="AQ72" s="19">
        <f t="shared" si="175"/>
        <v>94.170074446891064</v>
      </c>
      <c r="AR72" s="19">
        <f t="shared" si="175"/>
        <v>52.66990291262136</v>
      </c>
      <c r="AS72" s="19">
        <f t="shared" si="175"/>
        <v>68.277037635132103</v>
      </c>
      <c r="AT72" s="19">
        <f t="shared" si="175"/>
        <v>74.88918439716312</v>
      </c>
      <c r="AU72" s="19">
        <f t="shared" si="175"/>
        <v>79.155358170902218</v>
      </c>
      <c r="AV72" s="19">
        <f t="shared" si="175"/>
        <v>92.910433771979157</v>
      </c>
      <c r="AW72" s="19">
        <f t="shared" si="175"/>
        <v>93.262700353164902</v>
      </c>
      <c r="AX72" s="31">
        <f t="shared" si="175"/>
        <v>99.494746704142415</v>
      </c>
      <c r="AY72" s="31">
        <f t="shared" si="175"/>
        <v>97.842756364379923</v>
      </c>
      <c r="AZ72" s="31">
        <f t="shared" si="175"/>
        <v>88.372930165586752</v>
      </c>
      <c r="BA72" s="31">
        <f t="shared" si="175"/>
        <v>99.551539491298541</v>
      </c>
      <c r="BB72" s="31">
        <f t="shared" si="175"/>
        <v>80.713685978169593</v>
      </c>
      <c r="BC72" s="31">
        <f t="shared" si="175"/>
        <v>38.101744318440588</v>
      </c>
      <c r="BD72" s="31">
        <f t="shared" si="175"/>
        <v>93.70319001386963</v>
      </c>
      <c r="BE72" s="31">
        <f t="shared" si="175"/>
        <v>40.398027898027891</v>
      </c>
      <c r="BF72" s="31">
        <f t="shared" si="175"/>
        <v>83.991683991683985</v>
      </c>
      <c r="BG72" s="31">
        <f t="shared" si="175"/>
        <v>80.015797788309655</v>
      </c>
      <c r="BH72" s="31">
        <f t="shared" si="175"/>
        <v>73.626734158230221</v>
      </c>
      <c r="BI72" s="31">
        <f t="shared" si="175"/>
        <v>77.365154476562765</v>
      </c>
      <c r="BJ72" s="31">
        <f t="shared" si="175"/>
        <v>96.38502673796792</v>
      </c>
      <c r="BK72" s="31">
        <f t="shared" si="175"/>
        <v>59.381324082104655</v>
      </c>
      <c r="BL72" s="31">
        <f t="shared" si="175"/>
        <v>93.903780068728508</v>
      </c>
      <c r="BM72" s="31">
        <f t="shared" si="175"/>
        <v>91.708363116511805</v>
      </c>
      <c r="BN72" s="31">
        <f t="shared" si="175"/>
        <v>50.482315112540185</v>
      </c>
      <c r="BO72" s="31">
        <f t="shared" si="175"/>
        <v>72.866644121294101</v>
      </c>
      <c r="BP72" s="31">
        <f t="shared" si="175"/>
        <v>92.832034235060362</v>
      </c>
      <c r="BQ72" s="31">
        <f t="shared" si="175"/>
        <v>76.404494382022477</v>
      </c>
      <c r="BR72" s="31">
        <f t="shared" si="175"/>
        <v>95.608375778155079</v>
      </c>
      <c r="BS72" s="31">
        <f t="shared" si="175"/>
        <v>37.175817503686361</v>
      </c>
      <c r="BT72" s="31">
        <f t="shared" si="175"/>
        <v>78.040131465144441</v>
      </c>
      <c r="BU72" s="31">
        <f t="shared" si="175"/>
        <v>96.099158479459433</v>
      </c>
      <c r="BV72" s="31">
        <f t="shared" si="175"/>
        <v>90.258829529516774</v>
      </c>
      <c r="BW72" s="31">
        <f t="shared" si="175"/>
        <v>97.693610974476684</v>
      </c>
      <c r="BX72" s="31">
        <f t="shared" si="175"/>
        <v>90.951943679216413</v>
      </c>
      <c r="BY72" s="8"/>
      <c r="CA72" s="25"/>
    </row>
    <row r="73" spans="1:79" s="6" customFormat="1" x14ac:dyDescent="0.25">
      <c r="A73" s="25"/>
      <c r="B73" s="3"/>
      <c r="C73" s="3"/>
      <c r="D73" s="3"/>
      <c r="E73" s="3"/>
      <c r="F73" s="3"/>
      <c r="H73" s="3"/>
      <c r="I73" s="25"/>
      <c r="J73" s="37"/>
      <c r="K73" s="14"/>
      <c r="L73" s="14"/>
      <c r="M73" s="14"/>
      <c r="N73" s="37"/>
      <c r="O73" s="14"/>
      <c r="P73" s="14"/>
      <c r="Q73" s="37"/>
      <c r="R73" s="37"/>
      <c r="S73" s="14"/>
      <c r="T73" s="42"/>
      <c r="U73" s="19"/>
      <c r="V73" s="19"/>
      <c r="W73" s="42"/>
      <c r="X73" s="19"/>
      <c r="Y73" s="42"/>
      <c r="Z73" s="19"/>
      <c r="AA73" s="37"/>
      <c r="AB73" s="14"/>
      <c r="AC73" s="14"/>
      <c r="AD73" s="37"/>
      <c r="AE73" s="14"/>
      <c r="AF73" s="37"/>
      <c r="AG73" s="14"/>
      <c r="AH73" s="25"/>
      <c r="AI73" s="25"/>
      <c r="AJ73" s="14"/>
      <c r="AK73" s="27"/>
      <c r="AL73" s="27"/>
      <c r="AM73" s="23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8"/>
      <c r="CA73" s="25"/>
    </row>
    <row r="74" spans="1:79" x14ac:dyDescent="0.25">
      <c r="B74" s="3" t="s">
        <v>48</v>
      </c>
      <c r="C74" s="3">
        <v>0.45229999999999998</v>
      </c>
      <c r="D74" s="3">
        <v>-0.44390000000000002</v>
      </c>
      <c r="E74" s="3">
        <v>0.1721</v>
      </c>
      <c r="F74" s="3">
        <v>0.24909999999999999</v>
      </c>
      <c r="J74" s="37">
        <f>SUM(AN74:BX74)/COUNT(AN74:BX74)</f>
        <v>68.901080184119834</v>
      </c>
      <c r="K74" s="14">
        <f>_xlfn.STDEV.P(W74,Y74,AD74,AF74)</f>
        <v>4.7031381885805974</v>
      </c>
      <c r="L74" s="14">
        <f>MAX(_xlfn.STDEV.P(N74,Q74),_xlfn.STDEV.P(T74,AA74))</f>
        <v>3.6844485978377222</v>
      </c>
      <c r="M74" s="14">
        <f>_xlfn.STDEV.P(AN74:BX74)</f>
        <v>25.999315355374712</v>
      </c>
      <c r="N74" s="37">
        <f>(SUM(AN74:AR74)+SUM(AX74:BJ74))/(COUNT(AN74:AR74)+COUNT(AX74:BJ74))</f>
        <v>65.769690248522565</v>
      </c>
      <c r="O74" s="14">
        <f t="shared" ref="O74:O77" si="176">_xlfn.STDEV.P(W74,AD74)</f>
        <v>4.6505014725231071</v>
      </c>
      <c r="P74" s="14">
        <f t="shared" ref="P74:P77" si="177">_xlfn.STDEV.P(AN74:AR74,AX74:BJ74)</f>
        <v>30.196498286901956</v>
      </c>
      <c r="Q74" s="37">
        <f t="shared" ref="Q74:Q77" si="178">(SUM(AS74:AW74)+SUM(BK74:BX74))/(COUNT(AS74:AW74)+COUNT(BK74:BX74))</f>
        <v>71.867660123106702</v>
      </c>
      <c r="R74" s="37">
        <f t="shared" ref="R74:R77" si="179">_xlfn.STDEV.P(Y74,AF74)</f>
        <v>2.8513745812990479</v>
      </c>
      <c r="S74" s="14">
        <f t="shared" ref="S74:S77" si="180">_xlfn.STDEV.P(AS74:AW74,BK74:BX74)</f>
        <v>20.84284228518564</v>
      </c>
      <c r="T74" s="42">
        <f t="shared" ref="T74:T77" si="181">AVERAGE(AN74:AW74)</f>
        <v>74.278383543126239</v>
      </c>
      <c r="U74" s="19">
        <f t="shared" ref="U74:U77" si="182">_xlfn.STDEV.P(W74,Y74)</f>
        <v>1.7913022787369641</v>
      </c>
      <c r="V74" s="19">
        <f t="shared" ref="V74:V77" si="183">_xlfn.STDEV.P(AN74:AW74)</f>
        <v>25.776918519830339</v>
      </c>
      <c r="W74" s="42">
        <f t="shared" ref="W74:W77" si="184">(SUM(AN74:AR74))/(COUNT(AN74:AR74))</f>
        <v>72.487081264389275</v>
      </c>
      <c r="X74" s="19">
        <f t="shared" ref="X74:X77" si="185">_xlfn.STDEV.P(AN74:AR74)</f>
        <v>28.601806624041771</v>
      </c>
      <c r="Y74" s="42">
        <f t="shared" ref="Y74:Y77" si="186">(SUM(AS74:AW74))/(COUNT(AS74:AW74))</f>
        <v>76.069685821863203</v>
      </c>
      <c r="Z74" s="19">
        <f t="shared" ref="Z74:Z77" si="187">_xlfn.STDEV.P(AS74:AW74)</f>
        <v>22.459256151734976</v>
      </c>
      <c r="AA74" s="37">
        <f t="shared" ref="AA74:AA77" si="188">AVERAGE(AX74:BX74)</f>
        <v>66.909486347450795</v>
      </c>
      <c r="AB74" s="14">
        <f t="shared" ref="AB74:AB77" si="189">_xlfn.STDEV.P(AD74,AF74)</f>
        <v>3.5904291699610233</v>
      </c>
      <c r="AC74" s="14">
        <f t="shared" ref="AC74:AC77" si="190">_xlfn.STDEV.P(AX74:BX74)</f>
        <v>25.798320014840918</v>
      </c>
      <c r="AD74" s="37">
        <f t="shared" ref="AD74:AD77" si="191">(SUM(AX74:BJ74))/(COUNT(AX74:BJ74))</f>
        <v>63.186078319343061</v>
      </c>
      <c r="AE74" s="14">
        <f t="shared" ref="AE74:AE77" si="192">_xlfn.STDEV.P(AX74:BJ74)</f>
        <v>30.395095858646876</v>
      </c>
      <c r="AF74" s="37">
        <f t="shared" ref="AF74:AF77" si="193">(SUM(BK74:BX74))/(COUNT(BK74:BX74))</f>
        <v>70.366936659265107</v>
      </c>
      <c r="AG74" s="14">
        <f t="shared" ref="AG74:AG77" si="194">_xlfn.STDEV.P(BK74:BX74)</f>
        <v>20.021686436849105</v>
      </c>
      <c r="AJ74" s="14"/>
      <c r="AM74" s="23"/>
      <c r="AN74" s="19">
        <f t="shared" ref="AN74:BX74" si="195">AN31/AN$47*100</f>
        <v>90.084985835694056</v>
      </c>
      <c r="AO74" s="19">
        <f t="shared" si="195"/>
        <v>96.214865708931924</v>
      </c>
      <c r="AP74" s="19">
        <f t="shared" si="195"/>
        <v>96.057955880433369</v>
      </c>
      <c r="AQ74" s="19">
        <f t="shared" si="195"/>
        <v>56.715948411450142</v>
      </c>
      <c r="AR74" s="19">
        <f t="shared" si="195"/>
        <v>23.361650485436893</v>
      </c>
      <c r="AS74" s="19">
        <f t="shared" si="195"/>
        <v>39.967702866370608</v>
      </c>
      <c r="AT74" s="19">
        <f t="shared" si="195"/>
        <v>77.593085106382986</v>
      </c>
      <c r="AU74" s="19">
        <f t="shared" si="195"/>
        <v>64.261041204046393</v>
      </c>
      <c r="AV74" s="19">
        <f t="shared" si="195"/>
        <v>98.526599932516021</v>
      </c>
      <c r="AW74" s="19">
        <f t="shared" si="195"/>
        <v>100</v>
      </c>
      <c r="AX74" s="31">
        <f t="shared" si="195"/>
        <v>99.839389680786979</v>
      </c>
      <c r="AY74" s="31">
        <f t="shared" si="195"/>
        <v>99.672835088436756</v>
      </c>
      <c r="AZ74" s="31">
        <f t="shared" si="195"/>
        <v>35.27717782577394</v>
      </c>
      <c r="BA74" s="31">
        <f t="shared" si="195"/>
        <v>100</v>
      </c>
      <c r="BB74" s="31">
        <f t="shared" si="195"/>
        <v>50.42821158690176</v>
      </c>
      <c r="BC74" s="31">
        <f t="shared" si="195"/>
        <v>20.494603087853534</v>
      </c>
      <c r="BD74" s="31">
        <f t="shared" si="195"/>
        <v>82.316227461858531</v>
      </c>
      <c r="BE74" s="31">
        <f t="shared" si="195"/>
        <v>21.284271284271288</v>
      </c>
      <c r="BF74" s="31">
        <f t="shared" si="195"/>
        <v>90.935550935550921</v>
      </c>
      <c r="BG74" s="31">
        <f t="shared" si="195"/>
        <v>51.658767772511851</v>
      </c>
      <c r="BH74" s="31">
        <f t="shared" si="195"/>
        <v>48.509561304836893</v>
      </c>
      <c r="BI74" s="31">
        <f t="shared" si="195"/>
        <v>29.184240304495425</v>
      </c>
      <c r="BJ74" s="31">
        <f t="shared" si="195"/>
        <v>91.818181818181813</v>
      </c>
      <c r="BK74" s="31">
        <f t="shared" si="195"/>
        <v>50.7082971957213</v>
      </c>
      <c r="BL74" s="31">
        <f t="shared" si="195"/>
        <v>64.948453608247419</v>
      </c>
      <c r="BM74" s="31">
        <f t="shared" si="195"/>
        <v>75.649273290445564</v>
      </c>
      <c r="BN74" s="31">
        <f t="shared" si="195"/>
        <v>34.056806002143624</v>
      </c>
      <c r="BO74" s="31">
        <f t="shared" si="195"/>
        <v>47.497463645586741</v>
      </c>
      <c r="BP74" s="31">
        <f t="shared" si="195"/>
        <v>58.20724438331041</v>
      </c>
      <c r="BQ74" s="31">
        <f t="shared" si="195"/>
        <v>80.221640757272581</v>
      </c>
      <c r="BR74" s="31">
        <f t="shared" si="195"/>
        <v>93.355970571590277</v>
      </c>
      <c r="BS74" s="31">
        <f t="shared" si="195"/>
        <v>52.016653655997914</v>
      </c>
      <c r="BT74" s="31">
        <f t="shared" si="195"/>
        <v>61.49455111572393</v>
      </c>
      <c r="BU74" s="31">
        <f t="shared" si="195"/>
        <v>89.093396343738334</v>
      </c>
      <c r="BV74" s="31">
        <f t="shared" si="195"/>
        <v>78.477623358408763</v>
      </c>
      <c r="BW74" s="31">
        <f t="shared" si="195"/>
        <v>99.409739301524851</v>
      </c>
      <c r="BX74" s="31">
        <f t="shared" si="195"/>
        <v>100</v>
      </c>
      <c r="CA74" s="25" t="str">
        <f t="shared" ref="CA74" si="196">B74</f>
        <v>UCBT no change point C linear 3 inputs</v>
      </c>
    </row>
    <row r="75" spans="1:79" x14ac:dyDescent="0.25">
      <c r="B75" s="3" t="s">
        <v>70</v>
      </c>
      <c r="C75" s="11">
        <v>0.9</v>
      </c>
      <c r="D75" s="11">
        <v>-0.2</v>
      </c>
      <c r="E75" s="11">
        <v>-0.4</v>
      </c>
      <c r="F75" s="11">
        <v>0.9</v>
      </c>
      <c r="G75" s="11">
        <v>-0.3</v>
      </c>
      <c r="H75" s="11">
        <v>-0.1</v>
      </c>
      <c r="J75" s="37">
        <f>SUM(AN75:BX75)/COUNT(AN75:BX75)</f>
        <v>72.479001527392626</v>
      </c>
      <c r="K75" s="14">
        <f>_xlfn.STDEV.P(W75,Y75,AD75,AF75)</f>
        <v>7.4278185581193323</v>
      </c>
      <c r="L75" s="14">
        <f>MAX(_xlfn.STDEV.P(N75,Q75),_xlfn.STDEV.P(T75,AA75))</f>
        <v>7.247481062598375</v>
      </c>
      <c r="M75" s="14">
        <f>_xlfn.STDEV.P(AN75:BX75)</f>
        <v>25.793777632608283</v>
      </c>
      <c r="N75" s="37">
        <f>(SUM(AN75:AR75)+SUM(AX75:BJ75))/(COUNT(AN75:AR75)+COUNT(AX75:BJ75))</f>
        <v>65.035642598237558</v>
      </c>
      <c r="O75" s="14">
        <f t="shared" si="176"/>
        <v>3.6413526349677952</v>
      </c>
      <c r="P75" s="14">
        <f t="shared" si="177"/>
        <v>30.973129831158325</v>
      </c>
      <c r="Q75" s="37">
        <f t="shared" si="178"/>
        <v>79.530604723434308</v>
      </c>
      <c r="R75" s="37">
        <f t="shared" si="179"/>
        <v>1.7602208921818701</v>
      </c>
      <c r="S75" s="14">
        <f t="shared" si="180"/>
        <v>16.869053100018796</v>
      </c>
      <c r="T75" s="42">
        <f t="shared" si="181"/>
        <v>76.209994320680593</v>
      </c>
      <c r="U75" s="19">
        <f t="shared" si="182"/>
        <v>5.914620138600668</v>
      </c>
      <c r="V75" s="19">
        <f t="shared" si="183"/>
        <v>21.41313119838447</v>
      </c>
      <c r="W75" s="42">
        <f t="shared" si="184"/>
        <v>70.295374182079939</v>
      </c>
      <c r="X75" s="19">
        <f t="shared" si="185"/>
        <v>26.081727048881884</v>
      </c>
      <c r="Y75" s="42">
        <f t="shared" si="186"/>
        <v>82.124614459281275</v>
      </c>
      <c r="Z75" s="19">
        <f t="shared" si="187"/>
        <v>12.915975643295198</v>
      </c>
      <c r="AA75" s="37">
        <f t="shared" si="188"/>
        <v>71.097152344693399</v>
      </c>
      <c r="AB75" s="14">
        <f t="shared" si="189"/>
        <v>7.7957518813865816</v>
      </c>
      <c r="AC75" s="14">
        <f t="shared" si="190"/>
        <v>27.108028089197724</v>
      </c>
      <c r="AD75" s="37">
        <f t="shared" si="191"/>
        <v>63.012668912144349</v>
      </c>
      <c r="AE75" s="14">
        <f t="shared" si="192"/>
        <v>32.433622255305359</v>
      </c>
      <c r="AF75" s="37">
        <f t="shared" si="193"/>
        <v>78.604172674917535</v>
      </c>
      <c r="AG75" s="14">
        <f t="shared" si="194"/>
        <v>17.982057847292438</v>
      </c>
      <c r="AJ75" s="14"/>
      <c r="AM75" s="23"/>
      <c r="AN75" s="19">
        <f t="shared" ref="AN75:BX75" si="197">AN32/AN$47*100</f>
        <v>96.317280453257794</v>
      </c>
      <c r="AO75" s="19">
        <f t="shared" si="197"/>
        <v>85.683947532792018</v>
      </c>
      <c r="AP75" s="19">
        <f t="shared" si="197"/>
        <v>91.397989818561541</v>
      </c>
      <c r="AQ75" s="19">
        <f t="shared" si="197"/>
        <v>45.674740484429066</v>
      </c>
      <c r="AR75" s="19">
        <f t="shared" si="197"/>
        <v>32.402912621359221</v>
      </c>
      <c r="AS75" s="19">
        <f t="shared" si="197"/>
        <v>63.342753330641898</v>
      </c>
      <c r="AT75" s="19">
        <f t="shared" si="197"/>
        <v>89.228723404255334</v>
      </c>
      <c r="AU75" s="19">
        <f t="shared" si="197"/>
        <v>71.687638786084378</v>
      </c>
      <c r="AV75" s="19">
        <f t="shared" si="197"/>
        <v>99.403891575750762</v>
      </c>
      <c r="AW75" s="19">
        <f t="shared" si="197"/>
        <v>86.960065199673991</v>
      </c>
      <c r="AX75" s="31">
        <f t="shared" si="197"/>
        <v>99.558321622164229</v>
      </c>
      <c r="AY75" s="31">
        <f t="shared" si="197"/>
        <v>99.171863817605555</v>
      </c>
      <c r="AZ75" s="31">
        <f t="shared" si="197"/>
        <v>72.426205903527716</v>
      </c>
      <c r="BA75" s="31">
        <f t="shared" si="197"/>
        <v>99.598393574297191</v>
      </c>
      <c r="BB75" s="31">
        <f t="shared" si="197"/>
        <v>29.26952141057934</v>
      </c>
      <c r="BC75" s="31">
        <f t="shared" si="197"/>
        <v>20.603907637655418</v>
      </c>
      <c r="BD75" s="31">
        <f t="shared" si="197"/>
        <v>91.65048543689322</v>
      </c>
      <c r="BE75" s="31">
        <f t="shared" si="197"/>
        <v>20.274170274170274</v>
      </c>
      <c r="BF75" s="31">
        <f t="shared" si="197"/>
        <v>89.313929313929307</v>
      </c>
      <c r="BG75" s="31">
        <f t="shared" si="197"/>
        <v>30.142180094786731</v>
      </c>
      <c r="BH75" s="31">
        <f t="shared" si="197"/>
        <v>44.235095613048372</v>
      </c>
      <c r="BI75" s="31">
        <f t="shared" si="197"/>
        <v>30.706717415903718</v>
      </c>
      <c r="BJ75" s="31">
        <f t="shared" si="197"/>
        <v>92.213903743315512</v>
      </c>
      <c r="BK75" s="31">
        <f t="shared" si="197"/>
        <v>65.16334200636021</v>
      </c>
      <c r="BL75" s="31">
        <f t="shared" si="197"/>
        <v>57.731958762886592</v>
      </c>
      <c r="BM75" s="31">
        <f t="shared" si="197"/>
        <v>94.924946390278791</v>
      </c>
      <c r="BN75" s="31">
        <f t="shared" si="197"/>
        <v>47.025723472668815</v>
      </c>
      <c r="BO75" s="31">
        <f t="shared" si="197"/>
        <v>78.271897193101111</v>
      </c>
      <c r="BP75" s="31">
        <f t="shared" si="197"/>
        <v>95.50664832645576</v>
      </c>
      <c r="BQ75" s="31">
        <f t="shared" si="197"/>
        <v>89.456672310297051</v>
      </c>
      <c r="BR75" s="31">
        <f t="shared" si="197"/>
        <v>93.514431239388813</v>
      </c>
      <c r="BS75" s="31">
        <f t="shared" si="197"/>
        <v>55.295342180588079</v>
      </c>
      <c r="BT75" s="31">
        <f t="shared" si="197"/>
        <v>53.139595225739491</v>
      </c>
      <c r="BU75" s="31">
        <f t="shared" si="197"/>
        <v>98.072379057331176</v>
      </c>
      <c r="BV75" s="31">
        <f t="shared" si="197"/>
        <v>92.056610990692334</v>
      </c>
      <c r="BW75" s="31">
        <f t="shared" si="197"/>
        <v>88.949008034103954</v>
      </c>
      <c r="BX75" s="31">
        <f t="shared" si="197"/>
        <v>91.349862258953166</v>
      </c>
      <c r="CA75" s="25" t="str">
        <f>B75</f>
        <v>UCBT linear C1 to C2, with linear approx 2 inputs</v>
      </c>
    </row>
    <row r="76" spans="1:79" x14ac:dyDescent="0.25">
      <c r="B76" s="3" t="s">
        <v>70</v>
      </c>
      <c r="C76" s="11">
        <v>0.9</v>
      </c>
      <c r="D76" s="11">
        <v>-0.3</v>
      </c>
      <c r="E76" s="11">
        <v>-0.4</v>
      </c>
      <c r="F76" s="11">
        <v>1.2</v>
      </c>
      <c r="G76" s="11">
        <v>-0.1</v>
      </c>
      <c r="H76" s="11">
        <v>-0.4</v>
      </c>
      <c r="J76" s="37">
        <f>SUM(AN76:BX76)/COUNT(AN76:BX76)</f>
        <v>71.526217148764445</v>
      </c>
      <c r="K76" s="14">
        <f>_xlfn.STDEV.P(W76,Y76,AD76,AF76)</f>
        <v>10.894225591804634</v>
      </c>
      <c r="L76" s="14">
        <f>MAX(_xlfn.STDEV.P(N76,Q76),_xlfn.STDEV.P(T76,AA76))</f>
        <v>10.32846035693183</v>
      </c>
      <c r="M76" s="14">
        <f>_xlfn.STDEV.P(AN76:BX76)</f>
        <v>27.375983238181817</v>
      </c>
      <c r="N76" s="37">
        <f>(SUM(AN76:AR76)+SUM(AX76:BJ76))/(COUNT(AN76:AR76)+COUNT(AX76:BJ76))</f>
        <v>60.918609214618201</v>
      </c>
      <c r="O76" s="14">
        <f t="shared" si="176"/>
        <v>1.036363075139608</v>
      </c>
      <c r="P76" s="14">
        <f t="shared" si="177"/>
        <v>32.486498079855153</v>
      </c>
      <c r="Q76" s="37">
        <f t="shared" si="178"/>
        <v>81.575529928481885</v>
      </c>
      <c r="R76" s="37">
        <f t="shared" si="179"/>
        <v>2.5971940090828198</v>
      </c>
      <c r="S76" s="14">
        <f t="shared" si="180"/>
        <v>15.875452138747717</v>
      </c>
      <c r="T76" s="42">
        <f t="shared" si="181"/>
        <v>73.909275916135883</v>
      </c>
      <c r="U76" s="19">
        <f t="shared" si="182"/>
        <v>11.493697815204953</v>
      </c>
      <c r="V76" s="19">
        <f t="shared" si="183"/>
        <v>24.397212519355556</v>
      </c>
      <c r="W76" s="42">
        <f t="shared" si="184"/>
        <v>62.415578100930965</v>
      </c>
      <c r="X76" s="19">
        <f t="shared" si="185"/>
        <v>28.40905542079846</v>
      </c>
      <c r="Y76" s="42">
        <f t="shared" si="186"/>
        <v>85.402973731340779</v>
      </c>
      <c r="Z76" s="19">
        <f t="shared" si="187"/>
        <v>10.91619661753634</v>
      </c>
      <c r="AA76" s="37">
        <f t="shared" si="188"/>
        <v>70.643602790478695</v>
      </c>
      <c r="AB76" s="14">
        <f t="shared" si="189"/>
        <v>9.9328668812616527</v>
      </c>
      <c r="AC76" s="14">
        <f t="shared" si="190"/>
        <v>28.349264970964157</v>
      </c>
      <c r="AD76" s="37">
        <f t="shared" si="191"/>
        <v>60.342851950651749</v>
      </c>
      <c r="AE76" s="14">
        <f t="shared" si="192"/>
        <v>33.906908590988806</v>
      </c>
      <c r="AF76" s="37">
        <f t="shared" si="193"/>
        <v>80.20858571317514</v>
      </c>
      <c r="AG76" s="14">
        <f t="shared" si="194"/>
        <v>17.099178650849591</v>
      </c>
      <c r="AJ76" s="14"/>
      <c r="AM76" s="23"/>
      <c r="AN76" s="19">
        <f t="shared" ref="AN76:BX76" si="198">AN33/AN$47*100</f>
        <v>94.508607539769002</v>
      </c>
      <c r="AO76" s="19">
        <f t="shared" si="198"/>
        <v>77.401623985009365</v>
      </c>
      <c r="AP76" s="19">
        <f t="shared" si="198"/>
        <v>83.618326589218114</v>
      </c>
      <c r="AQ76" s="19">
        <f t="shared" si="198"/>
        <v>28.090594526580688</v>
      </c>
      <c r="AR76" s="19">
        <f t="shared" si="198"/>
        <v>28.458737864077673</v>
      </c>
      <c r="AS76" s="19">
        <f t="shared" si="198"/>
        <v>81.321491051002553</v>
      </c>
      <c r="AT76" s="19">
        <f t="shared" si="198"/>
        <v>97.124335106382986</v>
      </c>
      <c r="AU76" s="19">
        <f t="shared" si="198"/>
        <v>73.62447569701456</v>
      </c>
      <c r="AV76" s="19">
        <f t="shared" si="198"/>
        <v>99.606343493420326</v>
      </c>
      <c r="AW76" s="19">
        <f t="shared" si="198"/>
        <v>75.338223308883457</v>
      </c>
      <c r="AX76" s="31">
        <f t="shared" si="198"/>
        <v>99.076490664525195</v>
      </c>
      <c r="AY76" s="31">
        <f t="shared" si="198"/>
        <v>97.004396278499129</v>
      </c>
      <c r="AZ76" s="31">
        <f t="shared" si="198"/>
        <v>82.43340532757378</v>
      </c>
      <c r="BA76" s="31">
        <f t="shared" si="198"/>
        <v>99.598393574297191</v>
      </c>
      <c r="BB76" s="31">
        <f t="shared" si="198"/>
        <v>23.576826196473551</v>
      </c>
      <c r="BC76" s="31">
        <f t="shared" si="198"/>
        <v>9.9603771006968174</v>
      </c>
      <c r="BD76" s="31">
        <f t="shared" si="198"/>
        <v>84.882108183079069</v>
      </c>
      <c r="BE76" s="31">
        <f t="shared" si="198"/>
        <v>13.347763347763349</v>
      </c>
      <c r="BF76" s="31">
        <f t="shared" si="198"/>
        <v>80.166320166320162</v>
      </c>
      <c r="BG76" s="31">
        <f t="shared" si="198"/>
        <v>38.909952606635073</v>
      </c>
      <c r="BH76" s="31">
        <f t="shared" si="198"/>
        <v>37.415635545556803</v>
      </c>
      <c r="BI76" s="31">
        <f t="shared" si="198"/>
        <v>27.497171072934883</v>
      </c>
      <c r="BJ76" s="31">
        <f t="shared" si="198"/>
        <v>90.588235294117652</v>
      </c>
      <c r="BK76" s="31">
        <f t="shared" si="198"/>
        <v>52.471812662619243</v>
      </c>
      <c r="BL76" s="31">
        <f t="shared" si="198"/>
        <v>74.639175257731964</v>
      </c>
      <c r="BM76" s="31">
        <f t="shared" si="198"/>
        <v>95.30617107457708</v>
      </c>
      <c r="BN76" s="31">
        <f t="shared" si="198"/>
        <v>53.697749196141473</v>
      </c>
      <c r="BO76" s="31">
        <f t="shared" si="198"/>
        <v>85.999323638823128</v>
      </c>
      <c r="BP76" s="31">
        <f t="shared" si="198"/>
        <v>93.787253553415866</v>
      </c>
      <c r="BQ76" s="31">
        <f t="shared" si="198"/>
        <v>95.844235801138993</v>
      </c>
      <c r="BR76" s="31">
        <f t="shared" si="198"/>
        <v>93.910582908885118</v>
      </c>
      <c r="BS76" s="31">
        <f t="shared" si="198"/>
        <v>56.752537080405929</v>
      </c>
      <c r="BT76" s="31">
        <f t="shared" si="198"/>
        <v>55.241307732226254</v>
      </c>
      <c r="BU76" s="31">
        <f t="shared" si="198"/>
        <v>95.473199850764829</v>
      </c>
      <c r="BV76" s="31">
        <f t="shared" si="198"/>
        <v>90.335330868290171</v>
      </c>
      <c r="BW76" s="31">
        <f t="shared" si="198"/>
        <v>86.440400065584527</v>
      </c>
      <c r="BX76" s="31">
        <f t="shared" si="198"/>
        <v>93.021120293847559</v>
      </c>
      <c r="CA76" s="25" t="str">
        <f>B76</f>
        <v>UCBT linear C1 to C2, with linear approx 2 inputs</v>
      </c>
    </row>
    <row r="77" spans="1:79" x14ac:dyDescent="0.25">
      <c r="B77" s="3" t="s">
        <v>70</v>
      </c>
      <c r="C77" s="3">
        <v>0.9</v>
      </c>
      <c r="D77" s="3">
        <v>-0.2</v>
      </c>
      <c r="E77" s="3">
        <v>-0.18</v>
      </c>
      <c r="F77" s="3">
        <v>0.9</v>
      </c>
      <c r="G77" s="3">
        <v>-0.2</v>
      </c>
      <c r="H77" s="3">
        <v>-0.25</v>
      </c>
      <c r="J77" s="37">
        <f>SUM(AN77:BX77)/COUNT(AN77:BX77)</f>
        <v>73.433623994108842</v>
      </c>
      <c r="K77" s="14">
        <f>_xlfn.STDEV.P(W77,Y77,AD77,AF77)</f>
        <v>6.3504288435746972</v>
      </c>
      <c r="L77" s="14">
        <f>MAX(_xlfn.STDEV.P(N77,Q77),_xlfn.STDEV.P(T77,AA77))</f>
        <v>6.3832884479165486</v>
      </c>
      <c r="M77" s="14">
        <f>_xlfn.STDEV.P(AN77:BX77)</f>
        <v>25.468076486455299</v>
      </c>
      <c r="N77" s="37">
        <f>(SUM(AN77:AR77)+SUM(AX77:BJ77))/(COUNT(AN77:AR77)+COUNT(AX77:BJ77))</f>
        <v>66.877814236789135</v>
      </c>
      <c r="O77" s="14">
        <f t="shared" si="176"/>
        <v>3.7381659136606515E-2</v>
      </c>
      <c r="P77" s="14">
        <f t="shared" si="177"/>
        <v>31.451521806931659</v>
      </c>
      <c r="Q77" s="37">
        <f t="shared" si="178"/>
        <v>79.644391132622232</v>
      </c>
      <c r="R77" s="37">
        <f t="shared" si="179"/>
        <v>0.10575785750542366</v>
      </c>
      <c r="S77" s="14">
        <f t="shared" si="180"/>
        <v>15.706126053701622</v>
      </c>
      <c r="T77" s="42">
        <f t="shared" si="181"/>
        <v>73.21017370726527</v>
      </c>
      <c r="U77" s="19">
        <f t="shared" si="182"/>
        <v>6.2783637406121429</v>
      </c>
      <c r="V77" s="19">
        <f t="shared" si="183"/>
        <v>24.688001253635033</v>
      </c>
      <c r="W77" s="42">
        <f t="shared" si="184"/>
        <v>66.93180996665312</v>
      </c>
      <c r="X77" s="19">
        <f t="shared" si="185"/>
        <v>31.021073789462434</v>
      </c>
      <c r="Y77" s="42">
        <f t="shared" si="186"/>
        <v>79.488537447877405</v>
      </c>
      <c r="Z77" s="19">
        <f t="shared" si="187"/>
        <v>13.336119759091376</v>
      </c>
      <c r="AA77" s="37">
        <f t="shared" si="188"/>
        <v>73.516383359606451</v>
      </c>
      <c r="AB77" s="14">
        <f t="shared" si="189"/>
        <v>6.421503257254173</v>
      </c>
      <c r="AC77" s="14">
        <f t="shared" si="190"/>
        <v>25.750505030427796</v>
      </c>
      <c r="AD77" s="37">
        <f t="shared" si="191"/>
        <v>66.857046648379907</v>
      </c>
      <c r="AE77" s="14">
        <f t="shared" si="192"/>
        <v>31.615493708645374</v>
      </c>
      <c r="AF77" s="37">
        <f t="shared" si="193"/>
        <v>79.700053162888253</v>
      </c>
      <c r="AG77" s="14">
        <f t="shared" si="194"/>
        <v>16.469756347444303</v>
      </c>
      <c r="AJ77" s="14"/>
      <c r="AM77" s="23"/>
      <c r="AN77" s="19">
        <f t="shared" ref="AN77:BX77" si="199">AN34/AN$47*100</f>
        <v>98.082370886903462</v>
      </c>
      <c r="AO77" s="19">
        <f t="shared" si="199"/>
        <v>85.808869456589633</v>
      </c>
      <c r="AP77" s="19">
        <f t="shared" si="199"/>
        <v>91.123874167863207</v>
      </c>
      <c r="AQ77" s="19">
        <f t="shared" si="199"/>
        <v>38.345391632588864</v>
      </c>
      <c r="AR77" s="19">
        <f t="shared" si="199"/>
        <v>21.298543689320386</v>
      </c>
      <c r="AS77" s="19">
        <f t="shared" si="199"/>
        <v>61.539496703000943</v>
      </c>
      <c r="AT77" s="19">
        <f t="shared" si="199"/>
        <v>89.976728723404264</v>
      </c>
      <c r="AU77" s="19">
        <f t="shared" si="199"/>
        <v>72.181100419442373</v>
      </c>
      <c r="AV77" s="19">
        <f t="shared" si="199"/>
        <v>99.010235069171088</v>
      </c>
      <c r="AW77" s="19">
        <f t="shared" si="199"/>
        <v>74.73512632436838</v>
      </c>
      <c r="AX77" s="31">
        <f t="shared" si="199"/>
        <v>99.297329853443088</v>
      </c>
      <c r="AY77" s="31">
        <f t="shared" si="199"/>
        <v>99.396789694305284</v>
      </c>
      <c r="AZ77" s="31">
        <f t="shared" si="199"/>
        <v>88.624910007199418</v>
      </c>
      <c r="BA77" s="31">
        <f t="shared" si="199"/>
        <v>99.598393574297191</v>
      </c>
      <c r="BB77" s="31">
        <f t="shared" si="199"/>
        <v>38.136020151133501</v>
      </c>
      <c r="BC77" s="31">
        <f t="shared" si="199"/>
        <v>12.447055608689711</v>
      </c>
      <c r="BD77" s="31">
        <f t="shared" si="199"/>
        <v>92.205270457697651</v>
      </c>
      <c r="BE77" s="31">
        <f t="shared" si="199"/>
        <v>15.909090909090912</v>
      </c>
      <c r="BF77" s="31">
        <f t="shared" si="199"/>
        <v>81.774081774081765</v>
      </c>
      <c r="BG77" s="31">
        <f t="shared" si="199"/>
        <v>62.701421800947863</v>
      </c>
      <c r="BH77" s="31">
        <f t="shared" si="199"/>
        <v>44.108548931383574</v>
      </c>
      <c r="BI77" s="31">
        <f t="shared" si="199"/>
        <v>39.584404896615574</v>
      </c>
      <c r="BJ77" s="31">
        <f t="shared" si="199"/>
        <v>95.358288770053463</v>
      </c>
      <c r="BK77" s="31">
        <f t="shared" si="199"/>
        <v>77.999421798207564</v>
      </c>
      <c r="BL77" s="31">
        <f t="shared" si="199"/>
        <v>57.113402061855666</v>
      </c>
      <c r="BM77" s="31">
        <f t="shared" si="199"/>
        <v>98.999285203716937</v>
      </c>
      <c r="BN77" s="31">
        <f t="shared" si="199"/>
        <v>52.974276527331185</v>
      </c>
      <c r="BO77" s="31">
        <f t="shared" si="199"/>
        <v>83.733513696313835</v>
      </c>
      <c r="BP77" s="31">
        <f t="shared" si="199"/>
        <v>100</v>
      </c>
      <c r="BQ77" s="31">
        <f t="shared" si="199"/>
        <v>91.503770971217492</v>
      </c>
      <c r="BR77" s="31">
        <f t="shared" si="199"/>
        <v>93.684210526315795</v>
      </c>
      <c r="BS77" s="31">
        <f t="shared" si="199"/>
        <v>57.715326567785588</v>
      </c>
      <c r="BT77" s="31">
        <f t="shared" si="199"/>
        <v>58.147379346133889</v>
      </c>
      <c r="BU77" s="31">
        <f t="shared" si="199"/>
        <v>97.686854868797411</v>
      </c>
      <c r="BV77" s="31">
        <f t="shared" si="199"/>
        <v>91.903608313145469</v>
      </c>
      <c r="BW77" s="31">
        <f t="shared" si="199"/>
        <v>78.012788981800284</v>
      </c>
      <c r="BX77" s="31">
        <f t="shared" si="199"/>
        <v>76.326905417814501</v>
      </c>
    </row>
    <row r="78" spans="1:79" x14ac:dyDescent="0.25">
      <c r="J78" s="37"/>
      <c r="K78" s="14"/>
      <c r="L78" s="14"/>
      <c r="M78" s="14"/>
      <c r="N78" s="37"/>
      <c r="O78" s="14"/>
      <c r="P78" s="14"/>
      <c r="Q78" s="37"/>
      <c r="R78" s="37"/>
      <c r="S78" s="14"/>
      <c r="T78" s="42"/>
      <c r="U78" s="19"/>
      <c r="V78" s="19"/>
      <c r="W78" s="42"/>
      <c r="X78" s="19"/>
      <c r="Y78" s="42"/>
      <c r="Z78" s="19"/>
      <c r="AA78" s="37"/>
      <c r="AB78" s="14"/>
      <c r="AC78" s="14"/>
      <c r="AD78" s="37"/>
      <c r="AE78" s="14"/>
      <c r="AF78" s="37"/>
      <c r="AG78" s="14"/>
      <c r="AJ78" s="14"/>
      <c r="AM78" s="23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</row>
    <row r="79" spans="1:79" x14ac:dyDescent="0.25">
      <c r="B79" s="3" t="s">
        <v>70</v>
      </c>
      <c r="C79" s="25">
        <v>1.1000000000000001</v>
      </c>
      <c r="D79" s="25">
        <v>-0.2</v>
      </c>
      <c r="E79" s="25">
        <v>0.4</v>
      </c>
      <c r="F79" s="25">
        <v>0.5</v>
      </c>
      <c r="G79" s="25">
        <v>0.1</v>
      </c>
      <c r="H79" s="25">
        <v>-0.4</v>
      </c>
      <c r="J79" s="37">
        <f t="shared" ref="J79:J85" si="200">SUM(AN79:BX79)/COUNT(AN79:BX79)</f>
        <v>71.479733768724529</v>
      </c>
      <c r="K79" s="14">
        <f t="shared" ref="K79:K85" si="201">_xlfn.STDEV.P(W79,Y79,AD79,AF79)</f>
        <v>8.7126066332157457</v>
      </c>
      <c r="L79" s="14">
        <f t="shared" ref="L79:L85" si="202">MAX(_xlfn.STDEV.P(N79,Q79),_xlfn.STDEV.P(T79,AA79))</f>
        <v>3.0847503599716433</v>
      </c>
      <c r="M79" s="14">
        <f t="shared" ref="M79:M85" si="203">_xlfn.STDEV.P(AN79:BX79)</f>
        <v>26.253947066054891</v>
      </c>
      <c r="N79" s="37">
        <f t="shared" ref="N79:N85" si="204">(SUM(AN79:AR79)+SUM(AX79:BJ79))/(COUNT(AN79:AR79)+COUNT(AX79:BJ79))</f>
        <v>74.647855760046767</v>
      </c>
      <c r="O79" s="14">
        <f t="shared" ref="O79:O85" si="205">_xlfn.STDEV.P(W79,AD79)</f>
        <v>6.2840363512025377</v>
      </c>
      <c r="P79" s="14">
        <f t="shared" ref="P79:P85" si="206">_xlfn.STDEV.P(AN79:AR79,AX79:BJ79)</f>
        <v>25.659058304440023</v>
      </c>
      <c r="Q79" s="37">
        <f t="shared" ref="Q79:Q85" si="207">(SUM(AS79:AW79)+SUM(BK79:BX79))/(COUNT(AS79:AW79)+COUNT(BK79:BX79))</f>
        <v>68.47835504010348</v>
      </c>
      <c r="R79" s="37">
        <f t="shared" ref="R79:R85" si="208">_xlfn.STDEV.P(Y79,AF79)</f>
        <v>6.3697567688176981</v>
      </c>
      <c r="S79" s="14">
        <f t="shared" ref="S79:S85" si="209">_xlfn.STDEV.P(AS79:AW79,BK79:BX79)</f>
        <v>26.457698293354266</v>
      </c>
      <c r="T79" s="42">
        <f t="shared" ref="T79:T85" si="210">AVERAGE(AN79:AW79)</f>
        <v>71.40807111061595</v>
      </c>
      <c r="U79" s="19">
        <f t="shared" ref="U79:U85" si="211">_xlfn.STDEV.P(W79,Y79)</f>
        <v>12.316726045612238</v>
      </c>
      <c r="V79" s="19">
        <f t="shared" ref="V79:V85" si="212">_xlfn.STDEV.P(AN79:AW79)</f>
        <v>28.416978485873212</v>
      </c>
      <c r="W79" s="42">
        <f t="shared" ref="W79:W85" si="213">(SUM(AN79:AR79))/(COUNT(AN79:AR79))</f>
        <v>83.72479715622822</v>
      </c>
      <c r="X79" s="19">
        <f t="shared" ref="X79:X85" si="214">_xlfn.STDEV.P(AN79:AR79)</f>
        <v>20.353892022163734</v>
      </c>
      <c r="Y79" s="42">
        <f t="shared" ref="Y79:Y85" si="215">(SUM(AS79:AW79))/(COUNT(AS79:AW79))</f>
        <v>59.091345065003701</v>
      </c>
      <c r="Z79" s="19">
        <f t="shared" ref="Z79:Z85" si="216">_xlfn.STDEV.P(AS79:AW79)</f>
        <v>29.956049991912025</v>
      </c>
      <c r="AA79" s="37">
        <f t="shared" ref="AA79:AA85" si="217">AVERAGE(AX79:BX79)</f>
        <v>71.506275493949929</v>
      </c>
      <c r="AB79" s="14">
        <f t="shared" ref="AB79:AB85" si="218">_xlfn.STDEV.P(AD79,AF79)</f>
        <v>0.33706707440797601</v>
      </c>
      <c r="AC79" s="14">
        <f t="shared" ref="AC79:AC85" si="219">_xlfn.STDEV.P(AX79:BX79)</f>
        <v>25.406082104786815</v>
      </c>
      <c r="AD79" s="37">
        <f t="shared" ref="AD79:AD85" si="220">(SUM(AX79:BJ79))/(COUNT(AX79:BJ79))</f>
        <v>71.156724453823145</v>
      </c>
      <c r="AE79" s="14">
        <f t="shared" ref="AE79:AE85" si="221">_xlfn.STDEV.P(AX79:BJ79)</f>
        <v>26.615738571392011</v>
      </c>
      <c r="AF79" s="37">
        <f t="shared" ref="AF79:AF85" si="222">(SUM(BK79:BX79))/(COUNT(BK79:BX79))</f>
        <v>71.830858602639097</v>
      </c>
      <c r="AG79" s="14">
        <f t="shared" ref="AG79:AG85" si="223">_xlfn.STDEV.P(BK79:BX79)</f>
        <v>24.224296866978328</v>
      </c>
      <c r="AJ79" s="14"/>
      <c r="AM79" s="23"/>
      <c r="AN79" s="19">
        <f t="shared" ref="AN79:AW79" si="224">AN36/AN$47*100</f>
        <v>100</v>
      </c>
      <c r="AO79" s="19">
        <f t="shared" si="224"/>
        <v>95.790131168019997</v>
      </c>
      <c r="AP79" s="19">
        <f t="shared" si="224"/>
        <v>96.305965278684241</v>
      </c>
      <c r="AQ79" s="19">
        <f t="shared" si="224"/>
        <v>81.503617489776659</v>
      </c>
      <c r="AR79" s="19">
        <f t="shared" si="224"/>
        <v>45.024271844660191</v>
      </c>
      <c r="AS79" s="19">
        <f t="shared" si="224"/>
        <v>14.224195935944017</v>
      </c>
      <c r="AT79" s="19">
        <f t="shared" si="224"/>
        <v>77.925531914893625</v>
      </c>
      <c r="AU79" s="19">
        <f t="shared" si="224"/>
        <v>65.901801134961758</v>
      </c>
      <c r="AV79" s="19">
        <f t="shared" si="224"/>
        <v>99.426386233269596</v>
      </c>
      <c r="AW79" s="19">
        <f t="shared" si="224"/>
        <v>37.978810105949471</v>
      </c>
      <c r="AX79" s="31">
        <f t="shared" ref="AX79:BX79" si="225">AX36/AX$47*100</f>
        <v>99.387673158000396</v>
      </c>
      <c r="AY79" s="31">
        <f t="shared" si="225"/>
        <v>100</v>
      </c>
      <c r="AZ79" s="31">
        <f t="shared" si="225"/>
        <v>46.00431965442764</v>
      </c>
      <c r="BA79" s="31">
        <f t="shared" si="225"/>
        <v>100</v>
      </c>
      <c r="BB79" s="31">
        <f t="shared" si="225"/>
        <v>75.516372795969772</v>
      </c>
      <c r="BC79" s="31">
        <f t="shared" si="225"/>
        <v>27.66771416860227</v>
      </c>
      <c r="BD79" s="31">
        <f t="shared" si="225"/>
        <v>100</v>
      </c>
      <c r="BE79" s="31">
        <f t="shared" si="225"/>
        <v>27.525252525252526</v>
      </c>
      <c r="BF79" s="31">
        <f t="shared" si="225"/>
        <v>88.870408870408866</v>
      </c>
      <c r="BG79" s="31">
        <f t="shared" si="225"/>
        <v>56.398104265402836</v>
      </c>
      <c r="BH79" s="31">
        <f t="shared" si="225"/>
        <v>58.773903262092233</v>
      </c>
      <c r="BI79" s="31">
        <f t="shared" si="225"/>
        <v>52.679765456228786</v>
      </c>
      <c r="BJ79" s="31">
        <f t="shared" si="225"/>
        <v>92.213903743315512</v>
      </c>
      <c r="BK79" s="31">
        <f t="shared" si="225"/>
        <v>96.126047990748759</v>
      </c>
      <c r="BL79" s="31">
        <f t="shared" si="225"/>
        <v>51.134020618556697</v>
      </c>
      <c r="BM79" s="31">
        <f t="shared" si="225"/>
        <v>100</v>
      </c>
      <c r="BN79" s="31">
        <f t="shared" si="225"/>
        <v>37.9957127545552</v>
      </c>
      <c r="BO79" s="31">
        <f t="shared" si="225"/>
        <v>76.969901927629365</v>
      </c>
      <c r="BP79" s="31">
        <f t="shared" si="225"/>
        <v>99.839523154516272</v>
      </c>
      <c r="BQ79" s="31">
        <f t="shared" si="225"/>
        <v>77.912882869016471</v>
      </c>
      <c r="BR79" s="31">
        <f t="shared" si="225"/>
        <v>93.559705715902666</v>
      </c>
      <c r="BS79" s="31">
        <f t="shared" si="225"/>
        <v>60.343481654957067</v>
      </c>
      <c r="BT79" s="31">
        <f t="shared" si="225"/>
        <v>46.315516346652835</v>
      </c>
      <c r="BU79" s="31">
        <f t="shared" si="225"/>
        <v>95.398582265887327</v>
      </c>
      <c r="BV79" s="31">
        <f t="shared" si="225"/>
        <v>92.247864337625899</v>
      </c>
      <c r="BW79" s="31">
        <f t="shared" si="225"/>
        <v>41.498606328906376</v>
      </c>
      <c r="BX79" s="31">
        <f t="shared" si="225"/>
        <v>36.290174471992657</v>
      </c>
    </row>
    <row r="80" spans="1:79" x14ac:dyDescent="0.25">
      <c r="B80" s="3" t="s">
        <v>70</v>
      </c>
      <c r="C80" s="25">
        <v>0.8</v>
      </c>
      <c r="D80" s="25">
        <v>-0.4</v>
      </c>
      <c r="E80" s="25">
        <v>-0.1</v>
      </c>
      <c r="F80" s="25">
        <v>0.6</v>
      </c>
      <c r="G80" s="25">
        <v>0.2</v>
      </c>
      <c r="H80" s="25">
        <v>-0.5</v>
      </c>
      <c r="J80" s="37">
        <f t="shared" si="200"/>
        <v>76.940433977344668</v>
      </c>
      <c r="K80" s="14">
        <f t="shared" si="201"/>
        <v>3.2949227741527762</v>
      </c>
      <c r="L80" s="14">
        <f t="shared" si="202"/>
        <v>2.1376833345441355</v>
      </c>
      <c r="M80" s="14">
        <f t="shared" si="203"/>
        <v>24.044074721396576</v>
      </c>
      <c r="N80" s="37">
        <f t="shared" si="204"/>
        <v>79.135892537146759</v>
      </c>
      <c r="O80" s="14">
        <f t="shared" si="205"/>
        <v>0.52558781316784575</v>
      </c>
      <c r="P80" s="14">
        <f t="shared" si="206"/>
        <v>24.478724478102809</v>
      </c>
      <c r="Q80" s="37">
        <f t="shared" si="207"/>
        <v>74.860525868058488</v>
      </c>
      <c r="R80" s="37">
        <f t="shared" si="208"/>
        <v>2.3649298162829169</v>
      </c>
      <c r="S80" s="14">
        <f t="shared" si="209"/>
        <v>23.435971471058501</v>
      </c>
      <c r="T80" s="42">
        <f t="shared" si="210"/>
        <v>75.635220536372088</v>
      </c>
      <c r="U80" s="19">
        <f t="shared" si="211"/>
        <v>4.2598543975726528</v>
      </c>
      <c r="V80" s="19">
        <f t="shared" si="212"/>
        <v>25.408533590329309</v>
      </c>
      <c r="W80" s="42">
        <f t="shared" si="213"/>
        <v>79.895074933944755</v>
      </c>
      <c r="X80" s="19">
        <f t="shared" si="214"/>
        <v>19.398479766107531</v>
      </c>
      <c r="Y80" s="42">
        <f t="shared" si="215"/>
        <v>71.37536613879945</v>
      </c>
      <c r="Z80" s="19">
        <f t="shared" si="216"/>
        <v>29.641076603400577</v>
      </c>
      <c r="AA80" s="37">
        <f t="shared" si="217"/>
        <v>77.423846362890075</v>
      </c>
      <c r="AB80" s="14">
        <f t="shared" si="218"/>
        <v>1.3693367681218902</v>
      </c>
      <c r="AC80" s="14">
        <f t="shared" si="219"/>
        <v>23.500250119941093</v>
      </c>
      <c r="AD80" s="37">
        <f t="shared" si="220"/>
        <v>78.843899307609064</v>
      </c>
      <c r="AE80" s="14">
        <f t="shared" si="221"/>
        <v>26.165520296477631</v>
      </c>
      <c r="AF80" s="37">
        <f t="shared" si="222"/>
        <v>76.105225771365284</v>
      </c>
      <c r="AG80" s="14">
        <f t="shared" si="223"/>
        <v>20.633297853621119</v>
      </c>
      <c r="AJ80" s="14"/>
      <c r="AM80" s="23"/>
      <c r="AN80" s="19">
        <f t="shared" ref="AN80:AW80" si="226">AN37/AN$47*100</f>
        <v>89.976029636086281</v>
      </c>
      <c r="AO80" s="19">
        <f t="shared" si="226"/>
        <v>97.888819487820115</v>
      </c>
      <c r="AP80" s="19">
        <f t="shared" si="226"/>
        <v>98.276987338467563</v>
      </c>
      <c r="AQ80" s="19">
        <f t="shared" si="226"/>
        <v>61.088392576281855</v>
      </c>
      <c r="AR80" s="19">
        <f t="shared" si="226"/>
        <v>52.245145631067956</v>
      </c>
      <c r="AS80" s="19">
        <f t="shared" si="226"/>
        <v>17.386623603821828</v>
      </c>
      <c r="AT80" s="19">
        <f t="shared" si="226"/>
        <v>82.613031914893625</v>
      </c>
      <c r="AU80" s="19">
        <f t="shared" si="226"/>
        <v>63.508512213175415</v>
      </c>
      <c r="AV80" s="19">
        <f t="shared" si="226"/>
        <v>98.796535822742101</v>
      </c>
      <c r="AW80" s="19">
        <f t="shared" si="226"/>
        <v>94.572127139364298</v>
      </c>
      <c r="AX80" s="31">
        <f t="shared" ref="AX80:BX80" si="227">AX37/AX$47*100</f>
        <v>99.718931941377235</v>
      </c>
      <c r="AY80" s="31">
        <f t="shared" si="227"/>
        <v>99.34567017687354</v>
      </c>
      <c r="AZ80" s="31">
        <f t="shared" si="227"/>
        <v>100</v>
      </c>
      <c r="BA80" s="31">
        <f t="shared" si="227"/>
        <v>100</v>
      </c>
      <c r="BB80" s="31">
        <f t="shared" si="227"/>
        <v>73.60201511335012</v>
      </c>
      <c r="BC80" s="31">
        <f t="shared" si="227"/>
        <v>19.893428063943162</v>
      </c>
      <c r="BD80" s="31">
        <f t="shared" si="227"/>
        <v>93.203883495145647</v>
      </c>
      <c r="BE80" s="31">
        <f t="shared" si="227"/>
        <v>29.870129870129869</v>
      </c>
      <c r="BF80" s="31">
        <f t="shared" si="227"/>
        <v>93.679833679833678</v>
      </c>
      <c r="BG80" s="31">
        <f t="shared" si="227"/>
        <v>82.796208530805686</v>
      </c>
      <c r="BH80" s="31">
        <f t="shared" si="227"/>
        <v>60.151856017997751</v>
      </c>
      <c r="BI80" s="31">
        <f t="shared" si="227"/>
        <v>73.243493467750241</v>
      </c>
      <c r="BJ80" s="31">
        <f t="shared" si="227"/>
        <v>99.465240641711233</v>
      </c>
      <c r="BK80" s="31">
        <f t="shared" si="227"/>
        <v>88.667244868459079</v>
      </c>
      <c r="BL80" s="31">
        <f t="shared" si="227"/>
        <v>57.319587628865975</v>
      </c>
      <c r="BM80" s="31">
        <f t="shared" si="227"/>
        <v>93.709792709077917</v>
      </c>
      <c r="BN80" s="31">
        <f t="shared" si="227"/>
        <v>22.80278670953912</v>
      </c>
      <c r="BO80" s="31">
        <f t="shared" si="227"/>
        <v>61.80250253635441</v>
      </c>
      <c r="BP80" s="31">
        <f t="shared" si="227"/>
        <v>79.642365887207717</v>
      </c>
      <c r="BQ80" s="31">
        <f t="shared" si="227"/>
        <v>87.024780668000616</v>
      </c>
      <c r="BR80" s="31">
        <f t="shared" si="227"/>
        <v>93.638936049801941</v>
      </c>
      <c r="BS80" s="31">
        <f t="shared" si="227"/>
        <v>52.927400468384079</v>
      </c>
      <c r="BT80" s="31">
        <f t="shared" si="227"/>
        <v>63.284898806434875</v>
      </c>
      <c r="BU80" s="31">
        <f t="shared" si="227"/>
        <v>96.890933963437391</v>
      </c>
      <c r="BV80" s="31">
        <f t="shared" si="227"/>
        <v>90.450082876450324</v>
      </c>
      <c r="BW80" s="31">
        <f t="shared" si="227"/>
        <v>89.047384817183143</v>
      </c>
      <c r="BX80" s="31">
        <f t="shared" si="227"/>
        <v>88.264462809917347</v>
      </c>
    </row>
    <row r="81" spans="1:76" x14ac:dyDescent="0.25">
      <c r="A81" s="46" t="s">
        <v>107</v>
      </c>
      <c r="B81" s="45" t="s">
        <v>70</v>
      </c>
      <c r="C81" s="46">
        <v>1.1000000000000001</v>
      </c>
      <c r="D81" s="46">
        <v>-0.4</v>
      </c>
      <c r="E81" s="46">
        <v>-0.4</v>
      </c>
      <c r="F81" s="46">
        <v>0.3</v>
      </c>
      <c r="G81" s="46">
        <v>0</v>
      </c>
      <c r="H81" s="46">
        <v>0</v>
      </c>
      <c r="J81" s="37">
        <f t="shared" si="200"/>
        <v>78.009146172411718</v>
      </c>
      <c r="K81" s="14">
        <f t="shared" si="201"/>
        <v>7.2360836286053649</v>
      </c>
      <c r="L81" s="14">
        <f t="shared" si="202"/>
        <v>3.46538571813403</v>
      </c>
      <c r="M81" s="14">
        <f t="shared" si="203"/>
        <v>24.767098236461649</v>
      </c>
      <c r="N81" s="37">
        <f t="shared" si="204"/>
        <v>81.568190964008835</v>
      </c>
      <c r="O81" s="14">
        <f t="shared" si="205"/>
        <v>3.002156066575651</v>
      </c>
      <c r="P81" s="14">
        <f t="shared" si="206"/>
        <v>23.937219112807487</v>
      </c>
      <c r="Q81" s="37">
        <f t="shared" si="207"/>
        <v>74.637419527740775</v>
      </c>
      <c r="R81" s="37">
        <f t="shared" si="208"/>
        <v>5.8846834807728925</v>
      </c>
      <c r="S81" s="14">
        <f t="shared" si="209"/>
        <v>25.066549118989919</v>
      </c>
      <c r="T81" s="42">
        <f t="shared" si="210"/>
        <v>75.934946506954972</v>
      </c>
      <c r="U81" s="19">
        <f t="shared" si="211"/>
        <v>9.9696921087742165</v>
      </c>
      <c r="V81" s="19">
        <f t="shared" si="212"/>
        <v>31.738022091992498</v>
      </c>
      <c r="W81" s="42">
        <f t="shared" si="213"/>
        <v>85.904638615729226</v>
      </c>
      <c r="X81" s="19">
        <f t="shared" si="214"/>
        <v>26.627420382453227</v>
      </c>
      <c r="Y81" s="42">
        <f t="shared" si="215"/>
        <v>65.965254398180718</v>
      </c>
      <c r="Z81" s="19">
        <f t="shared" si="216"/>
        <v>33.268529497292391</v>
      </c>
      <c r="AA81" s="37">
        <f t="shared" si="217"/>
        <v>78.777368270729028</v>
      </c>
      <c r="AB81" s="14">
        <f t="shared" si="218"/>
        <v>1.0828525614257103</v>
      </c>
      <c r="AC81" s="14">
        <f t="shared" si="219"/>
        <v>21.571724266308912</v>
      </c>
      <c r="AD81" s="37">
        <f t="shared" si="220"/>
        <v>79.900326482577924</v>
      </c>
      <c r="AE81" s="14">
        <f t="shared" si="221"/>
        <v>22.597725807993815</v>
      </c>
      <c r="AF81" s="37">
        <f t="shared" si="222"/>
        <v>77.734621359726503</v>
      </c>
      <c r="AG81" s="14">
        <f t="shared" si="223"/>
        <v>20.518286385205535</v>
      </c>
      <c r="AJ81" s="14"/>
      <c r="AM81" s="23"/>
      <c r="AN81" s="19">
        <f t="shared" ref="AN81:AW81" si="228">AN38/AN$47*100</f>
        <v>96.829374591414251</v>
      </c>
      <c r="AO81" s="19">
        <f t="shared" si="228"/>
        <v>99.987507807620247</v>
      </c>
      <c r="AP81" s="19">
        <f t="shared" si="228"/>
        <v>100</v>
      </c>
      <c r="AQ81" s="19">
        <f t="shared" si="228"/>
        <v>100</v>
      </c>
      <c r="AR81" s="19">
        <f t="shared" si="228"/>
        <v>32.706310679611647</v>
      </c>
      <c r="AS81" s="19">
        <f t="shared" si="228"/>
        <v>6.68819808908626</v>
      </c>
      <c r="AT81" s="19">
        <f t="shared" si="228"/>
        <v>70.196143617021278</v>
      </c>
      <c r="AU81" s="19">
        <f t="shared" si="228"/>
        <v>58.771280532938562</v>
      </c>
      <c r="AV81" s="19">
        <f t="shared" si="228"/>
        <v>99.696322123495676</v>
      </c>
      <c r="AW81" s="19">
        <f t="shared" si="228"/>
        <v>94.474327628361848</v>
      </c>
      <c r="AX81" s="31">
        <f t="shared" ref="AX81:BX81" si="229">AX38/AX$47*100</f>
        <v>99.949809275245926</v>
      </c>
      <c r="AY81" s="31">
        <f t="shared" si="229"/>
        <v>99.815969737245666</v>
      </c>
      <c r="AZ81" s="31">
        <f t="shared" si="229"/>
        <v>64.938804895608342</v>
      </c>
      <c r="BA81" s="31">
        <f t="shared" si="229"/>
        <v>100</v>
      </c>
      <c r="BB81" s="31">
        <f t="shared" si="229"/>
        <v>79.345088161209063</v>
      </c>
      <c r="BC81" s="31">
        <f t="shared" si="229"/>
        <v>30.332012570023224</v>
      </c>
      <c r="BD81" s="31">
        <f t="shared" si="229"/>
        <v>96.726768377253819</v>
      </c>
      <c r="BE81" s="31">
        <f t="shared" si="229"/>
        <v>43.542568542568546</v>
      </c>
      <c r="BF81" s="31">
        <f t="shared" si="229"/>
        <v>95.162855162855152</v>
      </c>
      <c r="BG81" s="31">
        <f t="shared" si="229"/>
        <v>95.545023696682463</v>
      </c>
      <c r="BH81" s="31">
        <f t="shared" si="229"/>
        <v>68.082114735658038</v>
      </c>
      <c r="BI81" s="31">
        <f t="shared" si="229"/>
        <v>66.546651579055663</v>
      </c>
      <c r="BJ81" s="31">
        <f t="shared" si="229"/>
        <v>98.716577540106954</v>
      </c>
      <c r="BK81" s="31">
        <f t="shared" si="229"/>
        <v>100</v>
      </c>
      <c r="BL81" s="31">
        <f t="shared" si="229"/>
        <v>51.340206185567006</v>
      </c>
      <c r="BM81" s="31">
        <f t="shared" si="229"/>
        <v>96.21157969978556</v>
      </c>
      <c r="BN81" s="31">
        <f t="shared" si="229"/>
        <v>39.067524115755624</v>
      </c>
      <c r="BO81" s="31">
        <f t="shared" si="229"/>
        <v>72.133919513019947</v>
      </c>
      <c r="BP81" s="31">
        <f t="shared" si="229"/>
        <v>90.463090325538758</v>
      </c>
      <c r="BQ81" s="31">
        <f t="shared" si="229"/>
        <v>67.923657072495004</v>
      </c>
      <c r="BR81" s="31">
        <f t="shared" si="229"/>
        <v>93.457838143746457</v>
      </c>
      <c r="BS81" s="31">
        <f t="shared" si="229"/>
        <v>52.537080405932869</v>
      </c>
      <c r="BT81" s="31">
        <f t="shared" si="229"/>
        <v>52.179553710430724</v>
      </c>
      <c r="BU81" s="31">
        <f t="shared" si="229"/>
        <v>100</v>
      </c>
      <c r="BV81" s="31">
        <f t="shared" si="229"/>
        <v>94.389901823281903</v>
      </c>
      <c r="BW81" s="31">
        <f t="shared" si="229"/>
        <v>89.342515166420725</v>
      </c>
      <c r="BX81" s="31">
        <f t="shared" si="229"/>
        <v>89.237832874196513</v>
      </c>
    </row>
    <row r="82" spans="1:76" x14ac:dyDescent="0.25">
      <c r="A82" s="46" t="s">
        <v>105</v>
      </c>
      <c r="B82" s="45" t="s">
        <v>70</v>
      </c>
      <c r="C82" s="46">
        <v>1</v>
      </c>
      <c r="D82" s="46">
        <v>-0.1</v>
      </c>
      <c r="E82" s="46">
        <v>-0.4</v>
      </c>
      <c r="F82" s="46">
        <v>0.8</v>
      </c>
      <c r="G82" s="46">
        <v>-0.1</v>
      </c>
      <c r="H82" s="46">
        <v>-0.3</v>
      </c>
      <c r="J82" s="37">
        <f t="shared" si="200"/>
        <v>75.420503328640436</v>
      </c>
      <c r="K82" s="14">
        <f t="shared" si="201"/>
        <v>4.8485447824268775</v>
      </c>
      <c r="L82" s="14">
        <f t="shared" si="202"/>
        <v>5.3106068177084396</v>
      </c>
      <c r="M82" s="14">
        <f t="shared" si="203"/>
        <v>23.959796995829763</v>
      </c>
      <c r="N82" s="37">
        <f t="shared" si="204"/>
        <v>69.966366596939878</v>
      </c>
      <c r="O82" s="14">
        <f t="shared" si="205"/>
        <v>2.5348207979436168</v>
      </c>
      <c r="P82" s="14">
        <f t="shared" si="206"/>
        <v>29.227139526942146</v>
      </c>
      <c r="Q82" s="37">
        <f t="shared" si="207"/>
        <v>80.587580232356757</v>
      </c>
      <c r="R82" s="37">
        <f t="shared" si="208"/>
        <v>2.2621121215769548</v>
      </c>
      <c r="S82" s="14">
        <f t="shared" si="209"/>
        <v>15.930548298430045</v>
      </c>
      <c r="T82" s="42">
        <f t="shared" si="210"/>
        <v>75.440857866270193</v>
      </c>
      <c r="U82" s="19">
        <f t="shared" si="211"/>
        <v>1.8130834500784232</v>
      </c>
      <c r="V82" s="19">
        <f t="shared" si="212"/>
        <v>21.439227141971607</v>
      </c>
      <c r="W82" s="42">
        <f t="shared" si="213"/>
        <v>73.62777441619177</v>
      </c>
      <c r="X82" s="19">
        <f t="shared" si="214"/>
        <v>25.276625273069325</v>
      </c>
      <c r="Y82" s="42">
        <f t="shared" si="215"/>
        <v>77.253941316348616</v>
      </c>
      <c r="Z82" s="19">
        <f t="shared" si="216"/>
        <v>16.546860502857989</v>
      </c>
      <c r="AA82" s="37">
        <f t="shared" si="217"/>
        <v>75.412964610999794</v>
      </c>
      <c r="AB82" s="14">
        <f t="shared" si="218"/>
        <v>6.6100163695989949</v>
      </c>
      <c r="AC82" s="14">
        <f t="shared" si="219"/>
        <v>24.828484974153103</v>
      </c>
      <c r="AD82" s="37">
        <f t="shared" si="220"/>
        <v>68.558132820304536</v>
      </c>
      <c r="AE82" s="14">
        <f t="shared" si="221"/>
        <v>30.49427849968983</v>
      </c>
      <c r="AF82" s="37">
        <f t="shared" si="222"/>
        <v>81.778165559502526</v>
      </c>
      <c r="AG82" s="14">
        <f t="shared" si="223"/>
        <v>15.532135811577026</v>
      </c>
      <c r="AJ82" s="14"/>
      <c r="AM82" s="23"/>
      <c r="AN82" s="19">
        <f t="shared" ref="AN82:AW82" si="230">AN39/AN$47*100</f>
        <v>96.840270211375028</v>
      </c>
      <c r="AO82" s="19">
        <f t="shared" si="230"/>
        <v>89.394128669581519</v>
      </c>
      <c r="AP82" s="19">
        <f t="shared" si="230"/>
        <v>94.452421354914506</v>
      </c>
      <c r="AQ82" s="19">
        <f t="shared" si="230"/>
        <v>53.35011009751495</v>
      </c>
      <c r="AR82" s="19">
        <f t="shared" si="230"/>
        <v>34.101941747572816</v>
      </c>
      <c r="AS82" s="19">
        <f t="shared" si="230"/>
        <v>50.54501412999597</v>
      </c>
      <c r="AT82" s="19">
        <f t="shared" si="230"/>
        <v>88.131648936170222</v>
      </c>
      <c r="AU82" s="19">
        <f t="shared" si="230"/>
        <v>70.836417468541825</v>
      </c>
      <c r="AV82" s="19">
        <f t="shared" si="230"/>
        <v>99.527612192104371</v>
      </c>
      <c r="AW82" s="19">
        <f t="shared" si="230"/>
        <v>77.229013854930727</v>
      </c>
      <c r="AX82" s="31">
        <f t="shared" ref="AX82:BX82" si="231">AX39/AX$47*100</f>
        <v>99.498092752459343</v>
      </c>
      <c r="AY82" s="31">
        <f t="shared" si="231"/>
        <v>99.396789694305284</v>
      </c>
      <c r="AZ82" s="31">
        <f t="shared" si="231"/>
        <v>71.13030957523398</v>
      </c>
      <c r="BA82" s="31">
        <f t="shared" si="231"/>
        <v>100</v>
      </c>
      <c r="BB82" s="31">
        <f t="shared" si="231"/>
        <v>45.390428211586894</v>
      </c>
      <c r="BC82" s="31">
        <f t="shared" si="231"/>
        <v>17.037846700368906</v>
      </c>
      <c r="BD82" s="31">
        <f t="shared" si="231"/>
        <v>95.506241331484048</v>
      </c>
      <c r="BE82" s="31">
        <f t="shared" si="231"/>
        <v>12.987012987012989</v>
      </c>
      <c r="BF82" s="31">
        <f t="shared" si="231"/>
        <v>93.887733887733873</v>
      </c>
      <c r="BG82" s="31">
        <f t="shared" si="231"/>
        <v>53.222748815165879</v>
      </c>
      <c r="BH82" s="31">
        <f t="shared" si="231"/>
        <v>55.300899887514056</v>
      </c>
      <c r="BI82" s="31">
        <f t="shared" si="231"/>
        <v>50.828104104515994</v>
      </c>
      <c r="BJ82" s="31">
        <f t="shared" si="231"/>
        <v>97.069518716577534</v>
      </c>
      <c r="BK82" s="31">
        <f t="shared" si="231"/>
        <v>81.613183000867295</v>
      </c>
      <c r="BL82" s="31">
        <f t="shared" si="231"/>
        <v>100</v>
      </c>
      <c r="BM82" s="31">
        <f t="shared" si="231"/>
        <v>97.59351918036694</v>
      </c>
      <c r="BN82" s="31">
        <f t="shared" si="231"/>
        <v>57.717041800643088</v>
      </c>
      <c r="BO82" s="31">
        <f t="shared" si="231"/>
        <v>77.595536016232671</v>
      </c>
      <c r="BP82" s="31">
        <f t="shared" si="231"/>
        <v>94.1769830353049</v>
      </c>
      <c r="BQ82" s="31">
        <f t="shared" si="231"/>
        <v>88.348468523934116</v>
      </c>
      <c r="BR82" s="31">
        <f t="shared" si="231"/>
        <v>93.537068477645732</v>
      </c>
      <c r="BS82" s="31">
        <f t="shared" si="231"/>
        <v>52.276867030965391</v>
      </c>
      <c r="BT82" s="31">
        <f t="shared" si="231"/>
        <v>58.22522055007785</v>
      </c>
      <c r="BU82" s="31">
        <f t="shared" si="231"/>
        <v>98.097251585623681</v>
      </c>
      <c r="BV82" s="31">
        <f t="shared" si="231"/>
        <v>92.617620808364137</v>
      </c>
      <c r="BW82" s="31">
        <f t="shared" si="231"/>
        <v>76.750286932283984</v>
      </c>
      <c r="BX82" s="31">
        <f t="shared" si="231"/>
        <v>76.34527089072543</v>
      </c>
    </row>
    <row r="83" spans="1:76" x14ac:dyDescent="0.25">
      <c r="A83" s="46" t="s">
        <v>106</v>
      </c>
      <c r="B83" s="45" t="s">
        <v>70</v>
      </c>
      <c r="C83" s="46">
        <v>0.7</v>
      </c>
      <c r="D83" s="46">
        <v>-0.4</v>
      </c>
      <c r="E83" s="46">
        <v>-0.3</v>
      </c>
      <c r="F83" s="46">
        <v>1</v>
      </c>
      <c r="G83" s="46">
        <v>-0.2</v>
      </c>
      <c r="H83" s="46">
        <v>-0.4</v>
      </c>
      <c r="J83" s="37">
        <f t="shared" si="200"/>
        <v>70.954895300428262</v>
      </c>
      <c r="K83" s="14">
        <f t="shared" si="201"/>
        <v>11.501227762478836</v>
      </c>
      <c r="L83" s="14">
        <f t="shared" si="202"/>
        <v>11.056585860283564</v>
      </c>
      <c r="M83" s="14">
        <f t="shared" si="203"/>
        <v>30.360041851585258</v>
      </c>
      <c r="N83" s="37">
        <f t="shared" si="204"/>
        <v>59.59948279527211</v>
      </c>
      <c r="O83" s="14">
        <f t="shared" si="205"/>
        <v>0.26162188427187516</v>
      </c>
      <c r="P83" s="14">
        <f t="shared" si="206"/>
        <v>37.204316764355667</v>
      </c>
      <c r="Q83" s="37">
        <f t="shared" si="207"/>
        <v>81.712654515839361</v>
      </c>
      <c r="R83" s="37">
        <f t="shared" si="208"/>
        <v>1.8136850561457436</v>
      </c>
      <c r="S83" s="14">
        <f t="shared" si="209"/>
        <v>15.676520355960225</v>
      </c>
      <c r="T83" s="42">
        <f t="shared" si="210"/>
        <v>72.181417309251302</v>
      </c>
      <c r="U83" s="19">
        <f t="shared" si="211"/>
        <v>12.204036236697608</v>
      </c>
      <c r="V83" s="19">
        <f t="shared" si="212"/>
        <v>32.222697897453287</v>
      </c>
      <c r="W83" s="42">
        <f t="shared" si="213"/>
        <v>59.977381072553712</v>
      </c>
      <c r="X83" s="19">
        <f t="shared" si="214"/>
        <v>39.449793562686352</v>
      </c>
      <c r="Y83" s="42">
        <f t="shared" si="215"/>
        <v>84.385453545948877</v>
      </c>
      <c r="Z83" s="19">
        <f t="shared" si="216"/>
        <v>14.914466350133244</v>
      </c>
      <c r="AA83" s="37">
        <f t="shared" si="217"/>
        <v>70.500627889753076</v>
      </c>
      <c r="AB83" s="14">
        <f t="shared" si="218"/>
        <v>10.651973064823721</v>
      </c>
      <c r="AC83" s="14">
        <f t="shared" si="219"/>
        <v>29.627596854742361</v>
      </c>
      <c r="AD83" s="37">
        <f t="shared" si="220"/>
        <v>59.454137304009961</v>
      </c>
      <c r="AE83" s="14">
        <f t="shared" si="221"/>
        <v>36.302661081692264</v>
      </c>
      <c r="AF83" s="37">
        <f t="shared" si="222"/>
        <v>80.75808343365739</v>
      </c>
      <c r="AG83" s="14">
        <f t="shared" si="223"/>
        <v>15.830869098535819</v>
      </c>
      <c r="AJ83" s="14"/>
      <c r="AM83" s="23"/>
      <c r="AN83" s="19">
        <f t="shared" ref="AN83:AW83" si="232">AN40/AN$47*100</f>
        <v>92.15515362824145</v>
      </c>
      <c r="AO83" s="19">
        <f t="shared" si="232"/>
        <v>84.459712679575276</v>
      </c>
      <c r="AP83" s="19">
        <f t="shared" si="232"/>
        <v>90.170995953530863</v>
      </c>
      <c r="AQ83" s="19">
        <f t="shared" si="232"/>
        <v>43.598615916955019</v>
      </c>
      <c r="AR83" s="19">
        <f t="shared" si="232"/>
        <v>-10.49757281553398</v>
      </c>
      <c r="AS83" s="19">
        <f t="shared" si="232"/>
        <v>63.127439106445962</v>
      </c>
      <c r="AT83" s="19">
        <f t="shared" si="232"/>
        <v>93.799867021276611</v>
      </c>
      <c r="AU83" s="19">
        <f t="shared" si="232"/>
        <v>69.763138415988152</v>
      </c>
      <c r="AV83" s="19">
        <f t="shared" si="232"/>
        <v>99.572601507142053</v>
      </c>
      <c r="AW83" s="19">
        <f t="shared" si="232"/>
        <v>95.664221678891607</v>
      </c>
      <c r="AX83" s="31">
        <f t="shared" ref="AX83:BX83" si="233">AX40/AX$47*100</f>
        <v>99.35755872314796</v>
      </c>
      <c r="AY83" s="31">
        <f t="shared" si="233"/>
        <v>99.325222369900828</v>
      </c>
      <c r="AZ83" s="31">
        <f t="shared" si="233"/>
        <v>-6.1915046796256297</v>
      </c>
      <c r="BA83" s="31">
        <f t="shared" si="233"/>
        <v>99.598393574297191</v>
      </c>
      <c r="BB83" s="31">
        <f t="shared" si="233"/>
        <v>31.486146095717881</v>
      </c>
      <c r="BC83" s="31">
        <f t="shared" si="233"/>
        <v>18.677414947397185</v>
      </c>
      <c r="BD83" s="31">
        <f t="shared" si="233"/>
        <v>89.736477115117907</v>
      </c>
      <c r="BE83" s="31">
        <f t="shared" si="233"/>
        <v>16.197691197691199</v>
      </c>
      <c r="BF83" s="31">
        <f t="shared" si="233"/>
        <v>87.927927927927925</v>
      </c>
      <c r="BG83" s="31">
        <f t="shared" si="233"/>
        <v>57.251184834123215</v>
      </c>
      <c r="BH83" s="31">
        <f t="shared" si="233"/>
        <v>39.566929133858267</v>
      </c>
      <c r="BI83" s="31">
        <f t="shared" si="233"/>
        <v>43.87408702808353</v>
      </c>
      <c r="BJ83" s="31">
        <f t="shared" si="233"/>
        <v>96.096256684491976</v>
      </c>
      <c r="BK83" s="31">
        <f t="shared" si="233"/>
        <v>55.16045099739808</v>
      </c>
      <c r="BL83" s="31">
        <f t="shared" si="233"/>
        <v>91.546391752577321</v>
      </c>
      <c r="BM83" s="31">
        <f t="shared" si="233"/>
        <v>94.353109363831308</v>
      </c>
      <c r="BN83" s="31">
        <f t="shared" si="233"/>
        <v>53.885316184351552</v>
      </c>
      <c r="BO83" s="31">
        <f t="shared" si="233"/>
        <v>64.913763949949271</v>
      </c>
      <c r="BP83" s="31">
        <f t="shared" si="233"/>
        <v>83.677212287941316</v>
      </c>
      <c r="BQ83" s="31">
        <f t="shared" si="233"/>
        <v>94.397414191165154</v>
      </c>
      <c r="BR83" s="31">
        <f t="shared" si="233"/>
        <v>93.740803621958122</v>
      </c>
      <c r="BS83" s="31">
        <f t="shared" si="233"/>
        <v>60.005204267499344</v>
      </c>
      <c r="BT83" s="31">
        <f t="shared" si="233"/>
        <v>69.148936170212764</v>
      </c>
      <c r="BU83" s="31">
        <f t="shared" si="233"/>
        <v>92.675040417858483</v>
      </c>
      <c r="BV83" s="31">
        <f t="shared" si="233"/>
        <v>84.635981129669759</v>
      </c>
      <c r="BW83" s="31">
        <f t="shared" si="233"/>
        <v>98.901459255615677</v>
      </c>
      <c r="BX83" s="31">
        <f t="shared" si="233"/>
        <v>93.572084481175395</v>
      </c>
    </row>
    <row r="84" spans="1:76" x14ac:dyDescent="0.25">
      <c r="B84" s="3" t="s">
        <v>70</v>
      </c>
      <c r="C84" s="25">
        <v>0.9</v>
      </c>
      <c r="D84" s="25">
        <v>-0.5</v>
      </c>
      <c r="E84" s="25">
        <v>-0.2</v>
      </c>
      <c r="F84" s="25">
        <v>1</v>
      </c>
      <c r="G84" s="25">
        <v>0</v>
      </c>
      <c r="H84" s="25">
        <v>-0.4</v>
      </c>
      <c r="J84" s="37">
        <f t="shared" si="200"/>
        <v>72.917636138799978</v>
      </c>
      <c r="K84" s="14">
        <f t="shared" si="201"/>
        <v>8.5165451002499228</v>
      </c>
      <c r="L84" s="14">
        <f t="shared" si="202"/>
        <v>8.2835688616734853</v>
      </c>
      <c r="M84" s="14">
        <f t="shared" si="203"/>
        <v>25.892769329156337</v>
      </c>
      <c r="N84" s="37">
        <f t="shared" si="204"/>
        <v>64.41018703762181</v>
      </c>
      <c r="O84" s="14">
        <f t="shared" si="205"/>
        <v>2.026404564914678</v>
      </c>
      <c r="P84" s="14">
        <f t="shared" si="206"/>
        <v>30.934910456642033</v>
      </c>
      <c r="Q84" s="37">
        <f t="shared" si="207"/>
        <v>80.977324760968784</v>
      </c>
      <c r="R84" s="37">
        <f t="shared" si="208"/>
        <v>1.9104710289342748</v>
      </c>
      <c r="S84" s="14">
        <f t="shared" si="209"/>
        <v>16.292852557300048</v>
      </c>
      <c r="T84" s="42">
        <f t="shared" si="210"/>
        <v>75.564985802293421</v>
      </c>
      <c r="U84" s="19">
        <f t="shared" si="211"/>
        <v>8.2277699486837648</v>
      </c>
      <c r="V84" s="19">
        <f t="shared" si="212"/>
        <v>22.53756057816372</v>
      </c>
      <c r="W84" s="42">
        <f t="shared" si="213"/>
        <v>67.337215853609678</v>
      </c>
      <c r="X84" s="19">
        <f t="shared" si="214"/>
        <v>27.241995231938148</v>
      </c>
      <c r="Y84" s="42">
        <f t="shared" si="215"/>
        <v>83.792755750977193</v>
      </c>
      <c r="Z84" s="19">
        <f t="shared" si="216"/>
        <v>11.76284713642608</v>
      </c>
      <c r="AA84" s="37">
        <f t="shared" si="217"/>
        <v>71.937136263432023</v>
      </c>
      <c r="AB84" s="14">
        <f t="shared" si="218"/>
        <v>8.3437034846641573</v>
      </c>
      <c r="AC84" s="14">
        <f t="shared" si="219"/>
        <v>26.964074453087363</v>
      </c>
      <c r="AD84" s="37">
        <f t="shared" si="220"/>
        <v>63.284406723780322</v>
      </c>
      <c r="AE84" s="14">
        <f t="shared" si="221"/>
        <v>32.172003312316349</v>
      </c>
      <c r="AF84" s="37">
        <f t="shared" si="222"/>
        <v>79.971813693108643</v>
      </c>
      <c r="AG84" s="14">
        <f t="shared" si="223"/>
        <v>17.521564239216932</v>
      </c>
      <c r="AJ84" s="14"/>
      <c r="AM84" s="23"/>
      <c r="AN84" s="19">
        <f t="shared" ref="AN84:AW84" si="234">AN41/AN$47*100</f>
        <v>97.690128568315544</v>
      </c>
      <c r="AO84" s="19">
        <f t="shared" si="234"/>
        <v>81.911305434103681</v>
      </c>
      <c r="AP84" s="19">
        <f t="shared" si="234"/>
        <v>87.45594569899491</v>
      </c>
      <c r="AQ84" s="19">
        <f t="shared" si="234"/>
        <v>40.13840830449827</v>
      </c>
      <c r="AR84" s="19">
        <f t="shared" si="234"/>
        <v>29.490291262135926</v>
      </c>
      <c r="AS84" s="19">
        <f t="shared" si="234"/>
        <v>68.362266182209652</v>
      </c>
      <c r="AT84" s="19">
        <f t="shared" si="234"/>
        <v>94.215425531914903</v>
      </c>
      <c r="AU84" s="19">
        <f t="shared" si="234"/>
        <v>72.773254379471993</v>
      </c>
      <c r="AV84" s="19">
        <f t="shared" si="234"/>
        <v>98.70655719266675</v>
      </c>
      <c r="AW84" s="19">
        <f t="shared" si="234"/>
        <v>84.906275468622667</v>
      </c>
      <c r="AX84" s="31">
        <f>AX41/AX$47*100</f>
        <v>99.488054607508531</v>
      </c>
      <c r="AY84" s="31">
        <f t="shared" ref="AY84:BX84" si="235">AY41/AY$47*100</f>
        <v>99.24343114201001</v>
      </c>
      <c r="AZ84" s="31">
        <f t="shared" si="235"/>
        <v>66.954643628509729</v>
      </c>
      <c r="BA84" s="31">
        <f t="shared" si="235"/>
        <v>99.598393574297191</v>
      </c>
      <c r="BB84" s="31">
        <f t="shared" si="235"/>
        <v>26.196473551637279</v>
      </c>
      <c r="BC84" s="31">
        <f t="shared" si="235"/>
        <v>14.82442956688072</v>
      </c>
      <c r="BD84" s="31">
        <f t="shared" si="235"/>
        <v>91.927877947295428</v>
      </c>
      <c r="BE84" s="31">
        <f t="shared" si="235"/>
        <v>26.370851370851373</v>
      </c>
      <c r="BF84" s="31">
        <f t="shared" si="235"/>
        <v>87.345807345807344</v>
      </c>
      <c r="BG84" s="31">
        <f t="shared" si="235"/>
        <v>47.81990521327014</v>
      </c>
      <c r="BH84" s="31">
        <f t="shared" si="235"/>
        <v>29.316647919010126</v>
      </c>
      <c r="BI84" s="31">
        <f t="shared" si="235"/>
        <v>38.38082501800227</v>
      </c>
      <c r="BJ84" s="31">
        <f t="shared" si="235"/>
        <v>95.229946524064175</v>
      </c>
      <c r="BK84" s="31">
        <f t="shared" si="235"/>
        <v>58.658571841572702</v>
      </c>
      <c r="BL84" s="31">
        <f t="shared" si="235"/>
        <v>62.47422680412371</v>
      </c>
      <c r="BM84" s="31">
        <f t="shared" si="235"/>
        <v>99.785561115082217</v>
      </c>
      <c r="BN84" s="31">
        <f t="shared" si="235"/>
        <v>55.894962486602353</v>
      </c>
      <c r="BO84" s="31">
        <f t="shared" si="235"/>
        <v>78.542441663848493</v>
      </c>
      <c r="BP84" s="31">
        <f t="shared" si="235"/>
        <v>90.623567171022472</v>
      </c>
      <c r="BQ84" s="31">
        <f t="shared" si="235"/>
        <v>98.599353547791296</v>
      </c>
      <c r="BR84" s="31">
        <f t="shared" si="235"/>
        <v>93.820033955857397</v>
      </c>
      <c r="BS84" s="31">
        <f t="shared" si="235"/>
        <v>51.418162893572742</v>
      </c>
      <c r="BT84" s="31">
        <f t="shared" si="235"/>
        <v>59.366891541255839</v>
      </c>
      <c r="BU84" s="31">
        <f t="shared" si="235"/>
        <v>95.075239398084818</v>
      </c>
      <c r="BV84" s="31">
        <f t="shared" si="235"/>
        <v>89.098559224786428</v>
      </c>
      <c r="BW84" s="31">
        <f t="shared" si="235"/>
        <v>90.490244302344635</v>
      </c>
      <c r="BX84" s="31">
        <f t="shared" si="235"/>
        <v>95.757575757575751</v>
      </c>
    </row>
    <row r="85" spans="1:76" x14ac:dyDescent="0.25">
      <c r="B85" s="3" t="s">
        <v>70</v>
      </c>
      <c r="C85" s="25">
        <v>0.9</v>
      </c>
      <c r="D85" s="25">
        <v>-0.3</v>
      </c>
      <c r="E85" s="25">
        <v>-0.2</v>
      </c>
      <c r="F85" s="25">
        <v>0.6</v>
      </c>
      <c r="G85" s="25">
        <v>0.2</v>
      </c>
      <c r="H85" s="25">
        <v>0.1</v>
      </c>
      <c r="J85" s="37">
        <f t="shared" si="200"/>
        <v>70.949531488574735</v>
      </c>
      <c r="K85" s="14">
        <f t="shared" si="201"/>
        <v>5.4102583893885257</v>
      </c>
      <c r="L85" s="14">
        <f t="shared" si="202"/>
        <v>5.3238062681697897</v>
      </c>
      <c r="M85" s="14">
        <f t="shared" si="203"/>
        <v>27.411201858628669</v>
      </c>
      <c r="N85" s="37">
        <f t="shared" si="204"/>
        <v>65.48183856450845</v>
      </c>
      <c r="O85" s="14">
        <f t="shared" si="205"/>
        <v>0.36105200218995748</v>
      </c>
      <c r="P85" s="14">
        <f t="shared" si="206"/>
        <v>33.304826005560848</v>
      </c>
      <c r="Q85" s="37">
        <f t="shared" si="207"/>
        <v>76.12945110084803</v>
      </c>
      <c r="R85" s="37">
        <f t="shared" si="208"/>
        <v>4.6039998992900451</v>
      </c>
      <c r="S85" s="14">
        <f t="shared" si="209"/>
        <v>18.900166991280166</v>
      </c>
      <c r="T85" s="42">
        <f t="shared" si="210"/>
        <v>67.152464074894581</v>
      </c>
      <c r="U85" s="19">
        <f t="shared" si="211"/>
        <v>2.1921450691049529</v>
      </c>
      <c r="V85" s="19">
        <f t="shared" si="212"/>
        <v>31.951994682808063</v>
      </c>
      <c r="W85" s="42">
        <f t="shared" si="213"/>
        <v>64.960319005789628</v>
      </c>
      <c r="X85" s="19">
        <f t="shared" si="214"/>
        <v>38.679612599607488</v>
      </c>
      <c r="Y85" s="42">
        <f t="shared" si="215"/>
        <v>69.344609143999534</v>
      </c>
      <c r="Z85" s="19">
        <f t="shared" si="216"/>
        <v>23.154621516161104</v>
      </c>
      <c r="AA85" s="37">
        <f t="shared" si="217"/>
        <v>72.355852752900716</v>
      </c>
      <c r="AB85" s="14">
        <f t="shared" si="218"/>
        <v>6.4350929662050405</v>
      </c>
      <c r="AC85" s="14">
        <f t="shared" si="219"/>
        <v>25.381505160235328</v>
      </c>
      <c r="AD85" s="37">
        <f t="shared" si="220"/>
        <v>65.682423010169543</v>
      </c>
      <c r="AE85" s="14">
        <f t="shared" si="221"/>
        <v>30.988038292224921</v>
      </c>
      <c r="AF85" s="37">
        <f t="shared" si="222"/>
        <v>78.552608942579624</v>
      </c>
      <c r="AG85" s="14">
        <f t="shared" si="223"/>
        <v>16.462193329443309</v>
      </c>
      <c r="AJ85" s="14"/>
      <c r="AM85" s="23"/>
      <c r="AN85" s="19">
        <f t="shared" ref="AN85:AW85" si="236">AN42/AN$47*100</f>
        <v>96.121159293963814</v>
      </c>
      <c r="AO85" s="19">
        <f t="shared" si="236"/>
        <v>90.980637101811368</v>
      </c>
      <c r="AP85" s="19">
        <f t="shared" si="236"/>
        <v>94.661271374494177</v>
      </c>
      <c r="AQ85" s="19">
        <f t="shared" si="236"/>
        <v>45.769109782950615</v>
      </c>
      <c r="AR85" s="19">
        <f t="shared" si="236"/>
        <v>-2.7305825242718447</v>
      </c>
      <c r="AS85" s="19">
        <f t="shared" si="236"/>
        <v>35.015475709864077</v>
      </c>
      <c r="AT85" s="19">
        <f t="shared" si="236"/>
        <v>89.079122340425542</v>
      </c>
      <c r="AU85" s="19">
        <f t="shared" si="236"/>
        <v>69.689119170984455</v>
      </c>
      <c r="AV85" s="19">
        <f t="shared" si="236"/>
        <v>98.953998425373982</v>
      </c>
      <c r="AW85" s="19">
        <f t="shared" si="236"/>
        <v>53.985330073349623</v>
      </c>
      <c r="AX85" s="31">
        <f>AX42/AX$47*100</f>
        <v>99.799237100983746</v>
      </c>
      <c r="AY85" s="31">
        <f t="shared" ref="AY85:BX85" si="237">AY42/AY$47*100</f>
        <v>99.642163377977695</v>
      </c>
      <c r="AZ85" s="31">
        <f t="shared" si="237"/>
        <v>59.755219582433405</v>
      </c>
      <c r="BA85" s="31">
        <f t="shared" si="237"/>
        <v>100</v>
      </c>
      <c r="BB85" s="31">
        <f t="shared" si="237"/>
        <v>52.241813602015107</v>
      </c>
      <c r="BC85" s="31">
        <f t="shared" si="237"/>
        <v>19.893428063943162</v>
      </c>
      <c r="BD85" s="31">
        <f t="shared" si="237"/>
        <v>95.381414701803052</v>
      </c>
      <c r="BE85" s="31">
        <f t="shared" si="237"/>
        <v>22.222222222222225</v>
      </c>
      <c r="BF85" s="31">
        <f t="shared" si="237"/>
        <v>95.523215523215526</v>
      </c>
      <c r="BG85" s="31">
        <f t="shared" si="237"/>
        <v>53.744075829383888</v>
      </c>
      <c r="BH85" s="31">
        <f t="shared" si="237"/>
        <v>37.457817772778398</v>
      </c>
      <c r="BI85" s="31">
        <f t="shared" si="237"/>
        <v>27.569180125501497</v>
      </c>
      <c r="BJ85" s="31">
        <f t="shared" si="237"/>
        <v>90.641711229946523</v>
      </c>
      <c r="BK85" s="31">
        <f t="shared" si="237"/>
        <v>86.296617519514314</v>
      </c>
      <c r="BL85" s="31">
        <f t="shared" si="237"/>
        <v>81.237113402061851</v>
      </c>
      <c r="BM85" s="31">
        <f t="shared" si="237"/>
        <v>97.30760066714322</v>
      </c>
      <c r="BN85" s="31">
        <f t="shared" si="237"/>
        <v>43.167202572347264</v>
      </c>
      <c r="BO85" s="31">
        <f t="shared" si="237"/>
        <v>71.457558336151507</v>
      </c>
      <c r="BP85" s="31">
        <f t="shared" si="237"/>
        <v>90.279688216414499</v>
      </c>
      <c r="BQ85" s="31">
        <f t="shared" si="237"/>
        <v>90.241649992304147</v>
      </c>
      <c r="BR85" s="31">
        <f t="shared" si="237"/>
        <v>93.604980192416534</v>
      </c>
      <c r="BS85" s="31">
        <f t="shared" si="237"/>
        <v>53.760083268279992</v>
      </c>
      <c r="BT85" s="31">
        <f t="shared" si="237"/>
        <v>60.145303580695384</v>
      </c>
      <c r="BU85" s="31">
        <f t="shared" si="237"/>
        <v>96.430792190026125</v>
      </c>
      <c r="BV85" s="31">
        <f t="shared" si="237"/>
        <v>90.960091801606524</v>
      </c>
      <c r="BW85" s="31">
        <f t="shared" si="237"/>
        <v>66.519101492047866</v>
      </c>
      <c r="BX85" s="31">
        <f t="shared" si="237"/>
        <v>78.328741965105593</v>
      </c>
    </row>
  </sheetData>
  <conditionalFormatting sqref="AN94:AN103">
    <cfRule type="top10" priority="181" rank="20"/>
  </conditionalFormatting>
  <conditionalFormatting sqref="J86:M93">
    <cfRule type="top10" dxfId="154" priority="180" rank="2"/>
  </conditionalFormatting>
  <conditionalFormatting sqref="N86:P93">
    <cfRule type="top10" dxfId="153" priority="179" rank="2"/>
  </conditionalFormatting>
  <conditionalFormatting sqref="Q86:S93">
    <cfRule type="top10" dxfId="152" priority="178" rank="2"/>
  </conditionalFormatting>
  <conditionalFormatting sqref="T86:V93">
    <cfRule type="top10" dxfId="151" priority="177" rank="2"/>
  </conditionalFormatting>
  <conditionalFormatting sqref="W86:X93">
    <cfRule type="top10" dxfId="150" priority="176" rank="2"/>
  </conditionalFormatting>
  <conditionalFormatting sqref="Y86:Z93">
    <cfRule type="top10" dxfId="149" priority="175" rank="2"/>
  </conditionalFormatting>
  <conditionalFormatting sqref="AA86:AC93">
    <cfRule type="top10" dxfId="148" priority="174" rank="2"/>
  </conditionalFormatting>
  <conditionalFormatting sqref="AD86:AE93">
    <cfRule type="top10" dxfId="147" priority="173" rank="2"/>
  </conditionalFormatting>
  <conditionalFormatting sqref="AF86:AG93">
    <cfRule type="top10" dxfId="146" priority="172" rank="2"/>
  </conditionalFormatting>
  <conditionalFormatting sqref="AN86:AN93">
    <cfRule type="top10" dxfId="145" priority="171" rank="2"/>
  </conditionalFormatting>
  <conditionalFormatting sqref="AM86:AM93">
    <cfRule type="top10" dxfId="144" priority="170" rank="2"/>
  </conditionalFormatting>
  <conditionalFormatting sqref="J50:M50 J8:M47">
    <cfRule type="top10" dxfId="143" priority="431" rank="2"/>
  </conditionalFormatting>
  <conditionalFormatting sqref="N50:P50 N8:P47">
    <cfRule type="top10" dxfId="142" priority="433" rank="2"/>
  </conditionalFormatting>
  <conditionalFormatting sqref="Q50:S50 Q8:S47">
    <cfRule type="top10" dxfId="141" priority="435" rank="2"/>
  </conditionalFormatting>
  <conditionalFormatting sqref="AA50:AC50 AA8:AC47">
    <cfRule type="top10" dxfId="140" priority="437" rank="2"/>
  </conditionalFormatting>
  <conditionalFormatting sqref="AD50:AE50 AD8:AE47">
    <cfRule type="top10" dxfId="139" priority="439" rank="2"/>
  </conditionalFormatting>
  <conditionalFormatting sqref="AF50:AG50 AF8:AG47">
    <cfRule type="top10" dxfId="138" priority="441" rank="2"/>
  </conditionalFormatting>
  <conditionalFormatting sqref="T50:V50 T8:V47">
    <cfRule type="top10" dxfId="137" priority="445" rank="2"/>
  </conditionalFormatting>
  <conditionalFormatting sqref="W50:X50 W8:X47">
    <cfRule type="top10" dxfId="136" priority="447" rank="2"/>
  </conditionalFormatting>
  <conditionalFormatting sqref="Y50:Z50 Y8:Z47">
    <cfRule type="top10" dxfId="135" priority="449" rank="2"/>
  </conditionalFormatting>
  <conditionalFormatting sqref="AO47:BX47 AN8:AN18 AN30:AN50">
    <cfRule type="top10" dxfId="134" priority="451" rank="2"/>
  </conditionalFormatting>
  <conditionalFormatting sqref="AO48:AO50 AO8:AO18 AO30:AO46">
    <cfRule type="top10" dxfId="133" priority="453" rank="2"/>
  </conditionalFormatting>
  <conditionalFormatting sqref="AP48:AP50 AP8:AP18 AP30:AP46">
    <cfRule type="top10" dxfId="132" priority="455" rank="2"/>
  </conditionalFormatting>
  <conditionalFormatting sqref="AQ48:AQ50 AQ8:AQ18 AQ30:AQ46">
    <cfRule type="top10" dxfId="131" priority="457" rank="2"/>
  </conditionalFormatting>
  <conditionalFormatting sqref="AR48:AR50 AR8:AR18 AR30:AR46">
    <cfRule type="top10" dxfId="130" priority="459" rank="2"/>
  </conditionalFormatting>
  <conditionalFormatting sqref="AS48:AS50 AS8:AS18 AS30:AS46">
    <cfRule type="top10" dxfId="129" priority="461" rank="2"/>
  </conditionalFormatting>
  <conditionalFormatting sqref="AT48:AT50 AT8:AT18 AT30:AT46">
    <cfRule type="top10" dxfId="128" priority="463" rank="2"/>
  </conditionalFormatting>
  <conditionalFormatting sqref="AU48:AU50 AU8:AU18 AU30:AU46">
    <cfRule type="top10" dxfId="127" priority="465" rank="2"/>
  </conditionalFormatting>
  <conditionalFormatting sqref="AV48:AV50 AV8:AV18 AV30:AV46">
    <cfRule type="top10" dxfId="126" priority="467" rank="2"/>
  </conditionalFormatting>
  <conditionalFormatting sqref="AW48:AW50 AW8:AW18 AW30:AW46">
    <cfRule type="top10" dxfId="125" priority="469" rank="2"/>
  </conditionalFormatting>
  <conditionalFormatting sqref="AX48:AX50 AX8:AX18 AX30:AX46">
    <cfRule type="top10" dxfId="124" priority="471" rank="2"/>
  </conditionalFormatting>
  <conditionalFormatting sqref="AY48:AY50 AY8:AY18 AY30:AY46">
    <cfRule type="top10" dxfId="123" priority="473" rank="2"/>
  </conditionalFormatting>
  <conditionalFormatting sqref="AZ48:AZ50 AZ8:AZ18 AZ30:AZ46">
    <cfRule type="top10" dxfId="122" priority="475" rank="2"/>
  </conditionalFormatting>
  <conditionalFormatting sqref="BA48:BA50 BA8:BA18 BA30:BA46">
    <cfRule type="top10" dxfId="121" priority="477" rank="2"/>
  </conditionalFormatting>
  <conditionalFormatting sqref="BB48:BB50 BB8:BB18 BB30:BB46">
    <cfRule type="top10" dxfId="120" priority="479" rank="2"/>
  </conditionalFormatting>
  <conditionalFormatting sqref="BC48:BC50 BC8:BC18 BC30:BC46">
    <cfRule type="top10" dxfId="119" priority="481" rank="2"/>
  </conditionalFormatting>
  <conditionalFormatting sqref="BD48:BD50 BD8:BD18 BD30:BD46">
    <cfRule type="top10" dxfId="118" priority="483" rank="2"/>
  </conditionalFormatting>
  <conditionalFormatting sqref="BE48:BE50 BE8:BE18 BE30:BE46">
    <cfRule type="top10" dxfId="117" priority="485" rank="2"/>
  </conditionalFormatting>
  <conditionalFormatting sqref="BF48:BF50 BF8:BF18 BF30:BF46">
    <cfRule type="top10" dxfId="116" priority="487" rank="2"/>
  </conditionalFormatting>
  <conditionalFormatting sqref="BG48:BG50 BG8:BG18 BG30:BG46">
    <cfRule type="top10" dxfId="115" priority="489" rank="2"/>
  </conditionalFormatting>
  <conditionalFormatting sqref="BH48:BH50 BH8:BH18 BH30:BH46">
    <cfRule type="top10" dxfId="114" priority="491" rank="2"/>
  </conditionalFormatting>
  <conditionalFormatting sqref="BI48:BI50 BI8:BI18 BI30:BI46">
    <cfRule type="top10" dxfId="113" priority="493" rank="2"/>
  </conditionalFormatting>
  <conditionalFormatting sqref="BJ48:BJ50 BJ8:BJ18 BJ30:BJ46">
    <cfRule type="top10" dxfId="112" priority="495" rank="2"/>
  </conditionalFormatting>
  <conditionalFormatting sqref="BK48:BK50 BK8:BK18 BK30:BK46">
    <cfRule type="top10" dxfId="111" priority="497" rank="2"/>
  </conditionalFormatting>
  <conditionalFormatting sqref="BL48:BL50 BL8:BL18 BL30:BL46">
    <cfRule type="top10" dxfId="110" priority="499" rank="2"/>
  </conditionalFormatting>
  <conditionalFormatting sqref="BM48:BM50 BM8:BM18 BM30:BM46">
    <cfRule type="top10" dxfId="109" priority="501" rank="2"/>
  </conditionalFormatting>
  <conditionalFormatting sqref="BN48:BN50 BN8:BN18 BN30:BN46">
    <cfRule type="top10" dxfId="108" priority="503" rank="2"/>
  </conditionalFormatting>
  <conditionalFormatting sqref="BO48:BO50 BO8:BO18 BO30:BO46">
    <cfRule type="top10" dxfId="107" priority="505" rank="2"/>
  </conditionalFormatting>
  <conditionalFormatting sqref="BP48:BP50 BP8:BP18 BP30:BP46">
    <cfRule type="top10" dxfId="106" priority="507" rank="2"/>
  </conditionalFormatting>
  <conditionalFormatting sqref="BQ48:BQ50 BQ8:BQ18 BQ30:BQ46">
    <cfRule type="top10" dxfId="105" priority="509" rank="2"/>
  </conditionalFormatting>
  <conditionalFormatting sqref="BR48:BR50 BR8:BR18 BR30:BR46">
    <cfRule type="top10" dxfId="104" priority="511" rank="2"/>
  </conditionalFormatting>
  <conditionalFormatting sqref="BS48:BS50 BS8:BS18 BS30:BS46">
    <cfRule type="top10" dxfId="103" priority="513" rank="2"/>
  </conditionalFormatting>
  <conditionalFormatting sqref="BT48:BT50 BT8:BT18 BT30:BT46">
    <cfRule type="top10" dxfId="102" priority="515" rank="2"/>
  </conditionalFormatting>
  <conditionalFormatting sqref="BU48:BU50 BU8:BU18 BU30:BU46">
    <cfRule type="top10" dxfId="101" priority="517" rank="2"/>
  </conditionalFormatting>
  <conditionalFormatting sqref="BV48:BV50 BV8:BV18 BV30:BV46">
    <cfRule type="top10" dxfId="100" priority="519" rank="2"/>
  </conditionalFormatting>
  <conditionalFormatting sqref="BW48:BW50 BW8:BW18 BW30:BW46">
    <cfRule type="top10" dxfId="99" priority="521" rank="2"/>
  </conditionalFormatting>
  <conditionalFormatting sqref="BX48:BX50 BX8:BX18 BX30:BX46">
    <cfRule type="top10" dxfId="98" priority="523" rank="2"/>
  </conditionalFormatting>
  <conditionalFormatting sqref="AJ8:AJ18 AJ30:AJ50">
    <cfRule type="top10" dxfId="97" priority="815" rank="2"/>
  </conditionalFormatting>
  <conditionalFormatting sqref="AJ19:AJ29">
    <cfRule type="top10" dxfId="96" priority="1" rank="2"/>
  </conditionalFormatting>
  <conditionalFormatting sqref="AN19:AN29">
    <cfRule type="top10" dxfId="95" priority="2" rank="2"/>
  </conditionalFormatting>
  <conditionalFormatting sqref="AO19:AO29">
    <cfRule type="top10" dxfId="94" priority="3" rank="2"/>
  </conditionalFormatting>
  <conditionalFormatting sqref="AP19:AP29">
    <cfRule type="top10" dxfId="93" priority="4" rank="2"/>
  </conditionalFormatting>
  <conditionalFormatting sqref="AQ19:AQ29">
    <cfRule type="top10" dxfId="92" priority="5" rank="2"/>
  </conditionalFormatting>
  <conditionalFormatting sqref="AR19:AR29">
    <cfRule type="top10" dxfId="91" priority="6" rank="2"/>
  </conditionalFormatting>
  <conditionalFormatting sqref="AS19:AS29">
    <cfRule type="top10" dxfId="90" priority="7" rank="2"/>
  </conditionalFormatting>
  <conditionalFormatting sqref="AT19:AT29">
    <cfRule type="top10" dxfId="89" priority="8" rank="2"/>
  </conditionalFormatting>
  <conditionalFormatting sqref="AU19:AU29">
    <cfRule type="top10" dxfId="88" priority="9" rank="2"/>
  </conditionalFormatting>
  <conditionalFormatting sqref="AV19:AV29">
    <cfRule type="top10" dxfId="87" priority="10" rank="2"/>
  </conditionalFormatting>
  <conditionalFormatting sqref="AW19:AW29">
    <cfRule type="top10" dxfId="86" priority="11" rank="2"/>
  </conditionalFormatting>
  <conditionalFormatting sqref="AX19:AX29">
    <cfRule type="top10" dxfId="85" priority="12" rank="2"/>
  </conditionalFormatting>
  <conditionalFormatting sqref="AY19:AY29">
    <cfRule type="top10" dxfId="84" priority="13" rank="2"/>
  </conditionalFormatting>
  <conditionalFormatting sqref="AZ19:AZ29">
    <cfRule type="top10" dxfId="83" priority="14" rank="2"/>
  </conditionalFormatting>
  <conditionalFormatting sqref="BA19:BA29">
    <cfRule type="top10" dxfId="82" priority="15" rank="2"/>
  </conditionalFormatting>
  <conditionalFormatting sqref="BB19:BB29">
    <cfRule type="top10" dxfId="81" priority="16" rank="2"/>
  </conditionalFormatting>
  <conditionalFormatting sqref="BC19:BC29">
    <cfRule type="top10" dxfId="80" priority="17" rank="2"/>
  </conditionalFormatting>
  <conditionalFormatting sqref="BD19:BD29">
    <cfRule type="top10" dxfId="79" priority="18" rank="2"/>
  </conditionalFormatting>
  <conditionalFormatting sqref="BE19:BE29">
    <cfRule type="top10" dxfId="78" priority="19" rank="2"/>
  </conditionalFormatting>
  <conditionalFormatting sqref="BF19:BF29">
    <cfRule type="top10" dxfId="77" priority="20" rank="2"/>
  </conditionalFormatting>
  <conditionalFormatting sqref="BG19:BG29">
    <cfRule type="top10" dxfId="76" priority="21" rank="2"/>
  </conditionalFormatting>
  <conditionalFormatting sqref="BH19:BH29">
    <cfRule type="top10" dxfId="75" priority="22" rank="2"/>
  </conditionalFormatting>
  <conditionalFormatting sqref="BI19:BI29">
    <cfRule type="top10" dxfId="74" priority="23" rank="2"/>
  </conditionalFormatting>
  <conditionalFormatting sqref="BJ19:BJ29">
    <cfRule type="top10" dxfId="73" priority="24" rank="2"/>
  </conditionalFormatting>
  <conditionalFormatting sqref="BK19:BK29">
    <cfRule type="top10" dxfId="72" priority="25" rank="2"/>
  </conditionalFormatting>
  <conditionalFormatting sqref="BL19:BL29">
    <cfRule type="top10" dxfId="71" priority="26" rank="2"/>
  </conditionalFormatting>
  <conditionalFormatting sqref="BM19:BM29">
    <cfRule type="top10" dxfId="70" priority="27" rank="2"/>
  </conditionalFormatting>
  <conditionalFormatting sqref="BN19:BN29">
    <cfRule type="top10" dxfId="69" priority="28" rank="2"/>
  </conditionalFormatting>
  <conditionalFormatting sqref="BO19:BO29">
    <cfRule type="top10" dxfId="68" priority="29" rank="2"/>
  </conditionalFormatting>
  <conditionalFormatting sqref="BP19:BP29">
    <cfRule type="top10" dxfId="67" priority="30" rank="2"/>
  </conditionalFormatting>
  <conditionalFormatting sqref="BQ19:BQ29">
    <cfRule type="top10" dxfId="66" priority="31" rank="2"/>
  </conditionalFormatting>
  <conditionalFormatting sqref="BR19:BR29">
    <cfRule type="top10" dxfId="65" priority="32" rank="2"/>
  </conditionalFormatting>
  <conditionalFormatting sqref="BS19:BS29">
    <cfRule type="top10" dxfId="64" priority="33" rank="2"/>
  </conditionalFormatting>
  <conditionalFormatting sqref="BT19:BT29">
    <cfRule type="top10" dxfId="63" priority="34" rank="2"/>
  </conditionalFormatting>
  <conditionalFormatting sqref="BU19:BU29">
    <cfRule type="top10" dxfId="62" priority="35" rank="2"/>
  </conditionalFormatting>
  <conditionalFormatting sqref="BV19:BV29">
    <cfRule type="top10" dxfId="61" priority="36" rank="2"/>
  </conditionalFormatting>
  <conditionalFormatting sqref="BW19:BW29">
    <cfRule type="top10" dxfId="60" priority="37" rank="2"/>
  </conditionalFormatting>
  <conditionalFormatting sqref="BX19:BX29">
    <cfRule type="top10" dxfId="59" priority="38" rank="2"/>
  </conditionalFormatting>
  <conditionalFormatting sqref="J51:M85">
    <cfRule type="top10" dxfId="58" priority="816" rank="2"/>
  </conditionalFormatting>
  <conditionalFormatting sqref="N51:P85">
    <cfRule type="top10" dxfId="57" priority="818" rank="2"/>
  </conditionalFormatting>
  <conditionalFormatting sqref="Q51:S85">
    <cfRule type="top10" dxfId="56" priority="820" rank="2"/>
  </conditionalFormatting>
  <conditionalFormatting sqref="AA51:AC85">
    <cfRule type="top10" dxfId="55" priority="822" rank="2"/>
  </conditionalFormatting>
  <conditionalFormatting sqref="AD51:AE85">
    <cfRule type="top10" dxfId="54" priority="824" rank="2"/>
  </conditionalFormatting>
  <conditionalFormatting sqref="AF51:AG85">
    <cfRule type="top10" dxfId="53" priority="826" rank="2"/>
  </conditionalFormatting>
  <conditionalFormatting sqref="AJ51:AJ85">
    <cfRule type="top10" dxfId="52" priority="828" rank="2"/>
  </conditionalFormatting>
  <conditionalFormatting sqref="T51:V85">
    <cfRule type="top10" dxfId="51" priority="830" rank="2"/>
  </conditionalFormatting>
  <conditionalFormatting sqref="W51:X85">
    <cfRule type="top10" dxfId="50" priority="832" rank="2"/>
  </conditionalFormatting>
  <conditionalFormatting sqref="Y51:Z85">
    <cfRule type="top10" dxfId="49" priority="834" rank="2"/>
  </conditionalFormatting>
  <conditionalFormatting sqref="AN51:BX85">
    <cfRule type="top10" dxfId="48" priority="836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"/>
  <sheetViews>
    <sheetView workbookViewId="0">
      <selection activeCell="H28" sqref="H28"/>
    </sheetView>
  </sheetViews>
  <sheetFormatPr defaultRowHeight="15" x14ac:dyDescent="0.25"/>
  <sheetData>
    <row r="1" spans="1:61" s="25" customFormat="1" x14ac:dyDescent="0.25">
      <c r="B1" s="3"/>
      <c r="C1" s="3"/>
      <c r="D1" s="3"/>
      <c r="E1" s="3"/>
      <c r="F1" s="3"/>
      <c r="G1" s="3"/>
      <c r="H1" s="3"/>
      <c r="J1" s="12"/>
      <c r="K1" s="12"/>
      <c r="L1" s="12"/>
      <c r="M1" s="17"/>
      <c r="N1" s="17"/>
      <c r="O1" s="17"/>
      <c r="P1" s="12"/>
      <c r="Q1" s="12"/>
      <c r="R1" s="12"/>
      <c r="T1" s="10" t="s">
        <v>69</v>
      </c>
      <c r="U1" s="27"/>
      <c r="V1" s="27"/>
      <c r="W1" s="27"/>
      <c r="X1" s="26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61" s="25" customFormat="1" x14ac:dyDescent="0.25">
      <c r="B2" s="3"/>
      <c r="C2" s="3"/>
      <c r="D2" s="3"/>
      <c r="E2" s="3"/>
      <c r="F2" s="3"/>
      <c r="G2" s="3"/>
      <c r="H2" s="3"/>
      <c r="J2" s="16" t="s">
        <v>82</v>
      </c>
      <c r="K2" s="12"/>
      <c r="L2" s="12"/>
      <c r="M2" s="17"/>
      <c r="N2" s="17"/>
      <c r="O2" s="17"/>
      <c r="P2" s="12"/>
      <c r="Q2" s="12"/>
      <c r="R2" s="12"/>
      <c r="U2" s="27"/>
      <c r="V2" s="27"/>
      <c r="W2" s="27"/>
      <c r="X2" s="26"/>
      <c r="Y2" s="28" t="s">
        <v>53</v>
      </c>
      <c r="Z2" s="28"/>
      <c r="AA2" s="28"/>
      <c r="AB2" s="28"/>
      <c r="AC2" s="28"/>
      <c r="AD2" s="28"/>
      <c r="AE2" s="28"/>
      <c r="AF2" s="28"/>
      <c r="AG2" s="28"/>
      <c r="AH2" s="28"/>
      <c r="AI2" s="25" t="s">
        <v>54</v>
      </c>
    </row>
    <row r="3" spans="1:61" s="25" customFormat="1" x14ac:dyDescent="0.25">
      <c r="B3" s="3"/>
      <c r="C3" s="3"/>
      <c r="D3" s="3"/>
      <c r="E3" s="3"/>
      <c r="F3" s="3"/>
      <c r="G3" s="3"/>
      <c r="H3" s="3"/>
      <c r="J3" s="12"/>
      <c r="K3" s="12"/>
      <c r="L3" s="12"/>
      <c r="M3" s="17"/>
      <c r="N3" s="17"/>
      <c r="O3" s="17"/>
      <c r="P3" s="12"/>
      <c r="Q3" s="12"/>
      <c r="R3" s="12"/>
      <c r="T3" s="3" t="s">
        <v>52</v>
      </c>
      <c r="U3" s="25">
        <f>MATCH(MAX(U8:U126),U8:U126,0)</f>
        <v>27</v>
      </c>
      <c r="V3" s="25">
        <f>MATCH(MIN(V8:V126),V8:V126,0)</f>
        <v>27</v>
      </c>
      <c r="W3" s="25">
        <f t="shared" ref="W3:BI3" si="0">MATCH(MAX(W8:W126),W8:W126,0)</f>
        <v>27</v>
      </c>
      <c r="X3" s="26">
        <f t="shared" si="0"/>
        <v>10</v>
      </c>
      <c r="Y3" s="28">
        <f t="shared" si="0"/>
        <v>14</v>
      </c>
      <c r="Z3" s="28">
        <f t="shared" si="0"/>
        <v>10</v>
      </c>
      <c r="AA3" s="28">
        <f t="shared" si="0"/>
        <v>20</v>
      </c>
      <c r="AB3" s="28">
        <f t="shared" si="0"/>
        <v>10</v>
      </c>
      <c r="AC3" s="28">
        <f t="shared" si="0"/>
        <v>17</v>
      </c>
      <c r="AD3" s="28">
        <f t="shared" si="0"/>
        <v>3</v>
      </c>
      <c r="AE3" s="28">
        <f t="shared" si="0"/>
        <v>11</v>
      </c>
      <c r="AF3" s="28">
        <f t="shared" si="0"/>
        <v>29</v>
      </c>
      <c r="AG3" s="28">
        <f t="shared" si="0"/>
        <v>1</v>
      </c>
      <c r="AH3" s="28">
        <f t="shared" si="0"/>
        <v>10</v>
      </c>
      <c r="AI3" s="25">
        <f t="shared" si="0"/>
        <v>14</v>
      </c>
      <c r="AJ3" s="25">
        <f t="shared" si="0"/>
        <v>30</v>
      </c>
      <c r="AK3" s="25">
        <f t="shared" si="0"/>
        <v>1</v>
      </c>
      <c r="AL3" s="25">
        <f t="shared" si="0"/>
        <v>8</v>
      </c>
      <c r="AM3" s="25">
        <f t="shared" si="0"/>
        <v>10</v>
      </c>
      <c r="AN3" s="25">
        <f t="shared" si="0"/>
        <v>10</v>
      </c>
      <c r="AO3" s="25">
        <f t="shared" si="0"/>
        <v>16</v>
      </c>
      <c r="AP3" s="25">
        <f t="shared" si="0"/>
        <v>18</v>
      </c>
      <c r="AQ3" s="25">
        <f t="shared" si="0"/>
        <v>10</v>
      </c>
      <c r="AR3" s="25">
        <f t="shared" si="0"/>
        <v>6</v>
      </c>
      <c r="AS3" s="25">
        <f t="shared" si="0"/>
        <v>26</v>
      </c>
      <c r="AT3" s="25">
        <f t="shared" si="0"/>
        <v>18</v>
      </c>
      <c r="AU3" s="25">
        <f t="shared" si="0"/>
        <v>10</v>
      </c>
      <c r="AV3" s="25">
        <f t="shared" si="0"/>
        <v>10</v>
      </c>
      <c r="AW3" s="25">
        <f t="shared" si="0"/>
        <v>27</v>
      </c>
      <c r="AX3" s="25">
        <f t="shared" si="0"/>
        <v>7</v>
      </c>
      <c r="AY3" s="25">
        <f t="shared" si="0"/>
        <v>15</v>
      </c>
      <c r="AZ3" s="25">
        <f t="shared" si="0"/>
        <v>29</v>
      </c>
      <c r="BA3" s="25">
        <f t="shared" si="0"/>
        <v>22</v>
      </c>
      <c r="BB3" s="25">
        <f t="shared" si="0"/>
        <v>11</v>
      </c>
      <c r="BC3" s="25">
        <f t="shared" si="0"/>
        <v>28</v>
      </c>
      <c r="BD3" s="25">
        <f t="shared" si="0"/>
        <v>4</v>
      </c>
      <c r="BE3" s="25">
        <f t="shared" si="0"/>
        <v>16</v>
      </c>
      <c r="BF3" s="25">
        <f t="shared" si="0"/>
        <v>10</v>
      </c>
      <c r="BG3" s="25">
        <f t="shared" si="0"/>
        <v>10</v>
      </c>
      <c r="BH3" s="25">
        <f t="shared" si="0"/>
        <v>17</v>
      </c>
      <c r="BI3" s="25">
        <f t="shared" si="0"/>
        <v>20</v>
      </c>
    </row>
    <row r="4" spans="1:61" s="25" customFormat="1" x14ac:dyDescent="0.25">
      <c r="B4" s="3"/>
      <c r="C4" s="3"/>
      <c r="D4" s="3"/>
      <c r="E4" s="3"/>
      <c r="F4" s="3"/>
      <c r="G4" s="3"/>
      <c r="H4" s="3"/>
      <c r="J4" s="12"/>
      <c r="K4" s="12"/>
      <c r="L4" s="12"/>
      <c r="M4" s="17"/>
      <c r="N4" s="17"/>
      <c r="O4" s="17"/>
      <c r="P4" s="12"/>
      <c r="Q4" s="12"/>
      <c r="R4" s="12"/>
      <c r="T4" s="3"/>
      <c r="X4" s="26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 spans="1:61" s="25" customFormat="1" x14ac:dyDescent="0.25">
      <c r="B5" s="3"/>
      <c r="C5" s="3"/>
      <c r="D5" s="3"/>
      <c r="E5" s="3"/>
      <c r="F5" s="3"/>
      <c r="G5" s="3"/>
      <c r="H5" s="3"/>
      <c r="J5" s="12"/>
      <c r="K5" s="13" t="s">
        <v>78</v>
      </c>
      <c r="L5" s="12"/>
      <c r="M5" s="17"/>
      <c r="N5" s="18" t="s">
        <v>53</v>
      </c>
      <c r="O5" s="17"/>
      <c r="P5" s="12"/>
      <c r="Q5" s="13" t="s">
        <v>77</v>
      </c>
      <c r="R5" s="12"/>
      <c r="T5" s="3"/>
      <c r="U5" s="27"/>
      <c r="V5" s="27"/>
      <c r="W5" s="27"/>
      <c r="X5" s="28" t="s">
        <v>55</v>
      </c>
      <c r="Y5" s="28" t="s">
        <v>57</v>
      </c>
      <c r="Z5" s="28" t="s">
        <v>57</v>
      </c>
      <c r="AA5" s="28" t="s">
        <v>57</v>
      </c>
      <c r="AB5" s="28" t="s">
        <v>57</v>
      </c>
      <c r="AC5" s="28" t="s">
        <v>57</v>
      </c>
      <c r="AD5" s="28" t="s">
        <v>56</v>
      </c>
      <c r="AE5" s="28" t="s">
        <v>56</v>
      </c>
      <c r="AF5" s="28" t="s">
        <v>56</v>
      </c>
      <c r="AG5" s="28" t="s">
        <v>56</v>
      </c>
      <c r="AH5" s="28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1" s="25" customFormat="1" x14ac:dyDescent="0.25">
      <c r="B6" s="3"/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s="25" t="s">
        <v>0</v>
      </c>
      <c r="U6" s="27" t="s">
        <v>1</v>
      </c>
      <c r="V6" s="27" t="s">
        <v>2</v>
      </c>
      <c r="W6" s="27" t="s">
        <v>3</v>
      </c>
      <c r="X6" s="26" t="s">
        <v>4</v>
      </c>
      <c r="Y6" s="28" t="s">
        <v>5</v>
      </c>
      <c r="Z6" s="28" t="s">
        <v>6</v>
      </c>
      <c r="AA6" s="28" t="s">
        <v>7</v>
      </c>
      <c r="AB6" s="28" t="s">
        <v>8</v>
      </c>
      <c r="AC6" s="28" t="s">
        <v>9</v>
      </c>
      <c r="AD6" s="28" t="s">
        <v>10</v>
      </c>
      <c r="AE6" s="28" t="s">
        <v>11</v>
      </c>
      <c r="AF6" s="28" t="s">
        <v>12</v>
      </c>
      <c r="AG6" s="28" t="s">
        <v>13</v>
      </c>
      <c r="AH6" s="28" t="s">
        <v>14</v>
      </c>
      <c r="AI6" s="25" t="s">
        <v>15</v>
      </c>
      <c r="AJ6" s="25" t="s">
        <v>16</v>
      </c>
      <c r="AK6" s="25" t="s">
        <v>17</v>
      </c>
      <c r="AL6" s="25" t="s">
        <v>18</v>
      </c>
      <c r="AM6" s="25" t="s">
        <v>19</v>
      </c>
      <c r="AN6" s="25" t="s">
        <v>20</v>
      </c>
      <c r="AO6" s="25" t="s">
        <v>21</v>
      </c>
      <c r="AP6" s="25" t="s">
        <v>22</v>
      </c>
      <c r="AQ6" s="25" t="s">
        <v>23</v>
      </c>
      <c r="AR6" s="25" t="s">
        <v>24</v>
      </c>
      <c r="AS6" s="25" t="s">
        <v>25</v>
      </c>
      <c r="AT6" s="25" t="s">
        <v>26</v>
      </c>
      <c r="AU6" s="25" t="s">
        <v>27</v>
      </c>
      <c r="AV6" s="25" t="s">
        <v>28</v>
      </c>
      <c r="AW6" s="25" t="s">
        <v>29</v>
      </c>
      <c r="AX6" s="25" t="s">
        <v>30</v>
      </c>
      <c r="AY6" s="25" t="s">
        <v>31</v>
      </c>
      <c r="AZ6" s="25" t="s">
        <v>32</v>
      </c>
      <c r="BA6" s="25" t="s">
        <v>33</v>
      </c>
      <c r="BB6" s="25" t="s">
        <v>34</v>
      </c>
      <c r="BC6" s="25" t="s">
        <v>35</v>
      </c>
      <c r="BD6" s="25" t="s">
        <v>36</v>
      </c>
      <c r="BE6" s="25" t="s">
        <v>37</v>
      </c>
      <c r="BF6" s="25" t="s">
        <v>38</v>
      </c>
      <c r="BG6" s="25" t="s">
        <v>39</v>
      </c>
      <c r="BH6" s="25" t="s">
        <v>40</v>
      </c>
      <c r="BI6" s="25" t="s">
        <v>41</v>
      </c>
    </row>
    <row r="7" spans="1:61" s="25" customFormat="1" x14ac:dyDescent="0.25">
      <c r="A7" s="25" t="s">
        <v>51</v>
      </c>
      <c r="B7" s="3"/>
      <c r="C7" s="3"/>
      <c r="D7" s="3"/>
      <c r="E7" s="3"/>
      <c r="F7" s="3"/>
      <c r="G7" s="3"/>
      <c r="H7" s="3"/>
      <c r="J7" s="12"/>
      <c r="K7" s="12"/>
      <c r="L7" s="12"/>
      <c r="M7" s="17"/>
      <c r="N7" s="17"/>
      <c r="O7" s="17"/>
      <c r="P7" s="12"/>
      <c r="Q7" s="12"/>
      <c r="R7" s="12"/>
      <c r="U7" s="27"/>
      <c r="V7" s="27"/>
      <c r="W7" s="27"/>
      <c r="X7" s="26"/>
      <c r="Y7" s="28"/>
      <c r="Z7" s="28"/>
      <c r="AA7" s="28"/>
      <c r="AB7" s="28"/>
      <c r="AC7" s="28"/>
      <c r="AD7" s="28"/>
      <c r="AE7" s="28"/>
      <c r="AF7" s="28"/>
      <c r="AG7" s="28"/>
      <c r="AH7" s="28"/>
    </row>
    <row r="8" spans="1:61" s="25" customFormat="1" x14ac:dyDescent="0.25">
      <c r="A8" s="25">
        <v>1</v>
      </c>
      <c r="B8" s="3"/>
      <c r="C8" s="19">
        <v>1.6</v>
      </c>
      <c r="D8" s="19">
        <v>-0.1</v>
      </c>
      <c r="E8" s="14">
        <v>-0.2</v>
      </c>
      <c r="F8" s="14">
        <v>1</v>
      </c>
      <c r="G8" s="14">
        <v>-0.2</v>
      </c>
      <c r="H8" s="25">
        <v>0.2</v>
      </c>
      <c r="J8" s="14">
        <f t="shared" ref="J8:J41" si="1">X8</f>
        <v>47.46</v>
      </c>
      <c r="K8" s="14">
        <f t="shared" ref="K8:K41" si="2">(SUM(Y8:AC8)+SUM(AI8:AU8))/(COUNT(Y8:AC8)+COUNT(AI8:AU8))</f>
        <v>46.420555555555559</v>
      </c>
      <c r="L8" s="14">
        <f t="shared" ref="L8:L41" si="3">(SUM(AD8:AH8)+SUM(AV8:BI8))/(COUNT(AD8:AH8)+COUNT(AV8:BI8))</f>
        <v>48.451052631578946</v>
      </c>
      <c r="M8" s="19">
        <f t="shared" ref="M8:M41" si="4">AVERAGE(Y8:AH8)</f>
        <v>50.884999999999998</v>
      </c>
      <c r="N8" s="19">
        <f t="shared" ref="N8:N41" si="5">(SUM(Y8:AC8))/(COUNT(Y8:AC8))</f>
        <v>43.724000000000004</v>
      </c>
      <c r="O8" s="19">
        <f t="shared" ref="O8:O41" si="6">(SUM(AD8:AH8))/(COUNT(AD8:AH8))</f>
        <v>58.045999999999992</v>
      </c>
      <c r="P8" s="14">
        <f t="shared" ref="P8:P41" si="7">AVERAGE(AI8:BI8)</f>
        <v>46.195925925925934</v>
      </c>
      <c r="Q8" s="14">
        <f t="shared" ref="Q8:Q41" si="8">(SUM(AI8:AU8))/(COUNT(AI8:AU8))</f>
        <v>47.457692307692312</v>
      </c>
      <c r="R8" s="14">
        <f t="shared" ref="R8:R41" si="9">(SUM(AV8:BI8))/(COUNT(AV8:BI8))</f>
        <v>45.02428571428571</v>
      </c>
      <c r="T8" s="25">
        <v>100</v>
      </c>
      <c r="U8" s="14">
        <v>52244.66</v>
      </c>
      <c r="V8" s="27">
        <v>2607.84</v>
      </c>
      <c r="W8" s="27">
        <v>90.36</v>
      </c>
      <c r="X8" s="23">
        <v>47.46</v>
      </c>
      <c r="Y8" s="24">
        <v>88.68</v>
      </c>
      <c r="Z8" s="24">
        <v>61.51</v>
      </c>
      <c r="AA8" s="24">
        <v>59.96</v>
      </c>
      <c r="AB8" s="24">
        <v>12.19</v>
      </c>
      <c r="AC8" s="24">
        <v>-3.72</v>
      </c>
      <c r="AD8" s="24">
        <v>61.34</v>
      </c>
      <c r="AE8" s="24">
        <v>51.96</v>
      </c>
      <c r="AF8" s="24">
        <v>62.08</v>
      </c>
      <c r="AG8" s="24">
        <v>92.15</v>
      </c>
      <c r="AH8" s="24">
        <v>22.7</v>
      </c>
      <c r="AI8" s="22">
        <v>98.53</v>
      </c>
      <c r="AJ8" s="22">
        <v>94.62</v>
      </c>
      <c r="AK8" s="22">
        <v>54.6</v>
      </c>
      <c r="AL8" s="22">
        <v>99.2</v>
      </c>
      <c r="AM8" s="22">
        <v>6</v>
      </c>
      <c r="AN8" s="22">
        <v>11.33</v>
      </c>
      <c r="AO8" s="22">
        <v>62.72</v>
      </c>
      <c r="AP8" s="22">
        <v>7</v>
      </c>
      <c r="AQ8" s="22">
        <v>57.28</v>
      </c>
      <c r="AR8" s="22">
        <v>14.51</v>
      </c>
      <c r="AS8" s="22">
        <v>19.2</v>
      </c>
      <c r="AT8" s="22">
        <v>15.96</v>
      </c>
      <c r="AU8" s="22">
        <v>76</v>
      </c>
      <c r="AV8" s="22">
        <v>24.55</v>
      </c>
      <c r="AW8" s="22">
        <v>73.599999999999994</v>
      </c>
      <c r="AX8" s="22">
        <v>37.43</v>
      </c>
      <c r="AY8" s="22">
        <v>25.81</v>
      </c>
      <c r="AZ8" s="22">
        <v>59.2</v>
      </c>
      <c r="BA8" s="22">
        <v>32.67</v>
      </c>
      <c r="BB8" s="22">
        <v>55.65</v>
      </c>
      <c r="BC8" s="22">
        <v>82.72</v>
      </c>
      <c r="BD8" s="22">
        <v>25.94</v>
      </c>
      <c r="BE8" s="22">
        <v>8.4</v>
      </c>
      <c r="BF8" s="22">
        <v>73.959999999999994</v>
      </c>
      <c r="BG8" s="22">
        <v>69.39</v>
      </c>
      <c r="BH8" s="22">
        <v>27.91</v>
      </c>
      <c r="BI8" s="22">
        <v>33.11</v>
      </c>
    </row>
    <row r="9" spans="1:61" s="25" customFormat="1" x14ac:dyDescent="0.25">
      <c r="A9" s="25">
        <f t="shared" ref="A9:A41" si="10">A8+1</f>
        <v>2</v>
      </c>
      <c r="B9" s="3"/>
      <c r="C9" s="19">
        <v>0.5</v>
      </c>
      <c r="D9" s="19">
        <v>-0.1</v>
      </c>
      <c r="E9" s="14">
        <v>0.4</v>
      </c>
      <c r="F9" s="14">
        <v>0.8</v>
      </c>
      <c r="G9" s="14">
        <v>0.1</v>
      </c>
      <c r="H9" s="25">
        <v>0.3</v>
      </c>
      <c r="J9" s="14">
        <f t="shared" si="1"/>
        <v>47.78</v>
      </c>
      <c r="K9" s="14">
        <f t="shared" si="2"/>
        <v>47.026111111111113</v>
      </c>
      <c r="L9" s="14">
        <f t="shared" si="3"/>
        <v>48.486842105263158</v>
      </c>
      <c r="M9" s="19">
        <f t="shared" si="4"/>
        <v>52.182000000000002</v>
      </c>
      <c r="N9" s="19">
        <f t="shared" si="5"/>
        <v>48.718000000000004</v>
      </c>
      <c r="O9" s="19">
        <f t="shared" si="6"/>
        <v>55.645999999999994</v>
      </c>
      <c r="P9" s="14">
        <f t="shared" si="7"/>
        <v>46.144444444444446</v>
      </c>
      <c r="Q9" s="14">
        <f t="shared" si="8"/>
        <v>46.375384615384618</v>
      </c>
      <c r="R9" s="14">
        <f t="shared" si="9"/>
        <v>45.93</v>
      </c>
      <c r="T9" s="25">
        <v>100</v>
      </c>
      <c r="U9" s="14">
        <v>52339.92</v>
      </c>
      <c r="V9" s="27">
        <v>2512.58</v>
      </c>
      <c r="W9" s="27">
        <v>90.7</v>
      </c>
      <c r="X9" s="23">
        <v>47.78</v>
      </c>
      <c r="Y9" s="24">
        <v>84.34</v>
      </c>
      <c r="Z9" s="24">
        <v>65.84</v>
      </c>
      <c r="AA9" s="24">
        <v>74.680000000000007</v>
      </c>
      <c r="AB9" s="24">
        <v>11.01</v>
      </c>
      <c r="AC9" s="24">
        <v>7.72</v>
      </c>
      <c r="AD9" s="24">
        <v>47.82</v>
      </c>
      <c r="AE9" s="24">
        <v>59.43</v>
      </c>
      <c r="AF9" s="24">
        <v>56.23</v>
      </c>
      <c r="AG9" s="24">
        <v>90.63</v>
      </c>
      <c r="AH9" s="24">
        <v>24.12</v>
      </c>
      <c r="AI9" s="22">
        <v>99.12</v>
      </c>
      <c r="AJ9" s="22">
        <v>97.15</v>
      </c>
      <c r="AK9" s="22">
        <v>4.5999999999999996</v>
      </c>
      <c r="AL9" s="22">
        <v>99.2</v>
      </c>
      <c r="AM9" s="22">
        <v>26.4</v>
      </c>
      <c r="AN9" s="22">
        <v>13.87</v>
      </c>
      <c r="AO9" s="22">
        <v>64.86</v>
      </c>
      <c r="AP9" s="22">
        <v>2.8</v>
      </c>
      <c r="AQ9" s="22">
        <v>52.6</v>
      </c>
      <c r="AR9" s="22">
        <v>21.31</v>
      </c>
      <c r="AS9" s="22">
        <v>29.76</v>
      </c>
      <c r="AT9" s="22">
        <v>15.31</v>
      </c>
      <c r="AU9" s="22">
        <v>75.900000000000006</v>
      </c>
      <c r="AV9" s="22">
        <v>16.59</v>
      </c>
      <c r="AW9" s="22">
        <v>81.2</v>
      </c>
      <c r="AX9" s="22">
        <v>37.67</v>
      </c>
      <c r="AY9" s="22">
        <v>22.61</v>
      </c>
      <c r="AZ9" s="22">
        <v>38.03</v>
      </c>
      <c r="BA9" s="22">
        <v>42.5</v>
      </c>
      <c r="BB9" s="22">
        <v>62.24</v>
      </c>
      <c r="BC9" s="22">
        <v>82.52</v>
      </c>
      <c r="BD9" s="22">
        <v>22.41</v>
      </c>
      <c r="BE9" s="22">
        <v>24.36</v>
      </c>
      <c r="BF9" s="22">
        <v>76.75</v>
      </c>
      <c r="BG9" s="22">
        <v>71.52</v>
      </c>
      <c r="BH9" s="22">
        <v>30.45</v>
      </c>
      <c r="BI9" s="22">
        <v>34.17</v>
      </c>
    </row>
    <row r="10" spans="1:61" s="25" customFormat="1" x14ac:dyDescent="0.25">
      <c r="A10" s="25">
        <f t="shared" si="10"/>
        <v>3</v>
      </c>
      <c r="B10" s="3"/>
      <c r="C10" s="19">
        <v>1.5</v>
      </c>
      <c r="D10" s="19">
        <v>-0.1</v>
      </c>
      <c r="E10" s="14">
        <v>0</v>
      </c>
      <c r="F10" s="14">
        <v>1.4</v>
      </c>
      <c r="G10" s="14">
        <v>-0.2</v>
      </c>
      <c r="H10" s="25">
        <v>-0.5</v>
      </c>
      <c r="J10" s="14">
        <f t="shared" si="1"/>
        <v>48.03</v>
      </c>
      <c r="K10" s="14">
        <f t="shared" si="2"/>
        <v>46.589444444444453</v>
      </c>
      <c r="L10" s="14">
        <f t="shared" si="3"/>
        <v>49.394210526315788</v>
      </c>
      <c r="M10" s="19">
        <f t="shared" si="4"/>
        <v>51.075000000000003</v>
      </c>
      <c r="N10" s="19">
        <f t="shared" si="5"/>
        <v>43.763999999999996</v>
      </c>
      <c r="O10" s="19">
        <f t="shared" si="6"/>
        <v>58.386000000000003</v>
      </c>
      <c r="P10" s="14">
        <f t="shared" si="7"/>
        <v>46.901851851851852</v>
      </c>
      <c r="Q10" s="14">
        <f t="shared" si="8"/>
        <v>47.676153846153852</v>
      </c>
      <c r="R10" s="14">
        <f t="shared" si="9"/>
        <v>46.182857142857145</v>
      </c>
      <c r="T10" s="25">
        <v>100</v>
      </c>
      <c r="U10" s="14">
        <v>52333.07</v>
      </c>
      <c r="V10" s="27">
        <v>2519.4299999999998</v>
      </c>
      <c r="W10" s="27">
        <v>90.6</v>
      </c>
      <c r="X10" s="23">
        <v>48.03</v>
      </c>
      <c r="Y10" s="24">
        <v>92.12</v>
      </c>
      <c r="Z10" s="24">
        <v>56.12</v>
      </c>
      <c r="AA10" s="24">
        <v>54.06</v>
      </c>
      <c r="AB10" s="24">
        <v>16.079999999999998</v>
      </c>
      <c r="AC10" s="24">
        <v>0.44</v>
      </c>
      <c r="AD10" s="24">
        <v>67.459999999999994</v>
      </c>
      <c r="AE10" s="24">
        <v>50.17</v>
      </c>
      <c r="AF10" s="24">
        <v>61.6</v>
      </c>
      <c r="AG10" s="24">
        <v>87.95</v>
      </c>
      <c r="AH10" s="24">
        <v>24.75</v>
      </c>
      <c r="AI10" s="22">
        <v>98.49</v>
      </c>
      <c r="AJ10" s="22">
        <v>93.3</v>
      </c>
      <c r="AK10" s="22">
        <v>40.799999999999997</v>
      </c>
      <c r="AL10" s="22">
        <v>98.8</v>
      </c>
      <c r="AM10" s="22">
        <v>12</v>
      </c>
      <c r="AN10" s="22">
        <v>6.67</v>
      </c>
      <c r="AO10" s="22">
        <v>55.12</v>
      </c>
      <c r="AP10" s="22">
        <v>25.2</v>
      </c>
      <c r="AQ10" s="22">
        <v>66.22</v>
      </c>
      <c r="AR10" s="22">
        <v>8</v>
      </c>
      <c r="AS10" s="22">
        <v>9.6</v>
      </c>
      <c r="AT10" s="22">
        <v>24.09</v>
      </c>
      <c r="AU10" s="22">
        <v>81.5</v>
      </c>
      <c r="AV10" s="22">
        <v>16.28</v>
      </c>
      <c r="AW10" s="22">
        <v>87.8</v>
      </c>
      <c r="AX10" s="22">
        <v>41.18</v>
      </c>
      <c r="AY10" s="22">
        <v>25.23</v>
      </c>
      <c r="AZ10" s="22">
        <v>60.43</v>
      </c>
      <c r="BA10" s="22">
        <v>33.82</v>
      </c>
      <c r="BB10" s="22">
        <v>52.12</v>
      </c>
      <c r="BC10" s="22">
        <v>82.58</v>
      </c>
      <c r="BD10" s="22">
        <v>27.6</v>
      </c>
      <c r="BE10" s="22">
        <v>16.7</v>
      </c>
      <c r="BF10" s="22">
        <v>74.239999999999995</v>
      </c>
      <c r="BG10" s="22">
        <v>69.349999999999994</v>
      </c>
      <c r="BH10" s="22">
        <v>29.94</v>
      </c>
      <c r="BI10" s="22">
        <v>29.29</v>
      </c>
    </row>
    <row r="11" spans="1:61" s="25" customFormat="1" x14ac:dyDescent="0.25">
      <c r="A11" s="25">
        <f t="shared" si="10"/>
        <v>4</v>
      </c>
      <c r="B11" s="3"/>
      <c r="C11" s="19">
        <v>1.5</v>
      </c>
      <c r="D11" s="19">
        <v>-0.1</v>
      </c>
      <c r="E11" s="14">
        <v>0</v>
      </c>
      <c r="F11" s="14">
        <v>1.3</v>
      </c>
      <c r="G11" s="14">
        <v>-0.2</v>
      </c>
      <c r="H11" s="25">
        <v>-0.5</v>
      </c>
      <c r="J11" s="14">
        <f t="shared" si="1"/>
        <v>46.05</v>
      </c>
      <c r="K11" s="14">
        <f t="shared" si="2"/>
        <v>42.839444444444446</v>
      </c>
      <c r="L11" s="14">
        <f t="shared" si="3"/>
        <v>49.081052631578949</v>
      </c>
      <c r="M11" s="19">
        <f t="shared" si="4"/>
        <v>50.947000000000003</v>
      </c>
      <c r="N11" s="19">
        <f t="shared" si="5"/>
        <v>44.244000000000014</v>
      </c>
      <c r="O11" s="19">
        <f t="shared" si="6"/>
        <v>57.65</v>
      </c>
      <c r="P11" s="14">
        <f t="shared" si="7"/>
        <v>44.228888888888882</v>
      </c>
      <c r="Q11" s="14">
        <f t="shared" si="8"/>
        <v>42.299230769230768</v>
      </c>
      <c r="R11" s="14">
        <f t="shared" si="9"/>
        <v>46.020714285714284</v>
      </c>
      <c r="T11" s="25">
        <v>100</v>
      </c>
      <c r="U11" s="14">
        <v>52347.5</v>
      </c>
      <c r="V11" s="27">
        <v>2505</v>
      </c>
      <c r="W11" s="27">
        <v>90.52</v>
      </c>
      <c r="X11" s="23">
        <v>46.05</v>
      </c>
      <c r="Y11" s="24">
        <v>87.76</v>
      </c>
      <c r="Z11" s="24">
        <v>61.47</v>
      </c>
      <c r="AA11" s="24">
        <v>61.36</v>
      </c>
      <c r="AB11" s="24">
        <v>10.8</v>
      </c>
      <c r="AC11" s="24">
        <v>-0.17</v>
      </c>
      <c r="AD11" s="24">
        <v>62.7</v>
      </c>
      <c r="AE11" s="24">
        <v>51.01</v>
      </c>
      <c r="AF11" s="24">
        <v>59.96</v>
      </c>
      <c r="AG11" s="24">
        <v>89.63</v>
      </c>
      <c r="AH11" s="24">
        <v>24.95</v>
      </c>
      <c r="AI11" s="22">
        <v>98.73</v>
      </c>
      <c r="AJ11" s="22">
        <v>95.37</v>
      </c>
      <c r="AK11" s="22">
        <v>-23.4</v>
      </c>
      <c r="AL11" s="22">
        <v>98.8</v>
      </c>
      <c r="AM11" s="22">
        <v>10.8</v>
      </c>
      <c r="AN11" s="22">
        <v>16.13</v>
      </c>
      <c r="AO11" s="22">
        <v>59.5</v>
      </c>
      <c r="AP11" s="22">
        <v>0.2</v>
      </c>
      <c r="AQ11" s="22">
        <v>62.2</v>
      </c>
      <c r="AR11" s="22">
        <v>3.01</v>
      </c>
      <c r="AS11" s="22">
        <v>17.04</v>
      </c>
      <c r="AT11" s="22">
        <v>28.45</v>
      </c>
      <c r="AU11" s="22">
        <v>83.06</v>
      </c>
      <c r="AV11" s="22">
        <v>23.13</v>
      </c>
      <c r="AW11" s="22">
        <v>81.400000000000006</v>
      </c>
      <c r="AX11" s="22">
        <v>41.62</v>
      </c>
      <c r="AY11" s="22">
        <v>16.16</v>
      </c>
      <c r="AZ11" s="22">
        <v>53.65</v>
      </c>
      <c r="BA11" s="22">
        <v>40.98</v>
      </c>
      <c r="BB11" s="22">
        <v>55.97</v>
      </c>
      <c r="BC11" s="22">
        <v>82.73</v>
      </c>
      <c r="BD11" s="22">
        <v>29.46</v>
      </c>
      <c r="BE11" s="22">
        <v>12.74</v>
      </c>
      <c r="BF11" s="22">
        <v>74.98</v>
      </c>
      <c r="BG11" s="22">
        <v>69.239999999999995</v>
      </c>
      <c r="BH11" s="22">
        <v>31.12</v>
      </c>
      <c r="BI11" s="22">
        <v>31.11</v>
      </c>
    </row>
    <row r="12" spans="1:61" s="25" customFormat="1" x14ac:dyDescent="0.25">
      <c r="A12" s="25">
        <f t="shared" si="10"/>
        <v>5</v>
      </c>
      <c r="B12" s="3"/>
      <c r="C12" s="19">
        <v>0.8</v>
      </c>
      <c r="D12" s="19">
        <v>0.5</v>
      </c>
      <c r="E12" s="14">
        <v>0.3</v>
      </c>
      <c r="F12" s="14">
        <v>1</v>
      </c>
      <c r="G12" s="14">
        <v>-0.2</v>
      </c>
      <c r="H12" s="25">
        <v>0.1</v>
      </c>
      <c r="J12" s="14">
        <f t="shared" si="1"/>
        <v>47.8</v>
      </c>
      <c r="K12" s="14">
        <f t="shared" si="2"/>
        <v>48.151666666666664</v>
      </c>
      <c r="L12" s="14">
        <f t="shared" si="3"/>
        <v>47.468947368421048</v>
      </c>
      <c r="M12" s="19">
        <f t="shared" si="4"/>
        <v>52</v>
      </c>
      <c r="N12" s="19">
        <f t="shared" si="5"/>
        <v>48.885999999999996</v>
      </c>
      <c r="O12" s="19">
        <f t="shared" si="6"/>
        <v>55.113999999999997</v>
      </c>
      <c r="P12" s="14">
        <f t="shared" si="7"/>
        <v>46.245925925925924</v>
      </c>
      <c r="Q12" s="14">
        <f t="shared" si="8"/>
        <v>47.869230769230768</v>
      </c>
      <c r="R12" s="14">
        <f t="shared" si="9"/>
        <v>44.738571428571426</v>
      </c>
      <c r="T12" s="25">
        <v>100</v>
      </c>
      <c r="U12" s="14">
        <v>52224.33</v>
      </c>
      <c r="V12" s="27">
        <v>2628.17</v>
      </c>
      <c r="W12" s="27">
        <v>90.36</v>
      </c>
      <c r="X12" s="23">
        <v>47.8</v>
      </c>
      <c r="Y12" s="24">
        <v>89.32</v>
      </c>
      <c r="Z12" s="24">
        <v>67.88</v>
      </c>
      <c r="AA12" s="24">
        <v>67.22</v>
      </c>
      <c r="AB12" s="24">
        <v>13.57</v>
      </c>
      <c r="AC12" s="24">
        <v>6.44</v>
      </c>
      <c r="AD12" s="24">
        <v>53.8</v>
      </c>
      <c r="AE12" s="24">
        <v>53.73</v>
      </c>
      <c r="AF12" s="24">
        <v>58.68</v>
      </c>
      <c r="AG12" s="24">
        <v>89.73</v>
      </c>
      <c r="AH12" s="24">
        <v>19.63</v>
      </c>
      <c r="AI12" s="22">
        <v>98.53</v>
      </c>
      <c r="AJ12" s="22">
        <v>96.33</v>
      </c>
      <c r="AK12" s="22">
        <v>43</v>
      </c>
      <c r="AL12" s="22">
        <v>99.2</v>
      </c>
      <c r="AM12" s="22">
        <v>10.8</v>
      </c>
      <c r="AN12" s="22">
        <v>2.93</v>
      </c>
      <c r="AO12" s="22">
        <v>61.48</v>
      </c>
      <c r="AP12" s="22">
        <v>15</v>
      </c>
      <c r="AQ12" s="22">
        <v>58.9</v>
      </c>
      <c r="AR12" s="22">
        <v>8.75</v>
      </c>
      <c r="AS12" s="22">
        <v>30.24</v>
      </c>
      <c r="AT12" s="22">
        <v>18.22</v>
      </c>
      <c r="AU12" s="22">
        <v>78.92</v>
      </c>
      <c r="AV12" s="22">
        <v>16.12</v>
      </c>
      <c r="AW12" s="22">
        <v>68.599999999999994</v>
      </c>
      <c r="AX12" s="22">
        <v>42.02</v>
      </c>
      <c r="AY12" s="22">
        <v>22.72</v>
      </c>
      <c r="AZ12" s="22">
        <v>51.25</v>
      </c>
      <c r="BA12" s="22">
        <v>43.21</v>
      </c>
      <c r="BB12" s="22">
        <v>59.07</v>
      </c>
      <c r="BC12" s="22">
        <v>82.7</v>
      </c>
      <c r="BD12" s="22">
        <v>24.51</v>
      </c>
      <c r="BE12" s="22">
        <v>15.74</v>
      </c>
      <c r="BF12" s="22">
        <v>74.12</v>
      </c>
      <c r="BG12" s="22">
        <v>70.86</v>
      </c>
      <c r="BH12" s="22">
        <v>25.61</v>
      </c>
      <c r="BI12" s="22">
        <v>29.81</v>
      </c>
    </row>
    <row r="13" spans="1:61" s="25" customFormat="1" x14ac:dyDescent="0.25">
      <c r="A13" s="25">
        <f t="shared" si="10"/>
        <v>6</v>
      </c>
      <c r="B13" s="3"/>
      <c r="C13" s="19">
        <v>1.1000000000000001</v>
      </c>
      <c r="D13" s="19">
        <v>-0.4</v>
      </c>
      <c r="E13" s="14">
        <v>-0.2</v>
      </c>
      <c r="F13" s="14">
        <v>0.9</v>
      </c>
      <c r="G13" s="14">
        <v>0.2</v>
      </c>
      <c r="H13" s="25">
        <v>-0.4</v>
      </c>
      <c r="J13" s="14">
        <f t="shared" si="1"/>
        <v>49.38</v>
      </c>
      <c r="K13" s="14">
        <f t="shared" si="2"/>
        <v>50.941111111111105</v>
      </c>
      <c r="L13" s="14">
        <f t="shared" si="3"/>
        <v>47.902631578947371</v>
      </c>
      <c r="M13" s="19">
        <f t="shared" si="4"/>
        <v>53.407999999999994</v>
      </c>
      <c r="N13" s="19">
        <f t="shared" si="5"/>
        <v>49.005999999999993</v>
      </c>
      <c r="O13" s="19">
        <f t="shared" si="6"/>
        <v>57.81</v>
      </c>
      <c r="P13" s="14">
        <f t="shared" si="7"/>
        <v>47.889259259259248</v>
      </c>
      <c r="Q13" s="14">
        <f t="shared" si="8"/>
        <v>51.685384615384613</v>
      </c>
      <c r="R13" s="14">
        <f t="shared" si="9"/>
        <v>44.364285714285714</v>
      </c>
      <c r="T13" s="25">
        <v>100</v>
      </c>
      <c r="U13" s="14">
        <v>52423.69</v>
      </c>
      <c r="V13" s="27">
        <v>2428.81</v>
      </c>
      <c r="W13" s="27">
        <v>90.87</v>
      </c>
      <c r="X13" s="23">
        <v>49.38</v>
      </c>
      <c r="Y13" s="24">
        <v>90.1</v>
      </c>
      <c r="Z13" s="24">
        <v>68.25</v>
      </c>
      <c r="AA13" s="24">
        <v>64.66</v>
      </c>
      <c r="AB13" s="24">
        <v>18.13</v>
      </c>
      <c r="AC13" s="24">
        <v>3.89</v>
      </c>
      <c r="AD13" s="24">
        <v>43.75</v>
      </c>
      <c r="AE13" s="24">
        <v>57.75</v>
      </c>
      <c r="AF13" s="24">
        <v>60.9</v>
      </c>
      <c r="AG13" s="24">
        <v>87.97</v>
      </c>
      <c r="AH13" s="24">
        <v>38.68</v>
      </c>
      <c r="AI13" s="22">
        <v>98.42</v>
      </c>
      <c r="AJ13" s="22">
        <v>96.32</v>
      </c>
      <c r="AK13" s="22">
        <v>11.2</v>
      </c>
      <c r="AL13" s="22">
        <v>99.2</v>
      </c>
      <c r="AM13" s="22">
        <v>19.399999999999999</v>
      </c>
      <c r="AN13" s="22">
        <v>-3.2</v>
      </c>
      <c r="AO13" s="22">
        <v>59.86</v>
      </c>
      <c r="AP13" s="22">
        <v>24.8</v>
      </c>
      <c r="AQ13" s="22">
        <v>70.06</v>
      </c>
      <c r="AR13" s="22">
        <v>24.19</v>
      </c>
      <c r="AS13" s="22">
        <v>43.52</v>
      </c>
      <c r="AT13" s="22">
        <v>39.479999999999997</v>
      </c>
      <c r="AU13" s="22">
        <v>88.66</v>
      </c>
      <c r="AV13" s="22">
        <v>21.35</v>
      </c>
      <c r="AW13" s="22">
        <v>61.8</v>
      </c>
      <c r="AX13" s="22">
        <v>40.07</v>
      </c>
      <c r="AY13" s="22">
        <v>14.83</v>
      </c>
      <c r="AZ13" s="22">
        <v>34.29</v>
      </c>
      <c r="BA13" s="22">
        <v>38.86</v>
      </c>
      <c r="BB13" s="22">
        <v>60.52</v>
      </c>
      <c r="BC13" s="22">
        <v>82.68</v>
      </c>
      <c r="BD13" s="22">
        <v>14.13</v>
      </c>
      <c r="BE13" s="22">
        <v>20.98</v>
      </c>
      <c r="BF13" s="22">
        <v>75.62</v>
      </c>
      <c r="BG13" s="22">
        <v>71.52</v>
      </c>
      <c r="BH13" s="22">
        <v>44.08</v>
      </c>
      <c r="BI13" s="22">
        <v>40.369999999999997</v>
      </c>
    </row>
    <row r="14" spans="1:61" s="25" customFormat="1" x14ac:dyDescent="0.25">
      <c r="A14" s="25">
        <f t="shared" si="10"/>
        <v>7</v>
      </c>
      <c r="B14" s="3"/>
      <c r="C14" s="19">
        <v>1.1000000000000001</v>
      </c>
      <c r="D14" s="19">
        <v>-0.3</v>
      </c>
      <c r="E14" s="14">
        <v>-0.5</v>
      </c>
      <c r="F14" s="14">
        <v>1.2</v>
      </c>
      <c r="G14" s="14">
        <v>-0.2</v>
      </c>
      <c r="H14" s="25">
        <v>-0.5</v>
      </c>
      <c r="J14" s="14">
        <f t="shared" si="1"/>
        <v>49.48</v>
      </c>
      <c r="K14" s="14">
        <f t="shared" si="2"/>
        <v>47.523333333333333</v>
      </c>
      <c r="L14" s="14">
        <f t="shared" si="3"/>
        <v>51.335789473684201</v>
      </c>
      <c r="M14" s="19">
        <f t="shared" si="4"/>
        <v>53.657999999999994</v>
      </c>
      <c r="N14" s="19">
        <f t="shared" si="5"/>
        <v>45.426000000000002</v>
      </c>
      <c r="O14" s="19">
        <f t="shared" si="6"/>
        <v>61.89</v>
      </c>
      <c r="P14" s="14">
        <f t="shared" si="7"/>
        <v>47.934074074074069</v>
      </c>
      <c r="Q14" s="14">
        <f t="shared" si="8"/>
        <v>48.33</v>
      </c>
      <c r="R14" s="14">
        <f t="shared" si="9"/>
        <v>47.566428571428567</v>
      </c>
      <c r="T14" s="25">
        <v>100</v>
      </c>
      <c r="U14" s="14">
        <v>52608.94</v>
      </c>
      <c r="V14" s="27">
        <v>2243.56</v>
      </c>
      <c r="W14" s="27">
        <v>91.24</v>
      </c>
      <c r="X14" s="23">
        <v>49.48</v>
      </c>
      <c r="Y14" s="24">
        <v>88.54</v>
      </c>
      <c r="Z14" s="24">
        <v>64.569999999999993</v>
      </c>
      <c r="AA14" s="24">
        <v>62.82</v>
      </c>
      <c r="AB14" s="24">
        <v>8.5299999999999994</v>
      </c>
      <c r="AC14" s="24">
        <v>2.67</v>
      </c>
      <c r="AD14" s="24">
        <v>61.19</v>
      </c>
      <c r="AE14" s="24">
        <v>52.83</v>
      </c>
      <c r="AF14" s="24">
        <v>58.33</v>
      </c>
      <c r="AG14" s="24">
        <v>86.05</v>
      </c>
      <c r="AH14" s="24">
        <v>51.05</v>
      </c>
      <c r="AI14" s="22">
        <v>98.76</v>
      </c>
      <c r="AJ14" s="22">
        <v>96.62</v>
      </c>
      <c r="AK14" s="22">
        <v>29.2</v>
      </c>
      <c r="AL14" s="22">
        <v>99.2</v>
      </c>
      <c r="AM14" s="22">
        <v>3.8</v>
      </c>
      <c r="AN14" s="22">
        <v>-3.6</v>
      </c>
      <c r="AO14" s="22">
        <v>62.34</v>
      </c>
      <c r="AP14" s="22">
        <v>13.6</v>
      </c>
      <c r="AQ14" s="22">
        <v>61.9</v>
      </c>
      <c r="AR14" s="22">
        <v>11.12</v>
      </c>
      <c r="AS14" s="22">
        <v>32.4</v>
      </c>
      <c r="AT14" s="22">
        <v>35.520000000000003</v>
      </c>
      <c r="AU14" s="22">
        <v>87.43</v>
      </c>
      <c r="AV14" s="22">
        <v>13.03</v>
      </c>
      <c r="AW14" s="22">
        <v>79.400000000000006</v>
      </c>
      <c r="AX14" s="22">
        <v>47.05</v>
      </c>
      <c r="AY14" s="22">
        <v>12.75</v>
      </c>
      <c r="AZ14" s="22">
        <v>50.83</v>
      </c>
      <c r="BA14" s="22">
        <v>39.53</v>
      </c>
      <c r="BB14" s="22">
        <v>58.67</v>
      </c>
      <c r="BC14" s="22">
        <v>82.87</v>
      </c>
      <c r="BD14" s="22">
        <v>17.84</v>
      </c>
      <c r="BE14" s="22">
        <v>11.91</v>
      </c>
      <c r="BF14" s="22">
        <v>77.45</v>
      </c>
      <c r="BG14" s="22">
        <v>71.209999999999994</v>
      </c>
      <c r="BH14" s="22">
        <v>54.12</v>
      </c>
      <c r="BI14" s="22">
        <v>49.27</v>
      </c>
    </row>
    <row r="15" spans="1:61" s="25" customFormat="1" x14ac:dyDescent="0.25">
      <c r="A15" s="25">
        <f t="shared" si="10"/>
        <v>8</v>
      </c>
      <c r="B15" s="3"/>
      <c r="C15" s="19">
        <v>0.9</v>
      </c>
      <c r="D15" s="19">
        <v>-0.3</v>
      </c>
      <c r="E15" s="14">
        <v>-0.2</v>
      </c>
      <c r="F15" s="14">
        <v>0.6</v>
      </c>
      <c r="G15" s="14">
        <v>0.2</v>
      </c>
      <c r="H15" s="25">
        <v>0.1</v>
      </c>
      <c r="J15" s="14">
        <f t="shared" si="1"/>
        <v>49.82</v>
      </c>
      <c r="K15" s="14">
        <f t="shared" si="2"/>
        <v>51.071666666666665</v>
      </c>
      <c r="L15" s="14">
        <f t="shared" si="3"/>
        <v>48.637894736842107</v>
      </c>
      <c r="M15" s="19">
        <f t="shared" si="4"/>
        <v>50.352999999999994</v>
      </c>
      <c r="N15" s="19">
        <f t="shared" si="5"/>
        <v>50.855999999999995</v>
      </c>
      <c r="O15" s="19">
        <f t="shared" si="6"/>
        <v>49.849999999999994</v>
      </c>
      <c r="P15" s="14">
        <f t="shared" si="7"/>
        <v>49.625185185185181</v>
      </c>
      <c r="Q15" s="14">
        <f t="shared" si="8"/>
        <v>51.154615384615383</v>
      </c>
      <c r="R15" s="14">
        <f t="shared" si="9"/>
        <v>48.204999999999998</v>
      </c>
      <c r="T15" s="25">
        <v>100</v>
      </c>
      <c r="U15" s="14">
        <v>52456.62</v>
      </c>
      <c r="V15" s="27">
        <v>2395.88</v>
      </c>
      <c r="W15" s="27">
        <v>90.93</v>
      </c>
      <c r="X15" s="23">
        <v>49.82</v>
      </c>
      <c r="Y15" s="24">
        <v>88.32</v>
      </c>
      <c r="Z15" s="24">
        <v>68.349999999999994</v>
      </c>
      <c r="AA15" s="24">
        <v>75.92</v>
      </c>
      <c r="AB15" s="24">
        <v>20.079999999999998</v>
      </c>
      <c r="AC15" s="24">
        <v>1.61</v>
      </c>
      <c r="AD15" s="24">
        <v>26.38</v>
      </c>
      <c r="AE15" s="24">
        <v>52.4</v>
      </c>
      <c r="AF15" s="24">
        <v>57.05</v>
      </c>
      <c r="AG15" s="24">
        <v>83.88</v>
      </c>
      <c r="AH15" s="24">
        <v>29.54</v>
      </c>
      <c r="AI15" s="22">
        <v>99.31</v>
      </c>
      <c r="AJ15" s="22">
        <v>96.25</v>
      </c>
      <c r="AK15" s="22">
        <v>27.6</v>
      </c>
      <c r="AL15" s="22">
        <v>99.6</v>
      </c>
      <c r="AM15" s="22">
        <v>26.2</v>
      </c>
      <c r="AN15" s="22">
        <v>6.8</v>
      </c>
      <c r="AO15" s="22">
        <v>69.02</v>
      </c>
      <c r="AP15" s="22">
        <v>13.2</v>
      </c>
      <c r="AQ15" s="22">
        <v>64.42</v>
      </c>
      <c r="AR15" s="22">
        <v>18.93</v>
      </c>
      <c r="AS15" s="22">
        <v>33.04</v>
      </c>
      <c r="AT15" s="22">
        <v>26.83</v>
      </c>
      <c r="AU15" s="22">
        <v>83.81</v>
      </c>
      <c r="AV15" s="22">
        <v>24.55</v>
      </c>
      <c r="AW15" s="22">
        <v>78.8</v>
      </c>
      <c r="AX15" s="22">
        <v>38.06</v>
      </c>
      <c r="AY15" s="22">
        <v>28.59</v>
      </c>
      <c r="AZ15" s="22">
        <v>46.56</v>
      </c>
      <c r="BA15" s="22">
        <v>39.5</v>
      </c>
      <c r="BB15" s="22">
        <v>62.49</v>
      </c>
      <c r="BC15" s="22">
        <v>82.8</v>
      </c>
      <c r="BD15" s="22">
        <v>20.67</v>
      </c>
      <c r="BE15" s="22">
        <v>20.53</v>
      </c>
      <c r="BF15" s="22">
        <v>78.010000000000005</v>
      </c>
      <c r="BG15" s="22">
        <v>71.88</v>
      </c>
      <c r="BH15" s="22">
        <v>40.770000000000003</v>
      </c>
      <c r="BI15" s="22">
        <v>41.66</v>
      </c>
    </row>
    <row r="16" spans="1:61" s="25" customFormat="1" x14ac:dyDescent="0.25">
      <c r="A16" s="25">
        <f t="shared" si="10"/>
        <v>9</v>
      </c>
      <c r="B16" s="3"/>
      <c r="C16" s="19">
        <v>0.8</v>
      </c>
      <c r="D16" s="19">
        <v>0.5</v>
      </c>
      <c r="E16" s="14">
        <v>0.3</v>
      </c>
      <c r="F16" s="14">
        <v>0.9</v>
      </c>
      <c r="G16" s="14">
        <v>-0.2</v>
      </c>
      <c r="H16" s="25">
        <v>0.1</v>
      </c>
      <c r="J16" s="14">
        <f t="shared" si="1"/>
        <v>45.71</v>
      </c>
      <c r="K16" s="14">
        <f t="shared" si="2"/>
        <v>44.827222222222218</v>
      </c>
      <c r="L16" s="14">
        <f t="shared" si="3"/>
        <v>46.550526315789469</v>
      </c>
      <c r="M16" s="19">
        <f t="shared" si="4"/>
        <v>51.661999999999999</v>
      </c>
      <c r="N16" s="19">
        <f t="shared" si="5"/>
        <v>48.396000000000001</v>
      </c>
      <c r="O16" s="19">
        <f t="shared" si="6"/>
        <v>54.927999999999997</v>
      </c>
      <c r="P16" s="14">
        <f t="shared" si="7"/>
        <v>43.508518518518521</v>
      </c>
      <c r="Q16" s="14">
        <f t="shared" si="8"/>
        <v>43.45461538461538</v>
      </c>
      <c r="R16" s="14">
        <f t="shared" si="9"/>
        <v>43.558571428571426</v>
      </c>
      <c r="T16" s="25">
        <v>100</v>
      </c>
      <c r="U16" s="14">
        <v>52217.09</v>
      </c>
      <c r="V16" s="27">
        <v>2635.41</v>
      </c>
      <c r="W16" s="27">
        <v>90.3</v>
      </c>
      <c r="X16" s="23">
        <v>45.71</v>
      </c>
      <c r="Y16" s="24">
        <v>88.48</v>
      </c>
      <c r="Z16" s="24">
        <v>68.11</v>
      </c>
      <c r="AA16" s="24">
        <v>69.400000000000006</v>
      </c>
      <c r="AB16" s="24">
        <v>12.93</v>
      </c>
      <c r="AC16" s="24">
        <v>3.06</v>
      </c>
      <c r="AD16" s="24">
        <v>47.24</v>
      </c>
      <c r="AE16" s="24">
        <v>57.08</v>
      </c>
      <c r="AF16" s="24">
        <v>60.08</v>
      </c>
      <c r="AG16" s="24">
        <v>88.09</v>
      </c>
      <c r="AH16" s="24">
        <v>22.15</v>
      </c>
      <c r="AI16" s="22">
        <v>99.35</v>
      </c>
      <c r="AJ16" s="22">
        <v>96.32</v>
      </c>
      <c r="AK16" s="22">
        <v>-10.6</v>
      </c>
      <c r="AL16" s="22">
        <v>99.2</v>
      </c>
      <c r="AM16" s="22">
        <v>4.8</v>
      </c>
      <c r="AN16" s="22">
        <v>14.4</v>
      </c>
      <c r="AO16" s="22">
        <v>64.02</v>
      </c>
      <c r="AP16" s="22">
        <v>11.2</v>
      </c>
      <c r="AQ16" s="22">
        <v>40.24</v>
      </c>
      <c r="AR16" s="22">
        <v>12.61</v>
      </c>
      <c r="AS16" s="22">
        <v>32.08</v>
      </c>
      <c r="AT16" s="22">
        <v>20.7</v>
      </c>
      <c r="AU16" s="22">
        <v>80.59</v>
      </c>
      <c r="AV16" s="22">
        <v>18.88</v>
      </c>
      <c r="AW16" s="22">
        <v>61.4</v>
      </c>
      <c r="AX16" s="22">
        <v>40.46</v>
      </c>
      <c r="AY16" s="22">
        <v>9.17</v>
      </c>
      <c r="AZ16" s="22">
        <v>52.37</v>
      </c>
      <c r="BA16" s="22">
        <v>45.67</v>
      </c>
      <c r="BB16" s="22">
        <v>58.48</v>
      </c>
      <c r="BC16" s="22">
        <v>82.6</v>
      </c>
      <c r="BD16" s="22">
        <v>23.92</v>
      </c>
      <c r="BE16" s="22">
        <v>13.19</v>
      </c>
      <c r="BF16" s="22">
        <v>75.31</v>
      </c>
      <c r="BG16" s="22">
        <v>70.47</v>
      </c>
      <c r="BH16" s="22">
        <v>27.5</v>
      </c>
      <c r="BI16" s="22">
        <v>30.4</v>
      </c>
    </row>
    <row r="17" spans="1:61" s="25" customFormat="1" x14ac:dyDescent="0.25">
      <c r="A17" s="25">
        <f t="shared" si="10"/>
        <v>10</v>
      </c>
      <c r="B17" s="3"/>
      <c r="C17" s="19">
        <v>1.1000000000000001</v>
      </c>
      <c r="D17" s="19">
        <v>-0.4</v>
      </c>
      <c r="E17" s="14">
        <v>-0.4</v>
      </c>
      <c r="F17" s="14">
        <v>0.3</v>
      </c>
      <c r="G17" s="14">
        <v>0</v>
      </c>
      <c r="H17" s="25">
        <v>0</v>
      </c>
      <c r="J17" s="14">
        <f t="shared" si="1"/>
        <v>52.51</v>
      </c>
      <c r="K17" s="14">
        <f t="shared" si="2"/>
        <v>58.851111111111109</v>
      </c>
      <c r="L17" s="14">
        <f t="shared" si="3"/>
        <v>46.507894736842097</v>
      </c>
      <c r="M17" s="19">
        <f t="shared" si="4"/>
        <v>53</v>
      </c>
      <c r="N17" s="19">
        <f t="shared" si="5"/>
        <v>57.826000000000001</v>
      </c>
      <c r="O17" s="19">
        <f t="shared" si="6"/>
        <v>48.173999999999992</v>
      </c>
      <c r="P17" s="14">
        <f t="shared" si="7"/>
        <v>52.332222222222221</v>
      </c>
      <c r="Q17" s="14">
        <f t="shared" si="8"/>
        <v>59.245384615384609</v>
      </c>
      <c r="R17" s="14">
        <f t="shared" si="9"/>
        <v>45.912857142857135</v>
      </c>
      <c r="T17" s="25">
        <v>100</v>
      </c>
      <c r="U17" s="14">
        <v>52573.27</v>
      </c>
      <c r="V17" s="27">
        <v>2279.23</v>
      </c>
      <c r="W17" s="27">
        <v>91.29</v>
      </c>
      <c r="X17" s="23">
        <v>52.51</v>
      </c>
      <c r="Y17" s="24">
        <v>92.32</v>
      </c>
      <c r="Z17" s="24">
        <v>81.430000000000007</v>
      </c>
      <c r="AA17" s="24">
        <v>76.84</v>
      </c>
      <c r="AB17" s="24">
        <v>28.43</v>
      </c>
      <c r="AC17" s="24">
        <v>10.11</v>
      </c>
      <c r="AD17" s="24">
        <v>6.66</v>
      </c>
      <c r="AE17" s="24">
        <v>42.75</v>
      </c>
      <c r="AF17" s="24">
        <v>45.45</v>
      </c>
      <c r="AG17" s="24">
        <v>86.6</v>
      </c>
      <c r="AH17" s="24">
        <v>59.41</v>
      </c>
      <c r="AI17" s="22">
        <v>99.68</v>
      </c>
      <c r="AJ17" s="22">
        <v>97.67</v>
      </c>
      <c r="AK17" s="22">
        <v>26.2</v>
      </c>
      <c r="AL17" s="22">
        <v>99.6</v>
      </c>
      <c r="AM17" s="22">
        <v>28.2</v>
      </c>
      <c r="AN17" s="22">
        <v>27.87</v>
      </c>
      <c r="AO17" s="22">
        <v>57.96</v>
      </c>
      <c r="AP17" s="22">
        <v>21.6</v>
      </c>
      <c r="AQ17" s="22">
        <v>84.16</v>
      </c>
      <c r="AR17" s="22">
        <v>19.2</v>
      </c>
      <c r="AS17" s="22">
        <v>50.64</v>
      </c>
      <c r="AT17" s="22">
        <v>65.069999999999993</v>
      </c>
      <c r="AU17" s="22">
        <v>92.34</v>
      </c>
      <c r="AV17" s="22">
        <v>33.53</v>
      </c>
      <c r="AW17" s="22">
        <v>49.8</v>
      </c>
      <c r="AX17" s="22">
        <v>38.94</v>
      </c>
      <c r="AY17" s="22">
        <v>18.03</v>
      </c>
      <c r="AZ17" s="22">
        <v>44.19</v>
      </c>
      <c r="BA17" s="22">
        <v>40.270000000000003</v>
      </c>
      <c r="BB17" s="22">
        <v>43.98</v>
      </c>
      <c r="BC17" s="22">
        <v>82.54</v>
      </c>
      <c r="BD17" s="22">
        <v>20.72</v>
      </c>
      <c r="BE17" s="22">
        <v>10.64</v>
      </c>
      <c r="BF17" s="22">
        <v>80.48</v>
      </c>
      <c r="BG17" s="22">
        <v>76.44</v>
      </c>
      <c r="BH17" s="22">
        <v>55.67</v>
      </c>
      <c r="BI17" s="22">
        <v>47.55</v>
      </c>
    </row>
    <row r="18" spans="1:61" s="25" customFormat="1" x14ac:dyDescent="0.25">
      <c r="A18" s="25">
        <f t="shared" si="10"/>
        <v>11</v>
      </c>
      <c r="B18" s="3"/>
      <c r="C18" s="19">
        <v>0.4</v>
      </c>
      <c r="D18" s="19">
        <v>-0.2</v>
      </c>
      <c r="E18" s="14">
        <v>-0.2</v>
      </c>
      <c r="F18" s="14">
        <v>1.1000000000000001</v>
      </c>
      <c r="G18" s="14">
        <v>0.3</v>
      </c>
      <c r="H18" s="25">
        <v>-0.4</v>
      </c>
      <c r="J18" s="14">
        <f t="shared" si="1"/>
        <v>46.12</v>
      </c>
      <c r="K18" s="14">
        <f t="shared" si="2"/>
        <v>43.172777777777775</v>
      </c>
      <c r="L18" s="14">
        <f t="shared" si="3"/>
        <v>48.916315789473686</v>
      </c>
      <c r="M18" s="19">
        <f t="shared" si="4"/>
        <v>48.097999999999999</v>
      </c>
      <c r="N18" s="19">
        <f t="shared" si="5"/>
        <v>39.541999999999994</v>
      </c>
      <c r="O18" s="19">
        <f t="shared" si="6"/>
        <v>56.653999999999996</v>
      </c>
      <c r="P18" s="14">
        <f t="shared" si="7"/>
        <v>45.39037037037037</v>
      </c>
      <c r="Q18" s="14">
        <f t="shared" si="8"/>
        <v>44.569230769230771</v>
      </c>
      <c r="R18" s="14">
        <f t="shared" si="9"/>
        <v>46.152857142857144</v>
      </c>
      <c r="T18" s="25">
        <v>100</v>
      </c>
      <c r="U18" s="14">
        <v>52414.96</v>
      </c>
      <c r="V18" s="27">
        <v>2437.54</v>
      </c>
      <c r="W18" s="27">
        <v>90.85</v>
      </c>
      <c r="X18" s="23">
        <v>46.12</v>
      </c>
      <c r="Y18" s="24">
        <v>76.38</v>
      </c>
      <c r="Z18" s="24">
        <v>57.51</v>
      </c>
      <c r="AA18" s="24">
        <v>60.14</v>
      </c>
      <c r="AB18" s="24">
        <v>6.24</v>
      </c>
      <c r="AC18" s="24">
        <v>-2.56</v>
      </c>
      <c r="AD18" s="24">
        <v>38.24</v>
      </c>
      <c r="AE18" s="24">
        <v>63.54</v>
      </c>
      <c r="AF18" s="24">
        <v>53.51</v>
      </c>
      <c r="AG18" s="24">
        <v>88.96</v>
      </c>
      <c r="AH18" s="24">
        <v>39.020000000000003</v>
      </c>
      <c r="AI18" s="22">
        <v>99.11</v>
      </c>
      <c r="AJ18" s="22">
        <v>95.57</v>
      </c>
      <c r="AK18" s="22">
        <v>-5.8</v>
      </c>
      <c r="AL18" s="22">
        <v>99.2</v>
      </c>
      <c r="AM18" s="22">
        <v>13.4</v>
      </c>
      <c r="AN18" s="22">
        <v>9.1999999999999993</v>
      </c>
      <c r="AO18" s="22">
        <v>57.88</v>
      </c>
      <c r="AP18" s="22">
        <v>15</v>
      </c>
      <c r="AQ18" s="22">
        <v>49.06</v>
      </c>
      <c r="AR18" s="22">
        <v>23.95</v>
      </c>
      <c r="AS18" s="22">
        <v>13.76</v>
      </c>
      <c r="AT18" s="22">
        <v>25.16</v>
      </c>
      <c r="AU18" s="22">
        <v>83.91</v>
      </c>
      <c r="AV18" s="22">
        <v>15.86</v>
      </c>
      <c r="AW18" s="22">
        <v>80.599999999999994</v>
      </c>
      <c r="AX18" s="22">
        <v>29.83</v>
      </c>
      <c r="AY18" s="22">
        <v>21.87</v>
      </c>
      <c r="AZ18" s="22">
        <v>26.11</v>
      </c>
      <c r="BA18" s="22">
        <v>31.2</v>
      </c>
      <c r="BB18" s="22">
        <v>67.209999999999994</v>
      </c>
      <c r="BC18" s="22">
        <v>82.3</v>
      </c>
      <c r="BD18" s="22">
        <v>20.63</v>
      </c>
      <c r="BE18" s="22">
        <v>30.68</v>
      </c>
      <c r="BF18" s="22">
        <v>73.69</v>
      </c>
      <c r="BG18" s="22">
        <v>67.69</v>
      </c>
      <c r="BH18" s="22">
        <v>50.35</v>
      </c>
      <c r="BI18" s="22">
        <v>48.12</v>
      </c>
    </row>
    <row r="19" spans="1:61" s="25" customFormat="1" x14ac:dyDescent="0.25">
      <c r="A19" s="25">
        <f t="shared" si="10"/>
        <v>12</v>
      </c>
      <c r="B19" s="3"/>
      <c r="C19" s="19">
        <v>1.2</v>
      </c>
      <c r="D19" s="19">
        <v>0.1</v>
      </c>
      <c r="E19" s="14">
        <v>-0.5</v>
      </c>
      <c r="F19" s="14">
        <v>0.9</v>
      </c>
      <c r="G19" s="14">
        <v>0.4</v>
      </c>
      <c r="H19" s="25">
        <v>0.2</v>
      </c>
      <c r="J19" s="14">
        <f t="shared" si="1"/>
        <v>46.19</v>
      </c>
      <c r="K19" s="14">
        <f t="shared" si="2"/>
        <v>44.50888888888889</v>
      </c>
      <c r="L19" s="14">
        <f t="shared" si="3"/>
        <v>47.775789473684213</v>
      </c>
      <c r="M19" s="19">
        <f t="shared" si="4"/>
        <v>49.956000000000003</v>
      </c>
      <c r="N19" s="19">
        <f t="shared" si="5"/>
        <v>44.028000000000006</v>
      </c>
      <c r="O19" s="19">
        <f t="shared" si="6"/>
        <v>55.884</v>
      </c>
      <c r="P19" s="14">
        <f t="shared" si="7"/>
        <v>44.790370370370375</v>
      </c>
      <c r="Q19" s="14">
        <f t="shared" si="8"/>
        <v>44.693846153846152</v>
      </c>
      <c r="R19" s="14">
        <f t="shared" si="9"/>
        <v>44.88</v>
      </c>
      <c r="T19" s="25">
        <v>100</v>
      </c>
      <c r="U19" s="14">
        <v>52226.87</v>
      </c>
      <c r="V19" s="27">
        <v>2625.63</v>
      </c>
      <c r="W19" s="27">
        <v>90.43</v>
      </c>
      <c r="X19" s="23">
        <v>46.19</v>
      </c>
      <c r="Y19" s="24">
        <v>90.14</v>
      </c>
      <c r="Z19" s="24">
        <v>60.44</v>
      </c>
      <c r="AA19" s="24">
        <v>66.12</v>
      </c>
      <c r="AB19" s="24">
        <v>7.33</v>
      </c>
      <c r="AC19" s="24">
        <v>-3.89</v>
      </c>
      <c r="AD19" s="24">
        <v>53.39</v>
      </c>
      <c r="AE19" s="24">
        <v>55.8</v>
      </c>
      <c r="AF19" s="24">
        <v>60.69</v>
      </c>
      <c r="AG19" s="24">
        <v>91.31</v>
      </c>
      <c r="AH19" s="24">
        <v>18.23</v>
      </c>
      <c r="AI19" s="22">
        <v>98.66</v>
      </c>
      <c r="AJ19" s="22">
        <v>95.8</v>
      </c>
      <c r="AK19" s="22">
        <v>-4.5999999999999996</v>
      </c>
      <c r="AL19" s="22">
        <v>99.2</v>
      </c>
      <c r="AM19" s="22">
        <v>6</v>
      </c>
      <c r="AN19" s="22">
        <v>11.07</v>
      </c>
      <c r="AO19" s="22">
        <v>64.64</v>
      </c>
      <c r="AP19" s="22">
        <v>25.2</v>
      </c>
      <c r="AQ19" s="22">
        <v>60.16</v>
      </c>
      <c r="AR19" s="22">
        <v>18.96</v>
      </c>
      <c r="AS19" s="22">
        <v>16.88</v>
      </c>
      <c r="AT19" s="22">
        <v>14.44</v>
      </c>
      <c r="AU19" s="22">
        <v>74.61</v>
      </c>
      <c r="AV19" s="22">
        <v>14.45</v>
      </c>
      <c r="AW19" s="22">
        <v>75.2</v>
      </c>
      <c r="AX19" s="22">
        <v>37.71</v>
      </c>
      <c r="AY19" s="22">
        <v>16.64</v>
      </c>
      <c r="AZ19" s="22">
        <v>57.2</v>
      </c>
      <c r="BA19" s="22">
        <v>38.340000000000003</v>
      </c>
      <c r="BB19" s="22">
        <v>55.24</v>
      </c>
      <c r="BC19" s="22">
        <v>82.81</v>
      </c>
      <c r="BD19" s="22">
        <v>28.31</v>
      </c>
      <c r="BE19" s="22">
        <v>21.74</v>
      </c>
      <c r="BF19" s="22">
        <v>75.47</v>
      </c>
      <c r="BG19" s="22">
        <v>69.209999999999994</v>
      </c>
      <c r="BH19" s="22">
        <v>25.61</v>
      </c>
      <c r="BI19" s="22">
        <v>30.39</v>
      </c>
    </row>
    <row r="20" spans="1:61" s="25" customFormat="1" x14ac:dyDescent="0.25">
      <c r="A20" s="25">
        <f t="shared" si="10"/>
        <v>13</v>
      </c>
      <c r="B20" s="3"/>
      <c r="C20" s="19">
        <v>0.7</v>
      </c>
      <c r="D20" s="19">
        <v>0.5</v>
      </c>
      <c r="E20" s="14">
        <v>0.3</v>
      </c>
      <c r="F20" s="14">
        <v>0.9</v>
      </c>
      <c r="G20" s="14">
        <v>-0.2</v>
      </c>
      <c r="H20" s="25">
        <v>0.1</v>
      </c>
      <c r="J20" s="14">
        <f t="shared" si="1"/>
        <v>47.73</v>
      </c>
      <c r="K20" s="14">
        <f t="shared" si="2"/>
        <v>47.444444444444443</v>
      </c>
      <c r="L20" s="14">
        <f t="shared" si="3"/>
        <v>48.010000000000005</v>
      </c>
      <c r="M20" s="19">
        <f t="shared" si="4"/>
        <v>50.673000000000002</v>
      </c>
      <c r="N20" s="19">
        <f t="shared" si="5"/>
        <v>45.398000000000003</v>
      </c>
      <c r="O20" s="19">
        <f t="shared" si="6"/>
        <v>55.948</v>
      </c>
      <c r="P20" s="14">
        <f t="shared" si="7"/>
        <v>46.646666666666661</v>
      </c>
      <c r="Q20" s="14">
        <f t="shared" si="8"/>
        <v>48.231538461538463</v>
      </c>
      <c r="R20" s="14">
        <f t="shared" si="9"/>
        <v>45.175000000000004</v>
      </c>
      <c r="T20" s="25">
        <v>100</v>
      </c>
      <c r="U20" s="14">
        <v>52208.02</v>
      </c>
      <c r="V20" s="27">
        <v>2644.48</v>
      </c>
      <c r="W20" s="27">
        <v>90.35</v>
      </c>
      <c r="X20" s="23">
        <v>47.73</v>
      </c>
      <c r="Y20" s="24">
        <v>84.72</v>
      </c>
      <c r="Z20" s="24">
        <v>65.290000000000006</v>
      </c>
      <c r="AA20" s="24">
        <v>64.34</v>
      </c>
      <c r="AB20" s="24">
        <v>7.31</v>
      </c>
      <c r="AC20" s="24">
        <v>5.33</v>
      </c>
      <c r="AD20" s="24">
        <v>50.24</v>
      </c>
      <c r="AE20" s="24">
        <v>53.3</v>
      </c>
      <c r="AF20" s="24">
        <v>60.7</v>
      </c>
      <c r="AG20" s="24">
        <v>90.42</v>
      </c>
      <c r="AH20" s="24">
        <v>25.08</v>
      </c>
      <c r="AI20" s="22">
        <v>99.08</v>
      </c>
      <c r="AJ20" s="22">
        <v>97.85</v>
      </c>
      <c r="AK20" s="22">
        <v>6.8</v>
      </c>
      <c r="AL20" s="22">
        <v>99.2</v>
      </c>
      <c r="AM20" s="22">
        <v>16</v>
      </c>
      <c r="AN20" s="22">
        <v>5.33</v>
      </c>
      <c r="AO20" s="22">
        <v>62.98</v>
      </c>
      <c r="AP20" s="22">
        <v>12.2</v>
      </c>
      <c r="AQ20" s="22">
        <v>74.38</v>
      </c>
      <c r="AR20" s="22">
        <v>10.77</v>
      </c>
      <c r="AS20" s="22">
        <v>40.159999999999997</v>
      </c>
      <c r="AT20" s="22">
        <v>21.48</v>
      </c>
      <c r="AU20" s="22">
        <v>80.78</v>
      </c>
      <c r="AV20" s="22">
        <v>21.71</v>
      </c>
      <c r="AW20" s="22">
        <v>57.8</v>
      </c>
      <c r="AX20" s="22">
        <v>42.17</v>
      </c>
      <c r="AY20" s="22">
        <v>34.24</v>
      </c>
      <c r="AZ20" s="22">
        <v>44.4</v>
      </c>
      <c r="BA20" s="22">
        <v>38.700000000000003</v>
      </c>
      <c r="BB20" s="22">
        <v>56.31</v>
      </c>
      <c r="BC20" s="22">
        <v>82.92</v>
      </c>
      <c r="BD20" s="22">
        <v>21.67</v>
      </c>
      <c r="BE20" s="22">
        <v>28.45</v>
      </c>
      <c r="BF20" s="22">
        <v>74.09</v>
      </c>
      <c r="BG20" s="22">
        <v>71.73</v>
      </c>
      <c r="BH20" s="22">
        <v>28.24</v>
      </c>
      <c r="BI20" s="22">
        <v>30.02</v>
      </c>
    </row>
    <row r="21" spans="1:61" s="25" customFormat="1" x14ac:dyDescent="0.25">
      <c r="A21" s="25">
        <f t="shared" si="10"/>
        <v>14</v>
      </c>
      <c r="B21" s="3"/>
      <c r="C21" s="19">
        <v>0.9</v>
      </c>
      <c r="D21" s="19">
        <v>0</v>
      </c>
      <c r="E21" s="14">
        <v>0.3</v>
      </c>
      <c r="F21" s="14">
        <v>0.7</v>
      </c>
      <c r="G21" s="14">
        <v>0.4</v>
      </c>
      <c r="H21" s="25">
        <v>0.2</v>
      </c>
      <c r="J21" s="14">
        <f t="shared" si="1"/>
        <v>45.95</v>
      </c>
      <c r="K21" s="14">
        <f t="shared" si="2"/>
        <v>47.123888888888892</v>
      </c>
      <c r="L21" s="14">
        <f t="shared" si="3"/>
        <v>44.843684210526312</v>
      </c>
      <c r="M21" s="19">
        <f t="shared" si="4"/>
        <v>51.029999999999994</v>
      </c>
      <c r="N21" s="19">
        <f t="shared" si="5"/>
        <v>50.045999999999999</v>
      </c>
      <c r="O21" s="19">
        <f t="shared" si="6"/>
        <v>52.013999999999996</v>
      </c>
      <c r="P21" s="14">
        <f t="shared" si="7"/>
        <v>44.072592592592585</v>
      </c>
      <c r="Q21" s="14">
        <f t="shared" si="8"/>
        <v>46</v>
      </c>
      <c r="R21" s="14">
        <f t="shared" si="9"/>
        <v>42.282857142857146</v>
      </c>
      <c r="T21" s="25">
        <v>100</v>
      </c>
      <c r="U21" s="14">
        <v>52127.8</v>
      </c>
      <c r="V21" s="27">
        <v>2724.7</v>
      </c>
      <c r="W21" s="27">
        <v>90.2</v>
      </c>
      <c r="X21" s="23">
        <v>45.95</v>
      </c>
      <c r="Y21" s="24">
        <v>94.1</v>
      </c>
      <c r="Z21" s="24">
        <v>63.84</v>
      </c>
      <c r="AA21" s="24">
        <v>70.72</v>
      </c>
      <c r="AB21" s="24">
        <v>14.29</v>
      </c>
      <c r="AC21" s="24">
        <v>7.28</v>
      </c>
      <c r="AD21" s="24">
        <v>37.85</v>
      </c>
      <c r="AE21" s="24">
        <v>55.85</v>
      </c>
      <c r="AF21" s="24">
        <v>59.02</v>
      </c>
      <c r="AG21" s="24">
        <v>90.84</v>
      </c>
      <c r="AH21" s="24">
        <v>16.510000000000002</v>
      </c>
      <c r="AI21" s="22">
        <v>99.8</v>
      </c>
      <c r="AJ21" s="22">
        <v>96.95</v>
      </c>
      <c r="AK21" s="22">
        <v>-25.6</v>
      </c>
      <c r="AL21" s="22">
        <v>99.6</v>
      </c>
      <c r="AM21" s="22">
        <v>9</v>
      </c>
      <c r="AN21" s="22">
        <v>17.2</v>
      </c>
      <c r="AO21" s="22">
        <v>65.599999999999994</v>
      </c>
      <c r="AP21" s="22">
        <v>16.8</v>
      </c>
      <c r="AQ21" s="22">
        <v>74.98</v>
      </c>
      <c r="AR21" s="22">
        <v>11.23</v>
      </c>
      <c r="AS21" s="22">
        <v>36.159999999999997</v>
      </c>
      <c r="AT21" s="22">
        <v>17.87</v>
      </c>
      <c r="AU21" s="22">
        <v>78.41</v>
      </c>
      <c r="AV21" s="22">
        <v>26.31</v>
      </c>
      <c r="AW21" s="22">
        <v>52</v>
      </c>
      <c r="AX21" s="22">
        <v>42.45</v>
      </c>
      <c r="AY21" s="22">
        <v>5.01</v>
      </c>
      <c r="AZ21" s="22">
        <v>41.76</v>
      </c>
      <c r="BA21" s="22">
        <v>43.66</v>
      </c>
      <c r="BB21" s="22">
        <v>63.25</v>
      </c>
      <c r="BC21" s="22">
        <v>82.78</v>
      </c>
      <c r="BD21" s="22">
        <v>20.65</v>
      </c>
      <c r="BE21" s="22">
        <v>15.68</v>
      </c>
      <c r="BF21" s="22">
        <v>74.09</v>
      </c>
      <c r="BG21" s="22">
        <v>71.62</v>
      </c>
      <c r="BH21" s="22">
        <v>24.45</v>
      </c>
      <c r="BI21" s="22">
        <v>28.25</v>
      </c>
    </row>
    <row r="22" spans="1:61" s="25" customFormat="1" x14ac:dyDescent="0.25">
      <c r="A22" s="25">
        <f t="shared" si="10"/>
        <v>15</v>
      </c>
      <c r="B22" s="3"/>
      <c r="C22" s="17">
        <v>1</v>
      </c>
      <c r="D22" s="17">
        <v>-0.2</v>
      </c>
      <c r="E22" s="12">
        <v>0.2</v>
      </c>
      <c r="F22" s="12">
        <v>1.2</v>
      </c>
      <c r="G22" s="12">
        <v>-0.3</v>
      </c>
      <c r="H22" s="25">
        <v>-0.1</v>
      </c>
      <c r="J22" s="14">
        <f t="shared" si="1"/>
        <v>46.52</v>
      </c>
      <c r="K22" s="14">
        <f t="shared" si="2"/>
        <v>41.812777777777768</v>
      </c>
      <c r="L22" s="14">
        <f t="shared" si="3"/>
        <v>50.975263157894744</v>
      </c>
      <c r="M22" s="19">
        <f t="shared" si="4"/>
        <v>51.738999999999997</v>
      </c>
      <c r="N22" s="19">
        <f t="shared" si="5"/>
        <v>43.506000000000007</v>
      </c>
      <c r="O22" s="19">
        <f t="shared" si="6"/>
        <v>59.972000000000001</v>
      </c>
      <c r="P22" s="14">
        <f t="shared" si="7"/>
        <v>44.584074074074067</v>
      </c>
      <c r="Q22" s="14">
        <f t="shared" si="8"/>
        <v>41.161538461538456</v>
      </c>
      <c r="R22" s="14">
        <f t="shared" si="9"/>
        <v>47.762142857142862</v>
      </c>
      <c r="T22" s="25">
        <v>100</v>
      </c>
      <c r="U22" s="12">
        <v>52386.19</v>
      </c>
      <c r="V22" s="27">
        <v>2466.31</v>
      </c>
      <c r="W22" s="27">
        <v>90.64</v>
      </c>
      <c r="X22" s="26">
        <v>46.52</v>
      </c>
      <c r="Y22" s="28">
        <v>88.62</v>
      </c>
      <c r="Z22" s="28">
        <v>60</v>
      </c>
      <c r="AA22" s="28">
        <v>57.24</v>
      </c>
      <c r="AB22" s="28">
        <v>11.84</v>
      </c>
      <c r="AC22" s="28">
        <v>-0.17</v>
      </c>
      <c r="AD22" s="28">
        <v>64.23</v>
      </c>
      <c r="AE22" s="28">
        <v>58.23</v>
      </c>
      <c r="AF22" s="28">
        <v>59.69</v>
      </c>
      <c r="AG22" s="28">
        <v>88.53</v>
      </c>
      <c r="AH22" s="28">
        <v>29.18</v>
      </c>
      <c r="AI22" s="5">
        <v>98.3</v>
      </c>
      <c r="AJ22" s="5">
        <v>95.35</v>
      </c>
      <c r="AK22" s="5">
        <v>-13.4</v>
      </c>
      <c r="AL22" s="5">
        <v>99.2</v>
      </c>
      <c r="AM22" s="5">
        <v>15.4</v>
      </c>
      <c r="AN22" s="5">
        <v>13.07</v>
      </c>
      <c r="AO22" s="5">
        <v>58.98</v>
      </c>
      <c r="AP22" s="5">
        <v>-4.4000000000000004</v>
      </c>
      <c r="AQ22" s="5">
        <v>63.28</v>
      </c>
      <c r="AR22" s="5">
        <v>-2.8</v>
      </c>
      <c r="AS22" s="5">
        <v>13.6</v>
      </c>
      <c r="AT22" s="5">
        <v>19.21</v>
      </c>
      <c r="AU22" s="5">
        <v>79.31</v>
      </c>
      <c r="AV22" s="5">
        <v>15.38</v>
      </c>
      <c r="AW22" s="5">
        <v>86.4</v>
      </c>
      <c r="AX22" s="5">
        <v>42.1</v>
      </c>
      <c r="AY22" s="5">
        <v>38.08</v>
      </c>
      <c r="AZ22" s="5">
        <v>47.36</v>
      </c>
      <c r="BA22" s="5">
        <v>41.3</v>
      </c>
      <c r="BB22" s="5">
        <v>59.25</v>
      </c>
      <c r="BC22" s="5">
        <v>82.43</v>
      </c>
      <c r="BD22" s="5">
        <v>23.42</v>
      </c>
      <c r="BE22" s="5">
        <v>19.38</v>
      </c>
      <c r="BF22" s="5">
        <v>76.069999999999993</v>
      </c>
      <c r="BG22" s="5">
        <v>70.98</v>
      </c>
      <c r="BH22" s="5">
        <v>33.549999999999997</v>
      </c>
      <c r="BI22" s="5">
        <v>32.97</v>
      </c>
    </row>
    <row r="23" spans="1:61" s="25" customFormat="1" x14ac:dyDescent="0.25">
      <c r="A23" s="25">
        <f t="shared" si="10"/>
        <v>16</v>
      </c>
      <c r="B23" s="3"/>
      <c r="C23" s="17">
        <v>1.2</v>
      </c>
      <c r="D23" s="17">
        <v>0</v>
      </c>
      <c r="E23" s="12">
        <v>-0.4</v>
      </c>
      <c r="F23" s="12">
        <v>0.8</v>
      </c>
      <c r="G23" s="12">
        <v>-0.1</v>
      </c>
      <c r="H23" s="25">
        <v>-0.1</v>
      </c>
      <c r="J23" s="14">
        <f t="shared" si="1"/>
        <v>49.88</v>
      </c>
      <c r="K23" s="14">
        <f t="shared" si="2"/>
        <v>50.94166666666667</v>
      </c>
      <c r="L23" s="14">
        <f t="shared" si="3"/>
        <v>48.874736842105271</v>
      </c>
      <c r="M23" s="19">
        <f t="shared" si="4"/>
        <v>51.732000000000006</v>
      </c>
      <c r="N23" s="19">
        <f t="shared" si="5"/>
        <v>47.981999999999999</v>
      </c>
      <c r="O23" s="19">
        <f t="shared" si="6"/>
        <v>55.482000000000006</v>
      </c>
      <c r="P23" s="14">
        <f t="shared" si="7"/>
        <v>49.194444444444443</v>
      </c>
      <c r="Q23" s="14">
        <f t="shared" si="8"/>
        <v>52.080000000000005</v>
      </c>
      <c r="R23" s="14">
        <f t="shared" si="9"/>
        <v>46.515000000000001</v>
      </c>
      <c r="T23" s="25">
        <v>100</v>
      </c>
      <c r="U23" s="12">
        <v>52376.93</v>
      </c>
      <c r="V23" s="27">
        <v>2475.5700000000002</v>
      </c>
      <c r="W23" s="27">
        <v>90.96</v>
      </c>
      <c r="X23" s="26">
        <v>49.88</v>
      </c>
      <c r="Y23" s="28">
        <v>92.56</v>
      </c>
      <c r="Z23" s="28">
        <v>68.41</v>
      </c>
      <c r="AA23" s="28">
        <v>71.3</v>
      </c>
      <c r="AB23" s="28">
        <v>10.029999999999999</v>
      </c>
      <c r="AC23" s="28">
        <v>-2.39</v>
      </c>
      <c r="AD23" s="28">
        <v>42.81</v>
      </c>
      <c r="AE23" s="28">
        <v>53.43</v>
      </c>
      <c r="AF23" s="28">
        <v>58.78</v>
      </c>
      <c r="AG23" s="28">
        <v>86.18</v>
      </c>
      <c r="AH23" s="28">
        <v>36.21</v>
      </c>
      <c r="AI23" s="5">
        <v>98.56</v>
      </c>
      <c r="AJ23" s="5">
        <v>97.75</v>
      </c>
      <c r="AK23" s="5">
        <v>2.6</v>
      </c>
      <c r="AL23" s="5">
        <v>99.2</v>
      </c>
      <c r="AM23" s="5">
        <v>14.8</v>
      </c>
      <c r="AN23" s="5">
        <v>20.8</v>
      </c>
      <c r="AO23" s="5">
        <v>73.400000000000006</v>
      </c>
      <c r="AP23" s="5">
        <v>20.8</v>
      </c>
      <c r="AQ23" s="5">
        <v>80.98</v>
      </c>
      <c r="AR23" s="5">
        <v>7.09</v>
      </c>
      <c r="AS23" s="5">
        <v>41.36</v>
      </c>
      <c r="AT23" s="5">
        <v>31.59</v>
      </c>
      <c r="AU23" s="5">
        <v>88.11</v>
      </c>
      <c r="AV23" s="5">
        <v>28.6</v>
      </c>
      <c r="AW23" s="5">
        <v>60.8</v>
      </c>
      <c r="AX23" s="5">
        <v>42.78</v>
      </c>
      <c r="AY23" s="5">
        <v>8.85</v>
      </c>
      <c r="AZ23" s="5">
        <v>52.27</v>
      </c>
      <c r="BA23" s="5">
        <v>43.8</v>
      </c>
      <c r="BB23" s="5">
        <v>57.18</v>
      </c>
      <c r="BC23" s="5">
        <v>82.41</v>
      </c>
      <c r="BD23" s="5">
        <v>19.64</v>
      </c>
      <c r="BE23" s="5">
        <v>30.81</v>
      </c>
      <c r="BF23" s="5">
        <v>77.45</v>
      </c>
      <c r="BG23" s="5">
        <v>70.06</v>
      </c>
      <c r="BH23" s="5">
        <v>39.81</v>
      </c>
      <c r="BI23" s="5">
        <v>36.75</v>
      </c>
    </row>
    <row r="24" spans="1:61" s="25" customFormat="1" x14ac:dyDescent="0.25">
      <c r="A24" s="25">
        <f t="shared" si="10"/>
        <v>17</v>
      </c>
      <c r="B24" s="3"/>
      <c r="C24" s="17">
        <v>0.7</v>
      </c>
      <c r="D24" s="17">
        <v>-0.4</v>
      </c>
      <c r="E24" s="12">
        <v>-0.3</v>
      </c>
      <c r="F24" s="12">
        <v>1</v>
      </c>
      <c r="G24" s="12">
        <v>-0.2</v>
      </c>
      <c r="H24" s="25">
        <v>-0.4</v>
      </c>
      <c r="J24" s="14">
        <f t="shared" si="1"/>
        <v>50.65</v>
      </c>
      <c r="K24" s="14">
        <f t="shared" si="2"/>
        <v>49.025000000000006</v>
      </c>
      <c r="L24" s="14">
        <f t="shared" si="3"/>
        <v>52.181578947368415</v>
      </c>
      <c r="M24" s="19">
        <f t="shared" si="4"/>
        <v>55.372</v>
      </c>
      <c r="N24" s="19">
        <f t="shared" si="5"/>
        <v>49.835999999999999</v>
      </c>
      <c r="O24" s="19">
        <f t="shared" si="6"/>
        <v>60.908000000000001</v>
      </c>
      <c r="P24" s="14">
        <f t="shared" si="7"/>
        <v>48.895555555555561</v>
      </c>
      <c r="Q24" s="14">
        <f t="shared" si="8"/>
        <v>48.713076923076919</v>
      </c>
      <c r="R24" s="14">
        <f t="shared" si="9"/>
        <v>49.064999999999991</v>
      </c>
      <c r="T24" s="25">
        <v>100</v>
      </c>
      <c r="U24" s="12">
        <v>52651.15</v>
      </c>
      <c r="V24" s="27">
        <v>2201.35</v>
      </c>
      <c r="W24" s="27">
        <v>91.58</v>
      </c>
      <c r="X24" s="26">
        <v>50.65</v>
      </c>
      <c r="Y24" s="28">
        <v>90.84</v>
      </c>
      <c r="Z24" s="28">
        <v>69.28</v>
      </c>
      <c r="AA24" s="28">
        <v>63.16</v>
      </c>
      <c r="AB24" s="28">
        <v>14.96</v>
      </c>
      <c r="AC24" s="28">
        <v>10.94</v>
      </c>
      <c r="AD24" s="28">
        <v>48.49</v>
      </c>
      <c r="AE24" s="28">
        <v>58.06</v>
      </c>
      <c r="AF24" s="28">
        <v>54</v>
      </c>
      <c r="AG24" s="28">
        <v>85.22</v>
      </c>
      <c r="AH24" s="28">
        <v>58.77</v>
      </c>
      <c r="AI24" s="5">
        <v>99.44</v>
      </c>
      <c r="AJ24" s="5">
        <v>95.5</v>
      </c>
      <c r="AK24" s="5">
        <v>12.6</v>
      </c>
      <c r="AL24" s="5">
        <v>99.2</v>
      </c>
      <c r="AM24" s="5">
        <v>14.8</v>
      </c>
      <c r="AN24" s="5">
        <v>6.13</v>
      </c>
      <c r="AO24" s="5">
        <v>68.44</v>
      </c>
      <c r="AP24" s="5">
        <v>0.2</v>
      </c>
      <c r="AQ24" s="5">
        <v>65.98</v>
      </c>
      <c r="AR24" s="5">
        <v>5.55</v>
      </c>
      <c r="AS24" s="5">
        <v>31.44</v>
      </c>
      <c r="AT24" s="5">
        <v>43.44</v>
      </c>
      <c r="AU24" s="5">
        <v>90.55</v>
      </c>
      <c r="AV24" s="5">
        <v>18.149999999999999</v>
      </c>
      <c r="AW24" s="5">
        <v>88.8</v>
      </c>
      <c r="AX24" s="5">
        <v>41.16</v>
      </c>
      <c r="AY24" s="5">
        <v>20</v>
      </c>
      <c r="AZ24" s="5">
        <v>31.36</v>
      </c>
      <c r="BA24" s="5">
        <v>35.36</v>
      </c>
      <c r="BB24" s="5">
        <v>61.53</v>
      </c>
      <c r="BC24" s="5">
        <v>82.71</v>
      </c>
      <c r="BD24" s="5">
        <v>22.46</v>
      </c>
      <c r="BE24" s="5">
        <v>30.74</v>
      </c>
      <c r="BF24" s="5">
        <v>75.23</v>
      </c>
      <c r="BG24" s="5">
        <v>66.31</v>
      </c>
      <c r="BH24" s="5">
        <v>61.41</v>
      </c>
      <c r="BI24" s="5">
        <v>51.69</v>
      </c>
    </row>
    <row r="25" spans="1:61" s="25" customFormat="1" x14ac:dyDescent="0.25">
      <c r="A25" s="25">
        <f t="shared" si="10"/>
        <v>18</v>
      </c>
      <c r="B25" s="3"/>
      <c r="C25" s="17">
        <v>0.8</v>
      </c>
      <c r="D25" s="17">
        <v>-0.4</v>
      </c>
      <c r="E25" s="12">
        <v>-0.1</v>
      </c>
      <c r="F25" s="12">
        <v>0.6</v>
      </c>
      <c r="G25" s="12">
        <v>0.2</v>
      </c>
      <c r="H25" s="25">
        <v>-0.5</v>
      </c>
      <c r="J25" s="14">
        <f t="shared" si="1"/>
        <v>51.3</v>
      </c>
      <c r="K25" s="14">
        <f t="shared" si="2"/>
        <v>55.620555555555548</v>
      </c>
      <c r="L25" s="14">
        <f t="shared" si="3"/>
        <v>47.204736842105262</v>
      </c>
      <c r="M25" s="19">
        <f t="shared" si="4"/>
        <v>50.96</v>
      </c>
      <c r="N25" s="19">
        <f t="shared" si="5"/>
        <v>50.393999999999991</v>
      </c>
      <c r="O25" s="19">
        <f t="shared" si="6"/>
        <v>51.525999999999996</v>
      </c>
      <c r="P25" s="14">
        <f t="shared" si="7"/>
        <v>51.424444444444447</v>
      </c>
      <c r="Q25" s="14">
        <f t="shared" si="8"/>
        <v>57.630769230769225</v>
      </c>
      <c r="R25" s="14">
        <f t="shared" si="9"/>
        <v>45.661428571428573</v>
      </c>
      <c r="T25" s="25">
        <v>100</v>
      </c>
      <c r="U25" s="12">
        <v>52549.7</v>
      </c>
      <c r="V25" s="27">
        <v>2302.8000000000002</v>
      </c>
      <c r="W25" s="27">
        <v>91.28</v>
      </c>
      <c r="X25" s="26">
        <v>51.3</v>
      </c>
      <c r="Y25" s="28">
        <v>80.819999999999993</v>
      </c>
      <c r="Z25" s="28">
        <v>74.75</v>
      </c>
      <c r="AA25" s="28">
        <v>74.64</v>
      </c>
      <c r="AB25" s="28">
        <v>20.37</v>
      </c>
      <c r="AC25" s="28">
        <v>1.39</v>
      </c>
      <c r="AD25" s="28">
        <v>13.67</v>
      </c>
      <c r="AE25" s="28">
        <v>49.06</v>
      </c>
      <c r="AF25" s="28">
        <v>52.92</v>
      </c>
      <c r="AG25" s="28">
        <v>85.26</v>
      </c>
      <c r="AH25" s="28">
        <v>56.72</v>
      </c>
      <c r="AI25" s="5">
        <v>98.95</v>
      </c>
      <c r="AJ25" s="5">
        <v>97.02</v>
      </c>
      <c r="AK25" s="5">
        <v>5.6</v>
      </c>
      <c r="AL25" s="5">
        <v>99.6</v>
      </c>
      <c r="AM25" s="5">
        <v>28</v>
      </c>
      <c r="AN25" s="5">
        <v>24.93</v>
      </c>
      <c r="AO25" s="5">
        <v>65.88</v>
      </c>
      <c r="AP25" s="5">
        <v>25.4</v>
      </c>
      <c r="AQ25" s="5">
        <v>70.180000000000007</v>
      </c>
      <c r="AR25" s="5">
        <v>12.88</v>
      </c>
      <c r="AS25" s="5">
        <v>57.36</v>
      </c>
      <c r="AT25" s="5">
        <v>71.540000000000006</v>
      </c>
      <c r="AU25" s="5">
        <v>91.86</v>
      </c>
      <c r="AV25" s="5">
        <v>32.46</v>
      </c>
      <c r="AW25" s="5">
        <v>55.6</v>
      </c>
      <c r="AX25" s="5">
        <v>37.33</v>
      </c>
      <c r="AY25" s="5">
        <v>4.59</v>
      </c>
      <c r="AZ25" s="5">
        <v>36.049999999999997</v>
      </c>
      <c r="BA25" s="5">
        <v>35.270000000000003</v>
      </c>
      <c r="BB25" s="5">
        <v>51.47</v>
      </c>
      <c r="BC25" s="5">
        <v>82.61</v>
      </c>
      <c r="BD25" s="5">
        <v>28.03</v>
      </c>
      <c r="BE25" s="5">
        <v>23.66</v>
      </c>
      <c r="BF25" s="5">
        <v>78.22</v>
      </c>
      <c r="BG25" s="5">
        <v>71.17</v>
      </c>
      <c r="BH25" s="5">
        <v>55.22</v>
      </c>
      <c r="BI25" s="5">
        <v>47.58</v>
      </c>
    </row>
    <row r="26" spans="1:61" s="25" customFormat="1" x14ac:dyDescent="0.25">
      <c r="A26" s="25">
        <f t="shared" si="10"/>
        <v>19</v>
      </c>
      <c r="B26" s="3"/>
      <c r="C26" s="17">
        <v>0.6</v>
      </c>
      <c r="D26" s="17">
        <v>-0.2</v>
      </c>
      <c r="E26" s="12">
        <v>0.5</v>
      </c>
      <c r="F26" s="12">
        <v>0.8</v>
      </c>
      <c r="G26" s="12">
        <v>0.1</v>
      </c>
      <c r="H26" s="25">
        <v>0.2</v>
      </c>
      <c r="J26" s="14">
        <f t="shared" si="1"/>
        <v>47.68</v>
      </c>
      <c r="K26" s="14">
        <f t="shared" si="2"/>
        <v>47.69222222222222</v>
      </c>
      <c r="L26" s="14">
        <f t="shared" si="3"/>
        <v>47.667368421052622</v>
      </c>
      <c r="M26" s="19">
        <f t="shared" si="4"/>
        <v>48.493999999999993</v>
      </c>
      <c r="N26" s="19">
        <f t="shared" si="5"/>
        <v>45.372</v>
      </c>
      <c r="O26" s="19">
        <f t="shared" si="6"/>
        <v>51.616</v>
      </c>
      <c r="P26" s="14">
        <f t="shared" si="7"/>
        <v>47.377777777777773</v>
      </c>
      <c r="Q26" s="14">
        <f t="shared" si="8"/>
        <v>48.584615384615375</v>
      </c>
      <c r="R26" s="14">
        <f t="shared" si="9"/>
        <v>46.257142857142853</v>
      </c>
      <c r="T26" s="25">
        <v>100</v>
      </c>
      <c r="U26" s="12">
        <v>52323.360000000001</v>
      </c>
      <c r="V26" s="27">
        <v>2529.14</v>
      </c>
      <c r="W26" s="27">
        <v>90.68</v>
      </c>
      <c r="X26" s="26">
        <v>47.68</v>
      </c>
      <c r="Y26" s="28">
        <v>84.92</v>
      </c>
      <c r="Z26" s="28">
        <v>63.44</v>
      </c>
      <c r="AA26" s="28">
        <v>67.739999999999995</v>
      </c>
      <c r="AB26" s="28">
        <v>11.76</v>
      </c>
      <c r="AC26" s="28">
        <v>-1</v>
      </c>
      <c r="AD26" s="28">
        <v>36.5</v>
      </c>
      <c r="AE26" s="28">
        <v>57.52</v>
      </c>
      <c r="AF26" s="28">
        <v>55.41</v>
      </c>
      <c r="AG26" s="28">
        <v>86.06</v>
      </c>
      <c r="AH26" s="28">
        <v>22.59</v>
      </c>
      <c r="AI26" s="5">
        <v>99.01</v>
      </c>
      <c r="AJ26" s="5">
        <v>96.13</v>
      </c>
      <c r="AK26" s="5">
        <v>23.2</v>
      </c>
      <c r="AL26" s="5">
        <v>99.2</v>
      </c>
      <c r="AM26" s="5">
        <v>24</v>
      </c>
      <c r="AN26" s="5">
        <v>13.87</v>
      </c>
      <c r="AO26" s="5">
        <v>59.52</v>
      </c>
      <c r="AP26" s="5">
        <v>22.4</v>
      </c>
      <c r="AQ26" s="5">
        <v>63.28</v>
      </c>
      <c r="AR26" s="5">
        <v>-0.56000000000000005</v>
      </c>
      <c r="AS26" s="5">
        <v>34.56</v>
      </c>
      <c r="AT26" s="5">
        <v>18.55</v>
      </c>
      <c r="AU26" s="5">
        <v>78.44</v>
      </c>
      <c r="AV26" s="5">
        <v>26.9</v>
      </c>
      <c r="AW26" s="5">
        <v>88</v>
      </c>
      <c r="AX26" s="5">
        <v>37.380000000000003</v>
      </c>
      <c r="AY26" s="5">
        <v>22.29</v>
      </c>
      <c r="AZ26" s="5">
        <v>43.44</v>
      </c>
      <c r="BA26" s="5">
        <v>33.42</v>
      </c>
      <c r="BB26" s="5">
        <v>60.71</v>
      </c>
      <c r="BC26" s="5">
        <v>82.75</v>
      </c>
      <c r="BD26" s="5">
        <v>17.690000000000001</v>
      </c>
      <c r="BE26" s="5">
        <v>25.77</v>
      </c>
      <c r="BF26" s="5">
        <v>77.25</v>
      </c>
      <c r="BG26" s="5">
        <v>70.959999999999994</v>
      </c>
      <c r="BH26" s="5">
        <v>29.18</v>
      </c>
      <c r="BI26" s="5">
        <v>31.86</v>
      </c>
    </row>
    <row r="27" spans="1:61" s="25" customFormat="1" x14ac:dyDescent="0.25">
      <c r="A27" s="25">
        <f t="shared" si="10"/>
        <v>20</v>
      </c>
      <c r="B27" s="3"/>
      <c r="C27" s="17">
        <v>0.9</v>
      </c>
      <c r="D27" s="17">
        <v>-0.4</v>
      </c>
      <c r="E27" s="12">
        <v>-0.4</v>
      </c>
      <c r="F27" s="12">
        <v>0.5</v>
      </c>
      <c r="G27" s="12">
        <v>-0.1</v>
      </c>
      <c r="H27" s="25">
        <v>0.2</v>
      </c>
      <c r="J27" s="14">
        <f t="shared" si="1"/>
        <v>49.16</v>
      </c>
      <c r="K27" s="14">
        <f t="shared" si="2"/>
        <v>50.86333333333333</v>
      </c>
      <c r="L27" s="14">
        <f t="shared" si="3"/>
        <v>47.548421052631582</v>
      </c>
      <c r="M27" s="19">
        <f t="shared" si="4"/>
        <v>53.476999999999997</v>
      </c>
      <c r="N27" s="19">
        <f t="shared" si="5"/>
        <v>55.165999999999997</v>
      </c>
      <c r="O27" s="19">
        <f t="shared" si="6"/>
        <v>51.788000000000011</v>
      </c>
      <c r="P27" s="14">
        <f t="shared" si="7"/>
        <v>47.562592592592587</v>
      </c>
      <c r="Q27" s="14">
        <f t="shared" si="8"/>
        <v>49.208461538461535</v>
      </c>
      <c r="R27" s="14">
        <f t="shared" si="9"/>
        <v>46.034285714285716</v>
      </c>
      <c r="T27" s="25">
        <v>100</v>
      </c>
      <c r="U27" s="12">
        <v>52550.42</v>
      </c>
      <c r="V27" s="27">
        <v>2302.08</v>
      </c>
      <c r="W27" s="27">
        <v>91.35</v>
      </c>
      <c r="X27" s="26">
        <v>49.16</v>
      </c>
      <c r="Y27" s="28">
        <v>86.44</v>
      </c>
      <c r="Z27" s="28">
        <v>77.56</v>
      </c>
      <c r="AA27" s="28">
        <v>79.52</v>
      </c>
      <c r="AB27" s="28">
        <v>22.75</v>
      </c>
      <c r="AC27" s="28">
        <v>9.56</v>
      </c>
      <c r="AD27" s="28">
        <v>14.6</v>
      </c>
      <c r="AE27" s="28">
        <v>47.47</v>
      </c>
      <c r="AF27" s="28">
        <v>53.2</v>
      </c>
      <c r="AG27" s="28">
        <v>87.45</v>
      </c>
      <c r="AH27" s="28">
        <v>56.22</v>
      </c>
      <c r="AI27" s="5">
        <v>99.55</v>
      </c>
      <c r="AJ27" s="5">
        <v>96.72</v>
      </c>
      <c r="AK27" s="5">
        <v>4.5999999999999996</v>
      </c>
      <c r="AL27" s="5">
        <v>99.6</v>
      </c>
      <c r="AM27" s="5">
        <v>17.2</v>
      </c>
      <c r="AN27" s="5">
        <v>12.53</v>
      </c>
      <c r="AO27" s="5">
        <v>70.34</v>
      </c>
      <c r="AP27" s="5">
        <v>18.399999999999999</v>
      </c>
      <c r="AQ27" s="5">
        <v>60.04</v>
      </c>
      <c r="AR27" s="5">
        <v>11.87</v>
      </c>
      <c r="AS27" s="5">
        <v>29.12</v>
      </c>
      <c r="AT27" s="5">
        <v>32.770000000000003</v>
      </c>
      <c r="AU27" s="5">
        <v>86.97</v>
      </c>
      <c r="AV27" s="5">
        <v>28.62</v>
      </c>
      <c r="AW27" s="5">
        <v>63</v>
      </c>
      <c r="AX27" s="5">
        <v>43.52</v>
      </c>
      <c r="AY27" s="5">
        <v>7.73</v>
      </c>
      <c r="AZ27" s="5">
        <v>30.67</v>
      </c>
      <c r="BA27" s="5">
        <v>32.11</v>
      </c>
      <c r="BB27" s="5">
        <v>49.35</v>
      </c>
      <c r="BC27" s="5">
        <v>82.64</v>
      </c>
      <c r="BD27" s="5">
        <v>25.22</v>
      </c>
      <c r="BE27" s="5">
        <v>18.04</v>
      </c>
      <c r="BF27" s="5">
        <v>78.48</v>
      </c>
      <c r="BG27" s="5">
        <v>72.84</v>
      </c>
      <c r="BH27" s="5">
        <v>57.9</v>
      </c>
      <c r="BI27" s="5">
        <v>54.36</v>
      </c>
    </row>
    <row r="28" spans="1:61" s="25" customFormat="1" x14ac:dyDescent="0.25">
      <c r="A28" s="25">
        <f t="shared" si="10"/>
        <v>21</v>
      </c>
      <c r="B28" s="3"/>
      <c r="C28" s="17">
        <v>0.9</v>
      </c>
      <c r="D28" s="17">
        <v>-0.5</v>
      </c>
      <c r="E28" s="12">
        <v>-0.2</v>
      </c>
      <c r="F28" s="12">
        <v>1</v>
      </c>
      <c r="G28" s="12">
        <v>0</v>
      </c>
      <c r="H28" s="25">
        <v>-0.4</v>
      </c>
      <c r="J28" s="14">
        <f t="shared" si="1"/>
        <v>51.06</v>
      </c>
      <c r="K28" s="14">
        <f t="shared" si="2"/>
        <v>49.847222222222221</v>
      </c>
      <c r="L28" s="14">
        <f t="shared" si="3"/>
        <v>52.215789473684218</v>
      </c>
      <c r="M28" s="19">
        <f t="shared" si="4"/>
        <v>55.108000000000004</v>
      </c>
      <c r="N28" s="19">
        <f t="shared" si="5"/>
        <v>48.022000000000006</v>
      </c>
      <c r="O28" s="19">
        <f t="shared" si="6"/>
        <v>62.193999999999996</v>
      </c>
      <c r="P28" s="14">
        <f t="shared" si="7"/>
        <v>49.565555555555548</v>
      </c>
      <c r="Q28" s="14">
        <f t="shared" si="8"/>
        <v>50.549230769230768</v>
      </c>
      <c r="R28" s="14">
        <f t="shared" si="9"/>
        <v>48.652142857142863</v>
      </c>
      <c r="T28" s="25">
        <v>100</v>
      </c>
      <c r="U28" s="12">
        <v>52534.28</v>
      </c>
      <c r="V28" s="27">
        <v>2318.2199999999998</v>
      </c>
      <c r="W28" s="27">
        <v>91.46</v>
      </c>
      <c r="X28" s="26">
        <v>51.06</v>
      </c>
      <c r="Y28" s="28">
        <v>88.8</v>
      </c>
      <c r="Z28" s="28">
        <v>65.319999999999993</v>
      </c>
      <c r="AA28" s="28">
        <v>70.5</v>
      </c>
      <c r="AB28" s="28">
        <v>10.43</v>
      </c>
      <c r="AC28" s="28">
        <v>5.0599999999999996</v>
      </c>
      <c r="AD28" s="28">
        <v>51.99</v>
      </c>
      <c r="AE28" s="28">
        <v>58.99</v>
      </c>
      <c r="AF28" s="28">
        <v>56.68</v>
      </c>
      <c r="AG28" s="28">
        <v>90.3</v>
      </c>
      <c r="AH28" s="28">
        <v>53.01</v>
      </c>
      <c r="AI28" s="5">
        <v>98.84</v>
      </c>
      <c r="AJ28" s="5">
        <v>98.52</v>
      </c>
      <c r="AK28" s="5">
        <v>20.399999999999999</v>
      </c>
      <c r="AL28" s="5">
        <v>99.2</v>
      </c>
      <c r="AM28" s="5">
        <v>-2.2000000000000002</v>
      </c>
      <c r="AN28" s="5">
        <v>22.53</v>
      </c>
      <c r="AO28" s="5">
        <v>61.12</v>
      </c>
      <c r="AP28" s="5">
        <v>13.4</v>
      </c>
      <c r="AQ28" s="5">
        <v>72.16</v>
      </c>
      <c r="AR28" s="5">
        <v>8.4</v>
      </c>
      <c r="AS28" s="5">
        <v>38.64</v>
      </c>
      <c r="AT28" s="5">
        <v>37.18</v>
      </c>
      <c r="AU28" s="5">
        <v>88.95</v>
      </c>
      <c r="AV28" s="5">
        <v>18.809999999999999</v>
      </c>
      <c r="AW28" s="5">
        <v>60.6</v>
      </c>
      <c r="AX28" s="5">
        <v>43.27</v>
      </c>
      <c r="AY28" s="5">
        <v>32.909999999999997</v>
      </c>
      <c r="AZ28" s="5">
        <v>52.4</v>
      </c>
      <c r="BA28" s="5">
        <v>35.93</v>
      </c>
      <c r="BB28" s="5">
        <v>60.77</v>
      </c>
      <c r="BC28" s="5">
        <v>82.95</v>
      </c>
      <c r="BD28" s="5">
        <v>17.489999999999998</v>
      </c>
      <c r="BE28" s="5">
        <v>21.74</v>
      </c>
      <c r="BF28" s="5">
        <v>75.680000000000007</v>
      </c>
      <c r="BG28" s="5">
        <v>69.81</v>
      </c>
      <c r="BH28" s="5">
        <v>55.82</v>
      </c>
      <c r="BI28" s="5">
        <v>52.95</v>
      </c>
    </row>
    <row r="29" spans="1:61" s="25" customFormat="1" x14ac:dyDescent="0.25">
      <c r="A29" s="25">
        <f t="shared" si="10"/>
        <v>22</v>
      </c>
      <c r="B29" s="3"/>
      <c r="C29" s="17">
        <v>1.2</v>
      </c>
      <c r="D29" s="17">
        <v>-0.2</v>
      </c>
      <c r="E29" s="12">
        <v>0.5</v>
      </c>
      <c r="F29" s="12">
        <v>1</v>
      </c>
      <c r="G29" s="12">
        <v>0</v>
      </c>
      <c r="H29" s="25">
        <v>-0.4</v>
      </c>
      <c r="J29" s="14">
        <f t="shared" si="1"/>
        <v>47.45</v>
      </c>
      <c r="K29" s="14">
        <f t="shared" si="2"/>
        <v>46.546111111111117</v>
      </c>
      <c r="L29" s="14">
        <f t="shared" si="3"/>
        <v>48.316842105263149</v>
      </c>
      <c r="M29" s="19">
        <f t="shared" si="4"/>
        <v>52.878999999999998</v>
      </c>
      <c r="N29" s="19">
        <f t="shared" si="5"/>
        <v>49.655999999999992</v>
      </c>
      <c r="O29" s="19">
        <f t="shared" si="6"/>
        <v>56.101999999999997</v>
      </c>
      <c r="P29" s="14">
        <f t="shared" si="7"/>
        <v>45.446666666666673</v>
      </c>
      <c r="Q29" s="14">
        <f t="shared" si="8"/>
        <v>45.350000000000009</v>
      </c>
      <c r="R29" s="14">
        <f t="shared" si="9"/>
        <v>45.536428571428566</v>
      </c>
      <c r="T29" s="25">
        <v>100</v>
      </c>
      <c r="U29" s="12">
        <v>52381.41</v>
      </c>
      <c r="V29" s="27">
        <v>2471.09</v>
      </c>
      <c r="W29" s="27">
        <v>90.62</v>
      </c>
      <c r="X29" s="26">
        <v>47.45</v>
      </c>
      <c r="Y29" s="28">
        <v>89.78</v>
      </c>
      <c r="Z29" s="28">
        <v>66.319999999999993</v>
      </c>
      <c r="AA29" s="28">
        <v>65.099999999999994</v>
      </c>
      <c r="AB29" s="28">
        <v>19.41</v>
      </c>
      <c r="AC29" s="28">
        <v>7.67</v>
      </c>
      <c r="AD29" s="28">
        <v>49.72</v>
      </c>
      <c r="AE29" s="28">
        <v>54.66</v>
      </c>
      <c r="AF29" s="28">
        <v>59.19</v>
      </c>
      <c r="AG29" s="28">
        <v>90.52</v>
      </c>
      <c r="AH29" s="28">
        <v>26.42</v>
      </c>
      <c r="AI29" s="5">
        <v>98.81</v>
      </c>
      <c r="AJ29" s="5">
        <v>96.3</v>
      </c>
      <c r="AK29" s="5">
        <v>19.600000000000001</v>
      </c>
      <c r="AL29" s="5">
        <v>99.2</v>
      </c>
      <c r="AM29" s="5">
        <v>9.6</v>
      </c>
      <c r="AN29" s="5">
        <v>6.8</v>
      </c>
      <c r="AO29" s="5">
        <v>67.7</v>
      </c>
      <c r="AP29" s="5">
        <v>-2</v>
      </c>
      <c r="AQ29" s="5">
        <v>69.16</v>
      </c>
      <c r="AR29" s="5">
        <v>-6.35</v>
      </c>
      <c r="AS29" s="5">
        <v>13.68</v>
      </c>
      <c r="AT29" s="5">
        <v>32.880000000000003</v>
      </c>
      <c r="AU29" s="5">
        <v>84.17</v>
      </c>
      <c r="AV29" s="5">
        <v>22.95</v>
      </c>
      <c r="AW29" s="5">
        <v>84.2</v>
      </c>
      <c r="AX29" s="5">
        <v>41.39</v>
      </c>
      <c r="AY29" s="5">
        <v>5.01</v>
      </c>
      <c r="AZ29" s="5">
        <v>55.95</v>
      </c>
      <c r="BA29" s="5">
        <v>45.89</v>
      </c>
      <c r="BB29" s="5">
        <v>54.4</v>
      </c>
      <c r="BC29" s="5">
        <v>82.41</v>
      </c>
      <c r="BD29" s="5">
        <v>24.96</v>
      </c>
      <c r="BE29" s="5">
        <v>16.38</v>
      </c>
      <c r="BF29" s="5">
        <v>76.430000000000007</v>
      </c>
      <c r="BG29" s="5">
        <v>70.099999999999994</v>
      </c>
      <c r="BH29" s="5">
        <v>28.77</v>
      </c>
      <c r="BI29" s="5">
        <v>28.67</v>
      </c>
    </row>
    <row r="30" spans="1:61" s="25" customFormat="1" x14ac:dyDescent="0.25">
      <c r="A30" s="25">
        <f t="shared" si="10"/>
        <v>23</v>
      </c>
      <c r="B30" s="3"/>
      <c r="C30" s="17">
        <v>1.1000000000000001</v>
      </c>
      <c r="D30" s="17">
        <v>-0.3</v>
      </c>
      <c r="E30" s="12">
        <v>-0.4</v>
      </c>
      <c r="F30" s="12">
        <v>1</v>
      </c>
      <c r="G30" s="12">
        <v>-0.4</v>
      </c>
      <c r="H30" s="25">
        <v>0</v>
      </c>
      <c r="J30" s="14">
        <f t="shared" si="1"/>
        <v>47.92</v>
      </c>
      <c r="K30" s="14">
        <f t="shared" si="2"/>
        <v>44.581666666666671</v>
      </c>
      <c r="L30" s="14">
        <f t="shared" si="3"/>
        <v>51.089473684210532</v>
      </c>
      <c r="M30" s="19">
        <f t="shared" si="4"/>
        <v>53.427999999999997</v>
      </c>
      <c r="N30" s="19">
        <f t="shared" si="5"/>
        <v>46.938000000000002</v>
      </c>
      <c r="O30" s="19">
        <f t="shared" si="6"/>
        <v>59.917999999999992</v>
      </c>
      <c r="P30" s="14">
        <f t="shared" si="7"/>
        <v>45.88481481481481</v>
      </c>
      <c r="Q30" s="14">
        <f t="shared" si="8"/>
        <v>43.675384615384615</v>
      </c>
      <c r="R30" s="14">
        <f t="shared" si="9"/>
        <v>47.936428571428571</v>
      </c>
      <c r="T30" s="25">
        <v>100</v>
      </c>
      <c r="U30" s="12">
        <v>52509.35</v>
      </c>
      <c r="V30" s="27">
        <v>2343.15</v>
      </c>
      <c r="W30" s="27">
        <v>91.09</v>
      </c>
      <c r="X30" s="26">
        <v>47.92</v>
      </c>
      <c r="Y30" s="28">
        <v>89.04</v>
      </c>
      <c r="Z30" s="28">
        <v>65</v>
      </c>
      <c r="AA30" s="28">
        <v>68.2</v>
      </c>
      <c r="AB30" s="28">
        <v>11.73</v>
      </c>
      <c r="AC30" s="28">
        <v>0.72</v>
      </c>
      <c r="AD30" s="28">
        <v>55.18</v>
      </c>
      <c r="AE30" s="28">
        <v>53.85</v>
      </c>
      <c r="AF30" s="28">
        <v>58.94</v>
      </c>
      <c r="AG30" s="28">
        <v>87</v>
      </c>
      <c r="AH30" s="28">
        <v>44.62</v>
      </c>
      <c r="AI30" s="5">
        <v>98.97</v>
      </c>
      <c r="AJ30" s="5">
        <v>96.5</v>
      </c>
      <c r="AK30" s="5">
        <v>-29</v>
      </c>
      <c r="AL30" s="5">
        <v>99.2</v>
      </c>
      <c r="AM30" s="5">
        <v>26.2</v>
      </c>
      <c r="AN30" s="5">
        <v>0</v>
      </c>
      <c r="AO30" s="5">
        <v>67.48</v>
      </c>
      <c r="AP30" s="5">
        <v>13</v>
      </c>
      <c r="AQ30" s="5">
        <v>63.16</v>
      </c>
      <c r="AR30" s="5">
        <v>8.1300000000000008</v>
      </c>
      <c r="AS30" s="5">
        <v>19.440000000000001</v>
      </c>
      <c r="AT30" s="5">
        <v>22.23</v>
      </c>
      <c r="AU30" s="5">
        <v>82.47</v>
      </c>
      <c r="AV30" s="5">
        <v>24.73</v>
      </c>
      <c r="AW30" s="5">
        <v>73</v>
      </c>
      <c r="AX30" s="5">
        <v>41.56</v>
      </c>
      <c r="AY30" s="5">
        <v>13.28</v>
      </c>
      <c r="AZ30" s="5">
        <v>52.77</v>
      </c>
      <c r="BA30" s="5">
        <v>37.65</v>
      </c>
      <c r="BB30" s="5">
        <v>57.69</v>
      </c>
      <c r="BC30" s="5">
        <v>82.54</v>
      </c>
      <c r="BD30" s="5">
        <v>21.87</v>
      </c>
      <c r="BE30" s="5">
        <v>19.829999999999998</v>
      </c>
      <c r="BF30" s="5">
        <v>77.53</v>
      </c>
      <c r="BG30" s="5">
        <v>72.17</v>
      </c>
      <c r="BH30" s="5">
        <v>50.03</v>
      </c>
      <c r="BI30" s="5">
        <v>46.46</v>
      </c>
    </row>
    <row r="31" spans="1:61" s="25" customFormat="1" x14ac:dyDescent="0.25">
      <c r="A31" s="25">
        <f t="shared" si="10"/>
        <v>24</v>
      </c>
      <c r="B31" s="3"/>
      <c r="C31" s="17">
        <v>1.1000000000000001</v>
      </c>
      <c r="D31" s="17">
        <v>-0.2</v>
      </c>
      <c r="E31" s="12">
        <v>-0.1</v>
      </c>
      <c r="F31" s="12">
        <v>1.2</v>
      </c>
      <c r="G31" s="12">
        <v>0.2</v>
      </c>
      <c r="H31" s="25">
        <v>-0.4</v>
      </c>
      <c r="J31" s="14">
        <f t="shared" si="1"/>
        <v>47</v>
      </c>
      <c r="K31" s="14">
        <f t="shared" si="2"/>
        <v>43.978888888888889</v>
      </c>
      <c r="L31" s="14">
        <f t="shared" si="3"/>
        <v>49.866842105263174</v>
      </c>
      <c r="M31" s="19">
        <f t="shared" si="4"/>
        <v>52.206000000000003</v>
      </c>
      <c r="N31" s="19">
        <f t="shared" si="5"/>
        <v>44.802</v>
      </c>
      <c r="O31" s="19">
        <f t="shared" si="6"/>
        <v>59.61</v>
      </c>
      <c r="P31" s="14">
        <f t="shared" si="7"/>
        <v>45.075185185185184</v>
      </c>
      <c r="Q31" s="14">
        <f t="shared" si="8"/>
        <v>43.662307692307692</v>
      </c>
      <c r="R31" s="14">
        <f t="shared" si="9"/>
        <v>46.387142857142869</v>
      </c>
      <c r="T31" s="25">
        <v>100</v>
      </c>
      <c r="U31" s="12">
        <v>52416.2</v>
      </c>
      <c r="V31" s="27">
        <v>2436.3000000000002</v>
      </c>
      <c r="W31" s="27">
        <v>90.84</v>
      </c>
      <c r="X31" s="26">
        <v>47</v>
      </c>
      <c r="Y31" s="28">
        <v>86.86</v>
      </c>
      <c r="Z31" s="28">
        <v>58.91</v>
      </c>
      <c r="AA31" s="28">
        <v>61.18</v>
      </c>
      <c r="AB31" s="28">
        <v>11.73</v>
      </c>
      <c r="AC31" s="28">
        <v>5.33</v>
      </c>
      <c r="AD31" s="28">
        <v>64.989999999999995</v>
      </c>
      <c r="AE31" s="28">
        <v>56.92</v>
      </c>
      <c r="AF31" s="28">
        <v>59.72</v>
      </c>
      <c r="AG31" s="28">
        <v>88.79</v>
      </c>
      <c r="AH31" s="28">
        <v>27.63</v>
      </c>
      <c r="AI31" s="5">
        <v>98.89</v>
      </c>
      <c r="AJ31" s="5">
        <v>95.43</v>
      </c>
      <c r="AK31" s="5">
        <v>-17</v>
      </c>
      <c r="AL31" s="5">
        <v>99.2</v>
      </c>
      <c r="AM31" s="5">
        <v>10.4</v>
      </c>
      <c r="AN31" s="5">
        <v>13.33</v>
      </c>
      <c r="AO31" s="5">
        <v>63.6</v>
      </c>
      <c r="AP31" s="5">
        <v>14</v>
      </c>
      <c r="AQ31" s="5">
        <v>62.2</v>
      </c>
      <c r="AR31" s="5">
        <v>1.52</v>
      </c>
      <c r="AS31" s="5">
        <v>22.56</v>
      </c>
      <c r="AT31" s="5">
        <v>22.28</v>
      </c>
      <c r="AU31" s="5">
        <v>81.2</v>
      </c>
      <c r="AV31" s="5">
        <v>26.93</v>
      </c>
      <c r="AW31" s="5">
        <v>86</v>
      </c>
      <c r="AX31" s="5">
        <v>38.090000000000003</v>
      </c>
      <c r="AY31" s="5">
        <v>15.52</v>
      </c>
      <c r="AZ31" s="5">
        <v>45.97</v>
      </c>
      <c r="BA31" s="5">
        <v>39.4</v>
      </c>
      <c r="BB31" s="5">
        <v>63.03</v>
      </c>
      <c r="BC31" s="5">
        <v>82.55</v>
      </c>
      <c r="BD31" s="5">
        <v>22.68</v>
      </c>
      <c r="BE31" s="5">
        <v>12.94</v>
      </c>
      <c r="BF31" s="5">
        <v>75.94</v>
      </c>
      <c r="BG31" s="5">
        <v>71.2</v>
      </c>
      <c r="BH31" s="5">
        <v>32.46</v>
      </c>
      <c r="BI31" s="5">
        <v>36.71</v>
      </c>
    </row>
    <row r="32" spans="1:61" s="25" customFormat="1" x14ac:dyDescent="0.25">
      <c r="A32" s="25">
        <f t="shared" si="10"/>
        <v>25</v>
      </c>
      <c r="B32" s="3"/>
      <c r="C32" s="17">
        <v>1.2</v>
      </c>
      <c r="D32" s="17">
        <v>0.4</v>
      </c>
      <c r="E32" s="12">
        <v>-0.2</v>
      </c>
      <c r="F32" s="12">
        <v>1</v>
      </c>
      <c r="G32" s="12">
        <v>0.4</v>
      </c>
      <c r="H32" s="25">
        <v>-0.3</v>
      </c>
      <c r="J32" s="14">
        <f t="shared" si="1"/>
        <v>47.76</v>
      </c>
      <c r="K32" s="14">
        <f t="shared" si="2"/>
        <v>47.886111111111113</v>
      </c>
      <c r="L32" s="14">
        <f t="shared" si="3"/>
        <v>47.645789473684225</v>
      </c>
      <c r="M32" s="19">
        <f t="shared" si="4"/>
        <v>50.000999999999991</v>
      </c>
      <c r="N32" s="19">
        <f t="shared" si="5"/>
        <v>45.089999999999996</v>
      </c>
      <c r="O32" s="19">
        <f t="shared" si="6"/>
        <v>54.911999999999999</v>
      </c>
      <c r="P32" s="14">
        <f t="shared" si="7"/>
        <v>46.933703703703706</v>
      </c>
      <c r="Q32" s="14">
        <f t="shared" si="8"/>
        <v>48.96153846153846</v>
      </c>
      <c r="R32" s="14">
        <f t="shared" si="9"/>
        <v>45.050714285714299</v>
      </c>
      <c r="T32" s="25">
        <v>100</v>
      </c>
      <c r="U32" s="12">
        <v>52268.84</v>
      </c>
      <c r="V32" s="27">
        <v>2583.66</v>
      </c>
      <c r="W32" s="27">
        <v>90.53</v>
      </c>
      <c r="X32" s="26">
        <v>47.76</v>
      </c>
      <c r="Y32" s="28">
        <v>90.22</v>
      </c>
      <c r="Z32" s="28">
        <v>58.73</v>
      </c>
      <c r="AA32" s="28">
        <v>70.599999999999994</v>
      </c>
      <c r="AB32" s="28">
        <v>15.57</v>
      </c>
      <c r="AC32" s="28">
        <v>-9.67</v>
      </c>
      <c r="AD32" s="28">
        <v>55.47</v>
      </c>
      <c r="AE32" s="28">
        <v>50.83</v>
      </c>
      <c r="AF32" s="28">
        <v>61.07</v>
      </c>
      <c r="AG32" s="28">
        <v>88.55</v>
      </c>
      <c r="AH32" s="28">
        <v>18.64</v>
      </c>
      <c r="AI32" s="5">
        <v>98.69</v>
      </c>
      <c r="AJ32" s="5">
        <v>96.88</v>
      </c>
      <c r="AK32" s="5">
        <v>31</v>
      </c>
      <c r="AL32" s="5">
        <v>99.2</v>
      </c>
      <c r="AM32" s="5">
        <v>10.8</v>
      </c>
      <c r="AN32" s="5">
        <v>11.33</v>
      </c>
      <c r="AO32" s="5">
        <v>65.94</v>
      </c>
      <c r="AP32" s="5">
        <v>20</v>
      </c>
      <c r="AQ32" s="5">
        <v>64.36</v>
      </c>
      <c r="AR32" s="5">
        <v>-1.55</v>
      </c>
      <c r="AS32" s="5">
        <v>33.200000000000003</v>
      </c>
      <c r="AT32" s="5">
        <v>24.16</v>
      </c>
      <c r="AU32" s="5">
        <v>82.49</v>
      </c>
      <c r="AV32" s="5">
        <v>29.23</v>
      </c>
      <c r="AW32" s="5">
        <v>79.2</v>
      </c>
      <c r="AX32" s="5">
        <v>45.26</v>
      </c>
      <c r="AY32" s="5">
        <v>7.31</v>
      </c>
      <c r="AZ32" s="5">
        <v>59.47</v>
      </c>
      <c r="BA32" s="5">
        <v>34.42</v>
      </c>
      <c r="BB32" s="5">
        <v>54.42</v>
      </c>
      <c r="BC32" s="5">
        <v>82.73</v>
      </c>
      <c r="BD32" s="5">
        <v>26.54</v>
      </c>
      <c r="BE32" s="5">
        <v>14.47</v>
      </c>
      <c r="BF32" s="5">
        <v>73.37</v>
      </c>
      <c r="BG32" s="5">
        <v>68.930000000000007</v>
      </c>
      <c r="BH32" s="5">
        <v>25.33</v>
      </c>
      <c r="BI32" s="5">
        <v>30.03</v>
      </c>
    </row>
    <row r="33" spans="1:61" s="25" customFormat="1" x14ac:dyDescent="0.25">
      <c r="A33" s="25">
        <f t="shared" si="10"/>
        <v>26</v>
      </c>
      <c r="B33" s="3"/>
      <c r="C33" s="17">
        <v>1.1000000000000001</v>
      </c>
      <c r="D33" s="17">
        <v>-0.2</v>
      </c>
      <c r="E33" s="12">
        <v>0.4</v>
      </c>
      <c r="F33" s="12">
        <v>0.5</v>
      </c>
      <c r="G33" s="12">
        <v>0.1</v>
      </c>
      <c r="H33" s="25">
        <v>-0.4</v>
      </c>
      <c r="J33" s="14">
        <f t="shared" si="1"/>
        <v>47.29</v>
      </c>
      <c r="K33" s="14">
        <f t="shared" si="2"/>
        <v>53.695555555555558</v>
      </c>
      <c r="L33" s="14">
        <f t="shared" si="3"/>
        <v>41.231578947368419</v>
      </c>
      <c r="M33" s="19">
        <f t="shared" si="4"/>
        <v>49.058999999999997</v>
      </c>
      <c r="N33" s="19">
        <f t="shared" si="5"/>
        <v>53.748000000000005</v>
      </c>
      <c r="O33" s="19">
        <f t="shared" si="6"/>
        <v>44.370000000000005</v>
      </c>
      <c r="P33" s="14">
        <f t="shared" si="7"/>
        <v>46.641851851851875</v>
      </c>
      <c r="Q33" s="14">
        <f t="shared" si="8"/>
        <v>53.675384615384615</v>
      </c>
      <c r="R33" s="14">
        <f t="shared" si="9"/>
        <v>40.11071428571428</v>
      </c>
      <c r="T33" s="25">
        <v>100</v>
      </c>
      <c r="U33" s="12">
        <v>52172.05</v>
      </c>
      <c r="V33" s="27">
        <v>2680.45</v>
      </c>
      <c r="W33" s="27">
        <v>90.06</v>
      </c>
      <c r="X33" s="26">
        <v>47.29</v>
      </c>
      <c r="Y33" s="28">
        <v>88.52</v>
      </c>
      <c r="Z33" s="28">
        <v>75.92</v>
      </c>
      <c r="AA33" s="28">
        <v>72.900000000000006</v>
      </c>
      <c r="AB33" s="28">
        <v>27.23</v>
      </c>
      <c r="AC33" s="28">
        <v>4.17</v>
      </c>
      <c r="AD33" s="28">
        <v>8.7100000000000009</v>
      </c>
      <c r="AE33" s="28">
        <v>47.04</v>
      </c>
      <c r="AF33" s="28">
        <v>53.37</v>
      </c>
      <c r="AG33" s="28">
        <v>89.4</v>
      </c>
      <c r="AH33" s="28">
        <v>23.33</v>
      </c>
      <c r="AI33" s="5">
        <v>99.38</v>
      </c>
      <c r="AJ33" s="5">
        <v>98.1</v>
      </c>
      <c r="AK33" s="5">
        <v>-11.8</v>
      </c>
      <c r="AL33" s="5">
        <v>99.6</v>
      </c>
      <c r="AM33" s="5">
        <v>16.399999999999999</v>
      </c>
      <c r="AN33" s="5">
        <v>6.93</v>
      </c>
      <c r="AO33" s="5">
        <v>68.58</v>
      </c>
      <c r="AP33" s="5">
        <v>24.2</v>
      </c>
      <c r="AQ33" s="5">
        <v>68.62</v>
      </c>
      <c r="AR33" s="5">
        <v>21.95</v>
      </c>
      <c r="AS33" s="5">
        <v>66.959999999999994</v>
      </c>
      <c r="AT33" s="5">
        <v>51.22</v>
      </c>
      <c r="AU33" s="5">
        <v>87.64</v>
      </c>
      <c r="AV33" s="5">
        <v>26.49</v>
      </c>
      <c r="AW33" s="5">
        <v>49.6</v>
      </c>
      <c r="AX33" s="5">
        <v>40.98</v>
      </c>
      <c r="AY33" s="5">
        <v>11.73</v>
      </c>
      <c r="AZ33" s="5">
        <v>38.32</v>
      </c>
      <c r="BA33" s="5">
        <v>38.25</v>
      </c>
      <c r="BB33" s="5">
        <v>49.07</v>
      </c>
      <c r="BC33" s="5">
        <v>82.54</v>
      </c>
      <c r="BD33" s="5">
        <v>20.16</v>
      </c>
      <c r="BE33" s="5">
        <v>9.94</v>
      </c>
      <c r="BF33" s="5">
        <v>78.64</v>
      </c>
      <c r="BG33" s="5">
        <v>71.17</v>
      </c>
      <c r="BH33" s="5">
        <v>26.03</v>
      </c>
      <c r="BI33" s="5">
        <v>18.63</v>
      </c>
    </row>
    <row r="34" spans="1:61" s="25" customFormat="1" x14ac:dyDescent="0.25">
      <c r="A34" s="25">
        <f t="shared" si="10"/>
        <v>27</v>
      </c>
      <c r="B34" s="3"/>
      <c r="C34" s="17">
        <v>1</v>
      </c>
      <c r="D34" s="17">
        <v>-0.1</v>
      </c>
      <c r="E34" s="12">
        <v>-0.4</v>
      </c>
      <c r="F34" s="12">
        <v>0.8</v>
      </c>
      <c r="G34" s="12">
        <v>-0.1</v>
      </c>
      <c r="H34" s="25">
        <v>-0.3</v>
      </c>
      <c r="J34" s="14">
        <f t="shared" si="1"/>
        <v>50.7</v>
      </c>
      <c r="K34" s="14">
        <f t="shared" si="2"/>
        <v>50.790555555555557</v>
      </c>
      <c r="L34" s="14">
        <f t="shared" si="3"/>
        <v>50.610526315789471</v>
      </c>
      <c r="M34" s="19">
        <f t="shared" si="4"/>
        <v>53.823</v>
      </c>
      <c r="N34" s="19">
        <f t="shared" si="5"/>
        <v>51.143999999999998</v>
      </c>
      <c r="O34" s="19">
        <f t="shared" si="6"/>
        <v>56.501999999999995</v>
      </c>
      <c r="P34" s="14">
        <f t="shared" si="7"/>
        <v>49.540740740740731</v>
      </c>
      <c r="Q34" s="14">
        <f t="shared" si="8"/>
        <v>50.654615384615383</v>
      </c>
      <c r="R34" s="14">
        <f t="shared" si="9"/>
        <v>48.506428571428565</v>
      </c>
      <c r="T34" s="25">
        <v>100</v>
      </c>
      <c r="U34" s="12">
        <v>52694.05</v>
      </c>
      <c r="V34" s="27">
        <v>2158.4499999999998</v>
      </c>
      <c r="W34" s="27">
        <v>91.62</v>
      </c>
      <c r="X34" s="26">
        <v>50.7</v>
      </c>
      <c r="Y34" s="28">
        <v>90.28</v>
      </c>
      <c r="Z34" s="28">
        <v>75.430000000000007</v>
      </c>
      <c r="AA34" s="28">
        <v>72.900000000000006</v>
      </c>
      <c r="AB34" s="28">
        <v>19.440000000000001</v>
      </c>
      <c r="AC34" s="28">
        <v>-2.33</v>
      </c>
      <c r="AD34" s="28">
        <v>37.700000000000003</v>
      </c>
      <c r="AE34" s="28">
        <v>51.94</v>
      </c>
      <c r="AF34" s="28">
        <v>56.88</v>
      </c>
      <c r="AG34" s="28">
        <v>87.32</v>
      </c>
      <c r="AH34" s="28">
        <v>48.67</v>
      </c>
      <c r="AI34" s="5">
        <v>99.4</v>
      </c>
      <c r="AJ34" s="5">
        <v>96.6</v>
      </c>
      <c r="AK34" s="5">
        <v>17.2</v>
      </c>
      <c r="AL34" s="5">
        <v>99.6</v>
      </c>
      <c r="AM34" s="5">
        <v>5.2</v>
      </c>
      <c r="AN34" s="5">
        <v>22</v>
      </c>
      <c r="AO34" s="5">
        <v>67.22</v>
      </c>
      <c r="AP34" s="5">
        <v>11</v>
      </c>
      <c r="AQ34" s="5">
        <v>58.54</v>
      </c>
      <c r="AR34" s="5">
        <v>13.17</v>
      </c>
      <c r="AS34" s="5">
        <v>28.88</v>
      </c>
      <c r="AT34" s="5">
        <v>49.76</v>
      </c>
      <c r="AU34" s="5">
        <v>89.94</v>
      </c>
      <c r="AV34" s="5">
        <v>24.55</v>
      </c>
      <c r="AW34" s="5">
        <v>97</v>
      </c>
      <c r="AX34" s="5">
        <v>41.77</v>
      </c>
      <c r="AY34" s="5">
        <v>7.89</v>
      </c>
      <c r="AZ34" s="5">
        <v>41.79</v>
      </c>
      <c r="BA34" s="5">
        <v>45.64</v>
      </c>
      <c r="BB34" s="5">
        <v>57.43</v>
      </c>
      <c r="BC34" s="5">
        <v>82.55</v>
      </c>
      <c r="BD34" s="5">
        <v>19.3</v>
      </c>
      <c r="BE34" s="5">
        <v>21.36</v>
      </c>
      <c r="BF34" s="5">
        <v>76.47</v>
      </c>
      <c r="BG34" s="5">
        <v>73.760000000000005</v>
      </c>
      <c r="BH34" s="5">
        <v>47.52</v>
      </c>
      <c r="BI34" s="5">
        <v>42.06</v>
      </c>
    </row>
    <row r="35" spans="1:61" s="25" customFormat="1" x14ac:dyDescent="0.25">
      <c r="A35" s="25">
        <f t="shared" si="10"/>
        <v>28</v>
      </c>
      <c r="B35" s="3"/>
      <c r="C35" s="17">
        <v>0.6</v>
      </c>
      <c r="D35" s="17">
        <v>0.5</v>
      </c>
      <c r="E35" s="12">
        <v>0.3</v>
      </c>
      <c r="F35" s="12">
        <v>1.1000000000000001</v>
      </c>
      <c r="G35" s="12">
        <v>-0.2</v>
      </c>
      <c r="H35" s="25">
        <v>0.2</v>
      </c>
      <c r="J35" s="14">
        <f t="shared" si="1"/>
        <v>45.28</v>
      </c>
      <c r="K35" s="14">
        <f t="shared" si="2"/>
        <v>40.910555555555547</v>
      </c>
      <c r="L35" s="14">
        <f t="shared" si="3"/>
        <v>49.41105263157894</v>
      </c>
      <c r="M35" s="19">
        <f t="shared" si="4"/>
        <v>50.58</v>
      </c>
      <c r="N35" s="19">
        <f t="shared" si="5"/>
        <v>43.113999999999997</v>
      </c>
      <c r="O35" s="19">
        <f t="shared" si="6"/>
        <v>58.046000000000006</v>
      </c>
      <c r="P35" s="14">
        <f t="shared" si="7"/>
        <v>43.311111111111103</v>
      </c>
      <c r="Q35" s="14">
        <f t="shared" si="8"/>
        <v>40.06307692307692</v>
      </c>
      <c r="R35" s="14">
        <f t="shared" si="9"/>
        <v>46.327142857142846</v>
      </c>
      <c r="T35" s="25">
        <v>100</v>
      </c>
      <c r="U35" s="12">
        <v>52198.89</v>
      </c>
      <c r="V35" s="27">
        <v>2653.61</v>
      </c>
      <c r="W35" s="27">
        <v>90.18</v>
      </c>
      <c r="X35" s="26">
        <v>45.28</v>
      </c>
      <c r="Y35" s="28">
        <v>84.44</v>
      </c>
      <c r="Z35" s="28">
        <v>59.97</v>
      </c>
      <c r="AA35" s="28">
        <v>62.38</v>
      </c>
      <c r="AB35" s="28">
        <v>4.67</v>
      </c>
      <c r="AC35" s="28">
        <v>4.1100000000000003</v>
      </c>
      <c r="AD35" s="28">
        <v>65.95</v>
      </c>
      <c r="AE35" s="28">
        <v>56.01</v>
      </c>
      <c r="AF35" s="28">
        <v>58.01</v>
      </c>
      <c r="AG35" s="28">
        <v>89.12</v>
      </c>
      <c r="AH35" s="28">
        <v>21.14</v>
      </c>
      <c r="AI35" s="5">
        <v>98.9</v>
      </c>
      <c r="AJ35" s="5">
        <v>95.72</v>
      </c>
      <c r="AK35" s="5">
        <v>-4.8</v>
      </c>
      <c r="AL35" s="5">
        <v>99.2</v>
      </c>
      <c r="AM35" s="5">
        <v>21.4</v>
      </c>
      <c r="AN35" s="5">
        <v>4.4000000000000004</v>
      </c>
      <c r="AO35" s="5">
        <v>60.62</v>
      </c>
      <c r="AP35" s="5">
        <v>2</v>
      </c>
      <c r="AQ35" s="5">
        <v>30.88</v>
      </c>
      <c r="AR35" s="5">
        <v>-6.56</v>
      </c>
      <c r="AS35" s="5">
        <v>29.44</v>
      </c>
      <c r="AT35" s="5">
        <v>14.26</v>
      </c>
      <c r="AU35" s="5">
        <v>75.36</v>
      </c>
      <c r="AV35" s="5">
        <v>24.89</v>
      </c>
      <c r="AW35" s="5">
        <v>68.2</v>
      </c>
      <c r="AX35" s="5">
        <v>38.76</v>
      </c>
      <c r="AY35" s="5">
        <v>22.29</v>
      </c>
      <c r="AZ35" s="5">
        <v>55.39</v>
      </c>
      <c r="BA35" s="5">
        <v>42.93</v>
      </c>
      <c r="BB35" s="5">
        <v>59.23</v>
      </c>
      <c r="BC35" s="5">
        <v>83.09</v>
      </c>
      <c r="BD35" s="5">
        <v>26.01</v>
      </c>
      <c r="BE35" s="5">
        <v>25.83</v>
      </c>
      <c r="BF35" s="5">
        <v>75.95</v>
      </c>
      <c r="BG35" s="5">
        <v>68.540000000000006</v>
      </c>
      <c r="BH35" s="5">
        <v>26.31</v>
      </c>
      <c r="BI35" s="5">
        <v>31.16</v>
      </c>
    </row>
    <row r="36" spans="1:61" s="25" customFormat="1" x14ac:dyDescent="0.25">
      <c r="A36" s="25">
        <f t="shared" si="10"/>
        <v>29</v>
      </c>
      <c r="B36" s="3"/>
      <c r="C36" s="17">
        <v>1.8</v>
      </c>
      <c r="D36" s="17">
        <v>-0.2</v>
      </c>
      <c r="E36" s="12">
        <v>0.2</v>
      </c>
      <c r="F36" s="12">
        <v>1.3</v>
      </c>
      <c r="G36" s="12">
        <v>-0.2</v>
      </c>
      <c r="H36" s="25">
        <v>-0.4</v>
      </c>
      <c r="J36" s="14">
        <f t="shared" si="1"/>
        <v>45.19</v>
      </c>
      <c r="K36" s="14">
        <f t="shared" si="2"/>
        <v>43.007777777777775</v>
      </c>
      <c r="L36" s="14">
        <f t="shared" si="3"/>
        <v>47.257894736842104</v>
      </c>
      <c r="M36" s="19">
        <f t="shared" si="4"/>
        <v>49.690999999999995</v>
      </c>
      <c r="N36" s="19">
        <f t="shared" si="5"/>
        <v>41.92</v>
      </c>
      <c r="O36" s="19">
        <f t="shared" si="6"/>
        <v>57.461999999999989</v>
      </c>
      <c r="P36" s="14">
        <f t="shared" si="7"/>
        <v>43.523333333333326</v>
      </c>
      <c r="Q36" s="14">
        <f t="shared" si="8"/>
        <v>43.426153846153845</v>
      </c>
      <c r="R36" s="14">
        <f t="shared" si="9"/>
        <v>43.613571428571433</v>
      </c>
      <c r="T36" s="25">
        <v>100</v>
      </c>
      <c r="U36" s="12">
        <v>52207.56</v>
      </c>
      <c r="V36" s="27">
        <v>2644.94</v>
      </c>
      <c r="W36" s="27">
        <v>90.05</v>
      </c>
      <c r="X36" s="26">
        <v>45.19</v>
      </c>
      <c r="Y36" s="28">
        <v>85.6</v>
      </c>
      <c r="Z36" s="28">
        <v>59.84</v>
      </c>
      <c r="AA36" s="28">
        <v>54.06</v>
      </c>
      <c r="AB36" s="28">
        <v>12.16</v>
      </c>
      <c r="AC36" s="28">
        <v>-2.06</v>
      </c>
      <c r="AD36" s="28">
        <v>61.22</v>
      </c>
      <c r="AE36" s="28">
        <v>51.93</v>
      </c>
      <c r="AF36" s="28">
        <v>62.44</v>
      </c>
      <c r="AG36" s="28">
        <v>90.07</v>
      </c>
      <c r="AH36" s="28">
        <v>21.65</v>
      </c>
      <c r="AI36" s="5">
        <v>97.88</v>
      </c>
      <c r="AJ36" s="5">
        <v>95.35</v>
      </c>
      <c r="AK36" s="5">
        <v>4</v>
      </c>
      <c r="AL36" s="5">
        <v>98.8</v>
      </c>
      <c r="AM36" s="5">
        <v>11.4</v>
      </c>
      <c r="AN36" s="5">
        <v>8.1300000000000008</v>
      </c>
      <c r="AO36" s="5">
        <v>58.72</v>
      </c>
      <c r="AP36" s="5">
        <v>-6.8</v>
      </c>
      <c r="AQ36" s="5">
        <v>60.82</v>
      </c>
      <c r="AR36" s="5">
        <v>12.37</v>
      </c>
      <c r="AS36" s="5">
        <v>23.36</v>
      </c>
      <c r="AT36" s="5">
        <v>23.24</v>
      </c>
      <c r="AU36" s="5">
        <v>77.27</v>
      </c>
      <c r="AV36" s="5">
        <v>15.41</v>
      </c>
      <c r="AW36" s="5">
        <v>74.2</v>
      </c>
      <c r="AX36" s="5">
        <v>38.82</v>
      </c>
      <c r="AY36" s="5">
        <v>16.05</v>
      </c>
      <c r="AZ36" s="5">
        <v>62.48</v>
      </c>
      <c r="BA36" s="5">
        <v>32.89</v>
      </c>
      <c r="BB36" s="5">
        <v>45.37</v>
      </c>
      <c r="BC36" s="5">
        <v>82.3</v>
      </c>
      <c r="BD36" s="5">
        <v>27.45</v>
      </c>
      <c r="BE36" s="5">
        <v>16.77</v>
      </c>
      <c r="BF36" s="5">
        <v>74.11</v>
      </c>
      <c r="BG36" s="5">
        <v>68.86</v>
      </c>
      <c r="BH36" s="5">
        <v>28.7</v>
      </c>
      <c r="BI36" s="5">
        <v>27.18</v>
      </c>
    </row>
    <row r="37" spans="1:61" s="25" customFormat="1" x14ac:dyDescent="0.25">
      <c r="A37" s="25">
        <f t="shared" si="10"/>
        <v>30</v>
      </c>
      <c r="B37" s="3"/>
      <c r="C37" s="17">
        <v>1.1000000000000001</v>
      </c>
      <c r="D37" s="17">
        <v>-0.1</v>
      </c>
      <c r="E37" s="12">
        <v>-0.5</v>
      </c>
      <c r="F37" s="12">
        <v>0.9</v>
      </c>
      <c r="G37" s="12">
        <v>-0.2</v>
      </c>
      <c r="H37" s="25">
        <v>-0.2</v>
      </c>
      <c r="J37" s="14">
        <f t="shared" si="1"/>
        <v>48.54</v>
      </c>
      <c r="K37" s="14">
        <f t="shared" si="2"/>
        <v>46.490555555555545</v>
      </c>
      <c r="L37" s="14">
        <f t="shared" si="3"/>
        <v>50.485263157894735</v>
      </c>
      <c r="M37" s="19">
        <f t="shared" si="4"/>
        <v>51.826000000000001</v>
      </c>
      <c r="N37" s="19">
        <f t="shared" si="5"/>
        <v>45.881999999999998</v>
      </c>
      <c r="O37" s="19">
        <f t="shared" si="6"/>
        <v>57.77</v>
      </c>
      <c r="P37" s="14">
        <f t="shared" si="7"/>
        <v>47.325555555555546</v>
      </c>
      <c r="Q37" s="14">
        <f t="shared" si="8"/>
        <v>46.724615384615376</v>
      </c>
      <c r="R37" s="14">
        <f t="shared" si="9"/>
        <v>47.883571428571429</v>
      </c>
      <c r="T37" s="25">
        <v>100</v>
      </c>
      <c r="U37" s="12">
        <v>52456.46</v>
      </c>
      <c r="V37" s="27">
        <v>2396.04</v>
      </c>
      <c r="W37" s="27">
        <v>90.8</v>
      </c>
      <c r="X37" s="26">
        <v>48.54</v>
      </c>
      <c r="Y37" s="28">
        <v>86.08</v>
      </c>
      <c r="Z37" s="28">
        <v>69.77</v>
      </c>
      <c r="AA37" s="28">
        <v>59.3</v>
      </c>
      <c r="AB37" s="28">
        <v>9.65</v>
      </c>
      <c r="AC37" s="28">
        <v>4.6100000000000003</v>
      </c>
      <c r="AD37" s="28">
        <v>43.85</v>
      </c>
      <c r="AE37" s="28">
        <v>53.21</v>
      </c>
      <c r="AF37" s="28">
        <v>60.86</v>
      </c>
      <c r="AG37" s="28">
        <v>88.92</v>
      </c>
      <c r="AH37" s="28">
        <v>42.01</v>
      </c>
      <c r="AI37" s="5">
        <v>98.92</v>
      </c>
      <c r="AJ37" s="5">
        <v>98.65</v>
      </c>
      <c r="AK37" s="5">
        <v>32</v>
      </c>
      <c r="AL37" s="5">
        <v>99.2</v>
      </c>
      <c r="AM37" s="5">
        <v>4.2</v>
      </c>
      <c r="AN37" s="5">
        <v>0</v>
      </c>
      <c r="AO37" s="5">
        <v>60.64</v>
      </c>
      <c r="AP37" s="5">
        <v>-9.6</v>
      </c>
      <c r="AQ37" s="5">
        <v>62.26</v>
      </c>
      <c r="AR37" s="5">
        <v>6.59</v>
      </c>
      <c r="AS37" s="5">
        <v>32.72</v>
      </c>
      <c r="AT37" s="5">
        <v>34.409999999999997</v>
      </c>
      <c r="AU37" s="5">
        <v>87.43</v>
      </c>
      <c r="AV37" s="5">
        <v>29.99</v>
      </c>
      <c r="AW37" s="5">
        <v>61.8</v>
      </c>
      <c r="AX37" s="5">
        <v>42.25</v>
      </c>
      <c r="AY37" s="5">
        <v>22.03</v>
      </c>
      <c r="AZ37" s="5">
        <v>49.73</v>
      </c>
      <c r="BA37" s="5">
        <v>38.31</v>
      </c>
      <c r="BB37" s="5">
        <v>62.37</v>
      </c>
      <c r="BC37" s="5">
        <v>82.5</v>
      </c>
      <c r="BD37" s="5">
        <v>22.61</v>
      </c>
      <c r="BE37" s="5">
        <v>18.87</v>
      </c>
      <c r="BF37" s="5">
        <v>76.73</v>
      </c>
      <c r="BG37" s="5">
        <v>70.66</v>
      </c>
      <c r="BH37" s="5">
        <v>49.59</v>
      </c>
      <c r="BI37" s="5">
        <v>42.93</v>
      </c>
    </row>
    <row r="38" spans="1:61" s="25" customFormat="1" x14ac:dyDescent="0.25">
      <c r="A38" s="25">
        <f t="shared" si="10"/>
        <v>31</v>
      </c>
      <c r="B38" s="3"/>
      <c r="C38" s="17">
        <v>1.4</v>
      </c>
      <c r="D38" s="17">
        <v>-0.2</v>
      </c>
      <c r="E38" s="12">
        <v>0.1</v>
      </c>
      <c r="F38" s="12">
        <v>1.3</v>
      </c>
      <c r="G38" s="12">
        <v>-0.2</v>
      </c>
      <c r="H38" s="25">
        <v>-0.5</v>
      </c>
      <c r="J38" s="14">
        <f t="shared" si="1"/>
        <v>46.38</v>
      </c>
      <c r="K38" s="14">
        <f t="shared" si="2"/>
        <v>43.928888888888892</v>
      </c>
      <c r="L38" s="14">
        <f t="shared" si="3"/>
        <v>48.702631578947368</v>
      </c>
      <c r="M38" s="19">
        <f t="shared" si="4"/>
        <v>52.153999999999996</v>
      </c>
      <c r="N38" s="19">
        <f t="shared" si="5"/>
        <v>45.07</v>
      </c>
      <c r="O38" s="19">
        <f t="shared" si="6"/>
        <v>59.238000000000014</v>
      </c>
      <c r="P38" s="14">
        <f t="shared" si="7"/>
        <v>44.241851851851848</v>
      </c>
      <c r="Q38" s="14">
        <f t="shared" si="8"/>
        <v>43.49</v>
      </c>
      <c r="R38" s="14">
        <f t="shared" si="9"/>
        <v>44.94</v>
      </c>
      <c r="T38" s="25">
        <v>100</v>
      </c>
      <c r="U38" s="12">
        <v>52359.56</v>
      </c>
      <c r="V38" s="27">
        <v>2492.94</v>
      </c>
      <c r="W38" s="27">
        <v>90.67</v>
      </c>
      <c r="X38" s="26">
        <v>46.38</v>
      </c>
      <c r="Y38" s="28">
        <v>86.38</v>
      </c>
      <c r="Z38" s="28">
        <v>63.49</v>
      </c>
      <c r="AA38" s="28">
        <v>59.7</v>
      </c>
      <c r="AB38" s="28">
        <v>13.95</v>
      </c>
      <c r="AC38" s="28">
        <v>1.83</v>
      </c>
      <c r="AD38" s="28">
        <v>60.18</v>
      </c>
      <c r="AE38" s="28">
        <v>55.51</v>
      </c>
      <c r="AF38" s="28">
        <v>61.9</v>
      </c>
      <c r="AG38" s="28">
        <v>91</v>
      </c>
      <c r="AH38" s="28">
        <v>27.6</v>
      </c>
      <c r="AI38" s="5">
        <v>98.52</v>
      </c>
      <c r="AJ38" s="5">
        <v>95.73</v>
      </c>
      <c r="AK38" s="5">
        <v>9</v>
      </c>
      <c r="AL38" s="5">
        <v>98.8</v>
      </c>
      <c r="AM38" s="5">
        <v>5.2</v>
      </c>
      <c r="AN38" s="5">
        <v>18.27</v>
      </c>
      <c r="AO38" s="5">
        <v>54.94</v>
      </c>
      <c r="AP38" s="5">
        <v>6.8</v>
      </c>
      <c r="AQ38" s="5">
        <v>57.1</v>
      </c>
      <c r="AR38" s="5">
        <v>-1.01</v>
      </c>
      <c r="AS38" s="5">
        <v>12.88</v>
      </c>
      <c r="AT38" s="5">
        <v>27.02</v>
      </c>
      <c r="AU38" s="5">
        <v>82.12</v>
      </c>
      <c r="AV38" s="5">
        <v>21.05</v>
      </c>
      <c r="AW38" s="5">
        <v>77.2</v>
      </c>
      <c r="AX38" s="5">
        <v>38.869999999999997</v>
      </c>
      <c r="AY38" s="5">
        <v>-0.27</v>
      </c>
      <c r="AZ38" s="5">
        <v>61.04</v>
      </c>
      <c r="BA38" s="5">
        <v>38.46</v>
      </c>
      <c r="BB38" s="5">
        <v>50.44</v>
      </c>
      <c r="BC38" s="5">
        <v>82.42</v>
      </c>
      <c r="BD38" s="5">
        <v>22.3</v>
      </c>
      <c r="BE38" s="5">
        <v>26.53</v>
      </c>
      <c r="BF38" s="5">
        <v>75.63</v>
      </c>
      <c r="BG38" s="5">
        <v>73.239999999999995</v>
      </c>
      <c r="BH38" s="5">
        <v>31.65</v>
      </c>
      <c r="BI38" s="5">
        <v>30.6</v>
      </c>
    </row>
    <row r="39" spans="1:61" s="25" customFormat="1" x14ac:dyDescent="0.25">
      <c r="A39" s="25">
        <f t="shared" si="10"/>
        <v>32</v>
      </c>
      <c r="B39" s="3"/>
      <c r="C39" s="17">
        <v>1</v>
      </c>
      <c r="D39" s="17">
        <v>-0.1</v>
      </c>
      <c r="E39" s="12">
        <v>0</v>
      </c>
      <c r="F39" s="12">
        <v>1.3</v>
      </c>
      <c r="G39" s="12">
        <v>-0.2</v>
      </c>
      <c r="H39" s="25">
        <v>-0.2</v>
      </c>
      <c r="J39" s="14">
        <f t="shared" si="1"/>
        <v>44.61</v>
      </c>
      <c r="K39" s="14">
        <f t="shared" si="2"/>
        <v>39.397777777777776</v>
      </c>
      <c r="L39" s="14">
        <f t="shared" si="3"/>
        <v>49.551578947368419</v>
      </c>
      <c r="M39" s="19">
        <f t="shared" si="4"/>
        <v>52.212000000000003</v>
      </c>
      <c r="N39" s="19">
        <f t="shared" si="5"/>
        <v>44.968000000000004</v>
      </c>
      <c r="O39" s="19">
        <f t="shared" si="6"/>
        <v>59.455999999999996</v>
      </c>
      <c r="P39" s="14">
        <f t="shared" si="7"/>
        <v>41.797037037037036</v>
      </c>
      <c r="Q39" s="14">
        <f t="shared" si="8"/>
        <v>37.255384615384614</v>
      </c>
      <c r="R39" s="14">
        <f t="shared" si="9"/>
        <v>46.014285714285712</v>
      </c>
      <c r="T39" s="25">
        <v>100</v>
      </c>
      <c r="U39" s="12">
        <v>52365.46</v>
      </c>
      <c r="V39" s="27">
        <v>2487.04</v>
      </c>
      <c r="W39" s="27">
        <v>90.48</v>
      </c>
      <c r="X39" s="26">
        <v>44.61</v>
      </c>
      <c r="Y39" s="28">
        <v>86.2</v>
      </c>
      <c r="Z39" s="28">
        <v>58.41</v>
      </c>
      <c r="AA39" s="28">
        <v>57.94</v>
      </c>
      <c r="AB39" s="28">
        <v>13.01</v>
      </c>
      <c r="AC39" s="28">
        <v>9.2799999999999994</v>
      </c>
      <c r="AD39" s="28">
        <v>66.94</v>
      </c>
      <c r="AE39" s="28">
        <v>56.61</v>
      </c>
      <c r="AF39" s="28">
        <v>60.52</v>
      </c>
      <c r="AG39" s="28">
        <v>85.88</v>
      </c>
      <c r="AH39" s="28">
        <v>27.33</v>
      </c>
      <c r="AI39" s="5">
        <v>98.51</v>
      </c>
      <c r="AJ39" s="5">
        <v>94.05</v>
      </c>
      <c r="AK39" s="5">
        <v>-32.6</v>
      </c>
      <c r="AL39" s="5">
        <v>98.8</v>
      </c>
      <c r="AM39" s="5">
        <v>1.8</v>
      </c>
      <c r="AN39" s="5">
        <v>5.73</v>
      </c>
      <c r="AO39" s="5">
        <v>58.06</v>
      </c>
      <c r="AP39" s="5">
        <v>-3.8</v>
      </c>
      <c r="AQ39" s="5">
        <v>37.72</v>
      </c>
      <c r="AR39" s="5">
        <v>4.24</v>
      </c>
      <c r="AS39" s="5">
        <v>25.28</v>
      </c>
      <c r="AT39" s="5">
        <v>18.09</v>
      </c>
      <c r="AU39" s="5">
        <v>78.44</v>
      </c>
      <c r="AV39" s="5">
        <v>17.559999999999999</v>
      </c>
      <c r="AW39" s="5">
        <v>89.6</v>
      </c>
      <c r="AX39" s="5">
        <v>37.979999999999997</v>
      </c>
      <c r="AY39" s="5">
        <v>26.99</v>
      </c>
      <c r="AZ39" s="5">
        <v>48</v>
      </c>
      <c r="BA39" s="5">
        <v>37.299999999999997</v>
      </c>
      <c r="BB39" s="5">
        <v>55.45</v>
      </c>
      <c r="BC39" s="5">
        <v>82.57</v>
      </c>
      <c r="BD39" s="5">
        <v>19.8</v>
      </c>
      <c r="BE39" s="5">
        <v>16.57</v>
      </c>
      <c r="BF39" s="5">
        <v>76.19</v>
      </c>
      <c r="BG39" s="5">
        <v>70.989999999999995</v>
      </c>
      <c r="BH39" s="5">
        <v>32.770000000000003</v>
      </c>
      <c r="BI39" s="5">
        <v>32.43</v>
      </c>
    </row>
    <row r="40" spans="1:61" s="25" customFormat="1" x14ac:dyDescent="0.25">
      <c r="A40" s="25">
        <f t="shared" si="10"/>
        <v>33</v>
      </c>
      <c r="B40" s="3"/>
      <c r="C40" s="17">
        <v>1.1000000000000001</v>
      </c>
      <c r="D40" s="17">
        <v>-0.3</v>
      </c>
      <c r="E40" s="12">
        <v>-0.4</v>
      </c>
      <c r="F40" s="12">
        <v>0.7</v>
      </c>
      <c r="G40" s="12">
        <v>-0.2</v>
      </c>
      <c r="H40" s="25">
        <v>0</v>
      </c>
      <c r="J40" s="14">
        <f t="shared" si="1"/>
        <v>48.7</v>
      </c>
      <c r="K40" s="14">
        <f t="shared" si="2"/>
        <v>48.297777777777775</v>
      </c>
      <c r="L40" s="14">
        <f t="shared" si="3"/>
        <v>49.078947368421055</v>
      </c>
      <c r="M40" s="19">
        <f t="shared" si="4"/>
        <v>53.583000000000006</v>
      </c>
      <c r="N40" s="19">
        <f t="shared" si="5"/>
        <v>53.446000000000005</v>
      </c>
      <c r="O40" s="19">
        <f t="shared" si="6"/>
        <v>53.720000000000006</v>
      </c>
      <c r="P40" s="14">
        <f t="shared" si="7"/>
        <v>46.889999999999993</v>
      </c>
      <c r="Q40" s="14">
        <f t="shared" si="8"/>
        <v>46.317692307692298</v>
      </c>
      <c r="R40" s="14">
        <f t="shared" si="9"/>
        <v>47.421428571428571</v>
      </c>
      <c r="T40" s="25">
        <v>100</v>
      </c>
      <c r="U40" s="12">
        <v>52455.86</v>
      </c>
      <c r="V40" s="27">
        <v>2396.64</v>
      </c>
      <c r="W40" s="27">
        <v>90.9</v>
      </c>
      <c r="X40" s="26">
        <v>48.7</v>
      </c>
      <c r="Y40" s="28">
        <v>88.02</v>
      </c>
      <c r="Z40" s="28">
        <v>73.36</v>
      </c>
      <c r="AA40" s="28">
        <v>72.92</v>
      </c>
      <c r="AB40" s="28">
        <v>26.43</v>
      </c>
      <c r="AC40" s="28">
        <v>6.5</v>
      </c>
      <c r="AD40" s="28">
        <v>27.41</v>
      </c>
      <c r="AE40" s="28">
        <v>45.61</v>
      </c>
      <c r="AF40" s="28">
        <v>57.04</v>
      </c>
      <c r="AG40" s="28">
        <v>88.87</v>
      </c>
      <c r="AH40" s="28">
        <v>49.67</v>
      </c>
      <c r="AI40" s="5">
        <v>99.54</v>
      </c>
      <c r="AJ40" s="5">
        <v>96.45</v>
      </c>
      <c r="AK40" s="5">
        <v>-9.8000000000000007</v>
      </c>
      <c r="AL40" s="5">
        <v>99.6</v>
      </c>
      <c r="AM40" s="5">
        <v>15</v>
      </c>
      <c r="AN40" s="5">
        <v>6</v>
      </c>
      <c r="AO40" s="5">
        <v>71.58</v>
      </c>
      <c r="AP40" s="5">
        <v>1.2</v>
      </c>
      <c r="AQ40" s="5">
        <v>57.16</v>
      </c>
      <c r="AR40" s="5">
        <v>18.239999999999998</v>
      </c>
      <c r="AS40" s="5">
        <v>26</v>
      </c>
      <c r="AT40" s="5">
        <v>34.15</v>
      </c>
      <c r="AU40" s="5">
        <v>87.01</v>
      </c>
      <c r="AV40" s="5">
        <v>28.18</v>
      </c>
      <c r="AW40" s="5">
        <v>49.4</v>
      </c>
      <c r="AX40" s="5">
        <v>38.4</v>
      </c>
      <c r="AY40" s="5">
        <v>27.52</v>
      </c>
      <c r="AZ40" s="5">
        <v>42.96</v>
      </c>
      <c r="BA40" s="5">
        <v>42.72</v>
      </c>
      <c r="BB40" s="5">
        <v>54.86</v>
      </c>
      <c r="BC40" s="5">
        <v>82.76</v>
      </c>
      <c r="BD40" s="5">
        <v>22.68</v>
      </c>
      <c r="BE40" s="5">
        <v>25.19</v>
      </c>
      <c r="BF40" s="5">
        <v>78.81</v>
      </c>
      <c r="BG40" s="5">
        <v>73.11</v>
      </c>
      <c r="BH40" s="5">
        <v>51.8</v>
      </c>
      <c r="BI40" s="5">
        <v>45.51</v>
      </c>
    </row>
    <row r="41" spans="1:61" s="25" customFormat="1" x14ac:dyDescent="0.25">
      <c r="A41" s="25">
        <f t="shared" si="10"/>
        <v>34</v>
      </c>
      <c r="B41" s="3"/>
      <c r="C41" s="17">
        <v>1.1000000000000001</v>
      </c>
      <c r="D41" s="17">
        <v>-0.3</v>
      </c>
      <c r="E41" s="12">
        <v>0.1</v>
      </c>
      <c r="F41" s="12">
        <v>1.1000000000000001</v>
      </c>
      <c r="G41" s="12">
        <v>-0.3</v>
      </c>
      <c r="H41" s="25">
        <v>0</v>
      </c>
      <c r="J41" s="14">
        <f t="shared" si="1"/>
        <v>47.42</v>
      </c>
      <c r="K41" s="14">
        <f t="shared" si="2"/>
        <v>43.720000000000006</v>
      </c>
      <c r="L41" s="14">
        <f t="shared" si="3"/>
        <v>50.92157894736841</v>
      </c>
      <c r="M41" s="19">
        <f t="shared" si="4"/>
        <v>52.334000000000003</v>
      </c>
      <c r="N41" s="19">
        <f t="shared" si="5"/>
        <v>44.893999999999998</v>
      </c>
      <c r="O41" s="19">
        <f t="shared" si="6"/>
        <v>59.773999999999987</v>
      </c>
      <c r="P41" s="14">
        <f t="shared" si="7"/>
        <v>45.597407407407403</v>
      </c>
      <c r="Q41" s="14">
        <f t="shared" si="8"/>
        <v>43.268461538461551</v>
      </c>
      <c r="R41" s="14">
        <f t="shared" si="9"/>
        <v>47.759999999999991</v>
      </c>
      <c r="T41" s="25">
        <v>100</v>
      </c>
      <c r="U41" s="12">
        <v>52417.61</v>
      </c>
      <c r="V41" s="27">
        <v>2434.89</v>
      </c>
      <c r="W41" s="27">
        <v>90.62</v>
      </c>
      <c r="X41" s="26">
        <v>47.42</v>
      </c>
      <c r="Y41" s="28">
        <v>87.96</v>
      </c>
      <c r="Z41" s="28">
        <v>63.83</v>
      </c>
      <c r="AA41" s="28">
        <v>62.08</v>
      </c>
      <c r="AB41" s="28">
        <v>6.21</v>
      </c>
      <c r="AC41" s="28">
        <v>4.3899999999999997</v>
      </c>
      <c r="AD41" s="28">
        <v>64.58</v>
      </c>
      <c r="AE41" s="28">
        <v>58.37</v>
      </c>
      <c r="AF41" s="28">
        <v>58.75</v>
      </c>
      <c r="AG41" s="28">
        <v>88.71</v>
      </c>
      <c r="AH41" s="28">
        <v>28.46</v>
      </c>
      <c r="AI41" s="5">
        <v>97.89</v>
      </c>
      <c r="AJ41" s="5">
        <v>93.22</v>
      </c>
      <c r="AK41" s="5">
        <v>16.399999999999999</v>
      </c>
      <c r="AL41" s="5">
        <v>99.2</v>
      </c>
      <c r="AM41" s="5">
        <v>14</v>
      </c>
      <c r="AN41" s="5">
        <v>-0.27</v>
      </c>
      <c r="AO41" s="5">
        <v>61.72</v>
      </c>
      <c r="AP41" s="5">
        <v>-11.2</v>
      </c>
      <c r="AQ41" s="5">
        <v>52.24</v>
      </c>
      <c r="AR41" s="5">
        <v>13.28</v>
      </c>
      <c r="AS41" s="5">
        <v>28.56</v>
      </c>
      <c r="AT41" s="5">
        <v>18.97</v>
      </c>
      <c r="AU41" s="5">
        <v>78.48</v>
      </c>
      <c r="AV41" s="5">
        <v>18.399999999999999</v>
      </c>
      <c r="AW41" s="5">
        <v>85.4</v>
      </c>
      <c r="AX41" s="5">
        <v>43.63</v>
      </c>
      <c r="AY41" s="5">
        <v>16.27</v>
      </c>
      <c r="AZ41" s="5">
        <v>54.91</v>
      </c>
      <c r="BA41" s="5">
        <v>40.880000000000003</v>
      </c>
      <c r="BB41" s="5">
        <v>60.66</v>
      </c>
      <c r="BC41" s="5">
        <v>82.92</v>
      </c>
      <c r="BD41" s="5">
        <v>26.27</v>
      </c>
      <c r="BE41" s="5">
        <v>21.68</v>
      </c>
      <c r="BF41" s="5">
        <v>75.540000000000006</v>
      </c>
      <c r="BG41" s="5">
        <v>72.31</v>
      </c>
      <c r="BH41" s="5">
        <v>35.04</v>
      </c>
      <c r="BI41" s="5">
        <v>34.729999999999997</v>
      </c>
    </row>
  </sheetData>
  <conditionalFormatting sqref="J8:J41">
    <cfRule type="top10" dxfId="47" priority="48" rank="2"/>
  </conditionalFormatting>
  <conditionalFormatting sqref="K8:K41">
    <cfRule type="top10" dxfId="46" priority="47" rank="2"/>
  </conditionalFormatting>
  <conditionalFormatting sqref="L8:L41">
    <cfRule type="top10" dxfId="45" priority="46" rank="2"/>
  </conditionalFormatting>
  <conditionalFormatting sqref="M8:M41">
    <cfRule type="top10" dxfId="44" priority="45" rank="2"/>
  </conditionalFormatting>
  <conditionalFormatting sqref="C8:C33 N8:N41">
    <cfRule type="top10" dxfId="43" priority="44" rank="2"/>
  </conditionalFormatting>
  <conditionalFormatting sqref="D8:D33 O8:O41">
    <cfRule type="top10" dxfId="42" priority="43" rank="2"/>
  </conditionalFormatting>
  <conditionalFormatting sqref="E8:E33 P8:P41">
    <cfRule type="top10" dxfId="41" priority="42" rank="2"/>
  </conditionalFormatting>
  <conditionalFormatting sqref="F8:F33 Q8:Q41">
    <cfRule type="top10" dxfId="40" priority="41" rank="2"/>
  </conditionalFormatting>
  <conditionalFormatting sqref="G8:G33 R8:R41">
    <cfRule type="top10" dxfId="39" priority="40" rank="2"/>
  </conditionalFormatting>
  <conditionalFormatting sqref="Y8:Y41">
    <cfRule type="top10" dxfId="38" priority="39" rank="2"/>
  </conditionalFormatting>
  <conditionalFormatting sqref="X8:X41">
    <cfRule type="top10" dxfId="37" priority="38" rank="2"/>
  </conditionalFormatting>
  <conditionalFormatting sqref="Z8:Z41">
    <cfRule type="top10" dxfId="36" priority="37" rank="2"/>
  </conditionalFormatting>
  <conditionalFormatting sqref="AA8:AA41">
    <cfRule type="top10" dxfId="35" priority="36" rank="2"/>
  </conditionalFormatting>
  <conditionalFormatting sqref="AB8:AB41">
    <cfRule type="top10" dxfId="34" priority="35" rank="2"/>
  </conditionalFormatting>
  <conditionalFormatting sqref="AC8:AC41">
    <cfRule type="top10" dxfId="33" priority="34" rank="2"/>
  </conditionalFormatting>
  <conditionalFormatting sqref="AD8:AD41">
    <cfRule type="top10" dxfId="32" priority="33" rank="2"/>
  </conditionalFormatting>
  <conditionalFormatting sqref="AE8:AE41">
    <cfRule type="top10" dxfId="31" priority="32" rank="2"/>
  </conditionalFormatting>
  <conditionalFormatting sqref="AF8:AF41">
    <cfRule type="top10" dxfId="30" priority="31" rank="2"/>
  </conditionalFormatting>
  <conditionalFormatting sqref="AG8:AG41">
    <cfRule type="top10" dxfId="29" priority="30" rank="2"/>
  </conditionalFormatting>
  <conditionalFormatting sqref="AH8:AH41">
    <cfRule type="top10" dxfId="28" priority="29" rank="2"/>
  </conditionalFormatting>
  <conditionalFormatting sqref="AI8:AI41">
    <cfRule type="top10" dxfId="27" priority="28" rank="2"/>
  </conditionalFormatting>
  <conditionalFormatting sqref="AJ8:AJ41">
    <cfRule type="top10" dxfId="26" priority="27" rank="2"/>
  </conditionalFormatting>
  <conditionalFormatting sqref="AK8:AK41">
    <cfRule type="top10" dxfId="25" priority="26" rank="2"/>
  </conditionalFormatting>
  <conditionalFormatting sqref="AL8:AL41">
    <cfRule type="top10" dxfId="24" priority="25" rank="2"/>
  </conditionalFormatting>
  <conditionalFormatting sqref="AM8:AM41">
    <cfRule type="top10" dxfId="23" priority="24" rank="2"/>
  </conditionalFormatting>
  <conditionalFormatting sqref="AN8:AN41">
    <cfRule type="top10" dxfId="22" priority="23" rank="2"/>
  </conditionalFormatting>
  <conditionalFormatting sqref="AO8:AO41">
    <cfRule type="top10" dxfId="21" priority="22" rank="2"/>
  </conditionalFormatting>
  <conditionalFormatting sqref="AP8:AP41">
    <cfRule type="top10" dxfId="20" priority="21" rank="2"/>
  </conditionalFormatting>
  <conditionalFormatting sqref="AQ8:AQ41">
    <cfRule type="top10" dxfId="19" priority="20" rank="2"/>
  </conditionalFormatting>
  <conditionalFormatting sqref="AR8:AR41">
    <cfRule type="top10" dxfId="18" priority="19" rank="2"/>
  </conditionalFormatting>
  <conditionalFormatting sqref="AS8:AS41">
    <cfRule type="top10" dxfId="17" priority="18" rank="2"/>
  </conditionalFormatting>
  <conditionalFormatting sqref="AT8:AT41">
    <cfRule type="top10" dxfId="16" priority="17" rank="2"/>
  </conditionalFormatting>
  <conditionalFormatting sqref="AU8:AU41">
    <cfRule type="top10" dxfId="15" priority="16" rank="2"/>
  </conditionalFormatting>
  <conditionalFormatting sqref="AV8:AV41">
    <cfRule type="top10" dxfId="14" priority="15" rank="2"/>
  </conditionalFormatting>
  <conditionalFormatting sqref="AW8:AW41">
    <cfRule type="top10" dxfId="13" priority="14" rank="2"/>
  </conditionalFormatting>
  <conditionalFormatting sqref="AX8:AX41">
    <cfRule type="top10" dxfId="12" priority="13" rank="2"/>
  </conditionalFormatting>
  <conditionalFormatting sqref="AY8:AY41">
    <cfRule type="top10" dxfId="11" priority="12" rank="2"/>
  </conditionalFormatting>
  <conditionalFormatting sqref="AZ8:AZ41">
    <cfRule type="top10" dxfId="10" priority="11" rank="2"/>
  </conditionalFormatting>
  <conditionalFormatting sqref="BA8:BA41">
    <cfRule type="top10" dxfId="9" priority="10" rank="2"/>
  </conditionalFormatting>
  <conditionalFormatting sqref="BB8:BB41">
    <cfRule type="top10" dxfId="8" priority="9" rank="2"/>
  </conditionalFormatting>
  <conditionalFormatting sqref="BC8:BC41">
    <cfRule type="top10" dxfId="7" priority="8" rank="2"/>
  </conditionalFormatting>
  <conditionalFormatting sqref="BD8:BD41">
    <cfRule type="top10" dxfId="6" priority="7" rank="2"/>
  </conditionalFormatting>
  <conditionalFormatting sqref="BE8:BE41">
    <cfRule type="top10" dxfId="5" priority="6" rank="2"/>
  </conditionalFormatting>
  <conditionalFormatting sqref="BF8:BF41">
    <cfRule type="top10" dxfId="4" priority="5" rank="2"/>
  </conditionalFormatting>
  <conditionalFormatting sqref="BG8:BG41">
    <cfRule type="top10" dxfId="3" priority="4" rank="2"/>
  </conditionalFormatting>
  <conditionalFormatting sqref="BH8:BH41">
    <cfRule type="top10" dxfId="2" priority="3" rank="2"/>
  </conditionalFormatting>
  <conditionalFormatting sqref="BI8:BI41">
    <cfRule type="top10" dxfId="1" priority="2" rank="2"/>
  </conditionalFormatting>
  <conditionalFormatting sqref="U8:U41">
    <cfRule type="top10" dxfId="0" priority="1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2"/>
  <sheetViews>
    <sheetView topLeftCell="B1" workbookViewId="0">
      <selection activeCell="R19" sqref="R19"/>
    </sheetView>
  </sheetViews>
  <sheetFormatPr defaultRowHeight="15" x14ac:dyDescent="0.25"/>
  <cols>
    <col min="29" max="29" width="9.140625" style="21"/>
  </cols>
  <sheetData>
    <row r="1" spans="2:29" x14ac:dyDescent="0.25">
      <c r="B1" s="15" t="s">
        <v>91</v>
      </c>
      <c r="J1" t="s">
        <v>97</v>
      </c>
    </row>
    <row r="2" spans="2:29" x14ac:dyDescent="0.25">
      <c r="B2" s="15"/>
    </row>
    <row r="3" spans="2:29" x14ac:dyDescent="0.25">
      <c r="B3" s="15"/>
      <c r="I3" t="s">
        <v>84</v>
      </c>
      <c r="J3">
        <v>0.2</v>
      </c>
      <c r="K3">
        <f>J3</f>
        <v>0.2</v>
      </c>
      <c r="L3">
        <v>1</v>
      </c>
      <c r="M3">
        <f>L3</f>
        <v>1</v>
      </c>
      <c r="N3">
        <v>0.2</v>
      </c>
      <c r="O3">
        <f>N3</f>
        <v>0.2</v>
      </c>
      <c r="P3">
        <v>1</v>
      </c>
      <c r="Q3">
        <f>P3</f>
        <v>1</v>
      </c>
    </row>
    <row r="4" spans="2:29" x14ac:dyDescent="0.25">
      <c r="B4" s="1" t="s">
        <v>98</v>
      </c>
      <c r="C4" s="1"/>
      <c r="D4" s="1"/>
      <c r="E4" s="1"/>
      <c r="F4" s="1"/>
      <c r="G4" s="1"/>
      <c r="I4" t="s">
        <v>83</v>
      </c>
      <c r="J4">
        <f>500/30000</f>
        <v>1.6666666666666666E-2</v>
      </c>
      <c r="K4">
        <f>J4</f>
        <v>1.6666666666666666E-2</v>
      </c>
      <c r="L4">
        <f>500/30000</f>
        <v>1.6666666666666666E-2</v>
      </c>
      <c r="M4">
        <f>L4</f>
        <v>1.6666666666666666E-2</v>
      </c>
      <c r="N4">
        <v>1</v>
      </c>
      <c r="O4">
        <f>N4</f>
        <v>1</v>
      </c>
      <c r="P4">
        <v>1</v>
      </c>
      <c r="Q4">
        <f>P4</f>
        <v>1</v>
      </c>
    </row>
    <row r="5" spans="2:29" x14ac:dyDescent="0.25">
      <c r="B5" s="1"/>
      <c r="C5" s="1"/>
      <c r="D5" s="1"/>
      <c r="E5" s="1"/>
      <c r="F5" s="1"/>
      <c r="G5" s="1"/>
    </row>
    <row r="6" spans="2:29" x14ac:dyDescent="0.25">
      <c r="B6" s="1" t="s">
        <v>85</v>
      </c>
      <c r="C6" s="1" t="s">
        <v>86</v>
      </c>
      <c r="D6" s="1" t="s">
        <v>87</v>
      </c>
      <c r="E6" s="1" t="s">
        <v>88</v>
      </c>
      <c r="F6" s="1" t="s">
        <v>89</v>
      </c>
      <c r="G6" s="1" t="s">
        <v>90</v>
      </c>
      <c r="J6" t="s">
        <v>92</v>
      </c>
      <c r="K6" t="s">
        <v>93</v>
      </c>
      <c r="S6" t="s">
        <v>94</v>
      </c>
      <c r="X6" t="s">
        <v>95</v>
      </c>
      <c r="AC6" s="21" t="s">
        <v>96</v>
      </c>
    </row>
    <row r="8" spans="2:29" x14ac:dyDescent="0.25">
      <c r="B8" s="43">
        <v>1.1000000000000001</v>
      </c>
      <c r="C8" s="43">
        <v>-0.4</v>
      </c>
      <c r="D8" s="43">
        <v>-0.4</v>
      </c>
      <c r="E8" s="43">
        <v>0.3</v>
      </c>
      <c r="F8" s="43">
        <v>0</v>
      </c>
      <c r="G8" s="43">
        <v>0</v>
      </c>
      <c r="J8" s="20">
        <f>$B8+J$3*$C8+J$4*$D8</f>
        <v>1.0133333333333334</v>
      </c>
      <c r="K8" s="20">
        <f>$E8+K$3*$F8+K$4*$G8</f>
        <v>0.3</v>
      </c>
      <c r="L8" s="20">
        <f>$B8+L$3*$C8+L$4*$D8</f>
        <v>0.69333333333333336</v>
      </c>
      <c r="M8" s="20">
        <f>$E8+M$3*$F8+M$4*$G8</f>
        <v>0.3</v>
      </c>
      <c r="N8" s="20">
        <f>$B8+N$3*$C8+N$4*$D8</f>
        <v>0.62</v>
      </c>
      <c r="O8" s="20">
        <f>$E8+O$3*$F8+O$4*$G8</f>
        <v>0.3</v>
      </c>
      <c r="P8" s="20">
        <f>$B8+P$3*$C8+P$4*$D8</f>
        <v>0.30000000000000004</v>
      </c>
      <c r="Q8" s="20">
        <f>$E8+Q$3*$F8+Q$4*$G8</f>
        <v>0.3</v>
      </c>
      <c r="S8" s="20">
        <f>K8-J8</f>
        <v>-0.71333333333333337</v>
      </c>
      <c r="T8" s="20">
        <f>M8-L8</f>
        <v>-0.39333333333333337</v>
      </c>
      <c r="U8" s="20">
        <f>O8-N8</f>
        <v>-0.32</v>
      </c>
      <c r="V8" s="20">
        <f>Q8-P8</f>
        <v>0</v>
      </c>
      <c r="X8" s="21">
        <f>AVERAGE(J8:K8)</f>
        <v>0.65666666666666673</v>
      </c>
      <c r="Y8" s="21">
        <f>AVERAGE(L8:M8)</f>
        <v>0.4966666666666667</v>
      </c>
      <c r="Z8" s="21">
        <f>AVERAGE(N8:O8)</f>
        <v>0.45999999999999996</v>
      </c>
      <c r="AA8" s="21">
        <f>AVERAGE(P8:Q8)</f>
        <v>0.30000000000000004</v>
      </c>
      <c r="AC8" s="21">
        <f>AVERAGE(X8:AA8)</f>
        <v>0.47833333333333333</v>
      </c>
    </row>
    <row r="9" spans="2:29" x14ac:dyDescent="0.25">
      <c r="B9" s="43">
        <v>1</v>
      </c>
      <c r="C9" s="43">
        <v>-0.1</v>
      </c>
      <c r="D9" s="43">
        <v>-0.4</v>
      </c>
      <c r="E9" s="43">
        <v>0.8</v>
      </c>
      <c r="F9" s="43">
        <v>-0.1</v>
      </c>
      <c r="G9" s="43">
        <v>-0.3</v>
      </c>
      <c r="J9" s="20">
        <f>$B9+J$3*$C9+J$4*$D9</f>
        <v>0.97333333333333327</v>
      </c>
      <c r="K9" s="20">
        <f>$E9+K$3*$F9+K$4*$G9</f>
        <v>0.77500000000000002</v>
      </c>
      <c r="L9" s="20">
        <f>$B9+L$3*$C9+L$4*$D9</f>
        <v>0.89333333333333331</v>
      </c>
      <c r="M9" s="20">
        <f>$E9+M$3*$F9+M$4*$G9</f>
        <v>0.69500000000000006</v>
      </c>
      <c r="N9" s="20">
        <f>$B9+N$3*$C9+N$4*$D9</f>
        <v>0.57999999999999996</v>
      </c>
      <c r="O9" s="20">
        <f>$E9+O$3*$F9+O$4*$G9</f>
        <v>0.48000000000000004</v>
      </c>
      <c r="P9" s="20">
        <f>$B9+P$3*$C9+P$4*$D9</f>
        <v>0.5</v>
      </c>
      <c r="Q9" s="20">
        <f>$E9+Q$3*$F9+Q$4*$G9</f>
        <v>0.40000000000000008</v>
      </c>
      <c r="S9" s="20">
        <f t="shared" ref="S9:S10" si="0">K9-J9</f>
        <v>-0.19833333333333325</v>
      </c>
      <c r="T9" s="20">
        <f t="shared" ref="T9:T10" si="1">M9-L9</f>
        <v>-0.19833333333333325</v>
      </c>
      <c r="U9" s="20">
        <f t="shared" ref="U9:U10" si="2">O9-N9</f>
        <v>-9.9999999999999922E-2</v>
      </c>
      <c r="V9" s="20">
        <f t="shared" ref="V9:V10" si="3">Q9-P9</f>
        <v>-9.9999999999999922E-2</v>
      </c>
      <c r="X9" s="21">
        <f t="shared" ref="X9:X42" si="4">AVERAGE(J9:K9)</f>
        <v>0.87416666666666665</v>
      </c>
      <c r="Y9" s="21">
        <f t="shared" ref="Y9:Y42" si="5">AVERAGE(L9:M9)</f>
        <v>0.79416666666666669</v>
      </c>
      <c r="Z9" s="21">
        <f t="shared" ref="Z9:Z42" si="6">AVERAGE(N9:O9)</f>
        <v>0.53</v>
      </c>
      <c r="AA9" s="21">
        <f t="shared" ref="AA9:AA42" si="7">AVERAGE(P9:Q9)</f>
        <v>0.45000000000000007</v>
      </c>
      <c r="AC9" s="21">
        <f t="shared" ref="AC9:AC41" si="8">AVERAGE(X9:AA9)</f>
        <v>0.66208333333333336</v>
      </c>
    </row>
    <row r="10" spans="2:29" x14ac:dyDescent="0.25">
      <c r="B10" s="43">
        <v>0.7</v>
      </c>
      <c r="C10" s="43">
        <v>-0.4</v>
      </c>
      <c r="D10" s="43">
        <v>-0.3</v>
      </c>
      <c r="E10" s="43">
        <v>1</v>
      </c>
      <c r="F10" s="43">
        <v>-0.2</v>
      </c>
      <c r="G10" s="43">
        <v>-0.4</v>
      </c>
      <c r="J10" s="20">
        <f t="shared" ref="J10:J42" si="9">$B10+J$3*$C10+J$4*$D10</f>
        <v>0.61499999999999988</v>
      </c>
      <c r="K10" s="20">
        <f t="shared" ref="K10:K42" si="10">$E10+K$3*$F10+K$4*$G10</f>
        <v>0.95333333333333325</v>
      </c>
      <c r="L10" s="20">
        <f t="shared" ref="L10:L42" si="11">$B10+L$3*$C10+L$4*$D10</f>
        <v>0.29499999999999993</v>
      </c>
      <c r="M10" s="20">
        <f t="shared" ref="M10:M42" si="12">$E10+M$3*$F10+M$4*$G10</f>
        <v>0.79333333333333333</v>
      </c>
      <c r="N10" s="20">
        <f t="shared" ref="N10:N42" si="13">$B10+N$3*$C10+N$4*$D10</f>
        <v>0.3199999999999999</v>
      </c>
      <c r="O10" s="20">
        <f t="shared" ref="O10:O42" si="14">$E10+O$3*$F10+O$4*$G10</f>
        <v>0.55999999999999994</v>
      </c>
      <c r="P10" s="20">
        <f t="shared" ref="P10:P42" si="15">$B10+P$3*$C10+P$4*$D10</f>
        <v>0</v>
      </c>
      <c r="Q10" s="20">
        <f t="shared" ref="Q10:Q42" si="16">$E10+Q$3*$F10+Q$4*$G10</f>
        <v>0.4</v>
      </c>
      <c r="S10" s="20">
        <f t="shared" si="0"/>
        <v>0.33833333333333337</v>
      </c>
      <c r="T10" s="20">
        <f t="shared" si="1"/>
        <v>0.49833333333333341</v>
      </c>
      <c r="U10" s="20">
        <f t="shared" si="2"/>
        <v>0.24000000000000005</v>
      </c>
      <c r="V10" s="20">
        <f t="shared" si="3"/>
        <v>0.4</v>
      </c>
      <c r="X10" s="21">
        <f t="shared" si="4"/>
        <v>0.78416666666666657</v>
      </c>
      <c r="Y10" s="21">
        <f t="shared" si="5"/>
        <v>0.54416666666666669</v>
      </c>
      <c r="Z10" s="21">
        <f t="shared" si="6"/>
        <v>0.43999999999999995</v>
      </c>
      <c r="AA10" s="21">
        <f t="shared" si="7"/>
        <v>0.2</v>
      </c>
      <c r="AC10" s="21">
        <f t="shared" si="8"/>
        <v>0.49208333333333326</v>
      </c>
    </row>
    <row r="11" spans="2:29" x14ac:dyDescent="0.25">
      <c r="J11" s="20"/>
      <c r="K11" s="20"/>
      <c r="L11" s="20"/>
      <c r="M11" s="20"/>
      <c r="N11" s="20"/>
      <c r="O11" s="20"/>
      <c r="P11" s="20"/>
      <c r="Q11" s="20"/>
      <c r="S11" s="20"/>
      <c r="T11" s="20"/>
      <c r="U11" s="20"/>
      <c r="V11" s="20"/>
      <c r="X11" s="21"/>
      <c r="Y11" s="21"/>
      <c r="Z11" s="21"/>
      <c r="AA11" s="21"/>
    </row>
    <row r="12" spans="2:29" x14ac:dyDescent="0.25">
      <c r="J12" s="20"/>
      <c r="K12" s="20"/>
      <c r="L12" s="20"/>
      <c r="M12" s="20"/>
      <c r="N12" s="20"/>
      <c r="O12" s="20"/>
      <c r="P12" s="20"/>
      <c r="Q12" s="20"/>
      <c r="S12" s="20"/>
      <c r="T12" s="20"/>
      <c r="U12" s="20"/>
      <c r="V12" s="20"/>
      <c r="X12" s="21"/>
      <c r="Y12" s="21"/>
      <c r="Z12" s="21"/>
      <c r="AA12" s="21"/>
    </row>
    <row r="13" spans="2:29" x14ac:dyDescent="0.25">
      <c r="J13" s="20"/>
      <c r="K13" s="20"/>
      <c r="L13" s="20"/>
      <c r="M13" s="20"/>
      <c r="N13" s="20"/>
      <c r="O13" s="20"/>
      <c r="P13" s="20"/>
      <c r="Q13" s="20"/>
      <c r="S13" s="20"/>
      <c r="T13" s="20"/>
      <c r="U13" s="20"/>
      <c r="V13" s="20"/>
      <c r="X13" s="21"/>
      <c r="Y13" s="21"/>
      <c r="Z13" s="21"/>
      <c r="AA13" s="21"/>
    </row>
    <row r="14" spans="2:29" x14ac:dyDescent="0.25">
      <c r="B14">
        <v>1</v>
      </c>
      <c r="C14">
        <v>-0.1</v>
      </c>
      <c r="D14">
        <v>-0.4</v>
      </c>
      <c r="E14">
        <v>0.8</v>
      </c>
      <c r="F14">
        <v>-0.1</v>
      </c>
      <c r="G14">
        <v>-0.3</v>
      </c>
      <c r="J14" s="20">
        <f t="shared" si="9"/>
        <v>0.97333333333333327</v>
      </c>
      <c r="K14" s="20">
        <f t="shared" si="10"/>
        <v>0.77500000000000002</v>
      </c>
      <c r="L14" s="20">
        <f t="shared" si="11"/>
        <v>0.89333333333333331</v>
      </c>
      <c r="M14" s="20">
        <f t="shared" si="12"/>
        <v>0.69500000000000006</v>
      </c>
      <c r="N14" s="20">
        <f t="shared" si="13"/>
        <v>0.57999999999999996</v>
      </c>
      <c r="O14" s="20">
        <f t="shared" si="14"/>
        <v>0.48000000000000004</v>
      </c>
      <c r="P14" s="20">
        <f t="shared" si="15"/>
        <v>0.5</v>
      </c>
      <c r="Q14" s="20">
        <f t="shared" si="16"/>
        <v>0.40000000000000008</v>
      </c>
      <c r="S14" s="20">
        <f t="shared" ref="S14:S42" si="17">K14-J14</f>
        <v>-0.19833333333333325</v>
      </c>
      <c r="T14" s="20">
        <f t="shared" ref="T14:T42" si="18">M14-L14</f>
        <v>-0.19833333333333325</v>
      </c>
      <c r="U14" s="20">
        <f t="shared" ref="U14:U42" si="19">O14-N14</f>
        <v>-9.9999999999999922E-2</v>
      </c>
      <c r="V14" s="20">
        <f t="shared" ref="V14:V42" si="20">Q14-P14</f>
        <v>-9.9999999999999922E-2</v>
      </c>
      <c r="X14" s="21">
        <f t="shared" si="4"/>
        <v>0.87416666666666665</v>
      </c>
      <c r="Y14" s="21">
        <f t="shared" si="5"/>
        <v>0.79416666666666669</v>
      </c>
      <c r="Z14" s="21">
        <f t="shared" si="6"/>
        <v>0.53</v>
      </c>
      <c r="AA14" s="21">
        <f t="shared" si="7"/>
        <v>0.45000000000000007</v>
      </c>
      <c r="AC14" s="21">
        <f t="shared" si="8"/>
        <v>0.66208333333333336</v>
      </c>
    </row>
    <row r="15" spans="2:29" x14ac:dyDescent="0.25">
      <c r="B15">
        <v>1.1000000000000001</v>
      </c>
      <c r="C15">
        <v>-0.1</v>
      </c>
      <c r="D15">
        <v>-0.5</v>
      </c>
      <c r="E15">
        <v>0.9</v>
      </c>
      <c r="F15">
        <v>-0.2</v>
      </c>
      <c r="G15">
        <v>-0.2</v>
      </c>
      <c r="J15" s="20">
        <f t="shared" si="9"/>
        <v>1.0716666666666668</v>
      </c>
      <c r="K15" s="20">
        <f t="shared" si="10"/>
        <v>0.85666666666666669</v>
      </c>
      <c r="L15" s="20">
        <f t="shared" si="11"/>
        <v>0.9916666666666667</v>
      </c>
      <c r="M15" s="20">
        <f t="shared" si="12"/>
        <v>0.69666666666666666</v>
      </c>
      <c r="N15" s="20">
        <f t="shared" si="13"/>
        <v>0.58000000000000007</v>
      </c>
      <c r="O15" s="20">
        <f t="shared" si="14"/>
        <v>0.65999999999999992</v>
      </c>
      <c r="P15" s="20">
        <f t="shared" si="15"/>
        <v>0.5</v>
      </c>
      <c r="Q15" s="20">
        <f t="shared" si="16"/>
        <v>0.49999999999999994</v>
      </c>
      <c r="S15" s="20">
        <f t="shared" si="17"/>
        <v>-0.21500000000000008</v>
      </c>
      <c r="T15" s="20">
        <f t="shared" si="18"/>
        <v>-0.29500000000000004</v>
      </c>
      <c r="U15" s="20">
        <f t="shared" si="19"/>
        <v>7.9999999999999849E-2</v>
      </c>
      <c r="V15" s="20">
        <f t="shared" si="20"/>
        <v>0</v>
      </c>
      <c r="X15" s="21">
        <f t="shared" si="4"/>
        <v>0.96416666666666673</v>
      </c>
      <c r="Y15" s="21">
        <f t="shared" si="5"/>
        <v>0.84416666666666673</v>
      </c>
      <c r="Z15" s="21">
        <f t="shared" si="6"/>
        <v>0.62</v>
      </c>
      <c r="AA15" s="21">
        <f t="shared" si="7"/>
        <v>0.5</v>
      </c>
      <c r="AC15" s="21">
        <f t="shared" si="8"/>
        <v>0.73208333333333342</v>
      </c>
    </row>
    <row r="16" spans="2:29" x14ac:dyDescent="0.25">
      <c r="B16">
        <v>1.1000000000000001</v>
      </c>
      <c r="C16">
        <v>-0.3</v>
      </c>
      <c r="D16">
        <v>-0.4</v>
      </c>
      <c r="E16">
        <v>0.7</v>
      </c>
      <c r="F16">
        <v>-0.2</v>
      </c>
      <c r="G16">
        <v>0</v>
      </c>
      <c r="J16" s="20">
        <f t="shared" si="9"/>
        <v>1.0333333333333334</v>
      </c>
      <c r="K16" s="20">
        <f t="shared" si="10"/>
        <v>0.65999999999999992</v>
      </c>
      <c r="L16" s="20">
        <f t="shared" si="11"/>
        <v>0.79333333333333333</v>
      </c>
      <c r="M16" s="20">
        <f t="shared" si="12"/>
        <v>0.49999999999999994</v>
      </c>
      <c r="N16" s="20">
        <f t="shared" si="13"/>
        <v>0.64</v>
      </c>
      <c r="O16" s="20">
        <f t="shared" si="14"/>
        <v>0.65999999999999992</v>
      </c>
      <c r="P16" s="20">
        <f t="shared" si="15"/>
        <v>0.4</v>
      </c>
      <c r="Q16" s="20">
        <f t="shared" si="16"/>
        <v>0.49999999999999994</v>
      </c>
      <c r="S16" s="20">
        <f t="shared" si="17"/>
        <v>-0.37333333333333352</v>
      </c>
      <c r="T16" s="20">
        <f t="shared" si="18"/>
        <v>-0.29333333333333339</v>
      </c>
      <c r="U16" s="20">
        <f t="shared" si="19"/>
        <v>1.9999999999999907E-2</v>
      </c>
      <c r="V16" s="20">
        <f t="shared" si="20"/>
        <v>9.9999999999999922E-2</v>
      </c>
      <c r="X16" s="21">
        <f t="shared" si="4"/>
        <v>0.84666666666666668</v>
      </c>
      <c r="Y16" s="21">
        <f t="shared" si="5"/>
        <v>0.64666666666666661</v>
      </c>
      <c r="Z16" s="21">
        <f t="shared" si="6"/>
        <v>0.64999999999999991</v>
      </c>
      <c r="AA16" s="21">
        <f t="shared" si="7"/>
        <v>0.44999999999999996</v>
      </c>
      <c r="AC16" s="21">
        <f t="shared" si="8"/>
        <v>0.64833333333333321</v>
      </c>
    </row>
    <row r="17" spans="2:29" x14ac:dyDescent="0.25">
      <c r="B17">
        <v>0.9</v>
      </c>
      <c r="C17">
        <v>-0.3</v>
      </c>
      <c r="D17">
        <v>-0.4</v>
      </c>
      <c r="E17">
        <v>1.2</v>
      </c>
      <c r="F17">
        <v>-0.1</v>
      </c>
      <c r="G17">
        <v>-0.4</v>
      </c>
      <c r="J17" s="20">
        <f t="shared" si="9"/>
        <v>0.83333333333333337</v>
      </c>
      <c r="K17" s="20">
        <f t="shared" si="10"/>
        <v>1.1733333333333333</v>
      </c>
      <c r="L17" s="20">
        <f t="shared" si="11"/>
        <v>0.59333333333333338</v>
      </c>
      <c r="M17" s="20">
        <f t="shared" si="12"/>
        <v>1.0933333333333333</v>
      </c>
      <c r="N17" s="20">
        <f t="shared" si="13"/>
        <v>0.44000000000000006</v>
      </c>
      <c r="O17" s="20">
        <f t="shared" si="14"/>
        <v>0.77999999999999992</v>
      </c>
      <c r="P17" s="20">
        <f t="shared" si="15"/>
        <v>0.20000000000000007</v>
      </c>
      <c r="Q17" s="20">
        <f t="shared" si="16"/>
        <v>0.69999999999999984</v>
      </c>
      <c r="S17" s="20">
        <f t="shared" si="17"/>
        <v>0.33999999999999997</v>
      </c>
      <c r="T17" s="20">
        <f t="shared" si="18"/>
        <v>0.49999999999999989</v>
      </c>
      <c r="U17" s="20">
        <f t="shared" si="19"/>
        <v>0.33999999999999986</v>
      </c>
      <c r="V17" s="20">
        <f t="shared" si="20"/>
        <v>0.49999999999999978</v>
      </c>
      <c r="X17" s="21">
        <f t="shared" si="4"/>
        <v>1.0033333333333334</v>
      </c>
      <c r="Y17" s="21">
        <f t="shared" si="5"/>
        <v>0.84333333333333327</v>
      </c>
      <c r="Z17" s="21">
        <f t="shared" si="6"/>
        <v>0.61</v>
      </c>
      <c r="AA17" s="21">
        <f t="shared" si="7"/>
        <v>0.44999999999999996</v>
      </c>
      <c r="AC17" s="21">
        <f t="shared" si="8"/>
        <v>0.72666666666666657</v>
      </c>
    </row>
    <row r="18" spans="2:29" x14ac:dyDescent="0.25">
      <c r="B18">
        <v>0.9</v>
      </c>
      <c r="C18">
        <v>-0.2</v>
      </c>
      <c r="D18">
        <v>-0.4</v>
      </c>
      <c r="E18">
        <v>0.9</v>
      </c>
      <c r="F18">
        <v>-0.3</v>
      </c>
      <c r="G18">
        <v>-0.1</v>
      </c>
      <c r="J18" s="20">
        <f t="shared" si="9"/>
        <v>0.85333333333333328</v>
      </c>
      <c r="K18" s="20">
        <f t="shared" si="10"/>
        <v>0.83833333333333337</v>
      </c>
      <c r="L18" s="20">
        <f t="shared" si="11"/>
        <v>0.69333333333333325</v>
      </c>
      <c r="M18" s="20">
        <f t="shared" si="12"/>
        <v>0.59833333333333338</v>
      </c>
      <c r="N18" s="20">
        <f t="shared" si="13"/>
        <v>0.45999999999999996</v>
      </c>
      <c r="O18" s="20">
        <f t="shared" si="14"/>
        <v>0.7400000000000001</v>
      </c>
      <c r="P18" s="20">
        <f t="shared" si="15"/>
        <v>0.29999999999999993</v>
      </c>
      <c r="Q18" s="20">
        <f t="shared" si="16"/>
        <v>0.50000000000000011</v>
      </c>
      <c r="S18" s="20">
        <f t="shared" si="17"/>
        <v>-1.4999999999999902E-2</v>
      </c>
      <c r="T18" s="20">
        <f t="shared" si="18"/>
        <v>-9.4999999999999862E-2</v>
      </c>
      <c r="U18" s="20">
        <f t="shared" si="19"/>
        <v>0.28000000000000014</v>
      </c>
      <c r="V18" s="20">
        <f t="shared" si="20"/>
        <v>0.20000000000000018</v>
      </c>
      <c r="X18" s="21">
        <f t="shared" si="4"/>
        <v>0.84583333333333333</v>
      </c>
      <c r="Y18" s="21">
        <f t="shared" si="5"/>
        <v>0.64583333333333326</v>
      </c>
      <c r="Z18" s="21">
        <f t="shared" si="6"/>
        <v>0.60000000000000009</v>
      </c>
      <c r="AA18" s="21">
        <f t="shared" si="7"/>
        <v>0.4</v>
      </c>
      <c r="AC18" s="21">
        <f t="shared" si="8"/>
        <v>0.62291666666666667</v>
      </c>
    </row>
    <row r="19" spans="2:29" x14ac:dyDescent="0.25">
      <c r="B19">
        <v>0.7</v>
      </c>
      <c r="C19">
        <v>-0.4</v>
      </c>
      <c r="D19">
        <v>-0.3</v>
      </c>
      <c r="E19">
        <v>1</v>
      </c>
      <c r="F19">
        <v>-0.2</v>
      </c>
      <c r="G19">
        <v>-0.4</v>
      </c>
      <c r="J19" s="20">
        <f t="shared" si="9"/>
        <v>0.61499999999999988</v>
      </c>
      <c r="K19" s="20">
        <f t="shared" si="10"/>
        <v>0.95333333333333325</v>
      </c>
      <c r="L19" s="20">
        <f t="shared" si="11"/>
        <v>0.29499999999999993</v>
      </c>
      <c r="M19" s="20">
        <f t="shared" si="12"/>
        <v>0.79333333333333333</v>
      </c>
      <c r="N19" s="20">
        <f t="shared" si="13"/>
        <v>0.3199999999999999</v>
      </c>
      <c r="O19" s="20">
        <f t="shared" si="14"/>
        <v>0.55999999999999994</v>
      </c>
      <c r="P19" s="20">
        <f t="shared" si="15"/>
        <v>0</v>
      </c>
      <c r="Q19" s="20">
        <f t="shared" si="16"/>
        <v>0.4</v>
      </c>
      <c r="S19" s="20">
        <f t="shared" si="17"/>
        <v>0.33833333333333337</v>
      </c>
      <c r="T19" s="20">
        <f t="shared" si="18"/>
        <v>0.49833333333333341</v>
      </c>
      <c r="U19" s="20">
        <f t="shared" si="19"/>
        <v>0.24000000000000005</v>
      </c>
      <c r="V19" s="20">
        <f t="shared" si="20"/>
        <v>0.4</v>
      </c>
      <c r="X19" s="21">
        <f t="shared" si="4"/>
        <v>0.78416666666666657</v>
      </c>
      <c r="Y19" s="21">
        <f t="shared" si="5"/>
        <v>0.54416666666666669</v>
      </c>
      <c r="Z19" s="21">
        <f t="shared" si="6"/>
        <v>0.43999999999999995</v>
      </c>
      <c r="AA19" s="21">
        <f t="shared" si="7"/>
        <v>0.2</v>
      </c>
      <c r="AC19" s="21">
        <f t="shared" si="8"/>
        <v>0.49208333333333326</v>
      </c>
    </row>
    <row r="20" spans="2:29" x14ac:dyDescent="0.25">
      <c r="B20">
        <v>1.1000000000000001</v>
      </c>
      <c r="C20">
        <v>-0.3</v>
      </c>
      <c r="D20">
        <v>-0.4</v>
      </c>
      <c r="E20">
        <v>1</v>
      </c>
      <c r="F20">
        <v>-0.4</v>
      </c>
      <c r="G20">
        <v>0</v>
      </c>
      <c r="J20" s="20">
        <f t="shared" si="9"/>
        <v>1.0333333333333334</v>
      </c>
      <c r="K20" s="20">
        <f t="shared" si="10"/>
        <v>0.91999999999999993</v>
      </c>
      <c r="L20" s="20">
        <f t="shared" si="11"/>
        <v>0.79333333333333333</v>
      </c>
      <c r="M20" s="20">
        <f t="shared" si="12"/>
        <v>0.6</v>
      </c>
      <c r="N20" s="20">
        <f t="shared" si="13"/>
        <v>0.64</v>
      </c>
      <c r="O20" s="20">
        <f t="shared" si="14"/>
        <v>0.91999999999999993</v>
      </c>
      <c r="P20" s="20">
        <f t="shared" si="15"/>
        <v>0.4</v>
      </c>
      <c r="Q20" s="20">
        <f t="shared" si="16"/>
        <v>0.6</v>
      </c>
      <c r="S20" s="20">
        <f t="shared" si="17"/>
        <v>-0.11333333333333351</v>
      </c>
      <c r="T20" s="20">
        <f t="shared" si="18"/>
        <v>-0.19333333333333336</v>
      </c>
      <c r="U20" s="20">
        <f t="shared" si="19"/>
        <v>0.27999999999999992</v>
      </c>
      <c r="V20" s="20">
        <f t="shared" si="20"/>
        <v>0.19999999999999996</v>
      </c>
      <c r="X20" s="21">
        <f t="shared" si="4"/>
        <v>0.97666666666666668</v>
      </c>
      <c r="Y20" s="21">
        <f t="shared" si="5"/>
        <v>0.69666666666666666</v>
      </c>
      <c r="Z20" s="21">
        <f t="shared" si="6"/>
        <v>0.78</v>
      </c>
      <c r="AA20" s="21">
        <f t="shared" si="7"/>
        <v>0.5</v>
      </c>
      <c r="AC20" s="21">
        <f t="shared" si="8"/>
        <v>0.73833333333333329</v>
      </c>
    </row>
    <row r="21" spans="2:29" x14ac:dyDescent="0.25">
      <c r="J21" s="20"/>
      <c r="K21" s="20"/>
      <c r="L21" s="20"/>
      <c r="M21" s="20"/>
      <c r="N21" s="20"/>
      <c r="O21" s="20"/>
      <c r="P21" s="20"/>
      <c r="Q21" s="20"/>
      <c r="S21" s="20"/>
      <c r="T21" s="20"/>
      <c r="U21" s="20"/>
      <c r="V21" s="20"/>
      <c r="X21" s="21"/>
      <c r="Y21" s="21"/>
      <c r="Z21" s="21"/>
      <c r="AA21" s="21"/>
    </row>
    <row r="22" spans="2:29" x14ac:dyDescent="0.25">
      <c r="B22">
        <v>1</v>
      </c>
      <c r="C22">
        <v>-0.2</v>
      </c>
      <c r="D22">
        <v>0.2</v>
      </c>
      <c r="E22">
        <v>1.2</v>
      </c>
      <c r="F22">
        <v>-0.3</v>
      </c>
      <c r="G22">
        <v>-0.1</v>
      </c>
      <c r="J22" s="20">
        <f t="shared" si="9"/>
        <v>0.96333333333333326</v>
      </c>
      <c r="K22" s="20">
        <f t="shared" si="10"/>
        <v>1.1383333333333332</v>
      </c>
      <c r="L22" s="20">
        <f t="shared" si="11"/>
        <v>0.80333333333333334</v>
      </c>
      <c r="M22" s="20">
        <f t="shared" si="12"/>
        <v>0.89833333333333321</v>
      </c>
      <c r="N22" s="20">
        <f t="shared" si="13"/>
        <v>1.1599999999999999</v>
      </c>
      <c r="O22" s="20">
        <f t="shared" si="14"/>
        <v>1.0399999999999998</v>
      </c>
      <c r="P22" s="20">
        <f t="shared" si="15"/>
        <v>1</v>
      </c>
      <c r="Q22" s="20">
        <f t="shared" si="16"/>
        <v>0.79999999999999993</v>
      </c>
      <c r="S22" s="20">
        <f t="shared" si="17"/>
        <v>0.17499999999999993</v>
      </c>
      <c r="T22" s="20">
        <f t="shared" si="18"/>
        <v>9.4999999999999862E-2</v>
      </c>
      <c r="U22" s="20">
        <f t="shared" si="19"/>
        <v>-0.12000000000000011</v>
      </c>
      <c r="V22" s="20">
        <f t="shared" si="20"/>
        <v>-0.20000000000000007</v>
      </c>
      <c r="X22" s="21">
        <f t="shared" si="4"/>
        <v>1.0508333333333333</v>
      </c>
      <c r="Y22" s="21">
        <f t="shared" si="5"/>
        <v>0.85083333333333333</v>
      </c>
      <c r="Z22" s="21">
        <f t="shared" si="6"/>
        <v>1.0999999999999999</v>
      </c>
      <c r="AA22" s="21">
        <f t="shared" si="7"/>
        <v>0.89999999999999991</v>
      </c>
      <c r="AC22" s="21">
        <f t="shared" si="8"/>
        <v>0.9754166666666666</v>
      </c>
    </row>
    <row r="23" spans="2:29" x14ac:dyDescent="0.25">
      <c r="B23">
        <v>1.2</v>
      </c>
      <c r="C23">
        <v>-0.2</v>
      </c>
      <c r="D23">
        <v>0.5</v>
      </c>
      <c r="E23">
        <v>1</v>
      </c>
      <c r="F23">
        <v>0</v>
      </c>
      <c r="G23">
        <v>-0.4</v>
      </c>
      <c r="J23" s="20">
        <f t="shared" si="9"/>
        <v>1.1683333333333332</v>
      </c>
      <c r="K23" s="20">
        <f t="shared" si="10"/>
        <v>0.99333333333333329</v>
      </c>
      <c r="L23" s="20">
        <f t="shared" si="11"/>
        <v>1.0083333333333333</v>
      </c>
      <c r="M23" s="20">
        <f t="shared" si="12"/>
        <v>0.99333333333333329</v>
      </c>
      <c r="N23" s="20">
        <f t="shared" si="13"/>
        <v>1.66</v>
      </c>
      <c r="O23" s="20">
        <f t="shared" si="14"/>
        <v>0.6</v>
      </c>
      <c r="P23" s="20">
        <f t="shared" si="15"/>
        <v>1.5</v>
      </c>
      <c r="Q23" s="20">
        <f t="shared" si="16"/>
        <v>0.6</v>
      </c>
      <c r="S23" s="20">
        <f t="shared" si="17"/>
        <v>-0.17499999999999993</v>
      </c>
      <c r="T23" s="20">
        <f t="shared" si="18"/>
        <v>-1.5000000000000013E-2</v>
      </c>
      <c r="U23" s="20">
        <f t="shared" si="19"/>
        <v>-1.06</v>
      </c>
      <c r="V23" s="20">
        <f t="shared" si="20"/>
        <v>-0.9</v>
      </c>
      <c r="X23" s="21">
        <f t="shared" si="4"/>
        <v>1.0808333333333333</v>
      </c>
      <c r="Y23" s="21">
        <f t="shared" si="5"/>
        <v>1.0008333333333332</v>
      </c>
      <c r="Z23" s="21">
        <f t="shared" si="6"/>
        <v>1.1299999999999999</v>
      </c>
      <c r="AA23" s="21">
        <f t="shared" si="7"/>
        <v>1.05</v>
      </c>
      <c r="AC23" s="21">
        <f t="shared" si="8"/>
        <v>1.0654166666666667</v>
      </c>
    </row>
    <row r="24" spans="2:29" x14ac:dyDescent="0.25">
      <c r="B24">
        <v>1.5</v>
      </c>
      <c r="C24">
        <v>-0.3</v>
      </c>
      <c r="D24">
        <v>0.3</v>
      </c>
      <c r="E24">
        <v>1</v>
      </c>
      <c r="F24">
        <v>-0.2</v>
      </c>
      <c r="G24">
        <v>-0.4</v>
      </c>
      <c r="J24" s="20">
        <f t="shared" si="9"/>
        <v>1.4449999999999998</v>
      </c>
      <c r="K24" s="20">
        <f t="shared" si="10"/>
        <v>0.95333333333333325</v>
      </c>
      <c r="L24" s="20">
        <f t="shared" si="11"/>
        <v>1.2049999999999998</v>
      </c>
      <c r="M24" s="20">
        <f t="shared" si="12"/>
        <v>0.79333333333333333</v>
      </c>
      <c r="N24" s="20">
        <f t="shared" si="13"/>
        <v>1.74</v>
      </c>
      <c r="O24" s="20">
        <f t="shared" si="14"/>
        <v>0.55999999999999994</v>
      </c>
      <c r="P24" s="20">
        <f t="shared" si="15"/>
        <v>1.5</v>
      </c>
      <c r="Q24" s="20">
        <f t="shared" si="16"/>
        <v>0.4</v>
      </c>
      <c r="S24" s="20">
        <f t="shared" si="17"/>
        <v>-0.49166666666666659</v>
      </c>
      <c r="T24" s="20">
        <f t="shared" si="18"/>
        <v>-0.41166666666666651</v>
      </c>
      <c r="U24" s="20">
        <f t="shared" si="19"/>
        <v>-1.1800000000000002</v>
      </c>
      <c r="V24" s="20">
        <f t="shared" si="20"/>
        <v>-1.1000000000000001</v>
      </c>
      <c r="X24" s="21">
        <f t="shared" si="4"/>
        <v>1.1991666666666665</v>
      </c>
      <c r="Y24" s="21">
        <f t="shared" si="5"/>
        <v>0.99916666666666654</v>
      </c>
      <c r="Z24" s="21">
        <f t="shared" si="6"/>
        <v>1.1499999999999999</v>
      </c>
      <c r="AA24" s="21">
        <f t="shared" si="7"/>
        <v>0.95</v>
      </c>
      <c r="AC24" s="21">
        <f t="shared" si="8"/>
        <v>1.0745833333333332</v>
      </c>
    </row>
    <row r="25" spans="2:29" x14ac:dyDescent="0.25">
      <c r="B25">
        <v>1.8</v>
      </c>
      <c r="C25">
        <v>-0.2</v>
      </c>
      <c r="D25">
        <v>0.2</v>
      </c>
      <c r="E25">
        <v>1.3</v>
      </c>
      <c r="F25">
        <v>-0.2</v>
      </c>
      <c r="G25">
        <v>-0.4</v>
      </c>
      <c r="J25" s="20">
        <f t="shared" si="9"/>
        <v>1.7633333333333334</v>
      </c>
      <c r="K25" s="20">
        <f t="shared" si="10"/>
        <v>1.2533333333333334</v>
      </c>
      <c r="L25" s="20">
        <f t="shared" si="11"/>
        <v>1.6033333333333335</v>
      </c>
      <c r="M25" s="20">
        <f t="shared" si="12"/>
        <v>1.0933333333333335</v>
      </c>
      <c r="N25" s="20">
        <f t="shared" si="13"/>
        <v>1.96</v>
      </c>
      <c r="O25" s="20">
        <f t="shared" si="14"/>
        <v>0.86</v>
      </c>
      <c r="P25" s="20">
        <f t="shared" si="15"/>
        <v>1.8</v>
      </c>
      <c r="Q25" s="20">
        <f t="shared" si="16"/>
        <v>0.70000000000000007</v>
      </c>
      <c r="S25" s="20">
        <f t="shared" si="17"/>
        <v>-0.51</v>
      </c>
      <c r="T25" s="20">
        <f t="shared" si="18"/>
        <v>-0.51</v>
      </c>
      <c r="U25" s="20">
        <f t="shared" si="19"/>
        <v>-1.1000000000000001</v>
      </c>
      <c r="V25" s="20">
        <f t="shared" si="20"/>
        <v>-1.1000000000000001</v>
      </c>
      <c r="X25" s="21">
        <f t="shared" si="4"/>
        <v>1.5083333333333333</v>
      </c>
      <c r="Y25" s="21">
        <f t="shared" si="5"/>
        <v>1.3483333333333336</v>
      </c>
      <c r="Z25" s="21">
        <f t="shared" si="6"/>
        <v>1.41</v>
      </c>
      <c r="AA25" s="21">
        <f t="shared" si="7"/>
        <v>1.25</v>
      </c>
      <c r="AC25" s="21">
        <f t="shared" si="8"/>
        <v>1.3791666666666667</v>
      </c>
    </row>
    <row r="26" spans="2:29" x14ac:dyDescent="0.25">
      <c r="B26">
        <v>1.4</v>
      </c>
      <c r="C26">
        <v>-0.2</v>
      </c>
      <c r="D26">
        <v>0.1</v>
      </c>
      <c r="E26">
        <v>1.3</v>
      </c>
      <c r="F26">
        <v>-0.2</v>
      </c>
      <c r="G26">
        <v>-0.5</v>
      </c>
      <c r="J26" s="20">
        <f t="shared" si="9"/>
        <v>1.3616666666666666</v>
      </c>
      <c r="K26" s="20">
        <f t="shared" si="10"/>
        <v>1.2516666666666667</v>
      </c>
      <c r="L26" s="20">
        <f t="shared" si="11"/>
        <v>1.2016666666666667</v>
      </c>
      <c r="M26" s="20">
        <f t="shared" si="12"/>
        <v>1.0916666666666668</v>
      </c>
      <c r="N26" s="20">
        <f t="shared" si="13"/>
        <v>1.46</v>
      </c>
      <c r="O26" s="20">
        <f t="shared" si="14"/>
        <v>0.76</v>
      </c>
      <c r="P26" s="20">
        <f t="shared" si="15"/>
        <v>1.3</v>
      </c>
      <c r="Q26" s="20">
        <f t="shared" si="16"/>
        <v>0.60000000000000009</v>
      </c>
      <c r="S26" s="20">
        <f t="shared" si="17"/>
        <v>-0.10999999999999988</v>
      </c>
      <c r="T26" s="20">
        <f t="shared" si="18"/>
        <v>-0.10999999999999988</v>
      </c>
      <c r="U26" s="20">
        <f t="shared" si="19"/>
        <v>-0.7</v>
      </c>
      <c r="V26" s="20">
        <f t="shared" si="20"/>
        <v>-0.7</v>
      </c>
      <c r="X26" s="21">
        <f t="shared" si="4"/>
        <v>1.3066666666666666</v>
      </c>
      <c r="Y26" s="21">
        <f t="shared" si="5"/>
        <v>1.1466666666666667</v>
      </c>
      <c r="Z26" s="21">
        <f t="shared" si="6"/>
        <v>1.1099999999999999</v>
      </c>
      <c r="AA26" s="21">
        <f t="shared" si="7"/>
        <v>0.95000000000000007</v>
      </c>
      <c r="AC26" s="21">
        <f t="shared" si="8"/>
        <v>1.1283333333333332</v>
      </c>
    </row>
    <row r="27" spans="2:29" x14ac:dyDescent="0.25">
      <c r="J27" s="20"/>
      <c r="K27" s="20"/>
      <c r="L27" s="20"/>
      <c r="M27" s="20"/>
      <c r="N27" s="20"/>
      <c r="O27" s="20"/>
      <c r="P27" s="20"/>
      <c r="Q27" s="20"/>
      <c r="S27" s="20"/>
      <c r="T27" s="20"/>
      <c r="U27" s="20"/>
      <c r="V27" s="20"/>
      <c r="X27" s="21"/>
      <c r="Y27" s="21"/>
      <c r="Z27" s="21"/>
      <c r="AA27" s="21"/>
    </row>
    <row r="28" spans="2:29" x14ac:dyDescent="0.25">
      <c r="B28">
        <v>1.1000000000000001</v>
      </c>
      <c r="C28">
        <v>-0.2</v>
      </c>
      <c r="D28">
        <v>-0.1</v>
      </c>
      <c r="E28">
        <v>1.2</v>
      </c>
      <c r="F28">
        <v>0.2</v>
      </c>
      <c r="G28">
        <v>-0.4</v>
      </c>
      <c r="J28" s="20">
        <f t="shared" si="9"/>
        <v>1.0583333333333333</v>
      </c>
      <c r="K28" s="20">
        <f t="shared" si="10"/>
        <v>1.2333333333333334</v>
      </c>
      <c r="L28" s="20">
        <f t="shared" si="11"/>
        <v>0.89833333333333343</v>
      </c>
      <c r="M28" s="20">
        <f t="shared" si="12"/>
        <v>1.3933333333333333</v>
      </c>
      <c r="N28" s="20">
        <f t="shared" si="13"/>
        <v>0.96000000000000008</v>
      </c>
      <c r="O28" s="20">
        <f t="shared" si="14"/>
        <v>0.84</v>
      </c>
      <c r="P28" s="20">
        <f t="shared" si="15"/>
        <v>0.80000000000000016</v>
      </c>
      <c r="Q28" s="20">
        <f t="shared" si="16"/>
        <v>0.99999999999999989</v>
      </c>
      <c r="S28" s="20">
        <f t="shared" si="17"/>
        <v>0.17500000000000004</v>
      </c>
      <c r="T28" s="20">
        <f t="shared" si="18"/>
        <v>0.49499999999999988</v>
      </c>
      <c r="U28" s="20">
        <f t="shared" si="19"/>
        <v>-0.12000000000000011</v>
      </c>
      <c r="V28" s="20">
        <f t="shared" si="20"/>
        <v>0.19999999999999973</v>
      </c>
      <c r="X28" s="21">
        <f t="shared" si="4"/>
        <v>1.1458333333333335</v>
      </c>
      <c r="Y28" s="21">
        <f t="shared" si="5"/>
        <v>1.1458333333333335</v>
      </c>
      <c r="Z28" s="21">
        <f t="shared" si="6"/>
        <v>0.9</v>
      </c>
      <c r="AA28" s="21">
        <f t="shared" si="7"/>
        <v>0.9</v>
      </c>
      <c r="AC28" s="21">
        <f t="shared" si="8"/>
        <v>1.0229166666666667</v>
      </c>
    </row>
    <row r="29" spans="2:29" x14ac:dyDescent="0.25">
      <c r="B29">
        <v>0.9</v>
      </c>
      <c r="C29">
        <v>-0.5</v>
      </c>
      <c r="D29">
        <v>-0.2</v>
      </c>
      <c r="E29">
        <v>1</v>
      </c>
      <c r="F29">
        <v>0</v>
      </c>
      <c r="G29">
        <v>-0.4</v>
      </c>
      <c r="J29" s="20">
        <f t="shared" si="9"/>
        <v>0.79666666666666675</v>
      </c>
      <c r="K29" s="20">
        <f t="shared" si="10"/>
        <v>0.99333333333333329</v>
      </c>
      <c r="L29" s="20">
        <f t="shared" si="11"/>
        <v>0.39666666666666667</v>
      </c>
      <c r="M29" s="20">
        <f t="shared" si="12"/>
        <v>0.99333333333333329</v>
      </c>
      <c r="N29" s="20">
        <f t="shared" si="13"/>
        <v>0.60000000000000009</v>
      </c>
      <c r="O29" s="20">
        <f t="shared" si="14"/>
        <v>0.6</v>
      </c>
      <c r="P29" s="20">
        <f t="shared" si="15"/>
        <v>0.2</v>
      </c>
      <c r="Q29" s="20">
        <f t="shared" si="16"/>
        <v>0.6</v>
      </c>
      <c r="S29" s="20">
        <f t="shared" si="17"/>
        <v>0.19666666666666655</v>
      </c>
      <c r="T29" s="20">
        <f t="shared" si="18"/>
        <v>0.59666666666666668</v>
      </c>
      <c r="U29" s="20">
        <f t="shared" si="19"/>
        <v>0</v>
      </c>
      <c r="V29" s="20">
        <f t="shared" si="20"/>
        <v>0.39999999999999997</v>
      </c>
      <c r="X29" s="21">
        <f t="shared" si="4"/>
        <v>0.89500000000000002</v>
      </c>
      <c r="Y29" s="21">
        <f t="shared" si="5"/>
        <v>0.69499999999999995</v>
      </c>
      <c r="Z29" s="21">
        <f t="shared" si="6"/>
        <v>0.60000000000000009</v>
      </c>
      <c r="AA29" s="21">
        <f t="shared" si="7"/>
        <v>0.4</v>
      </c>
      <c r="AC29" s="21">
        <f t="shared" si="8"/>
        <v>0.64749999999999996</v>
      </c>
    </row>
    <row r="30" spans="2:29" x14ac:dyDescent="0.25">
      <c r="B30">
        <v>0.8</v>
      </c>
      <c r="C30">
        <v>-0.4</v>
      </c>
      <c r="D30">
        <v>-0.1</v>
      </c>
      <c r="E30">
        <v>0.6</v>
      </c>
      <c r="F30">
        <v>0.2</v>
      </c>
      <c r="G30">
        <v>-0.5</v>
      </c>
      <c r="J30" s="20">
        <f t="shared" si="9"/>
        <v>0.71833333333333327</v>
      </c>
      <c r="K30" s="20">
        <f t="shared" si="10"/>
        <v>0.63166666666666671</v>
      </c>
      <c r="L30" s="20">
        <f t="shared" si="11"/>
        <v>0.39833333333333337</v>
      </c>
      <c r="M30" s="20">
        <f t="shared" si="12"/>
        <v>0.79166666666666674</v>
      </c>
      <c r="N30" s="20">
        <f t="shared" si="13"/>
        <v>0.62</v>
      </c>
      <c r="O30" s="20">
        <f t="shared" si="14"/>
        <v>0.14000000000000001</v>
      </c>
      <c r="P30" s="20">
        <f t="shared" si="15"/>
        <v>0.30000000000000004</v>
      </c>
      <c r="Q30" s="20">
        <f t="shared" si="16"/>
        <v>0.30000000000000004</v>
      </c>
      <c r="S30" s="20">
        <f t="shared" si="17"/>
        <v>-8.6666666666666559E-2</v>
      </c>
      <c r="T30" s="20">
        <f t="shared" si="18"/>
        <v>0.39333333333333337</v>
      </c>
      <c r="U30" s="20">
        <f t="shared" si="19"/>
        <v>-0.48</v>
      </c>
      <c r="V30" s="20">
        <f t="shared" si="20"/>
        <v>0</v>
      </c>
      <c r="X30" s="21">
        <f t="shared" si="4"/>
        <v>0.67500000000000004</v>
      </c>
      <c r="Y30" s="21">
        <f t="shared" si="5"/>
        <v>0.59500000000000008</v>
      </c>
      <c r="Z30" s="21">
        <f t="shared" si="6"/>
        <v>0.38</v>
      </c>
      <c r="AA30" s="21">
        <f t="shared" si="7"/>
        <v>0.30000000000000004</v>
      </c>
      <c r="AC30" s="21">
        <f t="shared" si="8"/>
        <v>0.48749999999999999</v>
      </c>
    </row>
    <row r="31" spans="2:29" x14ac:dyDescent="0.25">
      <c r="B31">
        <v>0.4</v>
      </c>
      <c r="C31">
        <v>-0.2</v>
      </c>
      <c r="D31">
        <v>-0.2</v>
      </c>
      <c r="E31">
        <v>1.1000000000000001</v>
      </c>
      <c r="F31">
        <v>0.3</v>
      </c>
      <c r="G31">
        <v>-0.4</v>
      </c>
      <c r="J31" s="20">
        <f t="shared" si="9"/>
        <v>0.35666666666666663</v>
      </c>
      <c r="K31" s="20">
        <f t="shared" si="10"/>
        <v>1.1533333333333335</v>
      </c>
      <c r="L31" s="20">
        <f t="shared" si="11"/>
        <v>0.19666666666666668</v>
      </c>
      <c r="M31" s="20">
        <f t="shared" si="12"/>
        <v>1.3933333333333335</v>
      </c>
      <c r="N31" s="20">
        <f t="shared" si="13"/>
        <v>0.15999999999999998</v>
      </c>
      <c r="O31" s="20">
        <f t="shared" si="14"/>
        <v>0.76000000000000012</v>
      </c>
      <c r="P31" s="20">
        <f t="shared" si="15"/>
        <v>0</v>
      </c>
      <c r="Q31" s="20">
        <f t="shared" si="16"/>
        <v>1</v>
      </c>
      <c r="S31" s="20">
        <f t="shared" si="17"/>
        <v>0.79666666666666686</v>
      </c>
      <c r="T31" s="20">
        <f t="shared" si="18"/>
        <v>1.1966666666666668</v>
      </c>
      <c r="U31" s="20">
        <f t="shared" si="19"/>
        <v>0.60000000000000009</v>
      </c>
      <c r="V31" s="20">
        <f t="shared" si="20"/>
        <v>1</v>
      </c>
      <c r="X31" s="21">
        <f t="shared" si="4"/>
        <v>0.75500000000000012</v>
      </c>
      <c r="Y31" s="21">
        <f t="shared" si="5"/>
        <v>0.79500000000000015</v>
      </c>
      <c r="Z31" s="21">
        <f t="shared" si="6"/>
        <v>0.46000000000000008</v>
      </c>
      <c r="AA31" s="21">
        <f t="shared" si="7"/>
        <v>0.5</v>
      </c>
      <c r="AC31" s="21">
        <f t="shared" si="8"/>
        <v>0.62750000000000006</v>
      </c>
    </row>
    <row r="32" spans="2:29" x14ac:dyDescent="0.25">
      <c r="J32" s="20"/>
      <c r="K32" s="20"/>
      <c r="L32" s="20"/>
      <c r="M32" s="20"/>
      <c r="N32" s="20"/>
      <c r="O32" s="20"/>
      <c r="P32" s="20"/>
      <c r="Q32" s="20"/>
      <c r="S32" s="20"/>
      <c r="T32" s="20"/>
      <c r="U32" s="20"/>
      <c r="V32" s="20"/>
      <c r="X32" s="21"/>
      <c r="Y32" s="21"/>
      <c r="Z32" s="21"/>
      <c r="AA32" s="21"/>
    </row>
    <row r="33" spans="2:29" x14ac:dyDescent="0.25">
      <c r="B33">
        <v>0.9</v>
      </c>
      <c r="C33">
        <v>0</v>
      </c>
      <c r="D33">
        <v>0.3</v>
      </c>
      <c r="E33">
        <v>0.7</v>
      </c>
      <c r="F33">
        <v>0.4</v>
      </c>
      <c r="G33">
        <v>0.2</v>
      </c>
      <c r="J33" s="20">
        <f t="shared" si="9"/>
        <v>0.90500000000000003</v>
      </c>
      <c r="K33" s="20">
        <f t="shared" si="10"/>
        <v>0.78333333333333333</v>
      </c>
      <c r="L33" s="20">
        <f t="shared" si="11"/>
        <v>0.90500000000000003</v>
      </c>
      <c r="M33" s="20">
        <f t="shared" si="12"/>
        <v>1.1033333333333335</v>
      </c>
      <c r="N33" s="20">
        <f t="shared" si="13"/>
        <v>1.2</v>
      </c>
      <c r="O33" s="20">
        <f t="shared" si="14"/>
        <v>0.98</v>
      </c>
      <c r="P33" s="20">
        <f t="shared" si="15"/>
        <v>1.2</v>
      </c>
      <c r="Q33" s="20">
        <f t="shared" si="16"/>
        <v>1.3</v>
      </c>
      <c r="S33" s="20">
        <f t="shared" si="17"/>
        <v>-0.1216666666666667</v>
      </c>
      <c r="T33" s="20">
        <f t="shared" si="18"/>
        <v>0.19833333333333347</v>
      </c>
      <c r="U33" s="20">
        <f t="shared" si="19"/>
        <v>-0.21999999999999997</v>
      </c>
      <c r="V33" s="20">
        <f t="shared" si="20"/>
        <v>0.10000000000000009</v>
      </c>
      <c r="X33" s="21">
        <f t="shared" si="4"/>
        <v>0.84416666666666673</v>
      </c>
      <c r="Y33" s="21">
        <f t="shared" si="5"/>
        <v>1.0041666666666669</v>
      </c>
      <c r="Z33" s="21">
        <f t="shared" si="6"/>
        <v>1.0899999999999999</v>
      </c>
      <c r="AA33" s="21">
        <f t="shared" si="7"/>
        <v>1.25</v>
      </c>
      <c r="AC33" s="21">
        <f t="shared" si="8"/>
        <v>1.0470833333333334</v>
      </c>
    </row>
    <row r="34" spans="2:29" x14ac:dyDescent="0.25">
      <c r="B34">
        <v>1.2</v>
      </c>
      <c r="C34">
        <v>0</v>
      </c>
      <c r="D34">
        <v>-0.4</v>
      </c>
      <c r="E34">
        <v>0.8</v>
      </c>
      <c r="F34">
        <v>-0.1</v>
      </c>
      <c r="G34">
        <v>-0.1</v>
      </c>
      <c r="J34" s="20">
        <f t="shared" si="9"/>
        <v>1.1933333333333334</v>
      </c>
      <c r="K34" s="20">
        <f t="shared" si="10"/>
        <v>0.77833333333333332</v>
      </c>
      <c r="L34" s="20">
        <f t="shared" si="11"/>
        <v>1.1933333333333334</v>
      </c>
      <c r="M34" s="20">
        <f t="shared" si="12"/>
        <v>0.69833333333333336</v>
      </c>
      <c r="N34" s="20">
        <f t="shared" si="13"/>
        <v>0.79999999999999993</v>
      </c>
      <c r="O34" s="20">
        <f t="shared" si="14"/>
        <v>0.68</v>
      </c>
      <c r="P34" s="20">
        <f t="shared" si="15"/>
        <v>0.79999999999999993</v>
      </c>
      <c r="Q34" s="20">
        <f t="shared" si="16"/>
        <v>0.60000000000000009</v>
      </c>
      <c r="S34" s="20">
        <f t="shared" si="17"/>
        <v>-0.41500000000000004</v>
      </c>
      <c r="T34" s="20">
        <f t="shared" si="18"/>
        <v>-0.495</v>
      </c>
      <c r="U34" s="20">
        <f t="shared" si="19"/>
        <v>-0.11999999999999988</v>
      </c>
      <c r="V34" s="20">
        <f t="shared" si="20"/>
        <v>-0.19999999999999984</v>
      </c>
      <c r="X34" s="21">
        <f t="shared" si="4"/>
        <v>0.98583333333333334</v>
      </c>
      <c r="Y34" s="21">
        <f t="shared" si="5"/>
        <v>0.9458333333333333</v>
      </c>
      <c r="Z34" s="21">
        <f t="shared" si="6"/>
        <v>0.74</v>
      </c>
      <c r="AA34" s="21">
        <f t="shared" si="7"/>
        <v>0.7</v>
      </c>
      <c r="AC34" s="21">
        <f t="shared" si="8"/>
        <v>0.84291666666666676</v>
      </c>
    </row>
    <row r="35" spans="2:29" x14ac:dyDescent="0.25">
      <c r="B35">
        <v>1.2</v>
      </c>
      <c r="C35">
        <v>0.1</v>
      </c>
      <c r="D35">
        <v>-0.5</v>
      </c>
      <c r="E35">
        <v>0.9</v>
      </c>
      <c r="F35">
        <v>0.4</v>
      </c>
      <c r="G35">
        <v>0.2</v>
      </c>
      <c r="J35" s="20">
        <f t="shared" si="9"/>
        <v>1.2116666666666667</v>
      </c>
      <c r="K35" s="20">
        <f t="shared" si="10"/>
        <v>0.98333333333333328</v>
      </c>
      <c r="L35" s="20">
        <f t="shared" si="11"/>
        <v>1.2916666666666667</v>
      </c>
      <c r="M35" s="20">
        <f t="shared" si="12"/>
        <v>1.3033333333333335</v>
      </c>
      <c r="N35" s="20">
        <f t="shared" si="13"/>
        <v>0.72</v>
      </c>
      <c r="O35" s="20">
        <f t="shared" si="14"/>
        <v>1.18</v>
      </c>
      <c r="P35" s="20">
        <f t="shared" si="15"/>
        <v>0.8</v>
      </c>
      <c r="Q35" s="20">
        <f t="shared" si="16"/>
        <v>1.5</v>
      </c>
      <c r="S35" s="20">
        <f t="shared" si="17"/>
        <v>-0.22833333333333339</v>
      </c>
      <c r="T35" s="20">
        <f t="shared" si="18"/>
        <v>1.1666666666666714E-2</v>
      </c>
      <c r="U35" s="20">
        <f t="shared" si="19"/>
        <v>0.45999999999999996</v>
      </c>
      <c r="V35" s="20">
        <f t="shared" si="20"/>
        <v>0.7</v>
      </c>
      <c r="X35" s="21">
        <f t="shared" si="4"/>
        <v>1.0974999999999999</v>
      </c>
      <c r="Y35" s="21">
        <f t="shared" si="5"/>
        <v>1.2975000000000001</v>
      </c>
      <c r="Z35" s="21">
        <f t="shared" si="6"/>
        <v>0.95</v>
      </c>
      <c r="AA35" s="21">
        <f t="shared" si="7"/>
        <v>1.1499999999999999</v>
      </c>
      <c r="AC35" s="21">
        <f t="shared" si="8"/>
        <v>1.1237499999999998</v>
      </c>
    </row>
    <row r="36" spans="2:29" x14ac:dyDescent="0.25">
      <c r="B36">
        <v>1.2</v>
      </c>
      <c r="C36">
        <v>0.4</v>
      </c>
      <c r="D36">
        <v>-0.2</v>
      </c>
      <c r="E36">
        <v>1</v>
      </c>
      <c r="F36">
        <v>0.4</v>
      </c>
      <c r="G36">
        <v>-0.3</v>
      </c>
      <c r="J36" s="20">
        <f t="shared" si="9"/>
        <v>1.2766666666666666</v>
      </c>
      <c r="K36" s="20">
        <f t="shared" si="10"/>
        <v>1.0750000000000002</v>
      </c>
      <c r="L36" s="20">
        <f t="shared" si="11"/>
        <v>1.5966666666666667</v>
      </c>
      <c r="M36" s="20">
        <f t="shared" si="12"/>
        <v>1.395</v>
      </c>
      <c r="N36" s="20">
        <f t="shared" si="13"/>
        <v>1.08</v>
      </c>
      <c r="O36" s="20">
        <f t="shared" si="14"/>
        <v>0.78</v>
      </c>
      <c r="P36" s="20">
        <f t="shared" si="15"/>
        <v>1.4000000000000001</v>
      </c>
      <c r="Q36" s="20">
        <f t="shared" si="16"/>
        <v>1.0999999999999999</v>
      </c>
      <c r="S36" s="20">
        <f t="shared" si="17"/>
        <v>-0.20166666666666644</v>
      </c>
      <c r="T36" s="20">
        <f t="shared" si="18"/>
        <v>-0.20166666666666666</v>
      </c>
      <c r="U36" s="20">
        <f t="shared" si="19"/>
        <v>-0.30000000000000004</v>
      </c>
      <c r="V36" s="20">
        <f t="shared" si="20"/>
        <v>-0.30000000000000027</v>
      </c>
      <c r="X36" s="21">
        <f t="shared" si="4"/>
        <v>1.1758333333333333</v>
      </c>
      <c r="Y36" s="21">
        <f t="shared" si="5"/>
        <v>1.4958333333333333</v>
      </c>
      <c r="Z36" s="21">
        <f t="shared" si="6"/>
        <v>0.93</v>
      </c>
      <c r="AA36" s="21">
        <f t="shared" si="7"/>
        <v>1.25</v>
      </c>
      <c r="AC36" s="21">
        <f t="shared" si="8"/>
        <v>1.2129166666666666</v>
      </c>
    </row>
    <row r="37" spans="2:29" x14ac:dyDescent="0.25">
      <c r="B37">
        <v>1.1000000000000001</v>
      </c>
      <c r="C37">
        <v>-0.4</v>
      </c>
      <c r="D37">
        <v>-0.4</v>
      </c>
      <c r="E37">
        <v>0.3</v>
      </c>
      <c r="F37">
        <v>0</v>
      </c>
      <c r="G37">
        <v>0</v>
      </c>
      <c r="J37" s="20">
        <f t="shared" si="9"/>
        <v>1.0133333333333334</v>
      </c>
      <c r="K37" s="20">
        <f t="shared" si="10"/>
        <v>0.3</v>
      </c>
      <c r="L37" s="20">
        <f t="shared" si="11"/>
        <v>0.69333333333333336</v>
      </c>
      <c r="M37" s="20">
        <f t="shared" si="12"/>
        <v>0.3</v>
      </c>
      <c r="N37" s="20">
        <f t="shared" si="13"/>
        <v>0.62</v>
      </c>
      <c r="O37" s="20">
        <f t="shared" si="14"/>
        <v>0.3</v>
      </c>
      <c r="P37" s="20">
        <f t="shared" si="15"/>
        <v>0.30000000000000004</v>
      </c>
      <c r="Q37" s="20">
        <f t="shared" si="16"/>
        <v>0.3</v>
      </c>
      <c r="S37" s="20">
        <f t="shared" si="17"/>
        <v>-0.71333333333333337</v>
      </c>
      <c r="T37" s="20">
        <f t="shared" si="18"/>
        <v>-0.39333333333333337</v>
      </c>
      <c r="U37" s="20">
        <f t="shared" si="19"/>
        <v>-0.32</v>
      </c>
      <c r="V37" s="20">
        <f t="shared" si="20"/>
        <v>0</v>
      </c>
      <c r="X37" s="21">
        <f t="shared" si="4"/>
        <v>0.65666666666666673</v>
      </c>
      <c r="Y37" s="21">
        <f t="shared" si="5"/>
        <v>0.4966666666666667</v>
      </c>
      <c r="Z37" s="21">
        <f t="shared" si="6"/>
        <v>0.45999999999999996</v>
      </c>
      <c r="AA37" s="21">
        <f t="shared" si="7"/>
        <v>0.30000000000000004</v>
      </c>
      <c r="AC37" s="21">
        <f t="shared" si="8"/>
        <v>0.47833333333333333</v>
      </c>
    </row>
    <row r="38" spans="2:29" x14ac:dyDescent="0.25">
      <c r="B38">
        <v>0.9</v>
      </c>
      <c r="C38">
        <v>-0.4</v>
      </c>
      <c r="D38">
        <v>-0.4</v>
      </c>
      <c r="E38">
        <v>0.5</v>
      </c>
      <c r="F38">
        <v>-0.1</v>
      </c>
      <c r="G38">
        <v>0.2</v>
      </c>
      <c r="J38" s="20">
        <f t="shared" si="9"/>
        <v>0.81333333333333335</v>
      </c>
      <c r="K38" s="20">
        <f t="shared" si="10"/>
        <v>0.48333333333333334</v>
      </c>
      <c r="L38" s="20">
        <f t="shared" si="11"/>
        <v>0.49333333333333335</v>
      </c>
      <c r="M38" s="20">
        <f t="shared" si="12"/>
        <v>0.40333333333333338</v>
      </c>
      <c r="N38" s="20">
        <f t="shared" si="13"/>
        <v>0.42000000000000004</v>
      </c>
      <c r="O38" s="20">
        <f t="shared" si="14"/>
        <v>0.67999999999999994</v>
      </c>
      <c r="P38" s="20">
        <f t="shared" si="15"/>
        <v>9.9999999999999978E-2</v>
      </c>
      <c r="Q38" s="20">
        <f t="shared" si="16"/>
        <v>0.60000000000000009</v>
      </c>
      <c r="S38" s="20">
        <f t="shared" si="17"/>
        <v>-0.33</v>
      </c>
      <c r="T38" s="20">
        <f t="shared" si="18"/>
        <v>-8.9999999999999969E-2</v>
      </c>
      <c r="U38" s="20">
        <f t="shared" si="19"/>
        <v>0.2599999999999999</v>
      </c>
      <c r="V38" s="20">
        <f t="shared" si="20"/>
        <v>0.50000000000000011</v>
      </c>
      <c r="X38" s="21">
        <f t="shared" si="4"/>
        <v>0.64833333333333332</v>
      </c>
      <c r="Y38" s="21">
        <f t="shared" si="5"/>
        <v>0.44833333333333336</v>
      </c>
      <c r="Z38" s="21">
        <f t="shared" si="6"/>
        <v>0.55000000000000004</v>
      </c>
      <c r="AA38" s="21">
        <f t="shared" si="7"/>
        <v>0.35000000000000003</v>
      </c>
      <c r="AC38" s="21">
        <f t="shared" si="8"/>
        <v>0.4991666666666667</v>
      </c>
    </row>
    <row r="39" spans="2:29" x14ac:dyDescent="0.25">
      <c r="B39">
        <v>0.9</v>
      </c>
      <c r="C39">
        <v>-0.3</v>
      </c>
      <c r="D39">
        <v>-0.2</v>
      </c>
      <c r="E39">
        <v>0.6</v>
      </c>
      <c r="F39">
        <v>0.2</v>
      </c>
      <c r="G39">
        <v>0.1</v>
      </c>
      <c r="J39" s="20">
        <f t="shared" si="9"/>
        <v>0.83666666666666678</v>
      </c>
      <c r="K39" s="20">
        <f t="shared" si="10"/>
        <v>0.64166666666666672</v>
      </c>
      <c r="L39" s="20">
        <f t="shared" si="11"/>
        <v>0.59666666666666679</v>
      </c>
      <c r="M39" s="20">
        <f t="shared" si="12"/>
        <v>0.80166666666666675</v>
      </c>
      <c r="N39" s="20">
        <f t="shared" si="13"/>
        <v>0.64000000000000012</v>
      </c>
      <c r="O39" s="20">
        <f t="shared" si="14"/>
        <v>0.74</v>
      </c>
      <c r="P39" s="20">
        <f t="shared" si="15"/>
        <v>0.40000000000000008</v>
      </c>
      <c r="Q39" s="20">
        <f t="shared" si="16"/>
        <v>0.9</v>
      </c>
      <c r="S39" s="20">
        <f t="shared" si="17"/>
        <v>-0.19500000000000006</v>
      </c>
      <c r="T39" s="20">
        <f t="shared" si="18"/>
        <v>0.20499999999999996</v>
      </c>
      <c r="U39" s="20">
        <f t="shared" si="19"/>
        <v>9.9999999999999867E-2</v>
      </c>
      <c r="V39" s="20">
        <f t="shared" si="20"/>
        <v>0.49999999999999994</v>
      </c>
      <c r="X39" s="21">
        <f t="shared" si="4"/>
        <v>0.73916666666666675</v>
      </c>
      <c r="Y39" s="21">
        <f t="shared" si="5"/>
        <v>0.69916666666666671</v>
      </c>
      <c r="Z39" s="21">
        <f t="shared" si="6"/>
        <v>0.69000000000000006</v>
      </c>
      <c r="AA39" s="21">
        <f t="shared" si="7"/>
        <v>0.65</v>
      </c>
      <c r="AC39" s="21">
        <f t="shared" si="8"/>
        <v>0.69458333333333333</v>
      </c>
    </row>
    <row r="40" spans="2:29" x14ac:dyDescent="0.25">
      <c r="B40">
        <v>1.1000000000000001</v>
      </c>
      <c r="C40">
        <v>-0.2</v>
      </c>
      <c r="D40">
        <v>0.4</v>
      </c>
      <c r="E40">
        <v>0.5</v>
      </c>
      <c r="F40">
        <v>0.1</v>
      </c>
      <c r="G40">
        <v>-0.4</v>
      </c>
      <c r="J40" s="20">
        <f t="shared" si="9"/>
        <v>1.0666666666666667</v>
      </c>
      <c r="K40" s="20">
        <f t="shared" si="10"/>
        <v>0.51333333333333331</v>
      </c>
      <c r="L40" s="20">
        <f t="shared" si="11"/>
        <v>0.90666666666666684</v>
      </c>
      <c r="M40" s="20">
        <f t="shared" si="12"/>
        <v>0.59333333333333327</v>
      </c>
      <c r="N40" s="20">
        <f t="shared" si="13"/>
        <v>1.46</v>
      </c>
      <c r="O40" s="20">
        <f t="shared" si="14"/>
        <v>0.12</v>
      </c>
      <c r="P40" s="20">
        <f t="shared" si="15"/>
        <v>1.3000000000000003</v>
      </c>
      <c r="Q40" s="20">
        <f t="shared" si="16"/>
        <v>0.19999999999999996</v>
      </c>
      <c r="S40" s="20">
        <f t="shared" si="17"/>
        <v>-0.55333333333333334</v>
      </c>
      <c r="T40" s="20">
        <f t="shared" si="18"/>
        <v>-0.31333333333333357</v>
      </c>
      <c r="U40" s="20">
        <f t="shared" si="19"/>
        <v>-1.3399999999999999</v>
      </c>
      <c r="V40" s="20">
        <f t="shared" si="20"/>
        <v>-1.1000000000000003</v>
      </c>
      <c r="X40" s="21">
        <f t="shared" si="4"/>
        <v>0.79</v>
      </c>
      <c r="Y40" s="21">
        <f t="shared" si="5"/>
        <v>0.75</v>
      </c>
      <c r="Z40" s="21">
        <f t="shared" si="6"/>
        <v>0.79</v>
      </c>
      <c r="AA40" s="21">
        <f t="shared" si="7"/>
        <v>0.75000000000000011</v>
      </c>
      <c r="AC40" s="21">
        <f t="shared" si="8"/>
        <v>0.77</v>
      </c>
    </row>
    <row r="41" spans="2:29" x14ac:dyDescent="0.25">
      <c r="B41">
        <v>0.6</v>
      </c>
      <c r="C41">
        <v>-0.2</v>
      </c>
      <c r="D41">
        <v>0.5</v>
      </c>
      <c r="E41">
        <v>0.8</v>
      </c>
      <c r="F41">
        <v>0.1</v>
      </c>
      <c r="G41">
        <v>0.2</v>
      </c>
      <c r="J41" s="20">
        <f t="shared" si="9"/>
        <v>0.56833333333333325</v>
      </c>
      <c r="K41" s="20">
        <f t="shared" si="10"/>
        <v>0.82333333333333336</v>
      </c>
      <c r="L41" s="20">
        <f t="shared" si="11"/>
        <v>0.40833333333333333</v>
      </c>
      <c r="M41" s="20">
        <f t="shared" si="12"/>
        <v>0.90333333333333332</v>
      </c>
      <c r="N41" s="20">
        <f t="shared" si="13"/>
        <v>1.06</v>
      </c>
      <c r="O41" s="20">
        <f t="shared" si="14"/>
        <v>1.02</v>
      </c>
      <c r="P41" s="20">
        <f t="shared" si="15"/>
        <v>0.89999999999999991</v>
      </c>
      <c r="Q41" s="20">
        <f t="shared" si="16"/>
        <v>1.1000000000000001</v>
      </c>
      <c r="S41" s="20">
        <f t="shared" si="17"/>
        <v>0.25500000000000012</v>
      </c>
      <c r="T41" s="20">
        <f t="shared" si="18"/>
        <v>0.495</v>
      </c>
      <c r="U41" s="20">
        <f t="shared" si="19"/>
        <v>-4.0000000000000036E-2</v>
      </c>
      <c r="V41" s="20">
        <f t="shared" si="20"/>
        <v>0.20000000000000018</v>
      </c>
      <c r="X41" s="21">
        <f t="shared" si="4"/>
        <v>0.6958333333333333</v>
      </c>
      <c r="Y41" s="21">
        <f t="shared" si="5"/>
        <v>0.65583333333333327</v>
      </c>
      <c r="Z41" s="21">
        <f t="shared" si="6"/>
        <v>1.04</v>
      </c>
      <c r="AA41" s="21">
        <f t="shared" si="7"/>
        <v>1</v>
      </c>
      <c r="AC41" s="21">
        <f t="shared" si="8"/>
        <v>0.84791666666666665</v>
      </c>
    </row>
    <row r="42" spans="2:29" x14ac:dyDescent="0.25">
      <c r="B42">
        <v>0.6</v>
      </c>
      <c r="C42">
        <v>-0.2</v>
      </c>
      <c r="D42">
        <v>0.5</v>
      </c>
      <c r="E42">
        <v>0.8</v>
      </c>
      <c r="F42">
        <v>0.1</v>
      </c>
      <c r="G42">
        <v>0.2</v>
      </c>
      <c r="J42" s="20">
        <f t="shared" si="9"/>
        <v>0.56833333333333325</v>
      </c>
      <c r="K42" s="20">
        <f t="shared" si="10"/>
        <v>0.82333333333333336</v>
      </c>
      <c r="L42" s="20">
        <f t="shared" si="11"/>
        <v>0.40833333333333333</v>
      </c>
      <c r="M42" s="20">
        <f t="shared" si="12"/>
        <v>0.90333333333333332</v>
      </c>
      <c r="N42" s="20">
        <f t="shared" si="13"/>
        <v>1.06</v>
      </c>
      <c r="O42" s="20">
        <f t="shared" si="14"/>
        <v>1.02</v>
      </c>
      <c r="P42" s="20">
        <f t="shared" si="15"/>
        <v>0.89999999999999991</v>
      </c>
      <c r="Q42" s="20">
        <f t="shared" si="16"/>
        <v>1.1000000000000001</v>
      </c>
      <c r="S42" s="20">
        <f t="shared" si="17"/>
        <v>0.25500000000000012</v>
      </c>
      <c r="T42" s="20">
        <f t="shared" si="18"/>
        <v>0.495</v>
      </c>
      <c r="U42" s="20">
        <f t="shared" si="19"/>
        <v>-4.0000000000000036E-2</v>
      </c>
      <c r="V42" s="20">
        <f t="shared" si="20"/>
        <v>0.20000000000000018</v>
      </c>
      <c r="X42" s="21">
        <f t="shared" si="4"/>
        <v>0.6958333333333333</v>
      </c>
      <c r="Y42" s="21">
        <f t="shared" si="5"/>
        <v>0.65583333333333327</v>
      </c>
      <c r="Z42" s="21">
        <f t="shared" si="6"/>
        <v>1.04</v>
      </c>
      <c r="AA42" s="21">
        <f t="shared" si="7"/>
        <v>1</v>
      </c>
      <c r="AC42" s="21">
        <f>AVERAGE(X42:AA42)</f>
        <v>0.84791666666666665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01"/>
  <sheetViews>
    <sheetView tabSelected="1" workbookViewId="0">
      <selection activeCell="U2" sqref="U2"/>
    </sheetView>
  </sheetViews>
  <sheetFormatPr defaultRowHeight="15" x14ac:dyDescent="0.25"/>
  <cols>
    <col min="1" max="16384" width="9.140625" style="25"/>
  </cols>
  <sheetData>
    <row r="1" spans="2:21" x14ac:dyDescent="0.25">
      <c r="C1" s="25" t="s">
        <v>130</v>
      </c>
      <c r="E1" s="25" t="s">
        <v>129</v>
      </c>
      <c r="F1" s="25" t="s">
        <v>128</v>
      </c>
      <c r="G1" s="25" t="s">
        <v>127</v>
      </c>
      <c r="H1" s="26" t="s">
        <v>132</v>
      </c>
      <c r="O1" s="3" t="s">
        <v>131</v>
      </c>
      <c r="P1" s="25" t="s">
        <v>130</v>
      </c>
      <c r="R1" s="25" t="s">
        <v>129</v>
      </c>
      <c r="S1" s="25" t="s">
        <v>128</v>
      </c>
      <c r="T1" s="25" t="s">
        <v>127</v>
      </c>
      <c r="U1" s="26" t="s">
        <v>133</v>
      </c>
    </row>
    <row r="2" spans="2:21" x14ac:dyDescent="0.25">
      <c r="B2" s="25">
        <v>1</v>
      </c>
      <c r="C2" s="25">
        <v>3579</v>
      </c>
      <c r="E2" s="25">
        <f>C2</f>
        <v>3579</v>
      </c>
      <c r="F2" s="25">
        <f>_xlfn.STDEV.P(E$2:E2)</f>
        <v>0</v>
      </c>
      <c r="G2" s="25" t="e">
        <f>_xlfn.CONFIDENCE.NORM(0.01,F2,B2)</f>
        <v>#NUM!</v>
      </c>
      <c r="O2" s="25">
        <v>1</v>
      </c>
      <c r="P2" s="25">
        <v>92.15</v>
      </c>
      <c r="R2" s="25">
        <f>P2</f>
        <v>92.15</v>
      </c>
      <c r="S2" s="25">
        <f>_xlfn.STDEV.P(R$2:R2)</f>
        <v>0</v>
      </c>
      <c r="T2" s="25" t="e">
        <f>_xlfn.CONFIDENCE.NORM(0.01,S2,O2)</f>
        <v>#NUM!</v>
      </c>
    </row>
    <row r="3" spans="2:21" x14ac:dyDescent="0.25">
      <c r="B3" s="25">
        <v>2</v>
      </c>
      <c r="C3" s="25">
        <v>3549</v>
      </c>
      <c r="E3" s="25">
        <f>ROUND(C2-(C3-C2)*B3,0)</f>
        <v>3639</v>
      </c>
      <c r="F3" s="25">
        <f>_xlfn.STDEV.P(E$2:E3)</f>
        <v>30</v>
      </c>
      <c r="G3" s="25">
        <f>_xlfn.CONFIDENCE.NORM(0.01,F3,B3)</f>
        <v>54.641591031553467</v>
      </c>
      <c r="O3" s="25">
        <v>2</v>
      </c>
      <c r="P3" s="25">
        <v>93.09</v>
      </c>
      <c r="R3" s="25">
        <f>ROUND(P2-(P3-P2)*O3,0)</f>
        <v>90</v>
      </c>
      <c r="S3" s="25">
        <f>_xlfn.STDEV.P(R$2:R3)</f>
        <v>1.0750000000000028</v>
      </c>
      <c r="T3" s="25">
        <f>_xlfn.CONFIDENCE.NORM(0.01,S3,O3)</f>
        <v>1.9579903452973377</v>
      </c>
    </row>
    <row r="4" spans="2:21" x14ac:dyDescent="0.25">
      <c r="B4" s="25">
        <v>3</v>
      </c>
      <c r="C4" s="25">
        <v>3563.33</v>
      </c>
      <c r="E4" s="25">
        <f>ROUND(C3-(C4-C3)*B4,0)</f>
        <v>3506</v>
      </c>
      <c r="F4" s="25">
        <f>_xlfn.STDEV.P(E$2:E4)</f>
        <v>54.383412503773208</v>
      </c>
      <c r="G4" s="25">
        <f>_xlfn.CONFIDENCE.NORM(0.01,F4,B4)</f>
        <v>80.876604163146709</v>
      </c>
      <c r="O4" s="25">
        <v>3</v>
      </c>
      <c r="P4" s="25">
        <v>92.39</v>
      </c>
      <c r="R4" s="25">
        <f>ROUND(P3-(P4-P3)*O4,0)</f>
        <v>95</v>
      </c>
      <c r="S4" s="25">
        <f>_xlfn.STDEV.P(R$2:R4)</f>
        <v>2.0478986520062188</v>
      </c>
      <c r="T4" s="25">
        <f>_xlfn.CONFIDENCE.NORM(0.01,S4,O4)</f>
        <v>3.0455442389360399</v>
      </c>
    </row>
    <row r="5" spans="2:21" x14ac:dyDescent="0.25">
      <c r="B5" s="25">
        <v>4</v>
      </c>
      <c r="C5" s="25">
        <v>3545.5</v>
      </c>
      <c r="E5" s="25">
        <f>ROUND(C4-(C5-C4)*B5,0)</f>
        <v>3635</v>
      </c>
      <c r="F5" s="25">
        <f>_xlfn.STDEV.P(E$2:E5)</f>
        <v>53.858030970320478</v>
      </c>
      <c r="G5" s="25">
        <f>_xlfn.CONFIDENCE.NORM(0.01,F5,B5)</f>
        <v>69.364547202397844</v>
      </c>
      <c r="O5" s="25">
        <v>4</v>
      </c>
      <c r="P5" s="25">
        <v>92.66</v>
      </c>
      <c r="R5" s="25">
        <f>ROUND(P4-(P5-P4)*O5,0)</f>
        <v>91</v>
      </c>
      <c r="S5" s="25">
        <f>_xlfn.STDEV.P(R$2:R5)</f>
        <v>1.871955862193337</v>
      </c>
      <c r="T5" s="25">
        <f>_xlfn.CONFIDENCE.NORM(0.01,S5,O5)</f>
        <v>2.4109193823938719</v>
      </c>
    </row>
    <row r="6" spans="2:21" x14ac:dyDescent="0.25">
      <c r="B6" s="25">
        <v>5</v>
      </c>
      <c r="C6" s="25">
        <v>3543.4</v>
      </c>
      <c r="E6" s="25">
        <f>ROUND(C5-(C6-C5)*B6,0)</f>
        <v>3556</v>
      </c>
      <c r="F6" s="25">
        <f>_xlfn.STDEV.P(E$2:E6)</f>
        <v>50.027992164387328</v>
      </c>
      <c r="G6" s="25">
        <f>_xlfn.CONFIDENCE.NORM(0.01,F6,B6)</f>
        <v>57.629539670269594</v>
      </c>
      <c r="O6" s="25">
        <v>5</v>
      </c>
      <c r="P6" s="25">
        <v>92.42</v>
      </c>
      <c r="R6" s="25">
        <f>ROUND(P5-(P6-P5)*O6,0)</f>
        <v>94</v>
      </c>
      <c r="S6" s="25">
        <f>_xlfn.STDEV.P(R$2:R6)</f>
        <v>1.8492160501142096</v>
      </c>
      <c r="T6" s="25">
        <f>_xlfn.CONFIDENCE.NORM(0.01,S6,O6)</f>
        <v>2.1301968179889914</v>
      </c>
    </row>
    <row r="7" spans="2:21" x14ac:dyDescent="0.25">
      <c r="B7" s="25">
        <v>6</v>
      </c>
      <c r="C7" s="25">
        <v>3540</v>
      </c>
      <c r="E7" s="25">
        <f>ROUND(C6-(C7-C6)*B7,0)</f>
        <v>3564</v>
      </c>
      <c r="F7" s="25">
        <f>_xlfn.STDEV.P(E$2:E7)</f>
        <v>46.214776376777536</v>
      </c>
      <c r="G7" s="25">
        <f>_xlfn.CONFIDENCE.NORM(0.01,F7,B7)</f>
        <v>48.598437939570601</v>
      </c>
      <c r="O7" s="25">
        <v>6</v>
      </c>
      <c r="P7" s="25">
        <v>92.33</v>
      </c>
      <c r="R7" s="25">
        <f>ROUND(P6-(P7-P6)*O7,0)</f>
        <v>93</v>
      </c>
      <c r="S7" s="25">
        <f>_xlfn.STDEV.P(R$2:R7)</f>
        <v>1.7014087300430387</v>
      </c>
      <c r="T7" s="25">
        <f>_xlfn.CONFIDENCE.NORM(0.01,S7,O7)</f>
        <v>1.7891638358849453</v>
      </c>
    </row>
    <row r="8" spans="2:21" x14ac:dyDescent="0.25">
      <c r="B8" s="25">
        <v>7</v>
      </c>
      <c r="C8" s="25">
        <v>3559.14</v>
      </c>
      <c r="E8" s="25">
        <f>ROUND(C7-(C8-C7)*B8,0)</f>
        <v>3406</v>
      </c>
      <c r="F8" s="25">
        <f>_xlfn.STDEV.P(E$2:E8)</f>
        <v>74.369732706640434</v>
      </c>
      <c r="G8" s="25">
        <f>_xlfn.CONFIDENCE.NORM(0.01,F8,B8)</f>
        <v>72.404286828372591</v>
      </c>
      <c r="O8" s="25">
        <v>7</v>
      </c>
      <c r="P8" s="25">
        <v>92.43</v>
      </c>
      <c r="R8" s="25">
        <f>ROUND(P7-(P8-P7)*O8,0)</f>
        <v>92</v>
      </c>
      <c r="S8" s="25">
        <f>_xlfn.STDEV.P(R$2:R8)</f>
        <v>1.5858751527153705</v>
      </c>
      <c r="T8" s="25">
        <f>_xlfn.CONFIDENCE.NORM(0.01,S8,O8)</f>
        <v>1.5439635891139931</v>
      </c>
    </row>
    <row r="9" spans="2:21" x14ac:dyDescent="0.25">
      <c r="B9" s="25">
        <v>8</v>
      </c>
      <c r="C9" s="25">
        <v>3559.75</v>
      </c>
      <c r="E9" s="25">
        <f>ROUND(C8-(C9-C8)*B9,0)</f>
        <v>3554</v>
      </c>
      <c r="F9" s="25">
        <f>_xlfn.STDEV.P(E$2:E9)</f>
        <v>69.567301047259264</v>
      </c>
      <c r="G9" s="25">
        <f>_xlfn.CONFIDENCE.NORM(0.01,F9,B9)</f>
        <v>63.354466883221704</v>
      </c>
      <c r="O9" s="25">
        <v>8</v>
      </c>
      <c r="P9" s="25">
        <v>92.27</v>
      </c>
      <c r="R9" s="25">
        <f>ROUND(P8-(P9-P8)*O9,0)</f>
        <v>94</v>
      </c>
      <c r="S9" s="25">
        <f>_xlfn.STDEV.P(R$2:R9)</f>
        <v>1.5695217225320583</v>
      </c>
      <c r="T9" s="25">
        <f>_xlfn.CONFIDENCE.NORM(0.01,S9,O9)</f>
        <v>1.4293527346289348</v>
      </c>
    </row>
    <row r="10" spans="2:21" x14ac:dyDescent="0.25">
      <c r="B10" s="25">
        <v>9</v>
      </c>
      <c r="C10" s="25">
        <v>3566.11</v>
      </c>
      <c r="E10" s="25">
        <f>ROUND(C9-(C10-C9)*B10,0)</f>
        <v>3503</v>
      </c>
      <c r="F10" s="25">
        <f>_xlfn.STDEV.P(E$2:E10)</f>
        <v>67.584423656547187</v>
      </c>
      <c r="G10" s="25">
        <f>_xlfn.CONFIDENCE.NORM(0.01,F10,B10)</f>
        <v>58.028646305999246</v>
      </c>
      <c r="O10" s="25">
        <v>9</v>
      </c>
      <c r="P10" s="25">
        <v>92.19</v>
      </c>
      <c r="R10" s="25">
        <f>ROUND(P9-(P10-P9)*O10,0)</f>
        <v>93</v>
      </c>
      <c r="S10" s="25">
        <f>_xlfn.STDEV.P(R$2:R10)</f>
        <v>1.483988619303471</v>
      </c>
      <c r="T10" s="25">
        <f>_xlfn.CONFIDENCE.NORM(0.01,S10,O10)</f>
        <v>1.2741671239116512</v>
      </c>
    </row>
    <row r="11" spans="2:21" x14ac:dyDescent="0.25">
      <c r="B11" s="25">
        <v>10</v>
      </c>
      <c r="C11" s="25">
        <v>3561.2</v>
      </c>
      <c r="E11" s="25">
        <f>ROUND(C10-(C11-C10)*B11,0)</f>
        <v>3615</v>
      </c>
      <c r="F11" s="25">
        <f>_xlfn.STDEV.P(E$2:E11)</f>
        <v>67.094038483310868</v>
      </c>
      <c r="G11" s="25">
        <f>_xlfn.CONFIDENCE.NORM(0.01,F11,B11)</f>
        <v>54.65136493091741</v>
      </c>
      <c r="O11" s="25">
        <v>10</v>
      </c>
      <c r="P11" s="25">
        <v>92.03</v>
      </c>
      <c r="R11" s="25">
        <f>ROUND(P10-(P11-P10)*O11,0)</f>
        <v>94</v>
      </c>
      <c r="S11" s="25">
        <f>_xlfn.STDEV.P(R$2:R11)</f>
        <v>1.4621986869095451</v>
      </c>
      <c r="T11" s="25">
        <f>_xlfn.CONFIDENCE.NORM(0.01,S11,O11)</f>
        <v>1.1910321072665655</v>
      </c>
    </row>
    <row r="12" spans="2:21" x14ac:dyDescent="0.25">
      <c r="B12" s="25">
        <v>11</v>
      </c>
      <c r="C12" s="25">
        <v>3551.36</v>
      </c>
      <c r="E12" s="25">
        <f>ROUND(C11-(C12-C11)*B12,0)</f>
        <v>3669</v>
      </c>
      <c r="F12" s="25">
        <f>_xlfn.STDEV.P(E$2:E12)</f>
        <v>71.786299021977214</v>
      </c>
      <c r="G12" s="25">
        <f>_xlfn.CONFIDENCE.NORM(0.01,F12,B12)</f>
        <v>55.752237380556494</v>
      </c>
      <c r="O12" s="25">
        <v>11</v>
      </c>
      <c r="P12" s="25">
        <v>92.06</v>
      </c>
      <c r="R12" s="25">
        <f>ROUND(P11-(P12-P11)*O12,0)</f>
        <v>92</v>
      </c>
      <c r="S12" s="25">
        <f>_xlfn.STDEV.P(R$2:R12)</f>
        <v>1.4137021323490548</v>
      </c>
      <c r="T12" s="25">
        <f>_xlfn.CONFIDENCE.NORM(0.01,S12,O12)</f>
        <v>1.0979401075404895</v>
      </c>
    </row>
    <row r="13" spans="2:21" x14ac:dyDescent="0.25">
      <c r="B13" s="25">
        <v>12</v>
      </c>
      <c r="C13" s="25">
        <v>3550.83</v>
      </c>
      <c r="E13" s="25">
        <f>ROUND(C12-(C13-C12)*B13,0)</f>
        <v>3558</v>
      </c>
      <c r="F13" s="25">
        <f>_xlfn.STDEV.P(E$2:E13)</f>
        <v>68.765705276847285</v>
      </c>
      <c r="G13" s="25">
        <f>_xlfn.CONFIDENCE.NORM(0.01,F13,B13)</f>
        <v>51.132656720367805</v>
      </c>
      <c r="O13" s="25">
        <v>12</v>
      </c>
      <c r="P13" s="25">
        <v>92.09</v>
      </c>
      <c r="R13" s="25">
        <f>ROUND(P12-(P13-P12)*O13,0)</f>
        <v>92</v>
      </c>
      <c r="S13" s="25">
        <f>_xlfn.STDEV.P(R$2:R13)</f>
        <v>1.368919636875088</v>
      </c>
      <c r="T13" s="25">
        <f>_xlfn.CONFIDENCE.NORM(0.01,S13,O13)</f>
        <v>1.0178983490142655</v>
      </c>
    </row>
    <row r="14" spans="2:21" x14ac:dyDescent="0.25">
      <c r="B14" s="25">
        <v>13</v>
      </c>
      <c r="C14" s="25">
        <v>3563.15</v>
      </c>
      <c r="E14" s="25">
        <f>ROUND(C13-(C14-C13)*B14,0)</f>
        <v>3391</v>
      </c>
      <c r="F14" s="25">
        <f>_xlfn.STDEV.P(E$2:E14)</f>
        <v>80.765054837102895</v>
      </c>
      <c r="G14" s="25">
        <f>_xlfn.CONFIDENCE.NORM(0.01,F14,B14)</f>
        <v>57.699080961030489</v>
      </c>
      <c r="O14" s="25">
        <v>13</v>
      </c>
      <c r="P14" s="25">
        <v>91.95</v>
      </c>
      <c r="R14" s="25">
        <f>ROUND(P13-(P14-P13)*O14,0)</f>
        <v>94</v>
      </c>
      <c r="S14" s="25">
        <f>_xlfn.STDEV.P(R$2:R14)</f>
        <v>1.3614950014793499</v>
      </c>
      <c r="T14" s="25">
        <f>_xlfn.CONFIDENCE.NORM(0.01,S14,O14)</f>
        <v>0.97266089247186149</v>
      </c>
    </row>
    <row r="15" spans="2:21" x14ac:dyDescent="0.25">
      <c r="B15" s="25">
        <v>14</v>
      </c>
      <c r="C15" s="25">
        <v>3552.71</v>
      </c>
      <c r="E15" s="25">
        <f>ROUND(C14-(C15-C14)*B15,0)</f>
        <v>3709</v>
      </c>
      <c r="F15" s="25">
        <f>_xlfn.STDEV.P(E$2:E15)</f>
        <v>87.712889705038009</v>
      </c>
      <c r="G15" s="25">
        <f>_xlfn.CONFIDENCE.NORM(0.01,F15,B15)</f>
        <v>60.383249519269704</v>
      </c>
      <c r="O15" s="25">
        <v>14</v>
      </c>
      <c r="P15" s="25">
        <v>91.9</v>
      </c>
      <c r="R15" s="25">
        <f>ROUND(P14-(P15-P14)*O15,0)</f>
        <v>93</v>
      </c>
      <c r="S15" s="25">
        <f>_xlfn.STDEV.P(R$2:R15)</f>
        <v>1.3131837383291967</v>
      </c>
      <c r="T15" s="25">
        <f>_xlfn.CONFIDENCE.NORM(0.01,S15,O15)</f>
        <v>0.904021080628299</v>
      </c>
    </row>
    <row r="16" spans="2:21" x14ac:dyDescent="0.25">
      <c r="B16" s="25">
        <v>15</v>
      </c>
      <c r="C16" s="25">
        <v>3549.47</v>
      </c>
      <c r="E16" s="25">
        <f>ROUND(C15-(C16-C15)*B16,0)</f>
        <v>3601</v>
      </c>
      <c r="F16" s="25">
        <f>_xlfn.STDEV.P(E$2:E16)</f>
        <v>85.263252472693196</v>
      </c>
      <c r="G16" s="25">
        <f>_xlfn.CONFIDENCE.NORM(0.01,F16,B16)</f>
        <v>56.706565611782374</v>
      </c>
      <c r="O16" s="25">
        <v>15</v>
      </c>
      <c r="P16" s="25">
        <v>91.86</v>
      </c>
      <c r="R16" s="25">
        <f>ROUND(P15-(P16-P15)*O16,0)</f>
        <v>93</v>
      </c>
      <c r="S16" s="25">
        <f>_xlfn.STDEV.P(R$2:R16)</f>
        <v>1.2696718736219468</v>
      </c>
      <c r="T16" s="25">
        <f>_xlfn.CONFIDENCE.NORM(0.01,S16,O16)</f>
        <v>0.84442862920384398</v>
      </c>
    </row>
    <row r="17" spans="2:20" x14ac:dyDescent="0.25">
      <c r="B17" s="25">
        <v>16</v>
      </c>
      <c r="C17" s="25">
        <v>3543.06</v>
      </c>
      <c r="E17" s="25">
        <f>ROUND(C16-(C17-C16)*B17,0)</f>
        <v>3652</v>
      </c>
      <c r="F17" s="25">
        <f>_xlfn.STDEV.P(E$2:E17)</f>
        <v>85.159753368301864</v>
      </c>
      <c r="G17" s="25">
        <f>_xlfn.CONFIDENCE.NORM(0.01,F17,B17)</f>
        <v>54.839247052267268</v>
      </c>
      <c r="O17" s="25">
        <v>16</v>
      </c>
      <c r="P17" s="25">
        <v>91.76</v>
      </c>
      <c r="R17" s="25">
        <f>ROUND(P16-(P17-P16)*O17,0)</f>
        <v>93</v>
      </c>
      <c r="S17" s="25">
        <f>_xlfn.STDEV.P(R$2:R17)</f>
        <v>1.2302145074640436</v>
      </c>
      <c r="T17" s="25">
        <f>_xlfn.CONFIDENCE.NORM(0.01,S17,O17)</f>
        <v>0.79220564449421504</v>
      </c>
    </row>
    <row r="18" spans="2:20" x14ac:dyDescent="0.25">
      <c r="B18" s="25">
        <v>17</v>
      </c>
      <c r="C18" s="25">
        <v>3547.65</v>
      </c>
      <c r="E18" s="25">
        <f>ROUND(C17-(C18-C17)*B18,0)</f>
        <v>3465</v>
      </c>
      <c r="F18" s="25">
        <f>_xlfn.STDEV.P(E$2:E18)</f>
        <v>86.304001198306963</v>
      </c>
      <c r="G18" s="25">
        <f>_xlfn.CONFIDENCE.NORM(0.01,F18,B18)</f>
        <v>53.916730611725775</v>
      </c>
      <c r="O18" s="25">
        <v>17</v>
      </c>
      <c r="P18" s="25">
        <v>91.82</v>
      </c>
      <c r="R18" s="25">
        <f>ROUND(P17-(P18-P17)*O18,0)</f>
        <v>91</v>
      </c>
      <c r="S18" s="25">
        <f>_xlfn.STDEV.P(R$2:R18)</f>
        <v>1.2681348863450599</v>
      </c>
      <c r="T18" s="25">
        <f>_xlfn.CONFIDENCE.NORM(0.01,S18,O18)</f>
        <v>0.79224237691240862</v>
      </c>
    </row>
    <row r="19" spans="2:20" x14ac:dyDescent="0.25">
      <c r="B19" s="25">
        <v>18</v>
      </c>
      <c r="C19" s="25">
        <v>3556</v>
      </c>
      <c r="E19" s="25">
        <f>ROUND(C18-(C19-C18)*B19,0)</f>
        <v>3397</v>
      </c>
      <c r="F19" s="25">
        <f>_xlfn.STDEV.P(E$2:E19)</f>
        <v>92.262457755639218</v>
      </c>
      <c r="G19" s="25">
        <f>_xlfn.CONFIDENCE.NORM(0.01,F19,B19)</f>
        <v>56.015194269440194</v>
      </c>
      <c r="O19" s="25">
        <v>18</v>
      </c>
      <c r="P19" s="25">
        <v>91.84</v>
      </c>
      <c r="R19" s="25">
        <f>ROUND(P18-(P19-P18)*O19,0)</f>
        <v>91</v>
      </c>
      <c r="S19" s="25">
        <f>_xlfn.STDEV.P(R$2:R19)</f>
        <v>1.2934814014134368</v>
      </c>
      <c r="T19" s="25">
        <f>_xlfn.CONFIDENCE.NORM(0.01,S19,O19)</f>
        <v>0.78530979714392968</v>
      </c>
    </row>
    <row r="20" spans="2:20" x14ac:dyDescent="0.25">
      <c r="B20" s="25">
        <v>19</v>
      </c>
      <c r="C20" s="25">
        <v>3557.84</v>
      </c>
      <c r="E20" s="25">
        <f>ROUND(C19-(C20-C19)*B20,0)</f>
        <v>3521</v>
      </c>
      <c r="F20" s="25">
        <f>_xlfn.STDEV.P(E$2:E20)</f>
        <v>90.131513638086204</v>
      </c>
      <c r="G20" s="25">
        <f>_xlfn.CONFIDENCE.NORM(0.01,F20,B20)</f>
        <v>53.261935412895028</v>
      </c>
      <c r="O20" s="25">
        <v>19</v>
      </c>
      <c r="P20" s="25">
        <v>91.8</v>
      </c>
      <c r="R20" s="25">
        <f>ROUND(P19-(P20-P19)*O20,0)</f>
        <v>93</v>
      </c>
      <c r="S20" s="25">
        <f>_xlfn.STDEV.P(R$2:R20)</f>
        <v>1.261846907405384</v>
      </c>
      <c r="T20" s="25">
        <f>_xlfn.CONFIDENCE.NORM(0.01,S20,O20)</f>
        <v>0.745670473848418</v>
      </c>
    </row>
    <row r="21" spans="2:20" x14ac:dyDescent="0.25">
      <c r="B21" s="25">
        <v>20</v>
      </c>
      <c r="C21" s="25">
        <v>3558.9</v>
      </c>
      <c r="E21" s="25">
        <f>ROUND(C20-(C21-C20)*B21,0)</f>
        <v>3537</v>
      </c>
      <c r="F21" s="25">
        <f>_xlfn.STDEV.P(E$2:E21)</f>
        <v>87.924555728192331</v>
      </c>
      <c r="G21" s="25">
        <f>_xlfn.CONFIDENCE.NORM(0.01,F21,B21)</f>
        <v>50.642165047108321</v>
      </c>
      <c r="O21" s="25">
        <v>20</v>
      </c>
      <c r="P21" s="25">
        <v>91.71</v>
      </c>
      <c r="R21" s="25">
        <f>ROUND(P20-(P21-P20)*O21,0)</f>
        <v>94</v>
      </c>
      <c r="S21" s="25">
        <f>_xlfn.STDEV.P(R$2:R21)</f>
        <v>1.2651358622693449</v>
      </c>
      <c r="T21" s="25">
        <f>_xlfn.CONFIDENCE.NORM(0.01,S21,O21)</f>
        <v>0.72868402476916427</v>
      </c>
    </row>
    <row r="22" spans="2:20" x14ac:dyDescent="0.25">
      <c r="B22" s="25">
        <v>21</v>
      </c>
      <c r="C22" s="25">
        <v>3557.86</v>
      </c>
      <c r="E22" s="25">
        <f>ROUND(C21-(C22-C21)*B22,0)</f>
        <v>3581</v>
      </c>
      <c r="F22" s="25">
        <f>_xlfn.STDEV.P(E$2:E22)</f>
        <v>86.014737966189784</v>
      </c>
      <c r="G22" s="25">
        <f>_xlfn.CONFIDENCE.NORM(0.01,F22,B22)</f>
        <v>48.348199209075325</v>
      </c>
      <c r="O22" s="25">
        <v>21</v>
      </c>
      <c r="P22" s="25">
        <v>91.69</v>
      </c>
      <c r="R22" s="25">
        <f>ROUND(P21-(P22-P21)*O22,0)</f>
        <v>92</v>
      </c>
      <c r="S22" s="25">
        <f>_xlfn.STDEV.P(R$2:R22)</f>
        <v>1.2438055130103787</v>
      </c>
      <c r="T22" s="25">
        <f>_xlfn.CONFIDENCE.NORM(0.01,S22,O22)</f>
        <v>0.69913317348022108</v>
      </c>
    </row>
    <row r="23" spans="2:20" x14ac:dyDescent="0.25">
      <c r="B23" s="25">
        <v>22</v>
      </c>
      <c r="C23" s="25">
        <v>3559.82</v>
      </c>
      <c r="E23" s="25">
        <f>ROUND(C22-(C23-C22)*B23,0)</f>
        <v>3515</v>
      </c>
      <c r="F23" s="25">
        <f>_xlfn.STDEV.P(E$2:E23)</f>
        <v>84.432683832586747</v>
      </c>
      <c r="G23" s="25">
        <f>_xlfn.CONFIDENCE.NORM(0.01,F23,B23)</f>
        <v>46.367783226415639</v>
      </c>
      <c r="O23" s="25">
        <v>22</v>
      </c>
      <c r="P23" s="25">
        <v>91.69</v>
      </c>
      <c r="R23" s="25">
        <f>ROUND(P22-(P23-P22)*O23,0)</f>
        <v>92</v>
      </c>
      <c r="S23" s="25">
        <f>_xlfn.STDEV.P(R$2:R23)</f>
        <v>1.2232868776881269</v>
      </c>
      <c r="T23" s="25">
        <f>_xlfn.CONFIDENCE.NORM(0.01,S23,O23)</f>
        <v>0.67179080651787138</v>
      </c>
    </row>
    <row r="24" spans="2:20" x14ac:dyDescent="0.25">
      <c r="B24" s="25">
        <v>23</v>
      </c>
      <c r="C24" s="25">
        <v>3561.22</v>
      </c>
      <c r="E24" s="25">
        <f>ROUND(C23-(C24-C23)*B24,0)</f>
        <v>3528</v>
      </c>
      <c r="F24" s="25">
        <f>_xlfn.STDEV.P(E$2:E24)</f>
        <v>82.726689187769111</v>
      </c>
      <c r="G24" s="25">
        <f>_xlfn.CONFIDENCE.NORM(0.01,F24,B24)</f>
        <v>44.432301084723235</v>
      </c>
      <c r="O24" s="25">
        <v>23</v>
      </c>
      <c r="P24" s="25">
        <v>91.69</v>
      </c>
      <c r="R24" s="25">
        <f>ROUND(P23-(P24-P23)*O24,0)</f>
        <v>92</v>
      </c>
      <c r="S24" s="25">
        <f>_xlfn.STDEV.P(R$2:R24)</f>
        <v>1.2035666906440945</v>
      </c>
      <c r="T24" s="25">
        <f>_xlfn.CONFIDENCE.NORM(0.01,S24,O24)</f>
        <v>0.64643270629218896</v>
      </c>
    </row>
    <row r="25" spans="2:20" x14ac:dyDescent="0.25">
      <c r="B25" s="25">
        <v>24</v>
      </c>
      <c r="C25" s="25">
        <v>3561.08</v>
      </c>
      <c r="E25" s="25">
        <f>ROUND(C24-(C25-C24)*B25,0)</f>
        <v>3565</v>
      </c>
      <c r="F25" s="25">
        <f>_xlfn.STDEV.P(E$2:E25)</f>
        <v>81.03081546890391</v>
      </c>
      <c r="G25" s="25">
        <f>_xlfn.CONFIDENCE.NORM(0.01,F25,B25)</f>
        <v>42.605107776060947</v>
      </c>
      <c r="O25" s="25">
        <v>24</v>
      </c>
      <c r="P25" s="25">
        <v>91.73</v>
      </c>
      <c r="R25" s="25">
        <f>ROUND(P24-(P25-P24)*O25,0)</f>
        <v>91</v>
      </c>
      <c r="S25" s="25">
        <f>_xlfn.STDEV.P(R$2:R25)</f>
        <v>1.2216347625438444</v>
      </c>
      <c r="T25" s="25">
        <f>_xlfn.CONFIDENCE.NORM(0.01,S25,O25)</f>
        <v>0.64232206500669875</v>
      </c>
    </row>
    <row r="26" spans="2:20" x14ac:dyDescent="0.25">
      <c r="B26" s="25">
        <v>25</v>
      </c>
      <c r="C26" s="25">
        <v>3559.88</v>
      </c>
      <c r="E26" s="25">
        <f>ROUND(C25-(C26-C25)*B26,0)</f>
        <v>3591</v>
      </c>
      <c r="F26" s="25">
        <f>_xlfn.STDEV.P(E$2:E26)</f>
        <v>79.762206589336529</v>
      </c>
      <c r="G26" s="25">
        <f>_xlfn.CONFIDENCE.NORM(0.01,F26,B26)</f>
        <v>41.090765809706838</v>
      </c>
      <c r="O26" s="25">
        <v>25</v>
      </c>
      <c r="P26" s="25">
        <v>91.71</v>
      </c>
      <c r="R26" s="25">
        <f>ROUND(P25-(P26-P25)*O26,0)</f>
        <v>92</v>
      </c>
      <c r="S26" s="25">
        <f>_xlfn.STDEV.P(R$2:R26)</f>
        <v>1.2017587112228478</v>
      </c>
      <c r="T26" s="25">
        <f>_xlfn.CONFIDENCE.NORM(0.01,S26,O26)</f>
        <v>0.61910506083259431</v>
      </c>
    </row>
    <row r="27" spans="2:20" x14ac:dyDescent="0.25">
      <c r="B27" s="25">
        <v>26</v>
      </c>
      <c r="C27" s="25">
        <v>3561.5</v>
      </c>
      <c r="E27" s="25">
        <f>ROUND(C26-(C27-C26)*B27,0)</f>
        <v>3518</v>
      </c>
      <c r="F27" s="25">
        <f>_xlfn.STDEV.P(E$2:E27)</f>
        <v>78.510326083739756</v>
      </c>
      <c r="G27" s="25">
        <f>_xlfn.CONFIDENCE.NORM(0.01,F27,B27)</f>
        <v>39.660408833223919</v>
      </c>
      <c r="O27" s="25">
        <v>26</v>
      </c>
      <c r="P27" s="25">
        <v>91.63</v>
      </c>
      <c r="R27" s="25">
        <f>ROUND(P26-(P27-P26)*O27,0)</f>
        <v>94</v>
      </c>
      <c r="S27" s="25">
        <f>_xlfn.STDEV.P(R$2:R27)</f>
        <v>1.2120343917826362</v>
      </c>
      <c r="T27" s="25">
        <f>_xlfn.CONFIDENCE.NORM(0.01,S27,O27)</f>
        <v>0.61227333900964342</v>
      </c>
    </row>
    <row r="28" spans="2:20" x14ac:dyDescent="0.25">
      <c r="B28" s="25">
        <v>27</v>
      </c>
      <c r="C28" s="25">
        <v>3562.48</v>
      </c>
      <c r="E28" s="25">
        <f>ROUND(C27-(C28-C27)*B28,0)</f>
        <v>3535</v>
      </c>
      <c r="F28" s="25">
        <f>_xlfn.STDEV.P(E$2:E28)</f>
        <v>77.110488487897996</v>
      </c>
      <c r="G28" s="25">
        <f>_xlfn.CONFIDENCE.NORM(0.01,F28,B28)</f>
        <v>38.225101902348833</v>
      </c>
      <c r="O28" s="25">
        <v>27</v>
      </c>
      <c r="P28" s="25">
        <v>91.69</v>
      </c>
      <c r="R28" s="25">
        <f>ROUND(P27-(P28-P27)*O28,0)</f>
        <v>90</v>
      </c>
      <c r="S28" s="25">
        <f>_xlfn.STDEV.P(R$2:R28)</f>
        <v>1.2855026825240028</v>
      </c>
      <c r="T28" s="25">
        <f>_xlfn.CONFIDENCE.NORM(0.01,S28,O28)</f>
        <v>0.63724756513421332</v>
      </c>
    </row>
    <row r="29" spans="2:20" x14ac:dyDescent="0.25">
      <c r="B29" s="25">
        <v>28</v>
      </c>
      <c r="C29" s="25">
        <v>3562.89</v>
      </c>
      <c r="E29" s="25">
        <f>ROUND(C28-(C29-C28)*B29,0)</f>
        <v>3551</v>
      </c>
      <c r="F29" s="25">
        <f>_xlfn.STDEV.P(E$2:E29)</f>
        <v>75.721049226211633</v>
      </c>
      <c r="G29" s="25">
        <f>_xlfn.CONFIDENCE.NORM(0.01,F29,B29)</f>
        <v>36.859945354021797</v>
      </c>
      <c r="O29" s="25">
        <v>28</v>
      </c>
      <c r="P29" s="25">
        <v>91.67</v>
      </c>
      <c r="R29" s="25">
        <f>ROUND(P28-(P29-P28)*O29,0)</f>
        <v>92</v>
      </c>
      <c r="S29" s="25">
        <f>_xlfn.STDEV.P(R$2:R29)</f>
        <v>1.2655701203773091</v>
      </c>
      <c r="T29" s="25">
        <f>_xlfn.CONFIDENCE.NORM(0.01,S29,O29)</f>
        <v>0.61606179464616306</v>
      </c>
    </row>
    <row r="30" spans="2:20" x14ac:dyDescent="0.25">
      <c r="B30" s="25">
        <v>29</v>
      </c>
      <c r="C30" s="25">
        <v>3559.69</v>
      </c>
      <c r="E30" s="25">
        <f>ROUND(C29-(C30-C29)*B30,0)</f>
        <v>3656</v>
      </c>
      <c r="F30" s="25">
        <f>_xlfn.STDEV.P(E$2:E30)</f>
        <v>76.810079723990057</v>
      </c>
      <c r="G30" s="25">
        <f>_xlfn.CONFIDENCE.NORM(0.01,F30,B30)</f>
        <v>36.739758437636084</v>
      </c>
      <c r="O30" s="25">
        <v>29</v>
      </c>
      <c r="P30" s="25">
        <v>91.65</v>
      </c>
      <c r="R30" s="25">
        <f>ROUND(P29-(P30-P29)*O30,0)</f>
        <v>92</v>
      </c>
      <c r="S30" s="25">
        <f>_xlfn.STDEV.P(R$2:R30)</f>
        <v>1.2465076064115514</v>
      </c>
      <c r="T30" s="25">
        <f>_xlfn.CONFIDENCE.NORM(0.01,S30,O30)</f>
        <v>0.59622888707838162</v>
      </c>
    </row>
    <row r="31" spans="2:20" x14ac:dyDescent="0.25">
      <c r="B31" s="25">
        <v>30</v>
      </c>
      <c r="C31" s="25">
        <v>3558.17</v>
      </c>
      <c r="E31" s="25">
        <f>ROUND(C30-(C31-C30)*B31,0)</f>
        <v>3605</v>
      </c>
      <c r="F31" s="25">
        <f>_xlfn.STDEV.P(E$2:E31)</f>
        <v>76.049077721049471</v>
      </c>
      <c r="G31" s="25">
        <f>_xlfn.CONFIDENCE.NORM(0.01,F31,B31)</f>
        <v>35.764355551469031</v>
      </c>
      <c r="O31" s="25">
        <v>30</v>
      </c>
      <c r="P31" s="25">
        <v>91.65</v>
      </c>
      <c r="R31" s="25">
        <f>ROUND(P30-(P31-P30)*O31,0)</f>
        <v>92</v>
      </c>
      <c r="S31" s="25">
        <f>_xlfn.STDEV.P(R$2:R31)</f>
        <v>1.2282564426409044</v>
      </c>
      <c r="T31" s="25">
        <f>_xlfn.CONFIDENCE.NORM(0.01,S31,O31)</f>
        <v>0.57762436362634728</v>
      </c>
    </row>
    <row r="32" spans="2:20" x14ac:dyDescent="0.25">
      <c r="B32" s="25">
        <v>31</v>
      </c>
      <c r="C32" s="25">
        <v>3559.03</v>
      </c>
      <c r="E32" s="25">
        <f>ROUND(C31-(C32-C31)*B32,0)</f>
        <v>3532</v>
      </c>
      <c r="F32" s="25">
        <f>_xlfn.STDEV.P(E$2:E32)</f>
        <v>74.939948209677155</v>
      </c>
      <c r="G32" s="25">
        <f>_xlfn.CONFIDENCE.NORM(0.01,F32,B32)</f>
        <v>34.669663086605098</v>
      </c>
      <c r="O32" s="25">
        <v>31</v>
      </c>
      <c r="P32" s="25">
        <v>91.78</v>
      </c>
      <c r="R32" s="25">
        <f>ROUND(P31-(P32-P31)*O32,0)</f>
        <v>88</v>
      </c>
      <c r="S32" s="25">
        <f>_xlfn.STDEV.P(R$2:R32)</f>
        <v>1.4404499094822305</v>
      </c>
      <c r="T32" s="25">
        <f>_xlfn.CONFIDENCE.NORM(0.01,S32,O32)</f>
        <v>0.66639908684152105</v>
      </c>
    </row>
    <row r="33" spans="2:20" x14ac:dyDescent="0.25">
      <c r="B33" s="25">
        <v>32</v>
      </c>
      <c r="C33" s="25">
        <v>3560.19</v>
      </c>
      <c r="E33" s="25">
        <f>ROUND(C32-(C33-C32)*B33,0)</f>
        <v>3522</v>
      </c>
      <c r="F33" s="25">
        <f>_xlfn.STDEV.P(E$2:E33)</f>
        <v>73.995671326098531</v>
      </c>
      <c r="G33" s="25">
        <f>_xlfn.CONFIDENCE.NORM(0.01,F33,B33)</f>
        <v>33.693676755882699</v>
      </c>
      <c r="O33" s="25">
        <v>32</v>
      </c>
      <c r="P33" s="25">
        <v>91.81</v>
      </c>
      <c r="R33" s="25">
        <f>ROUND(P32-(P33-P32)*O33,0)</f>
        <v>91</v>
      </c>
      <c r="S33" s="25">
        <f>_xlfn.STDEV.P(R$2:R33)</f>
        <v>1.4355617027295446</v>
      </c>
      <c r="T33" s="25">
        <f>_xlfn.CONFIDENCE.NORM(0.01,S33,O33)</f>
        <v>0.65367812884256926</v>
      </c>
    </row>
    <row r="34" spans="2:20" x14ac:dyDescent="0.25">
      <c r="B34" s="25">
        <v>33</v>
      </c>
      <c r="C34" s="25">
        <v>3563.39</v>
      </c>
      <c r="E34" s="25">
        <f>ROUND(C33-(C34-C33)*B34,0)</f>
        <v>3455</v>
      </c>
      <c r="F34" s="25">
        <f>_xlfn.STDEV.P(E$2:E34)</f>
        <v>74.850202409443227</v>
      </c>
      <c r="G34" s="25">
        <f>_xlfn.CONFIDENCE.NORM(0.01,F34,B34)</f>
        <v>33.562406157934831</v>
      </c>
      <c r="O34" s="25">
        <v>33</v>
      </c>
      <c r="P34" s="25">
        <v>91.79</v>
      </c>
      <c r="R34" s="25">
        <f>ROUND(P33-(P34-P33)*O34,0)</f>
        <v>92</v>
      </c>
      <c r="S34" s="25">
        <f>_xlfn.STDEV.P(R$2:R34)</f>
        <v>1.4143174493608479</v>
      </c>
      <c r="T34" s="25">
        <f>_xlfn.CONFIDENCE.NORM(0.01,S34,O34)</f>
        <v>0.63417192130016975</v>
      </c>
    </row>
    <row r="35" spans="2:20" x14ac:dyDescent="0.25">
      <c r="B35" s="25">
        <v>34</v>
      </c>
      <c r="C35" s="25">
        <v>3562.85</v>
      </c>
      <c r="E35" s="25">
        <f>ROUND(C34-(C35-C34)*B35,0)</f>
        <v>3582</v>
      </c>
      <c r="F35" s="25">
        <f>_xlfn.STDEV.P(E$2:E35)</f>
        <v>73.917007842870007</v>
      </c>
      <c r="G35" s="25">
        <f>_xlfn.CONFIDENCE.NORM(0.01,F35,B35)</f>
        <v>32.652918128279261</v>
      </c>
      <c r="O35" s="25">
        <v>34</v>
      </c>
      <c r="P35" s="25">
        <v>91.85</v>
      </c>
      <c r="R35" s="25">
        <f>ROUND(P34-(P35-P34)*O35,0)</f>
        <v>90</v>
      </c>
      <c r="S35" s="25">
        <f>_xlfn.STDEV.P(R$2:R35)</f>
        <v>1.4441573314302962</v>
      </c>
      <c r="T35" s="25">
        <f>_xlfn.CONFIDENCE.NORM(0.01,S35,O35)</f>
        <v>0.63795806247717801</v>
      </c>
    </row>
    <row r="36" spans="2:20" x14ac:dyDescent="0.25">
      <c r="B36" s="25">
        <v>35</v>
      </c>
      <c r="C36" s="25">
        <v>3564.23</v>
      </c>
      <c r="E36" s="25">
        <f>ROUND(C35-(C36-C35)*B36,0)</f>
        <v>3515</v>
      </c>
      <c r="F36" s="25">
        <f>_xlfn.STDEV.P(E$2:E36)</f>
        <v>73.124138229703149</v>
      </c>
      <c r="G36" s="25">
        <f>_xlfn.CONFIDENCE.NORM(0.01,F36,B36)</f>
        <v>31.837856309325264</v>
      </c>
      <c r="O36" s="25">
        <v>35</v>
      </c>
      <c r="P36" s="25">
        <v>91.89</v>
      </c>
      <c r="R36" s="25">
        <f>ROUND(P35-(P36-P35)*O36,0)</f>
        <v>90</v>
      </c>
      <c r="S36" s="25">
        <f>_xlfn.STDEV.P(R$2:R36)</f>
        <v>1.4690174419992292</v>
      </c>
      <c r="T36" s="25">
        <f>_xlfn.CONFIDENCE.NORM(0.01,S36,O36)</f>
        <v>0.63960228956607135</v>
      </c>
    </row>
    <row r="37" spans="2:20" x14ac:dyDescent="0.25">
      <c r="B37" s="25">
        <v>36</v>
      </c>
      <c r="C37" s="25">
        <v>3564.58</v>
      </c>
      <c r="E37" s="25">
        <f>ROUND(C36-(C37-C36)*B37,0)</f>
        <v>3552</v>
      </c>
      <c r="F37" s="25">
        <f>_xlfn.STDEV.P(E$2:E37)</f>
        <v>72.101394654410896</v>
      </c>
      <c r="G37" s="25">
        <f>_xlfn.CONFIDENCE.NORM(0.01,F37,B37)</f>
        <v>30.953480862929265</v>
      </c>
      <c r="O37" s="25">
        <v>36</v>
      </c>
      <c r="P37" s="25">
        <v>91.91</v>
      </c>
      <c r="R37" s="25">
        <f>ROUND(P36-(P37-P36)*O37,0)</f>
        <v>91</v>
      </c>
      <c r="S37" s="25">
        <f>_xlfn.STDEV.P(R$2:R37)</f>
        <v>1.4600882298302691</v>
      </c>
      <c r="T37" s="25">
        <f>_xlfn.CONFIDENCE.NORM(0.01,S37,O37)</f>
        <v>0.62682300802727464</v>
      </c>
    </row>
    <row r="38" spans="2:20" x14ac:dyDescent="0.25">
      <c r="B38" s="25">
        <v>37</v>
      </c>
      <c r="C38" s="25">
        <v>3565.16</v>
      </c>
      <c r="E38" s="25">
        <f>ROUND(C37-(C38-C37)*B38,0)</f>
        <v>3543</v>
      </c>
      <c r="F38" s="25">
        <f>_xlfn.STDEV.P(E$2:E38)</f>
        <v>71.134262296460562</v>
      </c>
      <c r="G38" s="25">
        <f>_xlfn.CONFIDENCE.NORM(0.01,F38,B38)</f>
        <v>30.122779969938033</v>
      </c>
      <c r="O38" s="25">
        <v>37</v>
      </c>
      <c r="P38" s="25">
        <v>91.87</v>
      </c>
      <c r="R38" s="25">
        <f>ROUND(P37-(P38-P37)*O38,0)</f>
        <v>93</v>
      </c>
      <c r="S38" s="25">
        <f>_xlfn.STDEV.P(R$2:R38)</f>
        <v>1.4478038077016258</v>
      </c>
      <c r="T38" s="25">
        <f>_xlfn.CONFIDENCE.NORM(0.01,S38,O38)</f>
        <v>0.61309239923339376</v>
      </c>
    </row>
    <row r="39" spans="2:20" x14ac:dyDescent="0.25">
      <c r="B39" s="25">
        <v>38</v>
      </c>
      <c r="C39" s="25">
        <v>3567.82</v>
      </c>
      <c r="E39" s="25">
        <f>ROUND(C38-(C39-C38)*B39,0)</f>
        <v>3464</v>
      </c>
      <c r="F39" s="25">
        <f>_xlfn.STDEV.P(E$2:E39)</f>
        <v>71.573727557353706</v>
      </c>
      <c r="G39" s="25">
        <f>_xlfn.CONFIDENCE.NORM(0.01,F39,B39)</f>
        <v>29.90741775579361</v>
      </c>
      <c r="O39" s="25">
        <v>38</v>
      </c>
      <c r="P39" s="25">
        <v>91.87</v>
      </c>
      <c r="R39" s="25">
        <f>ROUND(P38-(P39-P38)*O39,0)</f>
        <v>92</v>
      </c>
      <c r="S39" s="25">
        <f>_xlfn.STDEV.P(R$2:R39)</f>
        <v>1.4287395651945645</v>
      </c>
      <c r="T39" s="25">
        <f>_xlfn.CONFIDENCE.NORM(0.01,S39,O39)</f>
        <v>0.59700552840795218</v>
      </c>
    </row>
    <row r="40" spans="2:20" x14ac:dyDescent="0.25">
      <c r="B40" s="25">
        <v>39</v>
      </c>
      <c r="C40" s="25">
        <v>3567.77</v>
      </c>
      <c r="E40" s="25">
        <f>ROUND(C39-(C40-C39)*B40,0)</f>
        <v>3570</v>
      </c>
      <c r="F40" s="25">
        <f>_xlfn.STDEV.P(E$2:E40)</f>
        <v>70.727114930023745</v>
      </c>
      <c r="G40" s="25">
        <f>_xlfn.CONFIDENCE.NORM(0.01,F40,B40)</f>
        <v>29.17230321594154</v>
      </c>
      <c r="O40" s="25">
        <v>39</v>
      </c>
      <c r="P40" s="25">
        <v>91.87</v>
      </c>
      <c r="R40" s="25">
        <f>ROUND(P39-(P40-P39)*O40,0)</f>
        <v>92</v>
      </c>
      <c r="S40" s="25">
        <f>_xlfn.STDEV.P(R$2:R40)</f>
        <v>1.4104090826450415</v>
      </c>
      <c r="T40" s="25">
        <f>_xlfn.CONFIDENCE.NORM(0.01,S40,O40)</f>
        <v>0.58174126653048375</v>
      </c>
    </row>
    <row r="41" spans="2:20" x14ac:dyDescent="0.25">
      <c r="B41" s="25">
        <v>40</v>
      </c>
      <c r="C41" s="25">
        <v>3567.75</v>
      </c>
      <c r="E41" s="25">
        <f>ROUND(C40-(C41-C40)*B41,0)</f>
        <v>3569</v>
      </c>
      <c r="F41" s="25">
        <f>_xlfn.STDEV.P(E$2:E41)</f>
        <v>69.90262870593638</v>
      </c>
      <c r="G41" s="25">
        <f>_xlfn.CONFIDENCE.NORM(0.01,F41,B41)</f>
        <v>28.469549287816502</v>
      </c>
      <c r="O41" s="25">
        <v>40</v>
      </c>
      <c r="P41" s="25">
        <v>91.89</v>
      </c>
      <c r="R41" s="25">
        <f>ROUND(P40-(P41-P40)*O41,0)</f>
        <v>91</v>
      </c>
      <c r="S41" s="25">
        <f>_xlfn.STDEV.P(R$2:R41)</f>
        <v>1.4033392097066197</v>
      </c>
      <c r="T41" s="25">
        <f>_xlfn.CONFIDENCE.NORM(0.01,S41,O41)</f>
        <v>0.57154409695146657</v>
      </c>
    </row>
    <row r="42" spans="2:20" x14ac:dyDescent="0.25">
      <c r="B42" s="25">
        <v>41</v>
      </c>
      <c r="C42" s="25">
        <v>3566.07</v>
      </c>
      <c r="E42" s="25">
        <f>ROUND(C41-(C42-C41)*B42,0)</f>
        <v>3637</v>
      </c>
      <c r="F42" s="25">
        <f>_xlfn.STDEV.P(E$2:E42)</f>
        <v>70.332667492405434</v>
      </c>
      <c r="G42" s="25">
        <f>_xlfn.CONFIDENCE.NORM(0.01,F42,B42)</f>
        <v>28.293211127249968</v>
      </c>
      <c r="O42" s="25">
        <v>41</v>
      </c>
      <c r="P42" s="25">
        <v>91.88</v>
      </c>
      <c r="R42" s="25">
        <f>ROUND(P41-(P42-P41)*O42,0)</f>
        <v>92</v>
      </c>
      <c r="S42" s="25">
        <f>_xlfn.STDEV.P(R$2:R42)</f>
        <v>1.3861729013056416</v>
      </c>
      <c r="T42" s="25">
        <f>_xlfn.CONFIDENCE.NORM(0.01,S42,O42)</f>
        <v>0.55762541012322731</v>
      </c>
    </row>
    <row r="43" spans="2:20" x14ac:dyDescent="0.25">
      <c r="B43" s="25">
        <v>42</v>
      </c>
      <c r="C43" s="25">
        <v>3565.48</v>
      </c>
      <c r="E43" s="25">
        <f>ROUND(C42-(C43-C42)*B43,0)</f>
        <v>3591</v>
      </c>
      <c r="F43" s="25">
        <f>_xlfn.STDEV.P(E$2:E43)</f>
        <v>69.74075739931699</v>
      </c>
      <c r="G43" s="25">
        <f>_xlfn.CONFIDENCE.NORM(0.01,F43,B43)</f>
        <v>27.71909800449016</v>
      </c>
      <c r="O43" s="25">
        <v>42</v>
      </c>
      <c r="P43" s="25">
        <v>91.85</v>
      </c>
      <c r="R43" s="25">
        <f>ROUND(P42-(P43-P42)*O43,0)</f>
        <v>93</v>
      </c>
      <c r="S43" s="25">
        <f>_xlfn.STDEV.P(R$2:R43)</f>
        <v>1.3767840415446986</v>
      </c>
      <c r="T43" s="25">
        <f>_xlfn.CONFIDENCE.NORM(0.01,S43,O43)</f>
        <v>0.54721533292337465</v>
      </c>
    </row>
    <row r="44" spans="2:20" x14ac:dyDescent="0.25">
      <c r="B44" s="25">
        <v>43</v>
      </c>
      <c r="C44" s="25">
        <v>3563</v>
      </c>
      <c r="E44" s="25">
        <f>ROUND(C43-(C44-C43)*B44,0)</f>
        <v>3672</v>
      </c>
      <c r="F44" s="25">
        <f>_xlfn.STDEV.P(E$2:E44)</f>
        <v>71.213061739050829</v>
      </c>
      <c r="G44" s="25">
        <f>_xlfn.CONFIDENCE.NORM(0.01,F44,B44)</f>
        <v>27.973223163751946</v>
      </c>
      <c r="O44" s="25">
        <v>43</v>
      </c>
      <c r="P44" s="25">
        <v>91.85</v>
      </c>
      <c r="R44" s="25">
        <f>ROUND(P43-(P44-P43)*O44,0)</f>
        <v>92</v>
      </c>
      <c r="S44" s="25">
        <f>_xlfn.STDEV.P(R$2:R44)</f>
        <v>1.3607622414557838</v>
      </c>
      <c r="T44" s="25">
        <f>_xlfn.CONFIDENCE.NORM(0.01,S44,O44)</f>
        <v>0.53452140553277816</v>
      </c>
    </row>
    <row r="45" spans="2:20" x14ac:dyDescent="0.25">
      <c r="B45" s="25">
        <v>44</v>
      </c>
      <c r="C45" s="25">
        <v>3562.86</v>
      </c>
      <c r="E45" s="25">
        <f>ROUND(C44-(C45-C44)*B45,0)</f>
        <v>3569</v>
      </c>
      <c r="F45" s="25">
        <f>_xlfn.STDEV.P(E$2:E45)</f>
        <v>70.426016951382138</v>
      </c>
      <c r="G45" s="25">
        <f>_xlfn.CONFIDENCE.NORM(0.01,F45,B45)</f>
        <v>27.34789276181024</v>
      </c>
      <c r="O45" s="25">
        <v>44</v>
      </c>
      <c r="P45" s="25">
        <v>91.85</v>
      </c>
      <c r="R45" s="25">
        <f>ROUND(P44-(P45-P44)*O45,0)</f>
        <v>92</v>
      </c>
      <c r="S45" s="25">
        <f>_xlfn.STDEV.P(R$2:R45)</f>
        <v>1.3452870557604784</v>
      </c>
      <c r="T45" s="25">
        <f>_xlfn.CONFIDENCE.NORM(0.01,S45,O45)</f>
        <v>0.52240305113644459</v>
      </c>
    </row>
    <row r="46" spans="2:20" x14ac:dyDescent="0.25">
      <c r="B46" s="25">
        <v>45</v>
      </c>
      <c r="C46" s="25">
        <v>3560.36</v>
      </c>
      <c r="E46" s="25">
        <f>ROUND(C45-(C46-C45)*B46,0)</f>
        <v>3675</v>
      </c>
      <c r="F46" s="25">
        <f>_xlfn.STDEV.P(E$2:E46)</f>
        <v>71.805361057118915</v>
      </c>
      <c r="G46" s="25">
        <f>_xlfn.CONFIDENCE.NORM(0.01,F46,B46)</f>
        <v>27.57196337856762</v>
      </c>
      <c r="O46" s="25">
        <v>45</v>
      </c>
      <c r="P46" s="25">
        <v>91.88</v>
      </c>
      <c r="R46" s="25">
        <f>ROUND(P45-(P46-P45)*O46,0)</f>
        <v>90</v>
      </c>
      <c r="S46" s="25">
        <f>_xlfn.STDEV.P(R$2:R46)</f>
        <v>1.3656075390159805</v>
      </c>
      <c r="T46" s="25">
        <f>_xlfn.CONFIDENCE.NORM(0.01,S46,O46)</f>
        <v>0.52436866134957671</v>
      </c>
    </row>
    <row r="47" spans="2:20" x14ac:dyDescent="0.25">
      <c r="B47" s="25">
        <v>46</v>
      </c>
      <c r="C47" s="25">
        <v>3559.91</v>
      </c>
      <c r="E47" s="25">
        <f>ROUND(C46-(C47-C46)*B47,0)</f>
        <v>3581</v>
      </c>
      <c r="F47" s="25">
        <f>_xlfn.STDEV.P(E$2:E47)</f>
        <v>71.093740535220292</v>
      </c>
      <c r="G47" s="25">
        <f>_xlfn.CONFIDENCE.NORM(0.01,F47,B47)</f>
        <v>27.000358376125387</v>
      </c>
      <c r="O47" s="25">
        <v>46</v>
      </c>
      <c r="P47" s="25">
        <v>91.89</v>
      </c>
      <c r="R47" s="25">
        <f>ROUND(P46-(P47-P46)*O47,0)</f>
        <v>91</v>
      </c>
      <c r="S47" s="25">
        <f>_xlfn.STDEV.P(R$2:R47)</f>
        <v>1.3592976927043259</v>
      </c>
      <c r="T47" s="25">
        <f>_xlfn.CONFIDENCE.NORM(0.01,S47,O47)</f>
        <v>0.5162412972865732</v>
      </c>
    </row>
    <row r="48" spans="2:20" x14ac:dyDescent="0.25">
      <c r="B48" s="25">
        <v>47</v>
      </c>
      <c r="C48" s="25">
        <v>3558.68</v>
      </c>
      <c r="E48" s="25">
        <f>ROUND(C47-(C48-C47)*B48,0)</f>
        <v>3618</v>
      </c>
      <c r="F48" s="25">
        <f>_xlfn.STDEV.P(E$2:E48)</f>
        <v>70.840411952467448</v>
      </c>
      <c r="G48" s="25">
        <f>_xlfn.CONFIDENCE.NORM(0.01,F48,B48)</f>
        <v>26.616394730849926</v>
      </c>
      <c r="O48" s="25">
        <v>47</v>
      </c>
      <c r="P48" s="25">
        <v>91.9</v>
      </c>
      <c r="R48" s="25">
        <f>ROUND(P47-(P48-P47)*O48,0)</f>
        <v>91</v>
      </c>
      <c r="S48" s="25">
        <f>_xlfn.STDEV.P(R$2:R48)</f>
        <v>1.3528694585370991</v>
      </c>
      <c r="T48" s="25">
        <f>_xlfn.CONFIDENCE.NORM(0.01,S48,O48)</f>
        <v>0.50830460376057174</v>
      </c>
    </row>
    <row r="49" spans="2:20" x14ac:dyDescent="0.25">
      <c r="B49" s="25">
        <v>48</v>
      </c>
      <c r="C49" s="25">
        <v>3559.31</v>
      </c>
      <c r="E49" s="25">
        <f>ROUND(C48-(C49-C48)*B49,0)</f>
        <v>3528</v>
      </c>
      <c r="F49" s="25">
        <f>_xlfn.STDEV.P(E$2:E49)</f>
        <v>70.253234282012471</v>
      </c>
      <c r="G49" s="25">
        <f>_xlfn.CONFIDENCE.NORM(0.01,F49,B49)</f>
        <v>26.119375185461724</v>
      </c>
      <c r="O49" s="25">
        <v>48</v>
      </c>
      <c r="P49" s="25">
        <v>91.87</v>
      </c>
      <c r="R49" s="25">
        <f>ROUND(P48-(P49-P48)*O49,0)</f>
        <v>93</v>
      </c>
      <c r="S49" s="25">
        <f>_xlfn.STDEV.P(R$2:R49)</f>
        <v>1.3462521117026669</v>
      </c>
      <c r="T49" s="25">
        <f>_xlfn.CONFIDENCE.NORM(0.01,S49,O49)</f>
        <v>0.50052163945404615</v>
      </c>
    </row>
    <row r="50" spans="2:20" x14ac:dyDescent="0.25">
      <c r="B50" s="25">
        <v>49</v>
      </c>
      <c r="C50" s="25">
        <v>3557.33</v>
      </c>
      <c r="E50" s="25">
        <f>ROUND(C49-(C50-C49)*B50,0)</f>
        <v>3656</v>
      </c>
      <c r="F50" s="25">
        <f>_xlfn.STDEV.P(E$2:E50)</f>
        <v>70.846843980219163</v>
      </c>
      <c r="G50" s="25">
        <f>_xlfn.CONFIDENCE.NORM(0.01,F50,B50)</f>
        <v>26.069910969743646</v>
      </c>
      <c r="O50" s="25">
        <v>49</v>
      </c>
      <c r="P50" s="25">
        <v>91.86</v>
      </c>
      <c r="R50" s="25">
        <f>ROUND(P49-(P50-P49)*O50,0)</f>
        <v>92</v>
      </c>
      <c r="S50" s="25">
        <f>_xlfn.STDEV.P(R$2:R50)</f>
        <v>1.33244833880849</v>
      </c>
      <c r="T50" s="25">
        <f>_xlfn.CONFIDENCE.NORM(0.01,S50,O50)</f>
        <v>0.49030849665256587</v>
      </c>
    </row>
    <row r="51" spans="2:20" x14ac:dyDescent="0.25">
      <c r="B51" s="25">
        <v>50</v>
      </c>
      <c r="C51" s="25">
        <v>3559.92</v>
      </c>
      <c r="E51" s="25">
        <f>ROUND(C50-(C51-C50)*B51,0)</f>
        <v>3428</v>
      </c>
      <c r="F51" s="25">
        <f>_xlfn.STDEV.P(E$2:E51)</f>
        <v>72.596774033010576</v>
      </c>
      <c r="G51" s="25">
        <f>_xlfn.CONFIDENCE.NORM(0.01,F51,B51)</f>
        <v>26.445354912812434</v>
      </c>
      <c r="O51" s="25">
        <v>50</v>
      </c>
      <c r="P51" s="25">
        <v>91.84</v>
      </c>
      <c r="R51" s="25">
        <f>ROUND(P50-(P51-P50)*O51,0)</f>
        <v>93</v>
      </c>
      <c r="S51" s="25">
        <f>_xlfn.STDEV.P(R$2:R51)</f>
        <v>1.3261225433571355</v>
      </c>
      <c r="T51" s="25">
        <f>_xlfn.CONFIDENCE.NORM(0.01,S51,O51)</f>
        <v>0.48307630447896088</v>
      </c>
    </row>
    <row r="52" spans="2:20" x14ac:dyDescent="0.25">
      <c r="B52" s="25">
        <v>51</v>
      </c>
      <c r="C52" s="25">
        <v>3559.71</v>
      </c>
      <c r="E52" s="25">
        <f>ROUND(C51-(C52-C51)*B52,0)</f>
        <v>3571</v>
      </c>
      <c r="F52" s="25">
        <f>_xlfn.STDEV.P(E$2:E52)</f>
        <v>71.900070556972707</v>
      </c>
      <c r="G52" s="25">
        <f>_xlfn.CONFIDENCE.NORM(0.01,F52,B52)</f>
        <v>25.933510434364571</v>
      </c>
      <c r="O52" s="25">
        <v>51</v>
      </c>
      <c r="P52" s="25">
        <v>91.86</v>
      </c>
      <c r="R52" s="25">
        <f>ROUND(P51-(P52-P51)*O52,0)</f>
        <v>91</v>
      </c>
      <c r="S52" s="25">
        <f>_xlfn.STDEV.P(R$2:R52)</f>
        <v>1.32099612315896</v>
      </c>
      <c r="T52" s="25">
        <f>_xlfn.CONFIDENCE.NORM(0.01,S52,O52)</f>
        <v>0.47646777643357624</v>
      </c>
    </row>
    <row r="53" spans="2:20" x14ac:dyDescent="0.25">
      <c r="B53" s="25">
        <v>52</v>
      </c>
      <c r="C53" s="25">
        <v>3560.81</v>
      </c>
      <c r="E53" s="25">
        <f>ROUND(C52-(C53-C52)*B53,0)</f>
        <v>3503</v>
      </c>
      <c r="F53" s="25">
        <f>_xlfn.STDEV.P(E$2:E53)</f>
        <v>71.626173999280098</v>
      </c>
      <c r="G53" s="25">
        <f>_xlfn.CONFIDENCE.NORM(0.01,F53,B53)</f>
        <v>25.585102497910746</v>
      </c>
      <c r="O53" s="25">
        <v>52</v>
      </c>
      <c r="P53" s="25">
        <v>91.86</v>
      </c>
      <c r="R53" s="25">
        <f>ROUND(P52-(P53-P52)*O53,0)</f>
        <v>92</v>
      </c>
      <c r="S53" s="25">
        <f>_xlfn.STDEV.P(R$2:R53)</f>
        <v>1.3082362415135373</v>
      </c>
      <c r="T53" s="25">
        <f>_xlfn.CONFIDENCE.NORM(0.01,S53,O53)</f>
        <v>0.46730624381726416</v>
      </c>
    </row>
    <row r="54" spans="2:20" x14ac:dyDescent="0.25">
      <c r="B54" s="25">
        <v>53</v>
      </c>
      <c r="C54" s="25">
        <v>3559.68</v>
      </c>
      <c r="E54" s="25">
        <f>ROUND(C53-(C54-C53)*B54,0)</f>
        <v>3621</v>
      </c>
      <c r="F54" s="25">
        <f>_xlfn.STDEV.P(E$2:E54)</f>
        <v>71.457221940554959</v>
      </c>
      <c r="G54" s="25">
        <f>_xlfn.CONFIDENCE.NORM(0.01,F54,B54)</f>
        <v>25.282806032323418</v>
      </c>
      <c r="O54" s="25">
        <v>53</v>
      </c>
      <c r="P54" s="25">
        <v>91.89</v>
      </c>
      <c r="R54" s="25">
        <f>ROUND(P53-(P54-P53)*O54,0)</f>
        <v>90</v>
      </c>
      <c r="S54" s="25">
        <f>_xlfn.STDEV.P(R$2:R54)</f>
        <v>1.3247204612531647</v>
      </c>
      <c r="T54" s="25">
        <f>_xlfn.CONFIDENCE.NORM(0.01,S54,O54)</f>
        <v>0.46870910398358617</v>
      </c>
    </row>
    <row r="55" spans="2:20" x14ac:dyDescent="0.25">
      <c r="B55" s="25">
        <v>54</v>
      </c>
      <c r="C55" s="25">
        <v>3560.35</v>
      </c>
      <c r="E55" s="25">
        <f>ROUND(C54-(C55-C54)*B55,0)</f>
        <v>3524</v>
      </c>
      <c r="F55" s="25">
        <f>_xlfn.STDEV.P(E$2:E55)</f>
        <v>70.95451507745328</v>
      </c>
      <c r="G55" s="25">
        <f>_xlfn.CONFIDENCE.NORM(0.01,F55,B55)</f>
        <v>24.87140021632176</v>
      </c>
      <c r="O55" s="25">
        <v>54</v>
      </c>
      <c r="P55" s="25">
        <v>91.85</v>
      </c>
      <c r="R55" s="25">
        <f>ROUND(P54-(P55-P54)*O55,0)</f>
        <v>94</v>
      </c>
      <c r="S55" s="25">
        <f>_xlfn.STDEV.P(R$2:R55)</f>
        <v>1.3402460336546502</v>
      </c>
      <c r="T55" s="25">
        <f>_xlfn.CONFIDENCE.NORM(0.01,S55,O55)</f>
        <v>0.46979104085167506</v>
      </c>
    </row>
    <row r="56" spans="2:20" x14ac:dyDescent="0.25">
      <c r="B56" s="25">
        <v>55</v>
      </c>
      <c r="C56" s="25">
        <v>3558.69</v>
      </c>
      <c r="E56" s="25">
        <f>ROUND(C55-(C56-C55)*B56,0)</f>
        <v>3652</v>
      </c>
      <c r="F56" s="25">
        <f>_xlfn.STDEV.P(E$2:E56)</f>
        <v>71.398673506672353</v>
      </c>
      <c r="G56" s="25">
        <f>_xlfn.CONFIDENCE.NORM(0.01,F56,B56)</f>
        <v>24.798526599984573</v>
      </c>
      <c r="O56" s="25">
        <v>55</v>
      </c>
      <c r="P56" s="25">
        <v>91.86</v>
      </c>
      <c r="R56" s="25">
        <f>ROUND(P55-(P56-P55)*O56,0)</f>
        <v>91</v>
      </c>
      <c r="S56" s="25">
        <f>_xlfn.STDEV.P(R$2:R56)</f>
        <v>1.3349980654333333</v>
      </c>
      <c r="T56" s="25">
        <f>_xlfn.CONFIDENCE.NORM(0.01,S56,O56)</f>
        <v>0.46367787257956045</v>
      </c>
    </row>
    <row r="57" spans="2:20" x14ac:dyDescent="0.25">
      <c r="B57" s="25">
        <v>56</v>
      </c>
      <c r="C57" s="25">
        <v>3557.91</v>
      </c>
      <c r="E57" s="25">
        <f>ROUND(C56-(C57-C56)*B57,0)</f>
        <v>3602</v>
      </c>
      <c r="F57" s="25">
        <f>_xlfn.STDEV.P(E$2:E57)</f>
        <v>70.970594298639213</v>
      </c>
      <c r="G57" s="25">
        <f>_xlfn.CONFIDENCE.NORM(0.01,F57,B57)</f>
        <v>24.428764794300502</v>
      </c>
      <c r="O57" s="25">
        <v>56</v>
      </c>
      <c r="P57" s="25">
        <v>91.87</v>
      </c>
      <c r="R57" s="25">
        <f>ROUND(P56-(P57-P56)*O57,0)</f>
        <v>91</v>
      </c>
      <c r="S57" s="25">
        <f>_xlfn.STDEV.P(R$2:R57)</f>
        <v>1.3296723429254358</v>
      </c>
      <c r="T57" s="25">
        <f>_xlfn.CONFIDENCE.NORM(0.01,S57,O57)</f>
        <v>0.45768607744961165</v>
      </c>
    </row>
    <row r="58" spans="2:20" x14ac:dyDescent="0.25">
      <c r="B58" s="25">
        <v>57</v>
      </c>
      <c r="C58" s="25">
        <v>3557.82</v>
      </c>
      <c r="E58" s="25">
        <f>ROUND(C57-(C58-C57)*B58,0)</f>
        <v>3563</v>
      </c>
      <c r="F58" s="25">
        <f>_xlfn.STDEV.P(E$2:E58)</f>
        <v>70.345635714966818</v>
      </c>
      <c r="G58" s="25">
        <f>_xlfn.CONFIDENCE.NORM(0.01,F58,B58)</f>
        <v>24.000307742495483</v>
      </c>
      <c r="O58" s="25">
        <v>57</v>
      </c>
      <c r="P58" s="25">
        <v>91.88</v>
      </c>
      <c r="R58" s="25">
        <f>ROUND(P57-(P58-P57)*O58,0)</f>
        <v>91</v>
      </c>
      <c r="S58" s="25">
        <f>_xlfn.STDEV.P(R$2:R58)</f>
        <v>1.3242836934388003</v>
      </c>
      <c r="T58" s="25">
        <f>_xlfn.CONFIDENCE.NORM(0.01,S58,O58)</f>
        <v>0.45181503952401586</v>
      </c>
    </row>
    <row r="59" spans="2:20" x14ac:dyDescent="0.25">
      <c r="B59" s="25">
        <v>58</v>
      </c>
      <c r="C59" s="25">
        <v>3558.28</v>
      </c>
      <c r="E59" s="25">
        <f>ROUND(C58-(C59-C58)*B59,0)</f>
        <v>3531</v>
      </c>
      <c r="F59" s="25">
        <f>_xlfn.STDEV.P(E$2:E59)</f>
        <v>69.848391962097764</v>
      </c>
      <c r="G59" s="25">
        <f>_xlfn.CONFIDENCE.NORM(0.01,F59,B59)</f>
        <v>23.624329706357713</v>
      </c>
      <c r="O59" s="25">
        <v>58</v>
      </c>
      <c r="P59" s="25">
        <v>91.87</v>
      </c>
      <c r="R59" s="25">
        <f>ROUND(P58-(P59-P58)*O59,0)</f>
        <v>92</v>
      </c>
      <c r="S59" s="25">
        <f>_xlfn.STDEV.P(R$2:R59)</f>
        <v>1.3128246158787078</v>
      </c>
      <c r="T59" s="25">
        <f>_xlfn.CONFIDENCE.NORM(0.01,S59,O59)</f>
        <v>0.44402742426727076</v>
      </c>
    </row>
    <row r="60" spans="2:20" x14ac:dyDescent="0.25">
      <c r="B60" s="25">
        <v>59</v>
      </c>
      <c r="C60" s="25">
        <v>3560.12</v>
      </c>
      <c r="E60" s="25">
        <f>ROUND(C59-(C60-C59)*B60,0)</f>
        <v>3450</v>
      </c>
      <c r="F60" s="25">
        <f>_xlfn.STDEV.P(E$2:E60)</f>
        <v>70.716052819713141</v>
      </c>
      <c r="G60" s="25">
        <f>_xlfn.CONFIDENCE.NORM(0.01,F60,B60)</f>
        <v>23.714233144823901</v>
      </c>
      <c r="O60" s="25">
        <v>59</v>
      </c>
      <c r="P60" s="25">
        <v>91.87</v>
      </c>
      <c r="R60" s="25">
        <f>ROUND(P59-(P60-P59)*O60,0)</f>
        <v>92</v>
      </c>
      <c r="S60" s="25">
        <f>_xlfn.STDEV.P(R$2:R60)</f>
        <v>1.3016579488041968</v>
      </c>
      <c r="T60" s="25">
        <f>_xlfn.CONFIDENCE.NORM(0.01,S60,O60)</f>
        <v>0.43650371933868914</v>
      </c>
    </row>
    <row r="61" spans="2:20" x14ac:dyDescent="0.25">
      <c r="B61" s="25">
        <v>60</v>
      </c>
      <c r="C61" s="25">
        <v>3558.18</v>
      </c>
      <c r="E61" s="25">
        <f>ROUND(C60-(C61-C60)*B61,0)</f>
        <v>3677</v>
      </c>
      <c r="F61" s="25">
        <f>_xlfn.STDEV.P(E$2:E61)</f>
        <v>71.734299482341228</v>
      </c>
      <c r="G61" s="25">
        <f>_xlfn.CONFIDENCE.NORM(0.01,F61,B61)</f>
        <v>23.85439003463657</v>
      </c>
      <c r="O61" s="25">
        <v>60</v>
      </c>
      <c r="P61" s="25">
        <v>91.86</v>
      </c>
      <c r="R61" s="25">
        <f>ROUND(P60-(P61-P60)*O61,0)</f>
        <v>92</v>
      </c>
      <c r="S61" s="25">
        <f>_xlfn.STDEV.P(R$2:R61)</f>
        <v>1.2907714639788948</v>
      </c>
      <c r="T61" s="25">
        <f>_xlfn.CONFIDENCE.NORM(0.01,S61,O61)</f>
        <v>0.42923073299002651</v>
      </c>
    </row>
    <row r="62" spans="2:20" x14ac:dyDescent="0.25">
      <c r="B62" s="25">
        <v>61</v>
      </c>
      <c r="C62" s="25">
        <v>3556.79</v>
      </c>
      <c r="E62" s="25">
        <f>ROUND(C61-(C62-C61)*B62,0)</f>
        <v>3643</v>
      </c>
      <c r="F62" s="25">
        <f>_xlfn.STDEV.P(E$2:E62)</f>
        <v>71.903373604554915</v>
      </c>
      <c r="G62" s="25">
        <f>_xlfn.CONFIDENCE.NORM(0.01,F62,B62)</f>
        <v>23.713815107087061</v>
      </c>
      <c r="O62" s="25">
        <v>61</v>
      </c>
      <c r="P62" s="25">
        <v>91.85</v>
      </c>
      <c r="R62" s="25">
        <f>ROUND(P61-(P62-P61)*O62,0)</f>
        <v>92</v>
      </c>
      <c r="S62" s="25">
        <f>_xlfn.STDEV.P(R$2:R62)</f>
        <v>1.2801536373127109</v>
      </c>
      <c r="T62" s="25">
        <f>_xlfn.CONFIDENCE.NORM(0.01,S62,O62)</f>
        <v>0.42219613826263575</v>
      </c>
    </row>
    <row r="63" spans="2:20" x14ac:dyDescent="0.25">
      <c r="B63" s="25">
        <v>62</v>
      </c>
      <c r="C63" s="25">
        <v>3559.19</v>
      </c>
      <c r="E63" s="25">
        <f>ROUND(C62-(C63-C62)*B63,0)</f>
        <v>3408</v>
      </c>
      <c r="F63" s="25">
        <f>_xlfn.STDEV.P(E$2:E63)</f>
        <v>73.921147909245846</v>
      </c>
      <c r="G63" s="25">
        <f>_xlfn.CONFIDENCE.NORM(0.01,F63,B63)</f>
        <v>24.181873066834367</v>
      </c>
      <c r="O63" s="25">
        <v>62</v>
      </c>
      <c r="P63" s="25">
        <v>91.84</v>
      </c>
      <c r="R63" s="25">
        <f>ROUND(P62-(P63-P62)*O63,0)</f>
        <v>92</v>
      </c>
      <c r="S63" s="25">
        <f>_xlfn.STDEV.P(R$2:R63)</f>
        <v>1.2697935975728685</v>
      </c>
      <c r="T63" s="25">
        <f>_xlfn.CONFIDENCE.NORM(0.01,S63,O63)</f>
        <v>0.41538840326565662</v>
      </c>
    </row>
    <row r="64" spans="2:20" x14ac:dyDescent="0.25">
      <c r="B64" s="25">
        <v>63</v>
      </c>
      <c r="C64" s="25">
        <v>3559.62</v>
      </c>
      <c r="E64" s="25">
        <f>ROUND(C63-(C64-C63)*B64,0)</f>
        <v>3532</v>
      </c>
      <c r="F64" s="25">
        <f>_xlfn.STDEV.P(E$2:E64)</f>
        <v>73.414241082032532</v>
      </c>
      <c r="G64" s="25">
        <f>_xlfn.CONFIDENCE.NORM(0.01,F64,B64)</f>
        <v>23.824682323198935</v>
      </c>
      <c r="O64" s="25">
        <v>63</v>
      </c>
      <c r="P64" s="25">
        <v>91.85</v>
      </c>
      <c r="R64" s="25">
        <f>ROUND(P63-(P64-P63)*O64,0)</f>
        <v>91</v>
      </c>
      <c r="S64" s="25">
        <f>_xlfn.STDEV.P(R$2:R64)</f>
        <v>1.2654980287503326</v>
      </c>
      <c r="T64" s="25">
        <f>_xlfn.CONFIDENCE.NORM(0.01,S64,O64)</f>
        <v>0.41068446763512356</v>
      </c>
    </row>
    <row r="65" spans="2:20" x14ac:dyDescent="0.25">
      <c r="B65" s="25">
        <v>64</v>
      </c>
      <c r="C65" s="25">
        <v>3560.59</v>
      </c>
      <c r="E65" s="25">
        <f>ROUND(C64-(C65-C64)*B65,0)</f>
        <v>3498</v>
      </c>
      <c r="F65" s="25">
        <f>_xlfn.STDEV.P(E$2:E65)</f>
        <v>73.234533350052828</v>
      </c>
      <c r="G65" s="25">
        <f>_xlfn.CONFIDENCE.NORM(0.01,F65,B65)</f>
        <v>23.579957129349406</v>
      </c>
      <c r="O65" s="25">
        <v>64</v>
      </c>
      <c r="P65" s="25">
        <v>91.87</v>
      </c>
      <c r="R65" s="25">
        <f>ROUND(P64-(P65-P64)*O65,0)</f>
        <v>91</v>
      </c>
      <c r="S65" s="25">
        <f>_xlfn.STDEV.P(R$2:R65)</f>
        <v>1.261143444690547</v>
      </c>
      <c r="T65" s="25">
        <f>_xlfn.CONFIDENCE.NORM(0.01,S65,O65)</f>
        <v>0.406061280101564</v>
      </c>
    </row>
    <row r="66" spans="2:20" x14ac:dyDescent="0.25">
      <c r="B66" s="25">
        <v>65</v>
      </c>
      <c r="C66" s="25">
        <v>3560.35</v>
      </c>
      <c r="E66" s="25">
        <f>ROUND(C65-(C66-C65)*B66,0)</f>
        <v>3576</v>
      </c>
      <c r="F66" s="25">
        <f>_xlfn.STDEV.P(E$2:E66)</f>
        <v>72.701376723654917</v>
      </c>
      <c r="G66" s="25">
        <f>_xlfn.CONFIDENCE.NORM(0.01,F66,B66)</f>
        <v>23.227530354342587</v>
      </c>
      <c r="O66" s="25">
        <v>65</v>
      </c>
      <c r="P66" s="25">
        <v>91.87</v>
      </c>
      <c r="R66" s="25">
        <f>ROUND(P65-(P66-P65)*O66,0)</f>
        <v>92</v>
      </c>
      <c r="S66" s="25">
        <f>_xlfn.STDEV.P(R$2:R66)</f>
        <v>1.2514266414989144</v>
      </c>
      <c r="T66" s="25">
        <f>_xlfn.CONFIDENCE.NORM(0.01,S66,O66)</f>
        <v>0.39982118099548031</v>
      </c>
    </row>
    <row r="67" spans="2:20" x14ac:dyDescent="0.25">
      <c r="B67" s="25">
        <v>66</v>
      </c>
      <c r="C67" s="25">
        <v>3560.33</v>
      </c>
      <c r="E67" s="25">
        <f>ROUND(C66-(C67-C66)*B67,0)</f>
        <v>3562</v>
      </c>
      <c r="F67" s="25">
        <f>_xlfn.STDEV.P(E$2:E67)</f>
        <v>72.149669710277351</v>
      </c>
      <c r="G67" s="25">
        <f>_xlfn.CONFIDENCE.NORM(0.01,F67,B67)</f>
        <v>22.875966880591651</v>
      </c>
      <c r="O67" s="25">
        <v>66</v>
      </c>
      <c r="P67" s="25">
        <v>91.86</v>
      </c>
      <c r="R67" s="25">
        <f>ROUND(P66-(P67-P66)*O67,0)</f>
        <v>93</v>
      </c>
      <c r="S67" s="25">
        <f>_xlfn.STDEV.P(R$2:R67)</f>
        <v>1.2486321717285218</v>
      </c>
      <c r="T67" s="25">
        <f>_xlfn.CONFIDENCE.NORM(0.01,S67,O67)</f>
        <v>0.39589464956946491</v>
      </c>
    </row>
    <row r="68" spans="2:20" x14ac:dyDescent="0.25">
      <c r="B68" s="25">
        <v>67</v>
      </c>
      <c r="C68" s="25">
        <v>3560.81</v>
      </c>
      <c r="E68" s="25">
        <f>ROUND(C67-(C68-C67)*B68,0)</f>
        <v>3528</v>
      </c>
      <c r="F68" s="25">
        <f>_xlfn.STDEV.P(E$2:E68)</f>
        <v>71.705885507988384</v>
      </c>
      <c r="G68" s="25">
        <f>_xlfn.CONFIDENCE.NORM(0.01,F68,B68)</f>
        <v>22.564955509687476</v>
      </c>
      <c r="O68" s="25">
        <v>67</v>
      </c>
      <c r="P68" s="25">
        <v>91.86</v>
      </c>
      <c r="R68" s="25">
        <f>ROUND(P67-(P68-P67)*O68,0)</f>
        <v>92</v>
      </c>
      <c r="S68" s="25">
        <f>_xlfn.STDEV.P(R$2:R68)</f>
        <v>1.2392900510765277</v>
      </c>
      <c r="T68" s="25">
        <f>_xlfn.CONFIDENCE.NORM(0.01,S68,O68)</f>
        <v>0.3899892549688237</v>
      </c>
    </row>
    <row r="69" spans="2:20" x14ac:dyDescent="0.25">
      <c r="B69" s="25">
        <v>68</v>
      </c>
      <c r="C69" s="25">
        <v>3560.85</v>
      </c>
      <c r="E69" s="25">
        <f>ROUND(C68-(C69-C68)*B69,0)</f>
        <v>3558</v>
      </c>
      <c r="F69" s="25">
        <f>_xlfn.STDEV.P(E$2:E69)</f>
        <v>71.176689353091135</v>
      </c>
      <c r="G69" s="25">
        <f>_xlfn.CONFIDENCE.NORM(0.01,F69,B69)</f>
        <v>22.233119741848004</v>
      </c>
      <c r="O69" s="25">
        <v>68</v>
      </c>
      <c r="P69" s="25">
        <v>91.84</v>
      </c>
      <c r="R69" s="25">
        <f>ROUND(P68-(P69-P68)*O69,0)</f>
        <v>93</v>
      </c>
      <c r="S69" s="25">
        <f>_xlfn.STDEV.P(R$2:R69)</f>
        <v>1.2365284012202138</v>
      </c>
      <c r="T69" s="25">
        <f>_xlfn.CONFIDENCE.NORM(0.01,S69,O69)</f>
        <v>0.38624842288103611</v>
      </c>
    </row>
    <row r="70" spans="2:20" x14ac:dyDescent="0.25">
      <c r="B70" s="25">
        <v>69</v>
      </c>
      <c r="C70" s="25">
        <v>3560.87</v>
      </c>
      <c r="E70" s="25">
        <f>ROUND(C69-(C70-C69)*B70,0)</f>
        <v>3559</v>
      </c>
      <c r="F70" s="25">
        <f>_xlfn.STDEV.P(E$2:E70)</f>
        <v>70.659092935083308</v>
      </c>
      <c r="G70" s="25">
        <f>_xlfn.CONFIDENCE.NORM(0.01,F70,B70)</f>
        <v>21.910918942275899</v>
      </c>
      <c r="O70" s="25">
        <v>69</v>
      </c>
      <c r="P70" s="25">
        <v>91.85</v>
      </c>
      <c r="R70" s="25">
        <f>ROUND(P69-(P70-P69)*O70,0)</f>
        <v>91</v>
      </c>
      <c r="S70" s="25">
        <f>_xlfn.STDEV.P(R$2:R70)</f>
        <v>1.2330284539466085</v>
      </c>
      <c r="T70" s="25">
        <f>_xlfn.CONFIDENCE.NORM(0.01,S70,O70)</f>
        <v>0.38235399558221145</v>
      </c>
    </row>
    <row r="71" spans="2:20" x14ac:dyDescent="0.25">
      <c r="B71" s="25">
        <v>70</v>
      </c>
      <c r="C71" s="25">
        <v>3560.67</v>
      </c>
      <c r="E71" s="25">
        <f>ROUND(C70-(C71-C70)*B71,0)</f>
        <v>3575</v>
      </c>
      <c r="F71" s="25">
        <f>_xlfn.STDEV.P(E$2:E71)</f>
        <v>70.180734608609527</v>
      </c>
      <c r="G71" s="25">
        <f>_xlfn.CONFIDENCE.NORM(0.01,F71,B71)</f>
        <v>21.606576986630099</v>
      </c>
      <c r="O71" s="25">
        <v>70</v>
      </c>
      <c r="P71" s="25">
        <v>91.84</v>
      </c>
      <c r="R71" s="25">
        <f>ROUND(P70-(P71-P70)*O71,0)</f>
        <v>93</v>
      </c>
      <c r="S71" s="25">
        <f>_xlfn.STDEV.P(R$2:R71)</f>
        <v>1.2304099615450896</v>
      </c>
      <c r="T71" s="25">
        <f>_xlfn.CONFIDENCE.NORM(0.01,S71,O71)</f>
        <v>0.3788069148535132</v>
      </c>
    </row>
    <row r="72" spans="2:20" x14ac:dyDescent="0.25">
      <c r="B72" s="25">
        <v>71</v>
      </c>
      <c r="C72" s="25">
        <v>3560.99</v>
      </c>
      <c r="E72" s="25">
        <f>ROUND(C71-(C72-C71)*B72,0)</f>
        <v>3538</v>
      </c>
      <c r="F72" s="25">
        <f>_xlfn.STDEV.P(E$2:E72)</f>
        <v>69.726552365229708</v>
      </c>
      <c r="G72" s="25">
        <f>_xlfn.CONFIDENCE.NORM(0.01,F72,B72)</f>
        <v>21.315037312716946</v>
      </c>
      <c r="O72" s="25">
        <v>71</v>
      </c>
      <c r="P72" s="25">
        <v>91.85</v>
      </c>
      <c r="R72" s="25">
        <f>ROUND(P71-(P72-P71)*O72,0)</f>
        <v>91</v>
      </c>
      <c r="S72" s="25">
        <f>_xlfn.STDEV.P(R$2:R72)</f>
        <v>1.2270891848136432</v>
      </c>
      <c r="T72" s="25">
        <f>_xlfn.CONFIDENCE.NORM(0.01,S72,O72)</f>
        <v>0.37511465680005529</v>
      </c>
    </row>
    <row r="73" spans="2:20" x14ac:dyDescent="0.25">
      <c r="B73" s="25">
        <v>72</v>
      </c>
      <c r="C73" s="25">
        <v>3560.86</v>
      </c>
      <c r="E73" s="25">
        <f>ROUND(C72-(C73-C72)*B73,0)</f>
        <v>3570</v>
      </c>
      <c r="F73" s="25">
        <f>_xlfn.STDEV.P(E$2:E73)</f>
        <v>69.254423355631118</v>
      </c>
      <c r="G73" s="25">
        <f>_xlfn.CONFIDENCE.NORM(0.01,F73,B73)</f>
        <v>21.023177100691449</v>
      </c>
      <c r="O73" s="25">
        <v>72</v>
      </c>
      <c r="P73" s="25">
        <v>91.84</v>
      </c>
      <c r="R73" s="25">
        <f>ROUND(P72-(P73-P72)*O73,0)</f>
        <v>93</v>
      </c>
      <c r="S73" s="25">
        <f>_xlfn.STDEV.P(R$2:R73)</f>
        <v>1.2246029134069099</v>
      </c>
      <c r="T73" s="25">
        <f>_xlfn.CONFIDENCE.NORM(0.01,S73,O73)</f>
        <v>0.37174584205794031</v>
      </c>
    </row>
    <row r="74" spans="2:20" x14ac:dyDescent="0.25">
      <c r="B74" s="25">
        <v>73</v>
      </c>
      <c r="C74" s="25">
        <v>3561.22</v>
      </c>
      <c r="E74" s="25">
        <f>ROUND(C73-(C74-C73)*B74,0)</f>
        <v>3535</v>
      </c>
      <c r="F74" s="25">
        <f>_xlfn.STDEV.P(E$2:E74)</f>
        <v>68.832024713764483</v>
      </c>
      <c r="G74" s="25">
        <f>_xlfn.CONFIDENCE.NORM(0.01,F74,B74)</f>
        <v>20.751342294001706</v>
      </c>
      <c r="O74" s="25">
        <v>73</v>
      </c>
      <c r="P74" s="25">
        <v>91.85</v>
      </c>
      <c r="R74" s="25">
        <f>ROUND(P73-(P74-P73)*O74,0)</f>
        <v>91</v>
      </c>
      <c r="S74" s="25">
        <f>_xlfn.STDEV.P(R$2:R74)</f>
        <v>1.221447787234996</v>
      </c>
      <c r="T74" s="25">
        <f>_xlfn.CONFIDENCE.NORM(0.01,S74,O74)</f>
        <v>0.36823965636006839</v>
      </c>
    </row>
    <row r="75" spans="2:20" x14ac:dyDescent="0.25">
      <c r="B75" s="25">
        <v>74</v>
      </c>
      <c r="C75" s="25">
        <v>3560.81</v>
      </c>
      <c r="E75" s="25">
        <f>ROUND(C74-(C75-C74)*B75,0)</f>
        <v>3592</v>
      </c>
      <c r="F75" s="25">
        <f>_xlfn.STDEV.P(E$2:E75)</f>
        <v>68.477704006091983</v>
      </c>
      <c r="G75" s="25">
        <f>_xlfn.CONFIDENCE.NORM(0.01,F75,B75)</f>
        <v>20.504557912314244</v>
      </c>
      <c r="O75" s="25">
        <v>74</v>
      </c>
      <c r="P75" s="25">
        <v>91.86</v>
      </c>
      <c r="R75" s="25">
        <f>ROUND(P74-(P75-P74)*O75,0)</f>
        <v>91</v>
      </c>
      <c r="S75" s="25">
        <f>_xlfn.STDEV.P(R$2:R75)</f>
        <v>1.2182297521400758</v>
      </c>
      <c r="T75" s="25">
        <f>_xlfn.CONFIDENCE.NORM(0.01,S75,O75)</f>
        <v>0.36477949817123217</v>
      </c>
    </row>
    <row r="76" spans="2:20" x14ac:dyDescent="0.25">
      <c r="B76" s="25">
        <v>75</v>
      </c>
      <c r="C76" s="25">
        <v>3560.15</v>
      </c>
      <c r="E76" s="25">
        <f>ROUND(C75-(C76-C75)*B76,0)</f>
        <v>3610</v>
      </c>
      <c r="F76" s="25">
        <f>_xlfn.STDEV.P(E$2:E76)</f>
        <v>68.275655658188697</v>
      </c>
      <c r="G76" s="25">
        <f>_xlfn.CONFIDENCE.NORM(0.01,F76,B76)</f>
        <v>20.307306667317047</v>
      </c>
      <c r="O76" s="25">
        <v>75</v>
      </c>
      <c r="P76" s="25">
        <v>91.84</v>
      </c>
      <c r="R76" s="25">
        <f>ROUND(P75-(P76-P75)*O76,0)</f>
        <v>93</v>
      </c>
      <c r="S76" s="25">
        <f>_xlfn.STDEV.P(R$2:R76)</f>
        <v>1.2160822340614976</v>
      </c>
      <c r="T76" s="25">
        <f>_xlfn.CONFIDENCE.NORM(0.01,S76,O76)</f>
        <v>0.36170073537479097</v>
      </c>
    </row>
    <row r="77" spans="2:20" x14ac:dyDescent="0.25">
      <c r="B77" s="25">
        <v>76</v>
      </c>
      <c r="C77" s="25">
        <v>3560.01</v>
      </c>
      <c r="E77" s="25">
        <f>ROUND(C76-(C77-C76)*B77,0)</f>
        <v>3571</v>
      </c>
      <c r="F77" s="25">
        <f>_xlfn.STDEV.P(E$2:E77)</f>
        <v>67.838343572980619</v>
      </c>
      <c r="G77" s="25">
        <f>_xlfn.CONFIDENCE.NORM(0.01,F77,B77)</f>
        <v>20.044051897376949</v>
      </c>
      <c r="O77" s="25">
        <v>76</v>
      </c>
      <c r="P77" s="25">
        <v>91.83</v>
      </c>
      <c r="R77" s="25">
        <f>ROUND(P76-(P77-P76)*O77,0)</f>
        <v>93</v>
      </c>
      <c r="S77" s="25">
        <f>_xlfn.STDEV.P(R$2:R77)</f>
        <v>1.2138318355807158</v>
      </c>
      <c r="T77" s="25">
        <f>_xlfn.CONFIDENCE.NORM(0.01,S77,O77)</f>
        <v>0.35864832520407597</v>
      </c>
    </row>
    <row r="78" spans="2:20" x14ac:dyDescent="0.25">
      <c r="B78" s="25">
        <v>77</v>
      </c>
      <c r="C78" s="25">
        <v>3558.52</v>
      </c>
      <c r="E78" s="25">
        <f>ROUND(C77-(C78-C77)*B78,0)</f>
        <v>3675</v>
      </c>
      <c r="F78" s="25">
        <f>_xlfn.STDEV.P(E$2:E78)</f>
        <v>68.656696296612765</v>
      </c>
      <c r="G78" s="25">
        <f>_xlfn.CONFIDENCE.NORM(0.01,F78,B78)</f>
        <v>20.153692071932241</v>
      </c>
      <c r="O78" s="25">
        <v>77</v>
      </c>
      <c r="P78" s="25">
        <v>91.83</v>
      </c>
      <c r="R78" s="25">
        <f>ROUND(P77-(P78-P77)*O78,0)</f>
        <v>92</v>
      </c>
      <c r="S78" s="25">
        <f>_xlfn.STDEV.P(R$2:R78)</f>
        <v>1.2059272013308959</v>
      </c>
      <c r="T78" s="25">
        <f>_xlfn.CONFIDENCE.NORM(0.01,S78,O78)</f>
        <v>0.35399147916747298</v>
      </c>
    </row>
    <row r="79" spans="2:20" x14ac:dyDescent="0.25">
      <c r="B79" s="25">
        <v>78</v>
      </c>
      <c r="C79" s="25">
        <v>3558.94</v>
      </c>
      <c r="E79" s="25">
        <f>ROUND(C78-(C79-C78)*B79,0)</f>
        <v>3526</v>
      </c>
      <c r="F79" s="25">
        <f>_xlfn.STDEV.P(E$2:E79)</f>
        <v>68.327705786457983</v>
      </c>
      <c r="G79" s="25">
        <f>_xlfn.CONFIDENCE.NORM(0.01,F79,B79)</f>
        <v>19.928133185766992</v>
      </c>
      <c r="O79" s="25">
        <v>78</v>
      </c>
      <c r="P79" s="25">
        <v>91.82</v>
      </c>
      <c r="R79" s="25">
        <f>ROUND(P78-(P79-P78)*O79,0)</f>
        <v>93</v>
      </c>
      <c r="S79" s="25">
        <f>_xlfn.STDEV.P(R$2:R79)</f>
        <v>1.2036974936200837</v>
      </c>
      <c r="T79" s="25">
        <f>_xlfn.CONFIDENCE.NORM(0.01,S79,O79)</f>
        <v>0.35106467709016892</v>
      </c>
    </row>
    <row r="80" spans="2:20" x14ac:dyDescent="0.25">
      <c r="B80" s="25">
        <v>79</v>
      </c>
      <c r="C80" s="25">
        <v>3559.01</v>
      </c>
      <c r="E80" s="25">
        <f>ROUND(C79-(C80-C79)*B80,0)</f>
        <v>3553</v>
      </c>
      <c r="F80" s="25">
        <f>_xlfn.STDEV.P(E$2:E80)</f>
        <v>67.898911165628945</v>
      </c>
      <c r="G80" s="25">
        <f>_xlfn.CONFIDENCE.NORM(0.01,F80,B80)</f>
        <v>19.677337921272958</v>
      </c>
      <c r="O80" s="25">
        <v>79</v>
      </c>
      <c r="P80" s="25">
        <v>91.84</v>
      </c>
      <c r="R80" s="25">
        <f>ROUND(P79-(P80-P79)*O80,0)</f>
        <v>90</v>
      </c>
      <c r="S80" s="25">
        <f>_xlfn.STDEV.P(R$2:R80)</f>
        <v>1.2165508596978984</v>
      </c>
      <c r="T80" s="25">
        <f>_xlfn.CONFIDENCE.NORM(0.01,S80,O80)</f>
        <v>0.35256062216220863</v>
      </c>
    </row>
    <row r="81" spans="2:20" x14ac:dyDescent="0.25">
      <c r="B81" s="25">
        <v>80</v>
      </c>
      <c r="C81" s="25">
        <v>3560.24</v>
      </c>
      <c r="E81" s="25">
        <f>ROUND(C80-(C81-C80)*B81,0)</f>
        <v>3461</v>
      </c>
      <c r="F81" s="25">
        <f>_xlfn.STDEV.P(E$2:E81)</f>
        <v>68.369281067962092</v>
      </c>
      <c r="G81" s="25">
        <f>_xlfn.CONFIDENCE.NORM(0.01,F81,B81)</f>
        <v>19.689427983573495</v>
      </c>
      <c r="O81" s="25">
        <v>80</v>
      </c>
      <c r="P81" s="25">
        <v>91.84</v>
      </c>
      <c r="R81" s="25">
        <f>ROUND(P80-(P81-P80)*O81,0)</f>
        <v>92</v>
      </c>
      <c r="S81" s="25">
        <f>_xlfn.STDEV.P(R$2:R81)</f>
        <v>1.2089301507427954</v>
      </c>
      <c r="T81" s="25">
        <f>_xlfn.CONFIDENCE.NORM(0.01,S81,O81)</f>
        <v>0.34815552786871545</v>
      </c>
    </row>
    <row r="82" spans="2:20" x14ac:dyDescent="0.25">
      <c r="B82" s="25">
        <v>81</v>
      </c>
      <c r="C82" s="25">
        <v>3563.25</v>
      </c>
      <c r="E82" s="25">
        <f>ROUND(C81-(C82-C81)*B82,0)</f>
        <v>3316</v>
      </c>
      <c r="F82" s="25">
        <f>_xlfn.STDEV.P(E$2:E82)</f>
        <v>73.05491688424037</v>
      </c>
      <c r="G82" s="25">
        <f>_xlfn.CONFIDENCE.NORM(0.01,F82,B82)</f>
        <v>20.908555075417294</v>
      </c>
      <c r="O82" s="25">
        <v>81</v>
      </c>
      <c r="P82" s="25">
        <v>91.83</v>
      </c>
      <c r="R82" s="25">
        <f>ROUND(P81-(P82-P81)*O82,0)</f>
        <v>93</v>
      </c>
      <c r="S82" s="25">
        <f>_xlfn.STDEV.P(R$2:R82)</f>
        <v>1.2068745826275193</v>
      </c>
      <c r="T82" s="25">
        <f>_xlfn.CONFIDENCE.NORM(0.01,S82,O82)</f>
        <v>0.3454114350711458</v>
      </c>
    </row>
    <row r="83" spans="2:20" x14ac:dyDescent="0.25">
      <c r="B83" s="25">
        <v>82</v>
      </c>
      <c r="C83" s="25">
        <v>3563.78</v>
      </c>
      <c r="E83" s="25">
        <f>ROUND(C82-(C83-C82)*B83,0)</f>
        <v>3520</v>
      </c>
      <c r="F83" s="25">
        <f>_xlfn.STDEV.P(E$2:E83)</f>
        <v>72.715892221429797</v>
      </c>
      <c r="G83" s="25">
        <f>_xlfn.CONFIDENCE.NORM(0.01,F83,B83)</f>
        <v>20.684236303635394</v>
      </c>
      <c r="O83" s="25">
        <v>82</v>
      </c>
      <c r="P83" s="25">
        <v>91.83</v>
      </c>
      <c r="R83" s="25">
        <f>ROUND(P82-(P83-P82)*O83,0)</f>
        <v>92</v>
      </c>
      <c r="S83" s="25">
        <f>_xlfn.STDEV.P(R$2:R83)</f>
        <v>1.1994956368688219</v>
      </c>
      <c r="T83" s="25">
        <f>_xlfn.CONFIDENCE.NORM(0.01,S83,O83)</f>
        <v>0.3411998455938976</v>
      </c>
    </row>
    <row r="84" spans="2:20" x14ac:dyDescent="0.25">
      <c r="B84" s="25">
        <v>83</v>
      </c>
      <c r="C84" s="25">
        <v>3562.99</v>
      </c>
      <c r="E84" s="25">
        <f>ROUND(C83-(C84-C83)*B84,0)</f>
        <v>3629</v>
      </c>
      <c r="F84" s="25">
        <f>_xlfn.STDEV.P(E$2:E84)</f>
        <v>72.718532049741611</v>
      </c>
      <c r="G84" s="25">
        <f>_xlfn.CONFIDENCE.NORM(0.01,F84,B84)</f>
        <v>20.560001248851375</v>
      </c>
      <c r="O84" s="25">
        <v>83</v>
      </c>
      <c r="P84" s="25">
        <v>91.81</v>
      </c>
      <c r="R84" s="25">
        <f>ROUND(P83-(P84-P83)*O84,0)</f>
        <v>93</v>
      </c>
      <c r="S84" s="25">
        <f>_xlfn.STDEV.P(R$2:R84)</f>
        <v>1.1974561147514753</v>
      </c>
      <c r="T84" s="25">
        <f>_xlfn.CONFIDENCE.NORM(0.01,S84,O84)</f>
        <v>0.33856155399141513</v>
      </c>
    </row>
    <row r="85" spans="2:20" x14ac:dyDescent="0.25">
      <c r="B85" s="25">
        <v>84</v>
      </c>
      <c r="C85" s="25">
        <v>3564.11</v>
      </c>
      <c r="E85" s="25">
        <f>ROUND(C84-(C85-C84)*B85,0)</f>
        <v>3469</v>
      </c>
      <c r="F85" s="25">
        <f>_xlfn.STDEV.P(E$2:E85)</f>
        <v>72.904772596496997</v>
      </c>
      <c r="G85" s="25">
        <f>_xlfn.CONFIDENCE.NORM(0.01,F85,B85)</f>
        <v>20.489596039769882</v>
      </c>
      <c r="O85" s="25">
        <v>84</v>
      </c>
      <c r="P85" s="25">
        <v>91.84</v>
      </c>
      <c r="R85" s="25">
        <f>ROUND(P84-(P85-P84)*O85,0)</f>
        <v>89</v>
      </c>
      <c r="S85" s="25">
        <f>_xlfn.STDEV.P(R$2:R85)</f>
        <v>1.2336841923717512</v>
      </c>
      <c r="T85" s="25">
        <f>_xlfn.CONFIDENCE.NORM(0.01,S85,O85)</f>
        <v>0.34672202987656681</v>
      </c>
    </row>
    <row r="86" spans="2:20" x14ac:dyDescent="0.25">
      <c r="B86" s="25">
        <v>85</v>
      </c>
      <c r="C86" s="25">
        <v>3562.58</v>
      </c>
      <c r="E86" s="25">
        <f>ROUND(C85-(C86-C85)*B86,0)</f>
        <v>3694</v>
      </c>
      <c r="F86" s="25">
        <f>_xlfn.STDEV.P(E$2:E86)</f>
        <v>73.998032331456841</v>
      </c>
      <c r="G86" s="25">
        <f>_xlfn.CONFIDENCE.NORM(0.01,F86,B86)</f>
        <v>20.674155970206439</v>
      </c>
      <c r="O86" s="25">
        <v>85</v>
      </c>
      <c r="P86" s="25">
        <v>91.84</v>
      </c>
      <c r="R86" s="25">
        <f>ROUND(P85-(P86-P85)*O86,0)</f>
        <v>92</v>
      </c>
      <c r="S86" s="25">
        <f>_xlfn.STDEV.P(R$2:R86)</f>
        <v>1.2264157132596198</v>
      </c>
      <c r="T86" s="25">
        <f>_xlfn.CONFIDENCE.NORM(0.01,S86,O86)</f>
        <v>0.34264572910086433</v>
      </c>
    </row>
    <row r="87" spans="2:20" x14ac:dyDescent="0.25">
      <c r="B87" s="25">
        <v>86</v>
      </c>
      <c r="C87" s="25">
        <v>3562.27</v>
      </c>
      <c r="E87" s="25">
        <f>ROUND(C86-(C87-C86)*B87,0)</f>
        <v>3589</v>
      </c>
      <c r="F87" s="25">
        <f>_xlfn.STDEV.P(E$2:E87)</f>
        <v>73.646026065355613</v>
      </c>
      <c r="G87" s="25">
        <f>_xlfn.CONFIDENCE.NORM(0.01,F87,B87)</f>
        <v>20.455833084055399</v>
      </c>
      <c r="O87" s="25">
        <v>86</v>
      </c>
      <c r="P87" s="25">
        <v>91.85</v>
      </c>
      <c r="R87" s="25">
        <f>ROUND(P86-(P87-P86)*O87,0)</f>
        <v>91</v>
      </c>
      <c r="S87" s="25">
        <f>_xlfn.STDEV.P(R$2:R87)</f>
        <v>1.2235526929954854</v>
      </c>
      <c r="T87" s="25">
        <f>_xlfn.CONFIDENCE.NORM(0.01,S87,O87)</f>
        <v>0.33985254866638509</v>
      </c>
    </row>
    <row r="88" spans="2:20" x14ac:dyDescent="0.25">
      <c r="B88" s="25">
        <v>87</v>
      </c>
      <c r="C88" s="25">
        <v>3562.29</v>
      </c>
      <c r="E88" s="25">
        <f>ROUND(C87-(C88-C87)*B88,0)</f>
        <v>3561</v>
      </c>
      <c r="F88" s="25">
        <f>_xlfn.STDEV.P(E$2:E88)</f>
        <v>73.222519236177462</v>
      </c>
      <c r="G88" s="25">
        <f>_xlfn.CONFIDENCE.NORM(0.01,F88,B88)</f>
        <v>20.220976295131916</v>
      </c>
      <c r="O88" s="25">
        <v>87</v>
      </c>
      <c r="P88" s="25">
        <v>91.87</v>
      </c>
      <c r="R88" s="25">
        <f>ROUND(P87-(P88-P87)*O88,0)</f>
        <v>90</v>
      </c>
      <c r="S88" s="25">
        <f>_xlfn.STDEV.P(R$2:R88)</f>
        <v>1.2340157831641236</v>
      </c>
      <c r="T88" s="25">
        <f>_xlfn.CONFIDENCE.NORM(0.01,S88,O88)</f>
        <v>0.34078319292313719</v>
      </c>
    </row>
    <row r="89" spans="2:20" x14ac:dyDescent="0.25">
      <c r="B89" s="25">
        <v>88</v>
      </c>
      <c r="C89" s="25">
        <v>3560.3</v>
      </c>
      <c r="E89" s="25">
        <f>ROUND(C88-(C89-C88)*B89,0)</f>
        <v>3737</v>
      </c>
      <c r="F89" s="25">
        <f>_xlfn.STDEV.P(E$2:E89)</f>
        <v>75.250024024597366</v>
      </c>
      <c r="G89" s="25">
        <f>_xlfn.CONFIDENCE.NORM(0.01,F89,B89)</f>
        <v>20.662477155608631</v>
      </c>
      <c r="O89" s="25">
        <v>88</v>
      </c>
      <c r="P89" s="25">
        <v>91.86</v>
      </c>
      <c r="R89" s="25">
        <f>ROUND(P88-(P89-P88)*O89,0)</f>
        <v>93</v>
      </c>
      <c r="S89" s="25">
        <f>_xlfn.STDEV.P(R$2:R89)</f>
        <v>1.2323001772117854</v>
      </c>
      <c r="T89" s="25">
        <f>_xlfn.CONFIDENCE.NORM(0.01,S89,O89)</f>
        <v>0.33837031403694917</v>
      </c>
    </row>
    <row r="90" spans="2:20" x14ac:dyDescent="0.25">
      <c r="B90" s="25">
        <v>89</v>
      </c>
      <c r="C90" s="25">
        <v>3560.26</v>
      </c>
      <c r="E90" s="25">
        <f>ROUND(C89-(C90-C89)*B90,0)</f>
        <v>3564</v>
      </c>
      <c r="F90" s="25">
        <f>_xlfn.STDEV.P(E$2:E90)</f>
        <v>74.827549919742395</v>
      </c>
      <c r="G90" s="25">
        <f>_xlfn.CONFIDENCE.NORM(0.01,F90,B90)</f>
        <v>20.430716692987779</v>
      </c>
      <c r="O90" s="25">
        <v>89</v>
      </c>
      <c r="P90" s="25">
        <v>91.87</v>
      </c>
      <c r="R90" s="25">
        <f>ROUND(P89-(P90-P89)*O90,0)</f>
        <v>91</v>
      </c>
      <c r="S90" s="25">
        <f>_xlfn.STDEV.P(R$2:R90)</f>
        <v>1.2293018064934451</v>
      </c>
      <c r="T90" s="25">
        <f>_xlfn.CONFIDENCE.NORM(0.01,S90,O90)</f>
        <v>0.33564532001360126</v>
      </c>
    </row>
    <row r="91" spans="2:20" x14ac:dyDescent="0.25">
      <c r="B91" s="25">
        <v>90</v>
      </c>
      <c r="C91" s="25">
        <v>3560.27</v>
      </c>
      <c r="E91" s="25">
        <f>ROUND(C90-(C91-C90)*B91,0)</f>
        <v>3559</v>
      </c>
      <c r="F91" s="25">
        <f>_xlfn.STDEV.P(E$2:E91)</f>
        <v>74.410706285295689</v>
      </c>
      <c r="G91" s="25">
        <f>_xlfn.CONFIDENCE.NORM(0.01,F91,B91)</f>
        <v>20.203715838710728</v>
      </c>
      <c r="O91" s="25">
        <v>90</v>
      </c>
      <c r="P91" s="25">
        <v>91.85</v>
      </c>
      <c r="R91" s="25">
        <f>ROUND(P90-(P91-P90)*O91,0)</f>
        <v>94</v>
      </c>
      <c r="S91" s="25">
        <f>_xlfn.STDEV.P(R$2:R91)</f>
        <v>1.24168854069721</v>
      </c>
      <c r="T91" s="25">
        <f>_xlfn.CONFIDENCE.NORM(0.01,S91,O91)</f>
        <v>0.33713861470748085</v>
      </c>
    </row>
    <row r="92" spans="2:20" x14ac:dyDescent="0.25">
      <c r="B92" s="25">
        <v>91</v>
      </c>
      <c r="C92" s="25">
        <v>3559.05</v>
      </c>
      <c r="E92" s="25">
        <f>ROUND(C91-(C92-C91)*B92,0)</f>
        <v>3671</v>
      </c>
      <c r="F92" s="25">
        <f>_xlfn.STDEV.P(E$2:E92)</f>
        <v>74.906668974645967</v>
      </c>
      <c r="G92" s="25">
        <f>_xlfn.CONFIDENCE.NORM(0.01,F92,B92)</f>
        <v>20.226319737100056</v>
      </c>
      <c r="O92" s="25">
        <v>91</v>
      </c>
      <c r="P92" s="25">
        <v>91.83</v>
      </c>
      <c r="R92" s="25">
        <f>ROUND(P91-(P92-P91)*O92,0)</f>
        <v>94</v>
      </c>
      <c r="S92" s="25">
        <f>_xlfn.STDEV.P(R$2:R92)</f>
        <v>1.253273698908695</v>
      </c>
      <c r="T92" s="25">
        <f>_xlfn.CONFIDENCE.NORM(0.01,S92,O92)</f>
        <v>0.33840931520804068</v>
      </c>
    </row>
    <row r="93" spans="2:20" x14ac:dyDescent="0.25">
      <c r="B93" s="25">
        <v>92</v>
      </c>
      <c r="C93" s="25">
        <v>3559.72</v>
      </c>
      <c r="E93" s="25">
        <f>ROUND(C92-(C93-C92)*B93,0)</f>
        <v>3497</v>
      </c>
      <c r="F93" s="25">
        <f>_xlfn.STDEV.P(E$2:E93)</f>
        <v>74.791716931422911</v>
      </c>
      <c r="G93" s="25">
        <f>_xlfn.CONFIDENCE.NORM(0.01,F93,B93)</f>
        <v>20.085223511106594</v>
      </c>
      <c r="O93" s="25">
        <v>92</v>
      </c>
      <c r="P93" s="25">
        <v>91.83</v>
      </c>
      <c r="R93" s="25">
        <f>ROUND(P92-(P93-P92)*O93,0)</f>
        <v>92</v>
      </c>
      <c r="S93" s="25">
        <f>_xlfn.STDEV.P(R$2:R93)</f>
        <v>1.2464480489205492</v>
      </c>
      <c r="T93" s="25">
        <f>_xlfn.CONFIDENCE.NORM(0.01,S93,O93)</f>
        <v>0.3347320891230095</v>
      </c>
    </row>
    <row r="94" spans="2:20" x14ac:dyDescent="0.25">
      <c r="B94" s="25">
        <v>93</v>
      </c>
      <c r="C94" s="25">
        <v>3559.57</v>
      </c>
      <c r="E94" s="25">
        <f>ROUND(C93-(C94-C93)*B94,0)</f>
        <v>3574</v>
      </c>
      <c r="F94" s="25">
        <f>_xlfn.STDEV.P(E$2:E94)</f>
        <v>74.402297886954116</v>
      </c>
      <c r="G94" s="25">
        <f>_xlfn.CONFIDENCE.NORM(0.01,F94,B94)</f>
        <v>19.872932346718237</v>
      </c>
      <c r="O94" s="25">
        <v>93</v>
      </c>
      <c r="P94" s="25">
        <v>91.83</v>
      </c>
      <c r="R94" s="25">
        <f>ROUND(P93-(P94-P93)*O94,0)</f>
        <v>92</v>
      </c>
      <c r="S94" s="25">
        <f>_xlfn.STDEV.P(R$2:R94)</f>
        <v>1.2397327204585311</v>
      </c>
      <c r="T94" s="25">
        <f>_xlfn.CONFIDENCE.NORM(0.01,S94,O94)</f>
        <v>0.33113391899694633</v>
      </c>
    </row>
    <row r="95" spans="2:20" x14ac:dyDescent="0.25">
      <c r="B95" s="25">
        <v>94</v>
      </c>
      <c r="C95" s="25">
        <v>3559.79</v>
      </c>
      <c r="E95" s="25">
        <f>ROUND(C94-(C95-C94)*B95,0)</f>
        <v>3539</v>
      </c>
      <c r="F95" s="25">
        <f>_xlfn.STDEV.P(E$2:E95)</f>
        <v>74.037643515383465</v>
      </c>
      <c r="G95" s="25">
        <f>_xlfn.CONFIDENCE.NORM(0.01,F95,B95)</f>
        <v>19.670062518760659</v>
      </c>
      <c r="O95" s="25">
        <v>94</v>
      </c>
      <c r="P95" s="25">
        <v>91.85</v>
      </c>
      <c r="R95" s="25">
        <f>ROUND(P94-(P95-P94)*O95,0)</f>
        <v>90</v>
      </c>
      <c r="S95" s="25">
        <f>_xlfn.STDEV.P(R$2:R95)</f>
        <v>1.2495627347464393</v>
      </c>
      <c r="T95" s="25">
        <f>_xlfn.CONFIDENCE.NORM(0.01,S95,O95)</f>
        <v>0.33197946269682405</v>
      </c>
    </row>
    <row r="96" spans="2:20" x14ac:dyDescent="0.25">
      <c r="B96" s="25">
        <v>95</v>
      </c>
      <c r="C96" s="25">
        <v>3559.93</v>
      </c>
      <c r="E96" s="25">
        <f>ROUND(C95-(C96-C95)*B96,0)</f>
        <v>3546</v>
      </c>
      <c r="F96" s="25">
        <f>_xlfn.STDEV.P(E$2:E96)</f>
        <v>73.66088352560574</v>
      </c>
      <c r="G96" s="25">
        <f>_xlfn.CONFIDENCE.NORM(0.01,F96,B96)</f>
        <v>19.466693930154584</v>
      </c>
      <c r="O96" s="25">
        <v>95</v>
      </c>
      <c r="P96" s="25">
        <v>91.84</v>
      </c>
      <c r="R96" s="25">
        <f>ROUND(P95-(P96-P95)*O96,0)</f>
        <v>93</v>
      </c>
      <c r="S96" s="25">
        <f>_xlfn.STDEV.P(R$2:R96)</f>
        <v>1.247593361907597</v>
      </c>
      <c r="T96" s="25">
        <f>_xlfn.CONFIDENCE.NORM(0.01,S96,O96)</f>
        <v>0.32970712490986309</v>
      </c>
    </row>
    <row r="97" spans="2:20" x14ac:dyDescent="0.25">
      <c r="B97" s="25">
        <v>96</v>
      </c>
      <c r="C97" s="25">
        <v>3560.17</v>
      </c>
      <c r="E97" s="25">
        <f>ROUND(C96-(C97-C96)*B97,0)</f>
        <v>3537</v>
      </c>
      <c r="F97" s="25">
        <f>_xlfn.STDEV.P(E$2:E97)</f>
        <v>73.313088321737155</v>
      </c>
      <c r="G97" s="25">
        <f>_xlfn.CONFIDENCE.NORM(0.01,F97,B97)</f>
        <v>19.27360604276625</v>
      </c>
      <c r="O97" s="25">
        <v>96</v>
      </c>
      <c r="P97" s="25">
        <v>91.83</v>
      </c>
      <c r="R97" s="25">
        <f>ROUND(P96-(P97-P96)*O97,0)</f>
        <v>93</v>
      </c>
      <c r="S97" s="25">
        <f>_xlfn.STDEV.P(R$2:R97)</f>
        <v>1.2455666825493852</v>
      </c>
      <c r="T97" s="25">
        <f>_xlfn.CONFIDENCE.NORM(0.01,S97,O97)</f>
        <v>0.32745260210698629</v>
      </c>
    </row>
    <row r="98" spans="2:20" x14ac:dyDescent="0.25">
      <c r="B98" s="25">
        <v>97</v>
      </c>
      <c r="C98" s="25">
        <v>3559.46</v>
      </c>
      <c r="E98" s="25">
        <f>ROUND(C97-(C98-C97)*B98,0)</f>
        <v>3629</v>
      </c>
      <c r="F98" s="25">
        <f>_xlfn.STDEV.P(E$2:E98)</f>
        <v>73.269776836585706</v>
      </c>
      <c r="G98" s="25">
        <f>_xlfn.CONFIDENCE.NORM(0.01,F98,B98)</f>
        <v>19.162672671113977</v>
      </c>
      <c r="O98" s="25">
        <v>97</v>
      </c>
      <c r="P98" s="25">
        <v>91.82</v>
      </c>
      <c r="R98" s="25">
        <f>ROUND(P97-(P98-P97)*O98,0)</f>
        <v>93</v>
      </c>
      <c r="S98" s="25">
        <f>_xlfn.STDEV.P(R$2:R98)</f>
        <v>1.2434870179717938</v>
      </c>
      <c r="T98" s="25">
        <f>_xlfn.CONFIDENCE.NORM(0.01,S98,O98)</f>
        <v>0.32521642244548005</v>
      </c>
    </row>
    <row r="99" spans="2:20" x14ac:dyDescent="0.25">
      <c r="B99" s="25">
        <v>98</v>
      </c>
      <c r="C99" s="25">
        <v>3559.41</v>
      </c>
      <c r="E99" s="25">
        <f>ROUND(C98-(C99-C98)*B99,0)</f>
        <v>3564</v>
      </c>
      <c r="F99" s="25">
        <f>_xlfn.STDEV.P(E$2:E99)</f>
        <v>72.895905197655566</v>
      </c>
      <c r="G99" s="25">
        <f>_xlfn.CONFIDENCE.NORM(0.01,F99,B99)</f>
        <v>18.96737256992947</v>
      </c>
      <c r="O99" s="25">
        <v>98</v>
      </c>
      <c r="P99" s="25">
        <v>91.82</v>
      </c>
      <c r="R99" s="25">
        <f>ROUND(P98-(P99-P98)*O99,0)</f>
        <v>92</v>
      </c>
      <c r="S99" s="25">
        <f>_xlfn.STDEV.P(R$2:R99)</f>
        <v>1.2371279136783577</v>
      </c>
      <c r="T99" s="25">
        <f>_xlfn.CONFIDENCE.NORM(0.01,S99,O99)</f>
        <v>0.32189827387110387</v>
      </c>
    </row>
    <row r="100" spans="2:20" x14ac:dyDescent="0.25">
      <c r="B100" s="25">
        <v>99</v>
      </c>
      <c r="C100" s="25">
        <v>3559.19</v>
      </c>
      <c r="E100" s="25">
        <f>ROUND(C99-(C100-C99)*B100,0)</f>
        <v>3581</v>
      </c>
      <c r="F100" s="25">
        <f>_xlfn.STDEV.P(E$2:E100)</f>
        <v>72.556032971906248</v>
      </c>
      <c r="G100" s="25">
        <f>_xlfn.CONFIDENCE.NORM(0.01,F100,B100)</f>
        <v>18.783348302544397</v>
      </c>
      <c r="O100" s="25">
        <v>99</v>
      </c>
      <c r="P100" s="25">
        <v>91.8</v>
      </c>
      <c r="R100" s="25">
        <f>ROUND(P99-(P100-P99)*O100,0)</f>
        <v>94</v>
      </c>
      <c r="S100" s="25">
        <f>_xlfn.STDEV.P(R$2:R100)</f>
        <v>1.2473093171297618</v>
      </c>
      <c r="T100" s="25">
        <f>_xlfn.CONFIDENCE.NORM(0.01,S100,O100)</f>
        <v>0.32290416640789488</v>
      </c>
    </row>
    <row r="101" spans="2:20" x14ac:dyDescent="0.25">
      <c r="B101" s="25">
        <v>100</v>
      </c>
      <c r="C101" s="25">
        <v>3558.94</v>
      </c>
      <c r="E101" s="25">
        <f>ROUND(C100-(C101-C100)*B101,0)</f>
        <v>3584</v>
      </c>
      <c r="F101" s="25">
        <f>_xlfn.STDEV.P(E$2:E101)</f>
        <v>72.22982417256739</v>
      </c>
      <c r="G101" s="25">
        <f>_xlfn.CONFIDENCE.NORM(0.01,F101,B101)</f>
        <v>18.605169769388375</v>
      </c>
      <c r="O101" s="25">
        <v>100</v>
      </c>
      <c r="P101" s="25">
        <v>91.79</v>
      </c>
      <c r="R101" s="25">
        <f>ROUND(P100-(P101-P100)*O101,0)</f>
        <v>93</v>
      </c>
      <c r="S101" s="25">
        <f>_xlfn.STDEV.P(R$2:R101)</f>
        <v>1.2450272085380301</v>
      </c>
      <c r="T101" s="25">
        <f>_xlfn.CONFIDENCE.NORM(0.01,S101,O101)</f>
        <v>0.32069775674679452</v>
      </c>
    </row>
    <row r="102" spans="2:20" x14ac:dyDescent="0.25">
      <c r="B102" s="25">
        <v>101</v>
      </c>
      <c r="C102" s="25">
        <v>3558</v>
      </c>
      <c r="E102" s="25">
        <f>ROUND(C101-(C102-C101)*B102,0)</f>
        <v>3654</v>
      </c>
      <c r="F102" s="25">
        <f>_xlfn.STDEV.P(E$2:E102)</f>
        <v>72.460693501615253</v>
      </c>
      <c r="G102" s="25">
        <f>_xlfn.CONFIDENCE.NORM(0.01,F102,B102)</f>
        <v>18.572008720653077</v>
      </c>
      <c r="O102" s="25">
        <v>101</v>
      </c>
      <c r="P102" s="25">
        <v>91.78</v>
      </c>
      <c r="R102" s="25">
        <f>ROUND(P101-(P102-P101)*O102,0)</f>
        <v>93</v>
      </c>
      <c r="S102" s="25">
        <f>_xlfn.STDEV.P(R$2:R102)</f>
        <v>1.242708367185936</v>
      </c>
      <c r="T102" s="25">
        <f>_xlfn.CONFIDENCE.NORM(0.01,S102,O102)</f>
        <v>0.31851186508574159</v>
      </c>
    </row>
    <row r="103" spans="2:20" x14ac:dyDescent="0.25">
      <c r="B103" s="25">
        <v>102</v>
      </c>
      <c r="C103" s="25">
        <v>3556.36</v>
      </c>
      <c r="E103" s="25">
        <f>ROUND(C102-(C103-C102)*B103,0)</f>
        <v>3725</v>
      </c>
      <c r="F103" s="25">
        <f>_xlfn.STDEV.P(E$2:E103)</f>
        <v>73.876409985366976</v>
      </c>
      <c r="G103" s="25">
        <f>_xlfn.CONFIDENCE.NORM(0.01,F103,B103)</f>
        <v>18.841816786334704</v>
      </c>
      <c r="O103" s="25">
        <v>102</v>
      </c>
      <c r="P103" s="25">
        <v>91.78</v>
      </c>
      <c r="R103" s="25">
        <f>ROUND(P102-(P103-P102)*O103,0)</f>
        <v>92</v>
      </c>
      <c r="S103" s="25">
        <f>_xlfn.STDEV.P(R$2:R103)</f>
        <v>1.236603433875245</v>
      </c>
      <c r="T103" s="25">
        <f>_xlfn.CONFIDENCE.NORM(0.01,S103,O103)</f>
        <v>0.31538965338251856</v>
      </c>
    </row>
    <row r="104" spans="2:20" x14ac:dyDescent="0.25">
      <c r="B104" s="25">
        <v>103</v>
      </c>
      <c r="C104" s="25">
        <v>3555.98</v>
      </c>
      <c r="E104" s="25">
        <f>ROUND(C103-(C104-C103)*B104,0)</f>
        <v>3596</v>
      </c>
      <c r="F104" s="25">
        <f>_xlfn.STDEV.P(E$2:E104)</f>
        <v>73.586489516377611</v>
      </c>
      <c r="G104" s="25">
        <f>_xlfn.CONFIDENCE.NORM(0.01,F104,B104)</f>
        <v>18.676545593760814</v>
      </c>
      <c r="O104" s="25">
        <v>103</v>
      </c>
      <c r="P104" s="25">
        <v>91.78</v>
      </c>
      <c r="R104" s="25">
        <f>ROUND(P103-(P104-P103)*O104,0)</f>
        <v>92</v>
      </c>
      <c r="S104" s="25">
        <f>_xlfn.STDEV.P(R$2:R104)</f>
        <v>1.2305875988482335</v>
      </c>
      <c r="T104" s="25">
        <f>_xlfn.CONFIDENCE.NORM(0.01,S104,O104)</f>
        <v>0.31232805842559574</v>
      </c>
    </row>
    <row r="105" spans="2:20" x14ac:dyDescent="0.25">
      <c r="B105" s="25">
        <v>104</v>
      </c>
      <c r="C105" s="25">
        <v>3555.1</v>
      </c>
      <c r="E105" s="25">
        <f>ROUND(C104-(C105-C104)*B105,0)</f>
        <v>3648</v>
      </c>
      <c r="F105" s="25">
        <f>_xlfn.STDEV.P(E$2:E105)</f>
        <v>73.692578689079369</v>
      </c>
      <c r="G105" s="25">
        <f>_xlfn.CONFIDENCE.NORM(0.01,F105,B105)</f>
        <v>18.613333714001268</v>
      </c>
      <c r="O105" s="25">
        <v>104</v>
      </c>
      <c r="P105" s="25">
        <v>91.79</v>
      </c>
      <c r="R105" s="25">
        <f>ROUND(P104-(P105-P104)*O105,0)</f>
        <v>91</v>
      </c>
      <c r="S105" s="25">
        <f>_xlfn.STDEV.P(R$2:R105)</f>
        <v>1.2287023472794609</v>
      </c>
      <c r="T105" s="25">
        <f>_xlfn.CONFIDENCE.NORM(0.01,S105,O105)</f>
        <v>0.31034667577019476</v>
      </c>
    </row>
    <row r="106" spans="2:20" x14ac:dyDescent="0.25">
      <c r="B106" s="25">
        <v>105</v>
      </c>
      <c r="C106" s="25">
        <v>3555.44</v>
      </c>
      <c r="E106" s="25">
        <f>ROUND(C105-(C106-C105)*B106,0)</f>
        <v>3519</v>
      </c>
      <c r="F106" s="25">
        <f>_xlfn.STDEV.P(E$2:E106)</f>
        <v>73.473839421695402</v>
      </c>
      <c r="G106" s="25">
        <f>_xlfn.CONFIDENCE.NORM(0.01,F106,B106)</f>
        <v>18.469501117869974</v>
      </c>
      <c r="O106" s="25">
        <v>105</v>
      </c>
      <c r="P106" s="25">
        <v>91.78</v>
      </c>
      <c r="R106" s="25">
        <f>ROUND(P105-(P106-P105)*O106,0)</f>
        <v>93</v>
      </c>
      <c r="S106" s="25">
        <f>_xlfn.STDEV.P(R$2:R106)</f>
        <v>1.2266038138289681</v>
      </c>
      <c r="T106" s="25">
        <f>_xlfn.CONFIDENCE.NORM(0.01,S106,O106)</f>
        <v>0.3083377796643112</v>
      </c>
    </row>
    <row r="107" spans="2:20" x14ac:dyDescent="0.25">
      <c r="B107" s="25">
        <v>106</v>
      </c>
      <c r="C107" s="25">
        <v>3555.78</v>
      </c>
      <c r="E107" s="25">
        <f>ROUND(C106-(C107-C106)*B107,0)</f>
        <v>3519</v>
      </c>
      <c r="F107" s="25">
        <f>_xlfn.STDEV.P(E$2:E107)</f>
        <v>73.256101385307417</v>
      </c>
      <c r="G107" s="25">
        <f>_xlfn.CONFIDENCE.NORM(0.01,F107,B107)</f>
        <v>18.327699230455703</v>
      </c>
      <c r="O107" s="25">
        <v>106</v>
      </c>
      <c r="P107" s="25">
        <v>91.79</v>
      </c>
      <c r="R107" s="25">
        <f>ROUND(P106-(P107-P106)*O107,0)</f>
        <v>91</v>
      </c>
      <c r="S107" s="25">
        <f>_xlfn.STDEV.P(R$2:R107)</f>
        <v>1.22478347560773</v>
      </c>
      <c r="T107" s="25">
        <f>_xlfn.CONFIDENCE.NORM(0.01,S107,O107)</f>
        <v>0.30642448531765332</v>
      </c>
    </row>
    <row r="108" spans="2:20" x14ac:dyDescent="0.25">
      <c r="B108" s="25">
        <v>107</v>
      </c>
      <c r="C108" s="25">
        <v>3557.08</v>
      </c>
      <c r="E108" s="25">
        <f>ROUND(C107-(C108-C107)*B108,0)</f>
        <v>3417</v>
      </c>
      <c r="F108" s="25">
        <f>_xlfn.STDEV.P(E$2:E108)</f>
        <v>74.265697556291613</v>
      </c>
      <c r="G108" s="25">
        <f>_xlfn.CONFIDENCE.NORM(0.01,F108,B108)</f>
        <v>18.493259140525218</v>
      </c>
      <c r="O108" s="25">
        <v>107</v>
      </c>
      <c r="P108" s="25">
        <v>91.78</v>
      </c>
      <c r="R108" s="25">
        <f>ROUND(P107-(P108-P107)*O108,0)</f>
        <v>93</v>
      </c>
      <c r="S108" s="25">
        <f>_xlfn.STDEV.P(R$2:R108)</f>
        <v>1.2227565727181453</v>
      </c>
      <c r="T108" s="25">
        <f>_xlfn.CONFIDENCE.NORM(0.01,S108,O108)</f>
        <v>0.30448450508281039</v>
      </c>
    </row>
    <row r="109" spans="2:20" x14ac:dyDescent="0.25">
      <c r="B109" s="25">
        <v>108</v>
      </c>
      <c r="C109" s="25">
        <v>3557.54</v>
      </c>
      <c r="E109" s="25">
        <f>ROUND(C108-(C109-C108)*B109,0)</f>
        <v>3507</v>
      </c>
      <c r="F109" s="25">
        <f>_xlfn.STDEV.P(E$2:E109)</f>
        <v>74.110386932623385</v>
      </c>
      <c r="G109" s="25">
        <f>_xlfn.CONFIDENCE.NORM(0.01,F109,B109)</f>
        <v>18.368947908860882</v>
      </c>
      <c r="O109" s="25">
        <v>108</v>
      </c>
      <c r="P109" s="25">
        <v>91.78</v>
      </c>
      <c r="R109" s="25">
        <f>ROUND(P108-(P109-P108)*O109,0)</f>
        <v>92</v>
      </c>
      <c r="S109" s="25">
        <f>_xlfn.STDEV.P(R$2:R109)</f>
        <v>1.2170840192628984</v>
      </c>
      <c r="T109" s="25">
        <f>_xlfn.CONFIDENCE.NORM(0.01,S109,O109)</f>
        <v>0.30166558124804316</v>
      </c>
    </row>
    <row r="110" spans="2:20" x14ac:dyDescent="0.25">
      <c r="B110" s="25">
        <v>109</v>
      </c>
      <c r="C110" s="25">
        <v>3556.87</v>
      </c>
      <c r="E110" s="25">
        <f>ROUND(C109-(C110-C109)*B110,0)</f>
        <v>3631</v>
      </c>
      <c r="F110" s="25">
        <f>_xlfn.STDEV.P(E$2:E110)</f>
        <v>74.064442353099963</v>
      </c>
      <c r="G110" s="25">
        <f>_xlfn.CONFIDENCE.NORM(0.01,F110,B110)</f>
        <v>18.273157095656074</v>
      </c>
      <c r="O110" s="25">
        <v>109</v>
      </c>
      <c r="P110" s="25">
        <v>91.79</v>
      </c>
      <c r="R110" s="25">
        <f>ROUND(P109-(P110-P109)*O110,0)</f>
        <v>91</v>
      </c>
      <c r="S110" s="25">
        <f>_xlfn.STDEV.P(R$2:R110)</f>
        <v>1.2153844371320248</v>
      </c>
      <c r="T110" s="25">
        <f>_xlfn.CONFIDENCE.NORM(0.01,S110,O110)</f>
        <v>0.29985928531600525</v>
      </c>
    </row>
    <row r="111" spans="2:20" x14ac:dyDescent="0.25">
      <c r="B111" s="25">
        <v>110</v>
      </c>
      <c r="C111" s="25">
        <v>3557.08</v>
      </c>
      <c r="E111" s="25">
        <f>ROUND(C110-(C111-C110)*B111,0)</f>
        <v>3534</v>
      </c>
      <c r="F111" s="25">
        <f>_xlfn.STDEV.P(E$2:E111)</f>
        <v>73.776256007019114</v>
      </c>
      <c r="G111" s="25">
        <f>_xlfn.CONFIDENCE.NORM(0.01,F111,B111)</f>
        <v>18.119130331571668</v>
      </c>
      <c r="O111" s="25">
        <v>110</v>
      </c>
      <c r="P111" s="25">
        <v>91.79</v>
      </c>
      <c r="R111" s="25">
        <f>ROUND(P110-(P111-P110)*O111,0)</f>
        <v>92</v>
      </c>
      <c r="S111" s="25">
        <f>_xlfn.STDEV.P(R$2:R111)</f>
        <v>1.2098477637993337</v>
      </c>
      <c r="T111" s="25">
        <f>_xlfn.CONFIDENCE.NORM(0.01,S111,O111)</f>
        <v>0.29713339358878621</v>
      </c>
    </row>
    <row r="112" spans="2:20" x14ac:dyDescent="0.25">
      <c r="B112" s="25">
        <v>111</v>
      </c>
      <c r="C112" s="25">
        <v>3557.97</v>
      </c>
      <c r="E112" s="25">
        <f>ROUND(C111-(C112-C111)*B112,0)</f>
        <v>3458</v>
      </c>
      <c r="F112" s="25">
        <f>_xlfn.STDEV.P(E$2:E112)</f>
        <v>74.099375666944638</v>
      </c>
      <c r="G112" s="25">
        <f>_xlfn.CONFIDENCE.NORM(0.01,F112,B112)</f>
        <v>18.116326494301614</v>
      </c>
      <c r="O112" s="25">
        <v>111</v>
      </c>
      <c r="P112" s="25">
        <v>91.78</v>
      </c>
      <c r="R112" s="25">
        <f>ROUND(P111-(P112-P111)*O112,0)</f>
        <v>93</v>
      </c>
      <c r="S112" s="25">
        <f>_xlfn.STDEV.P(R$2:R112)</f>
        <v>1.2080095155636812</v>
      </c>
      <c r="T112" s="25">
        <f>_xlfn.CONFIDENCE.NORM(0.01,S112,O112)</f>
        <v>0.29534249911281546</v>
      </c>
    </row>
    <row r="113" spans="2:20" x14ac:dyDescent="0.25">
      <c r="B113" s="25">
        <v>112</v>
      </c>
      <c r="C113" s="25">
        <v>3558</v>
      </c>
      <c r="E113" s="25">
        <f>ROUND(C112-(C113-C112)*B113,0)</f>
        <v>3555</v>
      </c>
      <c r="F113" s="25">
        <f>_xlfn.STDEV.P(E$2:E113)</f>
        <v>73.770137340697033</v>
      </c>
      <c r="G113" s="25">
        <f>_xlfn.CONFIDENCE.NORM(0.01,F113,B113)</f>
        <v>17.955134397394936</v>
      </c>
      <c r="O113" s="25">
        <v>112</v>
      </c>
      <c r="P113" s="25">
        <v>91.79</v>
      </c>
      <c r="R113" s="25">
        <f>ROUND(P112-(P113-P112)*O113,0)</f>
        <v>91</v>
      </c>
      <c r="S113" s="25">
        <f>_xlfn.STDEV.P(R$2:R113)</f>
        <v>1.206421405158238</v>
      </c>
      <c r="T113" s="25">
        <f>_xlfn.CONFIDENCE.NORM(0.01,S113,O113)</f>
        <v>0.29363451459321277</v>
      </c>
    </row>
    <row r="114" spans="2:20" x14ac:dyDescent="0.25">
      <c r="B114" s="25">
        <v>113</v>
      </c>
      <c r="C114" s="25">
        <v>3558.63</v>
      </c>
      <c r="E114" s="25">
        <f>ROUND(C113-(C114-C113)*B114,0)</f>
        <v>3487</v>
      </c>
      <c r="F114" s="25">
        <f>_xlfn.STDEV.P(E$2:E114)</f>
        <v>73.770526172426059</v>
      </c>
      <c r="G114" s="25">
        <f>_xlfn.CONFIDENCE.NORM(0.01,F114,B114)</f>
        <v>17.875604568426198</v>
      </c>
      <c r="O114" s="25">
        <v>113</v>
      </c>
      <c r="P114" s="25">
        <v>91.81</v>
      </c>
      <c r="R114" s="25">
        <f>ROUND(P113-(P114-P113)*O114,0)</f>
        <v>90</v>
      </c>
      <c r="S114" s="25">
        <f>_xlfn.STDEV.P(R$2:R114)</f>
        <v>1.2157378989284915</v>
      </c>
      <c r="T114" s="25">
        <f>_xlfn.CONFIDENCE.NORM(0.01,S114,O114)</f>
        <v>0.29458987305173934</v>
      </c>
    </row>
    <row r="115" spans="2:20" x14ac:dyDescent="0.25">
      <c r="B115" s="25">
        <v>114</v>
      </c>
      <c r="C115" s="25">
        <v>3559</v>
      </c>
      <c r="E115" s="25">
        <f>ROUND(C114-(C115-C114)*B115,0)</f>
        <v>3516</v>
      </c>
      <c r="F115" s="25">
        <f>_xlfn.STDEV.P(E$2:E115)</f>
        <v>73.563311948834254</v>
      </c>
      <c r="G115" s="25">
        <f>_xlfn.CONFIDENCE.NORM(0.01,F115,B115)</f>
        <v>17.747039977707988</v>
      </c>
      <c r="O115" s="25">
        <v>114</v>
      </c>
      <c r="P115" s="25">
        <v>91.83</v>
      </c>
      <c r="R115" s="25">
        <f>ROUND(P114-(P115-P114)*O115,0)</f>
        <v>90</v>
      </c>
      <c r="S115" s="25">
        <f>_xlfn.STDEV.P(R$2:R115)</f>
        <v>1.224570279086119</v>
      </c>
      <c r="T115" s="25">
        <f>_xlfn.CONFIDENCE.NORM(0.01,S115,O115)</f>
        <v>0.29542576486455724</v>
      </c>
    </row>
    <row r="116" spans="2:20" x14ac:dyDescent="0.25">
      <c r="B116" s="25">
        <v>115</v>
      </c>
      <c r="C116" s="25">
        <v>3558.1</v>
      </c>
      <c r="E116" s="25">
        <f>ROUND(C115-(C116-C115)*B116,0)</f>
        <v>3663</v>
      </c>
      <c r="F116" s="25">
        <f>_xlfn.STDEV.P(E$2:E116)</f>
        <v>73.863269174071135</v>
      </c>
      <c r="G116" s="25">
        <f>_xlfn.CONFIDENCE.NORM(0.01,F116,B116)</f>
        <v>17.741759381569096</v>
      </c>
      <c r="O116" s="25">
        <v>115</v>
      </c>
      <c r="P116" s="25">
        <v>91.83</v>
      </c>
      <c r="R116" s="25">
        <f>ROUND(P115-(P116-P115)*O116,0)</f>
        <v>92</v>
      </c>
      <c r="S116" s="25">
        <f>_xlfn.STDEV.P(R$2:R116)</f>
        <v>1.2192366448804277</v>
      </c>
      <c r="T116" s="25">
        <f>_xlfn.CONFIDENCE.NORM(0.01,S116,O116)</f>
        <v>0.29285737585865773</v>
      </c>
    </row>
    <row r="117" spans="2:20" x14ac:dyDescent="0.25">
      <c r="B117" s="25">
        <v>116</v>
      </c>
      <c r="C117" s="25">
        <v>3558.07</v>
      </c>
      <c r="E117" s="25">
        <f>ROUND(C116-(C117-C116)*B117,0)</f>
        <v>3562</v>
      </c>
      <c r="F117" s="25">
        <f>_xlfn.STDEV.P(E$2:E117)</f>
        <v>73.54426300323945</v>
      </c>
      <c r="G117" s="25">
        <f>_xlfn.CONFIDENCE.NORM(0.01,F117,B117)</f>
        <v>17.588827318773632</v>
      </c>
      <c r="O117" s="25">
        <v>116</v>
      </c>
      <c r="P117" s="25">
        <v>91.82</v>
      </c>
      <c r="R117" s="25">
        <f>ROUND(P116-(P117-P116)*O117,0)</f>
        <v>93</v>
      </c>
      <c r="S117" s="25">
        <f>_xlfn.STDEV.P(R$2:R117)</f>
        <v>1.2176609703459831</v>
      </c>
      <c r="T117" s="25">
        <f>_xlfn.CONFIDENCE.NORM(0.01,S117,O117)</f>
        <v>0.29121548936158975</v>
      </c>
    </row>
    <row r="118" spans="2:20" x14ac:dyDescent="0.25">
      <c r="B118" s="25">
        <v>117</v>
      </c>
      <c r="C118" s="25">
        <v>3559.05</v>
      </c>
      <c r="E118" s="25">
        <f>ROUND(C117-(C118-C117)*B118,0)</f>
        <v>3443</v>
      </c>
      <c r="F118" s="25">
        <f>_xlfn.STDEV.P(E$2:E118)</f>
        <v>74.030542983757798</v>
      </c>
      <c r="G118" s="25">
        <f>_xlfn.CONFIDENCE.NORM(0.01,F118,B118)</f>
        <v>17.629300616973413</v>
      </c>
      <c r="O118" s="25">
        <v>117</v>
      </c>
      <c r="P118" s="25">
        <v>91.82</v>
      </c>
      <c r="R118" s="25">
        <f>ROUND(P117-(P118-P117)*O118,0)</f>
        <v>92</v>
      </c>
      <c r="S118" s="25">
        <f>_xlfn.STDEV.P(R$2:R118)</f>
        <v>1.2124470130751852</v>
      </c>
      <c r="T118" s="25">
        <f>_xlfn.CONFIDENCE.NORM(0.01,S118,O118)</f>
        <v>0.28872667974816141</v>
      </c>
    </row>
    <row r="119" spans="2:20" x14ac:dyDescent="0.25">
      <c r="B119" s="25">
        <v>118</v>
      </c>
      <c r="C119" s="25">
        <v>3558.01</v>
      </c>
      <c r="E119" s="25">
        <f>ROUND(C118-(C119-C118)*B119,0)</f>
        <v>3682</v>
      </c>
      <c r="F119" s="25">
        <f>_xlfn.STDEV.P(E$2:E119)</f>
        <v>74.559777162912482</v>
      </c>
      <c r="G119" s="25">
        <f>_xlfn.CONFIDENCE.NORM(0.01,F119,B119)</f>
        <v>17.679935541170668</v>
      </c>
      <c r="O119" s="25">
        <v>118</v>
      </c>
      <c r="P119" s="25">
        <v>91.82</v>
      </c>
      <c r="R119" s="25">
        <f>ROUND(P118-(P119-P118)*O119,0)</f>
        <v>92</v>
      </c>
      <c r="S119" s="25">
        <f>_xlfn.STDEV.P(R$2:R119)</f>
        <v>1.207299464917085</v>
      </c>
      <c r="T119" s="25">
        <f>_xlfn.CONFIDENCE.NORM(0.01,S119,O119)</f>
        <v>0.28628004979126082</v>
      </c>
    </row>
    <row r="120" spans="2:20" x14ac:dyDescent="0.25">
      <c r="B120" s="25">
        <v>119</v>
      </c>
      <c r="C120" s="25">
        <v>3557.31</v>
      </c>
      <c r="E120" s="25">
        <f>ROUND(C119-(C120-C119)*B120,0)</f>
        <v>3641</v>
      </c>
      <c r="F120" s="25">
        <f>_xlfn.STDEV.P(E$2:E120)</f>
        <v>74.603890071581276</v>
      </c>
      <c r="G120" s="25">
        <f>_xlfn.CONFIDENCE.NORM(0.01,F120,B120)</f>
        <v>17.615909576282473</v>
      </c>
      <c r="O120" s="25">
        <v>119</v>
      </c>
      <c r="P120" s="25">
        <v>91.83</v>
      </c>
      <c r="R120" s="25">
        <f>ROUND(P119-(P120-P119)*O120,0)</f>
        <v>91</v>
      </c>
      <c r="S120" s="25">
        <f>_xlfn.STDEV.P(R$2:R120)</f>
        <v>1.2055691626203662</v>
      </c>
      <c r="T120" s="25">
        <f>_xlfn.CONFIDENCE.NORM(0.01,S120,O120)</f>
        <v>0.28466608559283152</v>
      </c>
    </row>
    <row r="121" spans="2:20" x14ac:dyDescent="0.25">
      <c r="B121" s="25">
        <v>120</v>
      </c>
      <c r="C121" s="25">
        <v>3556.99</v>
      </c>
      <c r="E121" s="25">
        <f>ROUND(C120-(C121-C120)*B121,0)</f>
        <v>3596</v>
      </c>
      <c r="F121" s="25">
        <f>_xlfn.STDEV.P(E$2:E121)</f>
        <v>74.357804267982232</v>
      </c>
      <c r="G121" s="25">
        <f>_xlfn.CONFIDENCE.NORM(0.01,F121,B121)</f>
        <v>17.484491788455834</v>
      </c>
      <c r="O121" s="25">
        <v>120</v>
      </c>
      <c r="P121" s="25">
        <v>91.84</v>
      </c>
      <c r="R121" s="25">
        <f>ROUND(P120-(P121-P120)*O121,0)</f>
        <v>91</v>
      </c>
      <c r="S121" s="25">
        <f>_xlfn.STDEV.P(R$2:R121)</f>
        <v>1.2038098519792155</v>
      </c>
      <c r="T121" s="25">
        <f>_xlfn.CONFIDENCE.NORM(0.01,S121,O121)</f>
        <v>0.28306381124349439</v>
      </c>
    </row>
    <row r="122" spans="2:20" x14ac:dyDescent="0.25">
      <c r="B122" s="25">
        <v>121</v>
      </c>
      <c r="C122" s="25">
        <v>3557.26</v>
      </c>
      <c r="E122" s="25">
        <f>ROUND(C121-(C122-C121)*B122,0)</f>
        <v>3524</v>
      </c>
      <c r="F122" s="25">
        <f>_xlfn.STDEV.P(E$2:E122)</f>
        <v>74.12970411310657</v>
      </c>
      <c r="G122" s="25">
        <f>_xlfn.CONFIDENCE.NORM(0.01,F122,B122)</f>
        <v>17.35867855617721</v>
      </c>
      <c r="O122" s="25">
        <v>121</v>
      </c>
      <c r="P122" s="25">
        <v>91.85</v>
      </c>
      <c r="R122" s="25">
        <f>ROUND(P121-(P122-P121)*O122,0)</f>
        <v>91</v>
      </c>
      <c r="S122" s="25">
        <f>_xlfn.STDEV.P(R$2:R122)</f>
        <v>1.2020234289515248</v>
      </c>
      <c r="T122" s="25">
        <f>_xlfn.CONFIDENCE.NORM(0.01,S122,O122)</f>
        <v>0.28147337925869698</v>
      </c>
    </row>
    <row r="123" spans="2:20" x14ac:dyDescent="0.25">
      <c r="B123" s="25">
        <v>122</v>
      </c>
      <c r="C123" s="25">
        <v>3557.38</v>
      </c>
      <c r="E123" s="25">
        <f>ROUND(C122-(C123-C122)*B123,0)</f>
        <v>3543</v>
      </c>
      <c r="F123" s="25">
        <f>_xlfn.STDEV.P(E$2:E123)</f>
        <v>73.844456999938018</v>
      </c>
      <c r="G123" s="25">
        <f>_xlfn.CONFIDENCE.NORM(0.01,F123,B123)</f>
        <v>17.220869100531658</v>
      </c>
      <c r="O123" s="25">
        <v>122</v>
      </c>
      <c r="P123" s="25">
        <v>91.85</v>
      </c>
      <c r="R123" s="25">
        <f>ROUND(P122-(P123-P122)*O123,0)</f>
        <v>92</v>
      </c>
      <c r="S123" s="25">
        <f>_xlfn.STDEV.P(R$2:R123)</f>
        <v>1.1970924222470181</v>
      </c>
      <c r="T123" s="25">
        <f>_xlfn.CONFIDENCE.NORM(0.01,S123,O123)</f>
        <v>0.2791674926226565</v>
      </c>
    </row>
    <row r="124" spans="2:20" x14ac:dyDescent="0.25">
      <c r="B124" s="25">
        <v>123</v>
      </c>
      <c r="C124" s="25">
        <v>3557.4</v>
      </c>
      <c r="E124" s="25">
        <f>ROUND(C123-(C124-C123)*B124,0)</f>
        <v>3555</v>
      </c>
      <c r="F124" s="25">
        <f>_xlfn.STDEV.P(E$2:E124)</f>
        <v>73.545991659323519</v>
      </c>
      <c r="G124" s="25">
        <f>_xlfn.CONFIDENCE.NORM(0.01,F124,B124)</f>
        <v>17.081402722507306</v>
      </c>
      <c r="O124" s="25">
        <v>123</v>
      </c>
      <c r="P124" s="25">
        <v>91.85</v>
      </c>
      <c r="R124" s="25">
        <f>ROUND(P123-(P124-P123)*O124,0)</f>
        <v>92</v>
      </c>
      <c r="S124" s="25">
        <f>_xlfn.STDEV.P(R$2:R124)</f>
        <v>1.1922216065168194</v>
      </c>
      <c r="T124" s="25">
        <f>_xlfn.CONFIDENCE.NORM(0.01,S124,O124)</f>
        <v>0.2768990795544839</v>
      </c>
    </row>
    <row r="125" spans="2:20" x14ac:dyDescent="0.25">
      <c r="B125" s="25">
        <v>124</v>
      </c>
      <c r="C125" s="25">
        <v>3556.7</v>
      </c>
      <c r="E125" s="25">
        <f>ROUND(C124-(C125-C124)*B125,0)</f>
        <v>3644</v>
      </c>
      <c r="F125" s="25">
        <f>_xlfn.STDEV.P(E$2:E125)</f>
        <v>73.619878949118302</v>
      </c>
      <c r="G125" s="25">
        <f>_xlfn.CONFIDENCE.NORM(0.01,F125,B125)</f>
        <v>17.029478006184348</v>
      </c>
      <c r="O125" s="25">
        <v>124</v>
      </c>
      <c r="P125" s="25">
        <v>91.85</v>
      </c>
      <c r="R125" s="25">
        <f>ROUND(P124-(P125-P124)*O125,0)</f>
        <v>92</v>
      </c>
      <c r="S125" s="25">
        <f>_xlfn.STDEV.P(R$2:R125)</f>
        <v>1.1874097670959258</v>
      </c>
      <c r="T125" s="25">
        <f>_xlfn.CONFIDENCE.NORM(0.01,S125,O125)</f>
        <v>0.27466723392827203</v>
      </c>
    </row>
    <row r="126" spans="2:20" x14ac:dyDescent="0.25">
      <c r="B126" s="25">
        <v>125</v>
      </c>
      <c r="C126" s="25">
        <v>3556.92</v>
      </c>
      <c r="E126" s="25">
        <f>ROUND(C125-(C126-C125)*B126,0)</f>
        <v>3529</v>
      </c>
      <c r="F126" s="25">
        <f>_xlfn.STDEV.P(E$2:E126)</f>
        <v>73.384177477164656</v>
      </c>
      <c r="G126" s="25">
        <f>_xlfn.CONFIDENCE.NORM(0.01,F126,B126)</f>
        <v>16.906920242547201</v>
      </c>
      <c r="O126" s="25">
        <v>125</v>
      </c>
      <c r="P126" s="25">
        <v>91.86</v>
      </c>
      <c r="R126" s="25">
        <f>ROUND(P125-(P126-P125)*O126,0)</f>
        <v>91</v>
      </c>
      <c r="S126" s="25">
        <f>_xlfn.STDEV.P(R$2:R126)</f>
        <v>1.185744390667737</v>
      </c>
      <c r="T126" s="25">
        <f>_xlfn.CONFIDENCE.NORM(0.01,S126,O126)</f>
        <v>0.2731826741167111</v>
      </c>
    </row>
    <row r="127" spans="2:20" x14ac:dyDescent="0.25">
      <c r="B127" s="25">
        <v>126</v>
      </c>
      <c r="C127" s="25">
        <v>3556.71</v>
      </c>
      <c r="E127" s="25">
        <f>ROUND(C126-(C127-C126)*B127,0)</f>
        <v>3583</v>
      </c>
      <c r="F127" s="25">
        <f>_xlfn.STDEV.P(E$2:E127)</f>
        <v>73.116447296113492</v>
      </c>
      <c r="G127" s="25">
        <f>_xlfn.CONFIDENCE.NORM(0.01,F127,B127)</f>
        <v>16.77825876329997</v>
      </c>
      <c r="O127" s="25">
        <v>126</v>
      </c>
      <c r="P127" s="25">
        <v>91.85</v>
      </c>
      <c r="R127" s="25">
        <f>ROUND(P126-(P127-P126)*O127,0)</f>
        <v>93</v>
      </c>
      <c r="S127" s="25">
        <f>_xlfn.STDEV.P(R$2:R127)</f>
        <v>1.1846766804654323</v>
      </c>
      <c r="T127" s="25">
        <f>_xlfn.CONFIDENCE.NORM(0.01,S127,O127)</f>
        <v>0.27185144561520308</v>
      </c>
    </row>
    <row r="128" spans="2:20" x14ac:dyDescent="0.25">
      <c r="B128" s="25">
        <v>127</v>
      </c>
      <c r="C128" s="25">
        <v>3556.31</v>
      </c>
      <c r="E128" s="25">
        <f>ROUND(C127-(C128-C127)*B128,0)</f>
        <v>3608</v>
      </c>
      <c r="F128" s="25">
        <f>_xlfn.STDEV.P(E$2:E128)</f>
        <v>72.941261826591372</v>
      </c>
      <c r="G128" s="25">
        <f>_xlfn.CONFIDENCE.NORM(0.01,F128,B128)</f>
        <v>16.672030307080504</v>
      </c>
      <c r="O128" s="25">
        <v>127</v>
      </c>
      <c r="P128" s="25">
        <v>91.86</v>
      </c>
      <c r="R128" s="25">
        <f>ROUND(P127-(P128-P127)*O128,0)</f>
        <v>91</v>
      </c>
      <c r="S128" s="25">
        <f>_xlfn.STDEV.P(R$2:R128)</f>
        <v>1.1830596642859319</v>
      </c>
      <c r="T128" s="25">
        <f>_xlfn.CONFIDENCE.NORM(0.01,S128,O128)</f>
        <v>0.27040945116840559</v>
      </c>
    </row>
    <row r="129" spans="2:20" x14ac:dyDescent="0.25">
      <c r="B129" s="25">
        <v>128</v>
      </c>
      <c r="C129" s="25">
        <v>3555.94</v>
      </c>
      <c r="E129" s="25">
        <f>ROUND(C128-(C129-C128)*B129,0)</f>
        <v>3604</v>
      </c>
      <c r="F129" s="25">
        <f>_xlfn.STDEV.P(E$2:E129)</f>
        <v>72.748060272680121</v>
      </c>
      <c r="G129" s="25">
        <f>_xlfn.CONFIDENCE.NORM(0.01,F129,B129)</f>
        <v>16.562790657327454</v>
      </c>
      <c r="O129" s="25">
        <v>128</v>
      </c>
      <c r="P129" s="25">
        <v>91.86</v>
      </c>
      <c r="R129" s="25">
        <f>ROUND(P128-(P129-P128)*O129,0)</f>
        <v>92</v>
      </c>
      <c r="S129" s="25">
        <f>_xlfn.STDEV.P(R$2:R129)</f>
        <v>1.1784362543706959</v>
      </c>
      <c r="T129" s="25">
        <f>_xlfn.CONFIDENCE.NORM(0.01,S129,O129)</f>
        <v>0.26829846611699698</v>
      </c>
    </row>
    <row r="130" spans="2:20" x14ac:dyDescent="0.25">
      <c r="B130" s="25">
        <v>129</v>
      </c>
      <c r="C130" s="25">
        <v>3556.29</v>
      </c>
      <c r="E130" s="25">
        <f>ROUND(C129-(C130-C129)*B130,0)</f>
        <v>3511</v>
      </c>
      <c r="F130" s="25">
        <f>_xlfn.STDEV.P(E$2:E130)</f>
        <v>72.607363379991781</v>
      </c>
      <c r="G130" s="25">
        <f>_xlfn.CONFIDENCE.NORM(0.01,F130,B130)</f>
        <v>16.466560372110621</v>
      </c>
      <c r="O130" s="25">
        <v>129</v>
      </c>
      <c r="P130" s="25">
        <v>91.85</v>
      </c>
      <c r="R130" s="25">
        <f>ROUND(P129-(P130-P129)*O130,0)</f>
        <v>93</v>
      </c>
      <c r="S130" s="25">
        <f>_xlfn.STDEV.P(R$2:R130)</f>
        <v>1.1774369583965576</v>
      </c>
      <c r="T130" s="25">
        <f>_xlfn.CONFIDENCE.NORM(0.01,S130,O130)</f>
        <v>0.26702989693100482</v>
      </c>
    </row>
    <row r="131" spans="2:20" x14ac:dyDescent="0.25">
      <c r="B131" s="25">
        <v>130</v>
      </c>
      <c r="C131" s="25">
        <v>3556.36</v>
      </c>
      <c r="E131" s="25">
        <f>ROUND(C130-(C131-C130)*B131,0)</f>
        <v>3547</v>
      </c>
      <c r="F131" s="25">
        <f>_xlfn.STDEV.P(E$2:E131)</f>
        <v>72.339945343549246</v>
      </c>
      <c r="G131" s="25">
        <f>_xlfn.CONFIDENCE.NORM(0.01,F131,B131)</f>
        <v>16.342691390391803</v>
      </c>
      <c r="O131" s="25">
        <v>130</v>
      </c>
      <c r="P131" s="25">
        <v>91.83</v>
      </c>
      <c r="R131" s="25">
        <f>ROUND(P130-(P131-P130)*O131,0)</f>
        <v>94</v>
      </c>
      <c r="S131" s="25">
        <f>_xlfn.STDEV.P(R$2:R131)</f>
        <v>1.1863324843034542</v>
      </c>
      <c r="T131" s="25">
        <f>_xlfn.CONFIDENCE.NORM(0.01,S131,O131)</f>
        <v>0.26801051044887259</v>
      </c>
    </row>
    <row r="132" spans="2:20" x14ac:dyDescent="0.25">
      <c r="B132" s="25">
        <v>131</v>
      </c>
      <c r="C132" s="25">
        <v>3556.32</v>
      </c>
      <c r="E132" s="25">
        <f>ROUND(C131-(C132-C131)*B132,0)</f>
        <v>3562</v>
      </c>
      <c r="F132" s="25">
        <f>_xlfn.STDEV.P(E$2:E132)</f>
        <v>72.063311842432441</v>
      </c>
      <c r="G132" s="25">
        <f>_xlfn.CONFIDENCE.NORM(0.01,F132,B132)</f>
        <v>16.217938494148544</v>
      </c>
      <c r="O132" s="25">
        <v>131</v>
      </c>
      <c r="P132" s="25">
        <v>91.84</v>
      </c>
      <c r="R132" s="25">
        <f>ROUND(P131-(P132-P131)*O132,0)</f>
        <v>91</v>
      </c>
      <c r="S132" s="25">
        <f>_xlfn.STDEV.P(R$2:R132)</f>
        <v>1.1848578719321894</v>
      </c>
      <c r="T132" s="25">
        <f>_xlfn.CONFIDENCE.NORM(0.01,S132,O132)</f>
        <v>0.26665374654609214</v>
      </c>
    </row>
    <row r="133" spans="2:20" x14ac:dyDescent="0.25">
      <c r="B133" s="25">
        <v>132</v>
      </c>
      <c r="C133" s="25">
        <v>3555.89</v>
      </c>
      <c r="E133" s="25">
        <f>ROUND(C132-(C133-C132)*B133,0)</f>
        <v>3613</v>
      </c>
      <c r="F133" s="25">
        <f>_xlfn.STDEV.P(E$2:E133)</f>
        <v>71.924838890990557</v>
      </c>
      <c r="G133" s="25">
        <f>_xlfn.CONFIDENCE.NORM(0.01,F133,B133)</f>
        <v>16.125344875479598</v>
      </c>
      <c r="O133" s="25">
        <v>132</v>
      </c>
      <c r="P133" s="25">
        <v>91.83</v>
      </c>
      <c r="R133" s="25">
        <f>ROUND(P132-(P133-P132)*O133,0)</f>
        <v>93</v>
      </c>
      <c r="S133" s="25">
        <f>_xlfn.STDEV.P(R$2:R133)</f>
        <v>1.18373115136218</v>
      </c>
      <c r="T133" s="25">
        <f>_xlfn.CONFIDENCE.NORM(0.01,S133,O133)</f>
        <v>0.26538916666179285</v>
      </c>
    </row>
    <row r="134" spans="2:20" x14ac:dyDescent="0.25">
      <c r="B134" s="25">
        <v>133</v>
      </c>
      <c r="C134" s="25">
        <v>3555.59</v>
      </c>
      <c r="E134" s="25">
        <f>ROUND(C133-(C134-C133)*B134,0)</f>
        <v>3596</v>
      </c>
      <c r="F134" s="25">
        <f>_xlfn.STDEV.P(E$2:E134)</f>
        <v>71.7120579463745</v>
      </c>
      <c r="G134" s="25">
        <f>_xlfn.CONFIDENCE.NORM(0.01,F134,B134)</f>
        <v>16.017083693213724</v>
      </c>
      <c r="O134" s="25">
        <v>133</v>
      </c>
      <c r="P134" s="25">
        <v>91.81</v>
      </c>
      <c r="R134" s="25">
        <f>ROUND(P133-(P134-P133)*O134,0)</f>
        <v>94</v>
      </c>
      <c r="S134" s="25">
        <f>_xlfn.STDEV.P(R$2:R134)</f>
        <v>1.1921329455721776</v>
      </c>
      <c r="T134" s="25">
        <f>_xlfn.CONFIDENCE.NORM(0.01,S134,O134)</f>
        <v>0.26626614420890876</v>
      </c>
    </row>
    <row r="135" spans="2:20" x14ac:dyDescent="0.25">
      <c r="B135" s="25">
        <v>134</v>
      </c>
      <c r="C135" s="25">
        <v>3555.57</v>
      </c>
      <c r="E135" s="25">
        <f>ROUND(C134-(C135-C134)*B135,0)</f>
        <v>3558</v>
      </c>
      <c r="F135" s="25">
        <f>_xlfn.STDEV.P(E$2:E135)</f>
        <v>71.445186154407935</v>
      </c>
      <c r="G135" s="25">
        <f>_xlfn.CONFIDENCE.NORM(0.01,F135,B135)</f>
        <v>15.897822821749639</v>
      </c>
      <c r="O135" s="25">
        <v>134</v>
      </c>
      <c r="P135" s="25">
        <v>91.82</v>
      </c>
      <c r="R135" s="25">
        <f>ROUND(P134-(P135-P134)*O135,0)</f>
        <v>90</v>
      </c>
      <c r="S135" s="25">
        <f>_xlfn.STDEV.P(R$2:R135)</f>
        <v>1.2000058592156646</v>
      </c>
      <c r="T135" s="25">
        <f>_xlfn.CONFIDENCE.NORM(0.01,S135,O135)</f>
        <v>0.26702261638232233</v>
      </c>
    </row>
    <row r="136" spans="2:20" x14ac:dyDescent="0.25">
      <c r="B136" s="25">
        <v>135</v>
      </c>
      <c r="C136" s="25">
        <v>3555.5</v>
      </c>
      <c r="E136" s="25">
        <f>ROUND(C135-(C136-C135)*B136,0)</f>
        <v>3565</v>
      </c>
      <c r="F136" s="25">
        <f>_xlfn.STDEV.P(E$2:E136)</f>
        <v>71.180332821090857</v>
      </c>
      <c r="G136" s="25">
        <f>_xlfn.CONFIDENCE.NORM(0.01,F136,B136)</f>
        <v>15.780116663507956</v>
      </c>
      <c r="O136" s="25">
        <v>135</v>
      </c>
      <c r="P136" s="25">
        <v>91.81</v>
      </c>
      <c r="R136" s="25">
        <f>ROUND(P135-(P136-P135)*O136,0)</f>
        <v>93</v>
      </c>
      <c r="S136" s="25">
        <f>_xlfn.STDEV.P(R$2:R136)</f>
        <v>1.198755985264933</v>
      </c>
      <c r="T136" s="25">
        <f>_xlfn.CONFIDENCE.NORM(0.01,S136,O136)</f>
        <v>0.26575471831671554</v>
      </c>
    </row>
    <row r="137" spans="2:20" x14ac:dyDescent="0.25">
      <c r="B137" s="25">
        <v>136</v>
      </c>
      <c r="C137" s="25">
        <v>3556.24</v>
      </c>
      <c r="E137" s="25">
        <f>ROUND(C136-(C137-C136)*B137,0)</f>
        <v>3455</v>
      </c>
      <c r="F137" s="25">
        <f>_xlfn.STDEV.P(E$2:E137)</f>
        <v>71.513827016771927</v>
      </c>
      <c r="G137" s="25">
        <f>_xlfn.CONFIDENCE.NORM(0.01,F137,B137)</f>
        <v>15.795655200103079</v>
      </c>
      <c r="O137" s="25">
        <v>136</v>
      </c>
      <c r="P137" s="25">
        <v>91.82</v>
      </c>
      <c r="R137" s="25">
        <f>ROUND(P136-(P137-P136)*O137,0)</f>
        <v>90</v>
      </c>
      <c r="S137" s="25">
        <f>_xlfn.STDEV.P(R$2:R137)</f>
        <v>1.2063359418619801</v>
      </c>
      <c r="T137" s="25">
        <f>_xlfn.CONFIDENCE.NORM(0.01,S137,O137)</f>
        <v>0.26645010326009472</v>
      </c>
    </row>
    <row r="138" spans="2:20" x14ac:dyDescent="0.25">
      <c r="B138" s="25">
        <v>137</v>
      </c>
      <c r="C138" s="25">
        <v>3555.99</v>
      </c>
      <c r="E138" s="25">
        <f>ROUND(C137-(C138-C137)*B138,0)</f>
        <v>3590</v>
      </c>
      <c r="F138" s="25">
        <f>_xlfn.STDEV.P(E$2:E138)</f>
        <v>71.292140075235551</v>
      </c>
      <c r="G138" s="25">
        <f>_xlfn.CONFIDENCE.NORM(0.01,F138,B138)</f>
        <v>15.689115049444638</v>
      </c>
      <c r="O138" s="25">
        <v>137</v>
      </c>
      <c r="P138" s="25">
        <v>91.81</v>
      </c>
      <c r="R138" s="25">
        <f>ROUND(P137-(P138-P137)*O138,0)</f>
        <v>93</v>
      </c>
      <c r="S138" s="25">
        <f>_xlfn.STDEV.P(R$2:R138)</f>
        <v>1.2051083837704426</v>
      </c>
      <c r="T138" s="25">
        <f>_xlfn.CONFIDENCE.NORM(0.01,S138,O138)</f>
        <v>0.2652057303942883</v>
      </c>
    </row>
    <row r="139" spans="2:20" x14ac:dyDescent="0.25">
      <c r="B139" s="25">
        <v>138</v>
      </c>
      <c r="C139" s="25">
        <v>3555.74</v>
      </c>
      <c r="E139" s="25">
        <f>ROUND(C138-(C139-C138)*B139,0)</f>
        <v>3590</v>
      </c>
      <c r="F139" s="25">
        <f>_xlfn.STDEV.P(E$2:E139)</f>
        <v>71.072415375187433</v>
      </c>
      <c r="G139" s="25">
        <f>_xlfn.CONFIDENCE.NORM(0.01,F139,B139)</f>
        <v>15.583988226922587</v>
      </c>
      <c r="O139" s="25">
        <v>138</v>
      </c>
      <c r="P139" s="25">
        <v>91.81</v>
      </c>
      <c r="R139" s="25">
        <f>ROUND(P138-(P139-P138)*O139,0)</f>
        <v>92</v>
      </c>
      <c r="S139" s="25">
        <f>_xlfn.STDEV.P(R$2:R139)</f>
        <v>1.2007354066147009</v>
      </c>
      <c r="T139" s="25">
        <f>_xlfn.CONFIDENCE.NORM(0.01,S139,O139)</f>
        <v>0.26328423399643403</v>
      </c>
    </row>
    <row r="140" spans="2:20" x14ac:dyDescent="0.25">
      <c r="B140" s="25">
        <v>139</v>
      </c>
      <c r="C140" s="25">
        <v>3555.65</v>
      </c>
      <c r="E140" s="25">
        <f>ROUND(C139-(C140-C139)*B140,0)</f>
        <v>3568</v>
      </c>
      <c r="F140" s="25">
        <f>_xlfn.STDEV.P(E$2:E140)</f>
        <v>70.817863673136543</v>
      </c>
      <c r="G140" s="25">
        <f>_xlfn.CONFIDENCE.NORM(0.01,F140,B140)</f>
        <v>15.472215329373952</v>
      </c>
      <c r="O140" s="25">
        <v>139</v>
      </c>
      <c r="P140" s="25">
        <v>91.8</v>
      </c>
      <c r="R140" s="25">
        <f>ROUND(P139-(P140-P139)*O140,0)</f>
        <v>93</v>
      </c>
      <c r="S140" s="25">
        <f>_xlfn.STDEV.P(R$2:R140)</f>
        <v>1.1995139234300098</v>
      </c>
      <c r="T140" s="25">
        <f>_xlfn.CONFIDENCE.NORM(0.01,S140,O140)</f>
        <v>0.26206859048377873</v>
      </c>
    </row>
    <row r="141" spans="2:20" x14ac:dyDescent="0.25">
      <c r="B141" s="25">
        <v>140</v>
      </c>
      <c r="C141" s="25">
        <v>3556.34</v>
      </c>
      <c r="E141" s="25">
        <f>ROUND(C140-(C141-C140)*B141,0)</f>
        <v>3459</v>
      </c>
      <c r="F141" s="25">
        <f>_xlfn.STDEV.P(E$2:E141)</f>
        <v>71.100416199017204</v>
      </c>
      <c r="G141" s="25">
        <f>_xlfn.CONFIDENCE.NORM(0.01,F141,B141)</f>
        <v>15.478369313335849</v>
      </c>
      <c r="O141" s="25">
        <v>140</v>
      </c>
      <c r="P141" s="25">
        <v>91.8</v>
      </c>
      <c r="R141" s="25">
        <f>ROUND(P140-(P141-P140)*O141,0)</f>
        <v>92</v>
      </c>
      <c r="S141" s="25">
        <f>_xlfn.STDEV.P(R$2:R141)</f>
        <v>1.1952227932524575</v>
      </c>
      <c r="T141" s="25">
        <f>_xlfn.CONFIDENCE.NORM(0.01,S141,O141)</f>
        <v>0.26019678638581745</v>
      </c>
    </row>
    <row r="142" spans="2:20" x14ac:dyDescent="0.25">
      <c r="B142" s="25">
        <v>141</v>
      </c>
      <c r="C142" s="25">
        <v>3556.12</v>
      </c>
      <c r="E142" s="25">
        <f>ROUND(C141-(C142-C141)*B142,0)</f>
        <v>3587</v>
      </c>
      <c r="F142" s="25">
        <f>_xlfn.STDEV.P(E$2:E142)</f>
        <v>70.879570295235027</v>
      </c>
      <c r="G142" s="25">
        <f>_xlfn.CONFIDENCE.NORM(0.01,F142,B142)</f>
        <v>15.375477045479323</v>
      </c>
      <c r="O142" s="25">
        <v>141</v>
      </c>
      <c r="P142" s="25">
        <v>91.8</v>
      </c>
      <c r="R142" s="25">
        <f>ROUND(P141-(P142-P141)*O142,0)</f>
        <v>92</v>
      </c>
      <c r="S142" s="25">
        <f>_xlfn.STDEV.P(R$2:R142)</f>
        <v>1.1909773891606312</v>
      </c>
      <c r="T142" s="25">
        <f>_xlfn.CONFIDENCE.NORM(0.01,S142,O142)</f>
        <v>0.25835153108927944</v>
      </c>
    </row>
    <row r="143" spans="2:20" x14ac:dyDescent="0.25">
      <c r="B143" s="25">
        <v>142</v>
      </c>
      <c r="C143" s="25">
        <v>3555.47</v>
      </c>
      <c r="E143" s="25">
        <f>ROUND(C142-(C143-C142)*B143,0)</f>
        <v>3648</v>
      </c>
      <c r="F143" s="25">
        <f>_xlfn.STDEV.P(E$2:E143)</f>
        <v>70.995510264262478</v>
      </c>
      <c r="G143" s="25">
        <f>_xlfn.CONFIDENCE.NORM(0.01,F143,B143)</f>
        <v>15.346303833357753</v>
      </c>
      <c r="O143" s="25">
        <v>142</v>
      </c>
      <c r="P143" s="25">
        <v>91.8</v>
      </c>
      <c r="R143" s="25">
        <f>ROUND(P142-(P143-P142)*O143,0)</f>
        <v>92</v>
      </c>
      <c r="S143" s="25">
        <f>_xlfn.STDEV.P(R$2:R143)</f>
        <v>1.1867769047894861</v>
      </c>
      <c r="T143" s="25">
        <f>_xlfn.CONFIDENCE.NORM(0.01,S143,O143)</f>
        <v>0.25653226373779814</v>
      </c>
    </row>
    <row r="144" spans="2:20" x14ac:dyDescent="0.25">
      <c r="B144" s="25">
        <v>143</v>
      </c>
      <c r="C144" s="25">
        <v>3555.27</v>
      </c>
      <c r="E144" s="25">
        <f>ROUND(C143-(C144-C143)*B144,0)</f>
        <v>3584</v>
      </c>
      <c r="F144" s="25">
        <f>_xlfn.STDEV.P(E$2:E144)</f>
        <v>70.769491278992021</v>
      </c>
      <c r="G144" s="25">
        <f>_xlfn.CONFIDENCE.NORM(0.01,F144,B144)</f>
        <v>15.243866424206992</v>
      </c>
      <c r="O144" s="25">
        <v>143</v>
      </c>
      <c r="P144" s="25">
        <v>91.8</v>
      </c>
      <c r="R144" s="25">
        <f>ROUND(P143-(P144-P143)*O144,0)</f>
        <v>92</v>
      </c>
      <c r="S144" s="25">
        <f>_xlfn.STDEV.P(R$2:R144)</f>
        <v>1.182620553542558</v>
      </c>
      <c r="T144" s="25">
        <f>_xlfn.CONFIDENCE.NORM(0.01,S144,O144)</f>
        <v>0.25473843916235733</v>
      </c>
    </row>
    <row r="145" spans="2:20" x14ac:dyDescent="0.25">
      <c r="B145" s="25">
        <v>144</v>
      </c>
      <c r="C145" s="25">
        <v>3554.58</v>
      </c>
      <c r="E145" s="25">
        <f>ROUND(C144-(C145-C144)*B145,0)</f>
        <v>3655</v>
      </c>
      <c r="F145" s="25">
        <f>_xlfn.STDEV.P(E$2:E145)</f>
        <v>70.938968073676023</v>
      </c>
      <c r="G145" s="25">
        <f>_xlfn.CONFIDENCE.NORM(0.01,F145,B145)</f>
        <v>15.227222727307879</v>
      </c>
      <c r="O145" s="25">
        <v>144</v>
      </c>
      <c r="P145" s="25">
        <v>91.81</v>
      </c>
      <c r="R145" s="25">
        <f>ROUND(P144-(P145-P144)*O145,0)</f>
        <v>90</v>
      </c>
      <c r="S145" s="25">
        <f>_xlfn.STDEV.P(R$2:R145)</f>
        <v>1.1900034021082988</v>
      </c>
      <c r="T145" s="25">
        <f>_xlfn.CONFIDENCE.NORM(0.01,S145,O145)</f>
        <v>0.25543713620612007</v>
      </c>
    </row>
    <row r="146" spans="2:20" x14ac:dyDescent="0.25">
      <c r="B146" s="25">
        <v>145</v>
      </c>
      <c r="C146" s="25">
        <v>3554.3</v>
      </c>
      <c r="E146" s="25">
        <f>ROUND(C145-(C146-C145)*B146,0)</f>
        <v>3595</v>
      </c>
      <c r="F146" s="25">
        <f>_xlfn.STDEV.P(E$2:E146)</f>
        <v>70.742571951589397</v>
      </c>
      <c r="G146" s="25">
        <f>_xlfn.CONFIDENCE.NORM(0.01,F146,B146)</f>
        <v>15.132612931699962</v>
      </c>
      <c r="O146" s="25">
        <v>145</v>
      </c>
      <c r="P146" s="25">
        <v>91.81</v>
      </c>
      <c r="R146" s="25">
        <f>ROUND(P145-(P146-P145)*O146,0)</f>
        <v>92</v>
      </c>
      <c r="S146" s="25">
        <f>_xlfn.STDEV.P(R$2:R146)</f>
        <v>1.1858949068459805</v>
      </c>
      <c r="T146" s="25">
        <f>_xlfn.CONFIDENCE.NORM(0.01,S146,O146)</f>
        <v>0.25367594233434448</v>
      </c>
    </row>
    <row r="147" spans="2:20" x14ac:dyDescent="0.25">
      <c r="B147" s="25">
        <v>146</v>
      </c>
      <c r="C147" s="25">
        <v>3554.36</v>
      </c>
      <c r="E147" s="25">
        <f>ROUND(C146-(C147-C146)*B147,0)</f>
        <v>3546</v>
      </c>
      <c r="F147" s="25">
        <f>_xlfn.STDEV.P(E$2:E147)</f>
        <v>70.514700572362273</v>
      </c>
      <c r="G147" s="25">
        <f>_xlfn.CONFIDENCE.NORM(0.01,F147,B147)</f>
        <v>15.032122898662868</v>
      </c>
      <c r="O147" s="25">
        <v>146</v>
      </c>
      <c r="P147" s="25">
        <v>91.82</v>
      </c>
      <c r="R147" s="25">
        <f>ROUND(P146-(P147-P146)*O147,0)</f>
        <v>90</v>
      </c>
      <c r="S147" s="25">
        <f>_xlfn.STDEV.P(R$2:R147)</f>
        <v>1.1929820449999455</v>
      </c>
      <c r="T147" s="25">
        <f>_xlfn.CONFIDENCE.NORM(0.01,S147,O147)</f>
        <v>0.25431651231269736</v>
      </c>
    </row>
    <row r="148" spans="2:20" x14ac:dyDescent="0.25">
      <c r="B148" s="25">
        <v>147</v>
      </c>
      <c r="C148" s="25">
        <v>3554.59</v>
      </c>
      <c r="E148" s="25">
        <f>ROUND(C147-(C148-C147)*B148,0)</f>
        <v>3521</v>
      </c>
      <c r="F148" s="25">
        <f>_xlfn.STDEV.P(E$2:E148)</f>
        <v>70.360830650927312</v>
      </c>
      <c r="G148" s="25">
        <f>_xlfn.CONFIDENCE.NORM(0.01,F148,B148)</f>
        <v>14.948216185667771</v>
      </c>
      <c r="O148" s="25">
        <v>147</v>
      </c>
      <c r="P148" s="25">
        <v>91.81</v>
      </c>
      <c r="R148" s="25">
        <f>ROUND(P147-(P148-P147)*O148,0)</f>
        <v>93</v>
      </c>
      <c r="S148" s="25">
        <f>_xlfn.STDEV.P(R$2:R148)</f>
        <v>1.1919870878666425</v>
      </c>
      <c r="T148" s="25">
        <f>_xlfn.CONFIDENCE.NORM(0.01,S148,O148)</f>
        <v>0.25323863455157075</v>
      </c>
    </row>
    <row r="149" spans="2:20" x14ac:dyDescent="0.25">
      <c r="B149" s="25">
        <v>148</v>
      </c>
      <c r="C149" s="25">
        <v>3554.26</v>
      </c>
      <c r="E149" s="25">
        <f>ROUND(C148-(C149-C148)*B149,0)</f>
        <v>3603</v>
      </c>
      <c r="F149" s="25">
        <f>_xlfn.STDEV.P(E$2:E149)</f>
        <v>70.198802989780091</v>
      </c>
      <c r="G149" s="25">
        <f>_xlfn.CONFIDENCE.NORM(0.01,F149,B149)</f>
        <v>14.863323441813421</v>
      </c>
      <c r="O149" s="25">
        <v>148</v>
      </c>
      <c r="P149" s="25">
        <v>91.82</v>
      </c>
      <c r="R149" s="25">
        <f>ROUND(P148-(P149-P148)*O149,0)</f>
        <v>90</v>
      </c>
      <c r="S149" s="25">
        <f>_xlfn.STDEV.P(R$2:R149)</f>
        <v>1.1988323600799558</v>
      </c>
      <c r="T149" s="25">
        <f>_xlfn.CONFIDENCE.NORM(0.01,S149,O149)</f>
        <v>0.25383101080762083</v>
      </c>
    </row>
    <row r="150" spans="2:20" x14ac:dyDescent="0.25">
      <c r="B150" s="25">
        <v>149</v>
      </c>
      <c r="C150" s="25">
        <v>3554.89</v>
      </c>
      <c r="E150" s="25">
        <f>ROUND(C149-(C150-C149)*B150,0)</f>
        <v>3460</v>
      </c>
      <c r="F150" s="25">
        <f>_xlfn.STDEV.P(E$2:E150)</f>
        <v>70.470223073186645</v>
      </c>
      <c r="G150" s="25">
        <f>_xlfn.CONFIDENCE.NORM(0.01,F150,B150)</f>
        <v>14.870637658470322</v>
      </c>
      <c r="O150" s="25">
        <v>149</v>
      </c>
      <c r="P150" s="25">
        <v>91.82</v>
      </c>
      <c r="R150" s="25">
        <f>ROUND(P149-(P150-P149)*O150,0)</f>
        <v>92</v>
      </c>
      <c r="S150" s="25">
        <f>_xlfn.STDEV.P(R$2:R150)</f>
        <v>1.194808636197304</v>
      </c>
      <c r="T150" s="25">
        <f>_xlfn.CONFIDENCE.NORM(0.01,S150,O150)</f>
        <v>0.25212870805941318</v>
      </c>
    </row>
    <row r="151" spans="2:20" x14ac:dyDescent="0.25">
      <c r="B151" s="25">
        <v>150</v>
      </c>
      <c r="C151" s="25">
        <v>3554.75</v>
      </c>
      <c r="E151" s="25">
        <f>ROUND(C150-(C151-C150)*B151,0)</f>
        <v>3576</v>
      </c>
      <c r="F151" s="25">
        <f>_xlfn.STDEV.P(E$2:E151)</f>
        <v>70.243279156561783</v>
      </c>
      <c r="G151" s="25">
        <f>_xlfn.CONFIDENCE.NORM(0.01,F151,B151)</f>
        <v>14.773256133194051</v>
      </c>
      <c r="O151" s="25">
        <v>150</v>
      </c>
      <c r="P151" s="25">
        <v>91.82</v>
      </c>
      <c r="R151" s="25">
        <f>ROUND(P150-(P151-P150)*O151,0)</f>
        <v>92</v>
      </c>
      <c r="S151" s="25">
        <f>_xlfn.STDEV.P(R$2:R151)</f>
        <v>1.1908251574246984</v>
      </c>
      <c r="T151" s="25">
        <f>_xlfn.CONFIDENCE.NORM(0.01,S151,O151)</f>
        <v>0.25044908597270121</v>
      </c>
    </row>
    <row r="152" spans="2:20" x14ac:dyDescent="0.25">
      <c r="B152" s="25">
        <v>151</v>
      </c>
      <c r="C152" s="25">
        <v>3554.99</v>
      </c>
      <c r="E152" s="25">
        <f>ROUND(C151-(C152-C151)*B152,0)</f>
        <v>3519</v>
      </c>
      <c r="F152" s="25">
        <f>_xlfn.STDEV.P(E$2:E152)</f>
        <v>70.100294049479061</v>
      </c>
      <c r="G152" s="25">
        <f>_xlfn.CONFIDENCE.NORM(0.01,F152,B152)</f>
        <v>14.694284552606842</v>
      </c>
      <c r="O152" s="25">
        <v>151</v>
      </c>
      <c r="P152" s="25">
        <v>91.82</v>
      </c>
      <c r="R152" s="25">
        <f>ROUND(P151-(P152-P151)*O152,0)</f>
        <v>92</v>
      </c>
      <c r="S152" s="25">
        <f>_xlfn.STDEV.P(R$2:R152)</f>
        <v>1.186881257323581</v>
      </c>
      <c r="T152" s="25">
        <f>_xlfn.CONFIDENCE.NORM(0.01,S152,O152)</f>
        <v>0.24879169426819384</v>
      </c>
    </row>
    <row r="153" spans="2:20" x14ac:dyDescent="0.25">
      <c r="B153" s="25">
        <v>152</v>
      </c>
      <c r="C153" s="25">
        <v>3555.1</v>
      </c>
      <c r="E153" s="25">
        <f>ROUND(C152-(C153-C152)*B153,0)</f>
        <v>3538</v>
      </c>
      <c r="F153" s="25">
        <f>_xlfn.STDEV.P(E$2:E153)</f>
        <v>69.897366142286131</v>
      </c>
      <c r="G153" s="25">
        <f>_xlfn.CONFIDENCE.NORM(0.01,F153,B153)</f>
        <v>14.603471138008628</v>
      </c>
      <c r="O153" s="25">
        <v>152</v>
      </c>
      <c r="P153" s="25">
        <v>91.82</v>
      </c>
      <c r="R153" s="25">
        <f>ROUND(P152-(P153-P152)*O153,0)</f>
        <v>92</v>
      </c>
      <c r="S153" s="25">
        <f>_xlfn.STDEV.P(R$2:R153)</f>
        <v>1.1829762848039655</v>
      </c>
      <c r="T153" s="25">
        <f>_xlfn.CONFIDENCE.NORM(0.01,S153,O153)</f>
        <v>0.24715609450743109</v>
      </c>
    </row>
    <row r="154" spans="2:20" x14ac:dyDescent="0.25">
      <c r="B154" s="25">
        <v>153</v>
      </c>
      <c r="C154" s="25">
        <v>3554.79</v>
      </c>
      <c r="E154" s="25">
        <f>ROUND(C153-(C154-C153)*B154,0)</f>
        <v>3603</v>
      </c>
      <c r="F154" s="25">
        <f>_xlfn.STDEV.P(E$2:E154)</f>
        <v>69.745610390464847</v>
      </c>
      <c r="G154" s="25">
        <f>_xlfn.CONFIDENCE.NORM(0.01,F154,B154)</f>
        <v>14.524066997899686</v>
      </c>
      <c r="O154" s="25">
        <v>153</v>
      </c>
      <c r="P154" s="25">
        <v>91.82</v>
      </c>
      <c r="R154" s="25">
        <f>ROUND(P153-(P154-P153)*O154,0)</f>
        <v>92</v>
      </c>
      <c r="S154" s="25">
        <f>_xlfn.STDEV.P(R$2:R154)</f>
        <v>1.1791096036728805</v>
      </c>
      <c r="T154" s="25">
        <f>_xlfn.CONFIDENCE.NORM(0.01,S154,O154)</f>
        <v>0.24554185970610046</v>
      </c>
    </row>
    <row r="155" spans="2:20" x14ac:dyDescent="0.25">
      <c r="B155" s="25">
        <v>154</v>
      </c>
      <c r="C155" s="25">
        <v>3555.32</v>
      </c>
      <c r="E155" s="25">
        <f>ROUND(C154-(C155-C154)*B155,0)</f>
        <v>3473</v>
      </c>
      <c r="F155" s="25">
        <f>_xlfn.STDEV.P(E$2:E155)</f>
        <v>69.890265287712609</v>
      </c>
      <c r="G155" s="25">
        <f>_xlfn.CONFIDENCE.NORM(0.01,F155,B155)</f>
        <v>14.506859607791272</v>
      </c>
      <c r="O155" s="25">
        <v>154</v>
      </c>
      <c r="P155" s="25">
        <v>91.81</v>
      </c>
      <c r="R155" s="25">
        <f>ROUND(P154-(P155-P154)*O155,0)</f>
        <v>93</v>
      </c>
      <c r="S155" s="25">
        <f>_xlfn.STDEV.P(R$2:R155)</f>
        <v>1.1782671515198981</v>
      </c>
      <c r="T155" s="25">
        <f>_xlfn.CONFIDENCE.NORM(0.01,S155,O155)</f>
        <v>0.24456848285245242</v>
      </c>
    </row>
    <row r="156" spans="2:20" x14ac:dyDescent="0.25">
      <c r="B156" s="25">
        <v>155</v>
      </c>
      <c r="C156" s="25">
        <v>3555.24</v>
      </c>
      <c r="E156" s="25">
        <f>ROUND(C155-(C156-C155)*B156,0)</f>
        <v>3568</v>
      </c>
      <c r="F156" s="25">
        <f>_xlfn.STDEV.P(E$2:E156)</f>
        <v>69.666097049021701</v>
      </c>
      <c r="G156" s="25">
        <f>_xlfn.CONFIDENCE.NORM(0.01,F156,B156)</f>
        <v>14.413608144417587</v>
      </c>
      <c r="O156" s="25">
        <v>155</v>
      </c>
      <c r="P156" s="25">
        <v>91.83</v>
      </c>
      <c r="R156" s="25">
        <f>ROUND(P155-(P156-P155)*O156,0)</f>
        <v>89</v>
      </c>
      <c r="S156" s="25">
        <f>_xlfn.STDEV.P(R$2:R156)</f>
        <v>1.1981630928577178</v>
      </c>
      <c r="T156" s="25">
        <f>_xlfn.CONFIDENCE.NORM(0.01,S156,O156)</f>
        <v>0.24789465816353037</v>
      </c>
    </row>
    <row r="157" spans="2:20" x14ac:dyDescent="0.25">
      <c r="B157" s="25">
        <v>156</v>
      </c>
      <c r="C157" s="25">
        <v>3555.45</v>
      </c>
      <c r="E157" s="25">
        <f>ROUND(C156-(C157-C156)*B157,0)</f>
        <v>3522</v>
      </c>
      <c r="F157" s="25">
        <f>_xlfn.STDEV.P(E$2:E157)</f>
        <v>69.515974731944027</v>
      </c>
      <c r="G157" s="25">
        <f>_xlfn.CONFIDENCE.NORM(0.01,F157,B157)</f>
        <v>14.336376474838634</v>
      </c>
      <c r="O157" s="25">
        <v>156</v>
      </c>
      <c r="P157" s="25">
        <v>91.83</v>
      </c>
      <c r="R157" s="25">
        <f>ROUND(P156-(P157-P156)*O157,0)</f>
        <v>92</v>
      </c>
      <c r="S157" s="25">
        <f>_xlfn.STDEV.P(R$2:R157)</f>
        <v>1.1943253451547009</v>
      </c>
      <c r="T157" s="25">
        <f>_xlfn.CONFIDENCE.NORM(0.01,S157,O157)</f>
        <v>0.24630738254917017</v>
      </c>
    </row>
    <row r="158" spans="2:20" x14ac:dyDescent="0.25">
      <c r="B158" s="25">
        <v>157</v>
      </c>
      <c r="C158" s="25">
        <v>3555.48</v>
      </c>
      <c r="E158" s="25">
        <f>ROUND(C157-(C158-C157)*B158,0)</f>
        <v>3551</v>
      </c>
      <c r="F158" s="25">
        <f>_xlfn.STDEV.P(E$2:E158)</f>
        <v>69.299553905694509</v>
      </c>
      <c r="G158" s="25">
        <f>_xlfn.CONFIDENCE.NORM(0.01,F158,B158)</f>
        <v>14.24615589046919</v>
      </c>
      <c r="O158" s="25">
        <v>157</v>
      </c>
      <c r="P158" s="25">
        <v>91.83</v>
      </c>
      <c r="R158" s="25">
        <f>ROUND(P157-(P158-P157)*O158,0)</f>
        <v>92</v>
      </c>
      <c r="S158" s="25">
        <f>_xlfn.STDEV.P(R$2:R158)</f>
        <v>1.1905242397510047</v>
      </c>
      <c r="T158" s="25">
        <f>_xlfn.CONFIDENCE.NORM(0.01,S158,O158)</f>
        <v>0.24474030430203758</v>
      </c>
    </row>
    <row r="159" spans="2:20" x14ac:dyDescent="0.25">
      <c r="B159" s="25">
        <v>158</v>
      </c>
      <c r="C159" s="25">
        <v>3555.08</v>
      </c>
      <c r="E159" s="25">
        <f>ROUND(C158-(C159-C158)*B159,0)</f>
        <v>3619</v>
      </c>
      <c r="F159" s="25">
        <f>_xlfn.STDEV.P(E$2:E159)</f>
        <v>69.229062067675542</v>
      </c>
      <c r="G159" s="25">
        <f>_xlfn.CONFIDENCE.NORM(0.01,F159,B159)</f>
        <v>14.186556231752766</v>
      </c>
      <c r="O159" s="25">
        <v>158</v>
      </c>
      <c r="P159" s="25">
        <v>91.82</v>
      </c>
      <c r="R159" s="25">
        <f>ROUND(P158-(P159-P158)*O159,0)</f>
        <v>93</v>
      </c>
      <c r="S159" s="25">
        <f>_xlfn.STDEV.P(R$2:R159)</f>
        <v>1.1897039419435611</v>
      </c>
      <c r="T159" s="25">
        <f>_xlfn.CONFIDENCE.NORM(0.01,S159,O159)</f>
        <v>0.24379648326047229</v>
      </c>
    </row>
    <row r="160" spans="2:20" x14ac:dyDescent="0.25">
      <c r="B160" s="25">
        <v>159</v>
      </c>
      <c r="C160" s="25">
        <v>3554.97</v>
      </c>
      <c r="E160" s="25">
        <f>ROUND(C159-(C160-C159)*B160,0)</f>
        <v>3573</v>
      </c>
      <c r="F160" s="25">
        <f>_xlfn.STDEV.P(E$2:E160)</f>
        <v>69.01640809295111</v>
      </c>
      <c r="G160" s="25">
        <f>_xlfn.CONFIDENCE.NORM(0.01,F160,B160)</f>
        <v>14.098433833301794</v>
      </c>
      <c r="O160" s="25">
        <v>159</v>
      </c>
      <c r="P160" s="25">
        <v>91.83</v>
      </c>
      <c r="R160" s="25">
        <f>ROUND(P159-(P160-P159)*O160,0)</f>
        <v>90</v>
      </c>
      <c r="S160" s="25">
        <f>_xlfn.STDEV.P(R$2:R160)</f>
        <v>1.1959372935263235</v>
      </c>
      <c r="T160" s="25">
        <f>_xlfn.CONFIDENCE.NORM(0.01,S160,O160)</f>
        <v>0.24430194597856733</v>
      </c>
    </row>
    <row r="161" spans="2:20" x14ac:dyDescent="0.25">
      <c r="B161" s="25">
        <v>160</v>
      </c>
      <c r="C161" s="25">
        <v>3555.06</v>
      </c>
      <c r="E161" s="25">
        <f>ROUND(C160-(C161-C160)*B161,0)</f>
        <v>3541</v>
      </c>
      <c r="F161" s="25">
        <f>_xlfn.STDEV.P(E$2:E161)</f>
        <v>68.820595572837064</v>
      </c>
      <c r="G161" s="25">
        <f>_xlfn.CONFIDENCE.NORM(0.01,F161,B161)</f>
        <v>14.014432460902439</v>
      </c>
      <c r="O161" s="25">
        <v>160</v>
      </c>
      <c r="P161" s="25">
        <v>91.83</v>
      </c>
      <c r="R161" s="25">
        <f>ROUND(P160-(P161-P160)*O161,0)</f>
        <v>92</v>
      </c>
      <c r="S161" s="25">
        <f>_xlfn.STDEV.P(R$2:R161)</f>
        <v>1.1922041283244014</v>
      </c>
      <c r="T161" s="25">
        <f>_xlfn.CONFIDENCE.NORM(0.01,S161,O161)</f>
        <v>0.24277709451567037</v>
      </c>
    </row>
    <row r="162" spans="2:20" x14ac:dyDescent="0.25">
      <c r="B162" s="25">
        <v>161</v>
      </c>
      <c r="C162" s="25">
        <v>3554.89</v>
      </c>
      <c r="E162" s="25">
        <f>ROUND(C161-(C162-C161)*B162,0)</f>
        <v>3582</v>
      </c>
      <c r="F162" s="25">
        <f>_xlfn.STDEV.P(E$2:E162)</f>
        <v>68.62448100745037</v>
      </c>
      <c r="G162" s="25">
        <f>_xlfn.CONFIDENCE.NORM(0.01,F162,B162)</f>
        <v>13.931029585965971</v>
      </c>
      <c r="O162" s="25">
        <v>161</v>
      </c>
      <c r="P162" s="25">
        <v>91.83</v>
      </c>
      <c r="R162" s="25">
        <f>ROUND(P161-(P162-P161)*O162,0)</f>
        <v>92</v>
      </c>
      <c r="S162" s="25">
        <f>_xlfn.STDEV.P(R$2:R162)</f>
        <v>1.1885057056134642</v>
      </c>
      <c r="T162" s="25">
        <f>_xlfn.CONFIDENCE.NORM(0.01,S162,O162)</f>
        <v>0.24127116015919994</v>
      </c>
    </row>
    <row r="163" spans="2:20" x14ac:dyDescent="0.25">
      <c r="B163" s="25">
        <v>162</v>
      </c>
      <c r="C163" s="25">
        <v>3554.56</v>
      </c>
      <c r="E163" s="25">
        <f>ROUND(C162-(C163-C162)*B163,0)</f>
        <v>3608</v>
      </c>
      <c r="F163" s="25">
        <f>_xlfn.STDEV.P(E$2:E163)</f>
        <v>68.506544388038193</v>
      </c>
      <c r="G163" s="25">
        <f>_xlfn.CONFIDENCE.NORM(0.01,F163,B163)</f>
        <v>13.864098449763508</v>
      </c>
      <c r="O163" s="25">
        <v>162</v>
      </c>
      <c r="P163" s="25">
        <v>91.82</v>
      </c>
      <c r="R163" s="25">
        <f>ROUND(P162-(P163-P162)*O163,0)</f>
        <v>93</v>
      </c>
      <c r="S163" s="25">
        <f>_xlfn.STDEV.P(R$2:R163)</f>
        <v>1.1877435494958508</v>
      </c>
      <c r="T163" s="25">
        <f>_xlfn.CONFIDENCE.NORM(0.01,S163,O163)</f>
        <v>0.24037110104414064</v>
      </c>
    </row>
    <row r="164" spans="2:20" x14ac:dyDescent="0.25">
      <c r="B164" s="25">
        <v>163</v>
      </c>
      <c r="C164" s="25">
        <v>3554.53</v>
      </c>
      <c r="E164" s="25">
        <f>ROUND(C163-(C164-C163)*B164,0)</f>
        <v>3559</v>
      </c>
      <c r="F164" s="25">
        <f>_xlfn.STDEV.P(E$2:E164)</f>
        <v>68.296604130235366</v>
      </c>
      <c r="G164" s="25">
        <f>_xlfn.CONFIDENCE.NORM(0.01,F164,B164)</f>
        <v>13.779148716351937</v>
      </c>
      <c r="O164" s="25">
        <v>163</v>
      </c>
      <c r="P164" s="25">
        <v>91.81</v>
      </c>
      <c r="R164" s="25">
        <f>ROUND(P163-(P164-P163)*O164,0)</f>
        <v>93</v>
      </c>
      <c r="S164" s="25">
        <f>_xlfn.STDEV.P(R$2:R164)</f>
        <v>1.1869547772634275</v>
      </c>
      <c r="T164" s="25">
        <f>_xlfn.CONFIDENCE.NORM(0.01,S164,O164)</f>
        <v>0.23947349364998061</v>
      </c>
    </row>
    <row r="165" spans="2:20" x14ac:dyDescent="0.25">
      <c r="B165" s="25">
        <v>164</v>
      </c>
      <c r="C165" s="25">
        <v>3555.11</v>
      </c>
      <c r="E165" s="25">
        <f>ROUND(C164-(C165-C164)*B165,0)</f>
        <v>3459</v>
      </c>
      <c r="F165" s="25">
        <f>_xlfn.STDEV.P(E$2:E165)</f>
        <v>68.562331332961762</v>
      </c>
      <c r="G165" s="25">
        <f>_xlfn.CONFIDENCE.NORM(0.01,F165,B165)</f>
        <v>13.790522846225183</v>
      </c>
      <c r="O165" s="25">
        <v>164</v>
      </c>
      <c r="P165" s="25">
        <v>91.81</v>
      </c>
      <c r="R165" s="25">
        <f>ROUND(P164-(P165-P164)*O165,0)</f>
        <v>92</v>
      </c>
      <c r="S165" s="25">
        <f>_xlfn.STDEV.P(R$2:R165)</f>
        <v>1.1833364185918298</v>
      </c>
      <c r="T165" s="25">
        <f>_xlfn.CONFIDENCE.NORM(0.01,S165,O165)</f>
        <v>0.238014484019092</v>
      </c>
    </row>
    <row r="166" spans="2:20" x14ac:dyDescent="0.25">
      <c r="B166" s="25">
        <v>165</v>
      </c>
      <c r="C166" s="25">
        <v>3555.18</v>
      </c>
      <c r="E166" s="25">
        <f>ROUND(C165-(C166-C165)*B166,0)</f>
        <v>3544</v>
      </c>
      <c r="F166" s="25">
        <f>_xlfn.STDEV.P(E$2:E166)</f>
        <v>68.368180055323521</v>
      </c>
      <c r="G166" s="25">
        <f>_xlfn.CONFIDENCE.NORM(0.01,F166,B166)</f>
        <v>13.70973709805031</v>
      </c>
      <c r="O166" s="25">
        <v>165</v>
      </c>
      <c r="P166" s="25">
        <v>91.81</v>
      </c>
      <c r="R166" s="25">
        <f>ROUND(P165-(P166-P165)*O166,0)</f>
        <v>92</v>
      </c>
      <c r="S166" s="25">
        <f>_xlfn.STDEV.P(R$2:R166)</f>
        <v>1.1797509503564105</v>
      </c>
      <c r="T166" s="25">
        <f>_xlfn.CONFIDENCE.NORM(0.01,S166,O166)</f>
        <v>0.23657314495534812</v>
      </c>
    </row>
    <row r="167" spans="2:20" x14ac:dyDescent="0.25">
      <c r="B167" s="25">
        <v>166</v>
      </c>
      <c r="C167" s="25">
        <v>3555.54</v>
      </c>
      <c r="E167" s="25">
        <f>ROUND(C166-(C167-C166)*B167,0)</f>
        <v>3495</v>
      </c>
      <c r="F167" s="25">
        <f>_xlfn.STDEV.P(E$2:E167)</f>
        <v>68.356912431278374</v>
      </c>
      <c r="G167" s="25">
        <f>_xlfn.CONFIDENCE.NORM(0.01,F167,B167)</f>
        <v>13.66612767219673</v>
      </c>
      <c r="O167" s="25">
        <v>166</v>
      </c>
      <c r="P167" s="25">
        <v>91.81</v>
      </c>
      <c r="R167" s="25">
        <f>ROUND(P166-(P167-P166)*O167,0)</f>
        <v>92</v>
      </c>
      <c r="S167" s="25">
        <f>_xlfn.STDEV.P(R$2:R167)</f>
        <v>1.1761978772761514</v>
      </c>
      <c r="T167" s="25">
        <f>_xlfn.CONFIDENCE.NORM(0.01,S167,O167)</f>
        <v>0.23514915736989292</v>
      </c>
    </row>
    <row r="168" spans="2:20" x14ac:dyDescent="0.25">
      <c r="B168" s="25">
        <v>167</v>
      </c>
      <c r="C168" s="25">
        <v>3555.62</v>
      </c>
      <c r="E168" s="25">
        <f>ROUND(C167-(C168-C167)*B168,0)</f>
        <v>3542</v>
      </c>
      <c r="F168" s="25">
        <f>_xlfn.STDEV.P(E$2:E168)</f>
        <v>68.168159112164474</v>
      </c>
      <c r="G168" s="25">
        <f>_xlfn.CONFIDENCE.NORM(0.01,F168,B168)</f>
        <v>13.58752668426774</v>
      </c>
      <c r="O168" s="25">
        <v>167</v>
      </c>
      <c r="P168" s="25">
        <v>91.81</v>
      </c>
      <c r="R168" s="25">
        <f>ROUND(P167-(P168-P167)*O168,0)</f>
        <v>92</v>
      </c>
      <c r="S168" s="25">
        <f>_xlfn.STDEV.P(R$2:R168)</f>
        <v>1.1726767144489789</v>
      </c>
      <c r="T168" s="25">
        <f>_xlfn.CONFIDENCE.NORM(0.01,S168,O168)</f>
        <v>0.23374220981055613</v>
      </c>
    </row>
    <row r="169" spans="2:20" x14ac:dyDescent="0.25">
      <c r="B169" s="25">
        <v>168</v>
      </c>
      <c r="C169" s="25">
        <v>3554.87</v>
      </c>
      <c r="E169" s="25">
        <f>ROUND(C168-(C169-C168)*B169,0)</f>
        <v>3682</v>
      </c>
      <c r="F169" s="25">
        <f>_xlfn.STDEV.P(E$2:E169)</f>
        <v>68.597704694003539</v>
      </c>
      <c r="G169" s="25">
        <f>_xlfn.CONFIDENCE.NORM(0.01,F169,B169)</f>
        <v>13.632390657939577</v>
      </c>
      <c r="O169" s="25">
        <v>168</v>
      </c>
      <c r="P169" s="25">
        <v>91.81</v>
      </c>
      <c r="R169" s="25">
        <f>ROUND(P168-(P169-P168)*O169,0)</f>
        <v>92</v>
      </c>
      <c r="S169" s="25">
        <f>_xlfn.STDEV.P(R$2:R169)</f>
        <v>1.1691869870737646</v>
      </c>
      <c r="T169" s="25">
        <f>_xlfn.CONFIDENCE.NORM(0.01,S169,O169)</f>
        <v>0.23235199823474847</v>
      </c>
    </row>
    <row r="170" spans="2:20" x14ac:dyDescent="0.25">
      <c r="B170" s="25">
        <v>169</v>
      </c>
      <c r="C170" s="25">
        <v>3555.46</v>
      </c>
      <c r="E170" s="25">
        <f>ROUND(C169-(C170-C169)*B170,0)</f>
        <v>3455</v>
      </c>
      <c r="F170" s="25">
        <f>_xlfn.STDEV.P(E$2:E170)</f>
        <v>68.883876784015953</v>
      </c>
      <c r="G170" s="25">
        <f>_xlfn.CONFIDENCE.NORM(0.01,F170,B170)</f>
        <v>13.64870064325539</v>
      </c>
      <c r="O170" s="25">
        <v>169</v>
      </c>
      <c r="P170" s="25">
        <v>91.81</v>
      </c>
      <c r="R170" s="25">
        <f>ROUND(P169-(P170-P169)*O170,0)</f>
        <v>92</v>
      </c>
      <c r="S170" s="25">
        <f>_xlfn.STDEV.P(R$2:R170)</f>
        <v>1.1657282301814267</v>
      </c>
      <c r="T170" s="25">
        <f>_xlfn.CONFIDENCE.NORM(0.01,S170,O170)</f>
        <v>0.23097822579042432</v>
      </c>
    </row>
    <row r="171" spans="2:20" x14ac:dyDescent="0.25">
      <c r="B171" s="25">
        <v>170</v>
      </c>
      <c r="C171" s="25">
        <v>3555.24</v>
      </c>
      <c r="E171" s="25">
        <f>ROUND(C170-(C171-C170)*B171,0)</f>
        <v>3593</v>
      </c>
      <c r="F171" s="25">
        <f>_xlfn.STDEV.P(E$2:E171)</f>
        <v>68.723899984399452</v>
      </c>
      <c r="G171" s="25">
        <f>_xlfn.CONFIDENCE.NORM(0.01,F171,B171)</f>
        <v>13.576893646737235</v>
      </c>
      <c r="O171" s="25">
        <v>170</v>
      </c>
      <c r="P171" s="25">
        <v>91.81</v>
      </c>
      <c r="R171" s="25">
        <f>ROUND(P170-(P171-P170)*O171,0)</f>
        <v>92</v>
      </c>
      <c r="S171" s="25">
        <f>_xlfn.STDEV.P(R$2:R171)</f>
        <v>1.1622999883746781</v>
      </c>
      <c r="T171" s="25">
        <f>_xlfn.CONFIDENCE.NORM(0.01,S171,O171)</f>
        <v>0.22962060260475811</v>
      </c>
    </row>
    <row r="172" spans="2:20" x14ac:dyDescent="0.25">
      <c r="B172" s="25">
        <v>171</v>
      </c>
      <c r="C172" s="25">
        <v>3555.8</v>
      </c>
      <c r="E172" s="25">
        <f>ROUND(C171-(C172-C171)*B172,0)</f>
        <v>3459</v>
      </c>
      <c r="F172" s="25">
        <f>_xlfn.STDEV.P(E$2:E172)</f>
        <v>68.966305946982374</v>
      </c>
      <c r="G172" s="25">
        <f>_xlfn.CONFIDENCE.NORM(0.01,F172,B172)</f>
        <v>13.584885702921499</v>
      </c>
      <c r="O172" s="25">
        <v>171</v>
      </c>
      <c r="P172" s="25">
        <v>91.8</v>
      </c>
      <c r="R172" s="25">
        <f>ROUND(P171-(P172-P171)*O172,0)</f>
        <v>94</v>
      </c>
      <c r="S172" s="25">
        <f>_xlfn.STDEV.P(R$2:R172)</f>
        <v>1.1693512181838863</v>
      </c>
      <c r="T172" s="25">
        <f>_xlfn.CONFIDENCE.NORM(0.01,S172,O172)</f>
        <v>0.23033715417224238</v>
      </c>
    </row>
    <row r="173" spans="2:20" x14ac:dyDescent="0.25">
      <c r="B173" s="25">
        <v>172</v>
      </c>
      <c r="C173" s="25">
        <v>3555.85</v>
      </c>
      <c r="E173" s="25">
        <f>ROUND(C172-(C173-C172)*B173,0)</f>
        <v>3547</v>
      </c>
      <c r="F173" s="25">
        <f>_xlfn.STDEV.P(E$2:E173)</f>
        <v>68.773568898740209</v>
      </c>
      <c r="G173" s="25">
        <f>_xlfn.CONFIDENCE.NORM(0.01,F173,B173)</f>
        <v>13.507482641468659</v>
      </c>
      <c r="O173" s="25">
        <v>172</v>
      </c>
      <c r="P173" s="25">
        <v>91.81</v>
      </c>
      <c r="R173" s="25">
        <f>ROUND(P172-(P173-P172)*O173,0)</f>
        <v>90</v>
      </c>
      <c r="S173" s="25">
        <f>_xlfn.STDEV.P(R$2:R173)</f>
        <v>1.1754866128721493</v>
      </c>
      <c r="T173" s="25">
        <f>_xlfn.CONFIDENCE.NORM(0.01,S173,O173)</f>
        <v>0.23087161642036289</v>
      </c>
    </row>
    <row r="174" spans="2:20" x14ac:dyDescent="0.25">
      <c r="B174" s="25">
        <v>173</v>
      </c>
      <c r="C174" s="25">
        <v>3555.94</v>
      </c>
      <c r="E174" s="25">
        <f>ROUND(C173-(C174-C173)*B174,0)</f>
        <v>3540</v>
      </c>
      <c r="F174" s="25">
        <f>_xlfn.STDEV.P(E$2:E174)</f>
        <v>68.592552710042042</v>
      </c>
      <c r="G174" s="25">
        <f>_xlfn.CONFIDENCE.NORM(0.01,F174,B174)</f>
        <v>13.432937487356838</v>
      </c>
      <c r="O174" s="25">
        <v>173</v>
      </c>
      <c r="P174" s="25">
        <v>91.8</v>
      </c>
      <c r="R174" s="25">
        <f>ROUND(P173-(P174-P173)*O174,0)</f>
        <v>94</v>
      </c>
      <c r="S174" s="25">
        <f>_xlfn.STDEV.P(R$2:R174)</f>
        <v>1.1822988337386096</v>
      </c>
      <c r="T174" s="25">
        <f>_xlfn.CONFIDENCE.NORM(0.01,S174,O174)</f>
        <v>0.2315374730566126</v>
      </c>
    </row>
    <row r="175" spans="2:20" x14ac:dyDescent="0.25">
      <c r="B175" s="25">
        <v>174</v>
      </c>
      <c r="C175" s="25">
        <v>3556.23</v>
      </c>
      <c r="E175" s="25">
        <f>ROUND(C174-(C175-C174)*B175,0)</f>
        <v>3505</v>
      </c>
      <c r="F175" s="25">
        <f>_xlfn.STDEV.P(E$2:E175)</f>
        <v>68.524315735420032</v>
      </c>
      <c r="G175" s="25">
        <f>_xlfn.CONFIDENCE.NORM(0.01,F175,B175)</f>
        <v>13.380956625366002</v>
      </c>
      <c r="O175" s="25">
        <v>174</v>
      </c>
      <c r="P175" s="25">
        <v>91.8</v>
      </c>
      <c r="R175" s="25">
        <f>ROUND(P174-(P175-P174)*O175,0)</f>
        <v>92</v>
      </c>
      <c r="S175" s="25">
        <f>_xlfn.STDEV.P(R$2:R175)</f>
        <v>1.1788992990383387</v>
      </c>
      <c r="T175" s="25">
        <f>_xlfn.CONFIDENCE.NORM(0.01,S175,O175)</f>
        <v>0.23020733905632337</v>
      </c>
    </row>
    <row r="176" spans="2:20" x14ac:dyDescent="0.25">
      <c r="B176" s="25">
        <v>175</v>
      </c>
      <c r="C176" s="25">
        <v>3555.86</v>
      </c>
      <c r="E176" s="25">
        <f>ROUND(C175-(C176-C175)*B176,0)</f>
        <v>3621</v>
      </c>
      <c r="F176" s="25">
        <f>_xlfn.STDEV.P(E$2:E176)</f>
        <v>68.481214465675762</v>
      </c>
      <c r="G176" s="25">
        <f>_xlfn.CONFIDENCE.NORM(0.01,F176,B176)</f>
        <v>13.334278110388745</v>
      </c>
      <c r="O176" s="25">
        <v>175</v>
      </c>
      <c r="P176" s="25">
        <v>91.8</v>
      </c>
      <c r="R176" s="25">
        <f>ROUND(P175-(P176-P175)*O176,0)</f>
        <v>92</v>
      </c>
      <c r="S176" s="25">
        <f>_xlfn.STDEV.P(R$2:R176)</f>
        <v>1.1755289213362481</v>
      </c>
      <c r="T176" s="25">
        <f>_xlfn.CONFIDENCE.NORM(0.01,S176,O176)</f>
        <v>0.22889240043719408</v>
      </c>
    </row>
    <row r="177" spans="2:20" x14ac:dyDescent="0.25">
      <c r="B177" s="25">
        <v>176</v>
      </c>
      <c r="C177" s="25">
        <v>3555.67</v>
      </c>
      <c r="E177" s="25">
        <f>ROUND(C176-(C177-C176)*B177,0)</f>
        <v>3589</v>
      </c>
      <c r="F177" s="25">
        <f>_xlfn.STDEV.P(E$2:E177)</f>
        <v>68.319610763499171</v>
      </c>
      <c r="G177" s="25">
        <f>_xlfn.CONFIDENCE.NORM(0.01,F177,B177)</f>
        <v>13.264965630376487</v>
      </c>
      <c r="O177" s="25">
        <v>176</v>
      </c>
      <c r="P177" s="25">
        <v>91.81</v>
      </c>
      <c r="R177" s="25">
        <f>ROUND(P176-(P177-P176)*O177,0)</f>
        <v>90</v>
      </c>
      <c r="S177" s="25">
        <f>_xlfn.STDEV.P(R$2:R177)</f>
        <v>1.1814676258382755</v>
      </c>
      <c r="T177" s="25">
        <f>_xlfn.CONFIDENCE.NORM(0.01,S177,O177)</f>
        <v>0.22939427310848076</v>
      </c>
    </row>
    <row r="178" spans="2:20" x14ac:dyDescent="0.25">
      <c r="B178" s="25">
        <v>177</v>
      </c>
      <c r="C178" s="25">
        <v>3555.47</v>
      </c>
      <c r="E178" s="25">
        <f>ROUND(C177-(C178-C177)*B178,0)</f>
        <v>3591</v>
      </c>
      <c r="F178" s="25">
        <f>_xlfn.STDEV.P(E$2:E178)</f>
        <v>68.16389261554508</v>
      </c>
      <c r="G178" s="25">
        <f>_xlfn.CONFIDENCE.NORM(0.01,F178,B178)</f>
        <v>13.197292124567017</v>
      </c>
      <c r="O178" s="25">
        <v>177</v>
      </c>
      <c r="P178" s="25">
        <v>91.82</v>
      </c>
      <c r="R178" s="25">
        <f>ROUND(P177-(P178-P177)*O178,0)</f>
        <v>90</v>
      </c>
      <c r="S178" s="25">
        <f>_xlfn.STDEV.P(R$2:R178)</f>
        <v>1.1872066400234393</v>
      </c>
      <c r="T178" s="25">
        <f>_xlfn.CONFIDENCE.NORM(0.01,S178,O178)</f>
        <v>0.22985648617493815</v>
      </c>
    </row>
    <row r="179" spans="2:20" x14ac:dyDescent="0.25">
      <c r="B179" s="25">
        <v>178</v>
      </c>
      <c r="C179" s="25">
        <v>3555.49</v>
      </c>
      <c r="E179" s="25">
        <f>ROUND(C178-(C179-C178)*B179,0)</f>
        <v>3552</v>
      </c>
      <c r="F179" s="25">
        <f>_xlfn.STDEV.P(E$2:E179)</f>
        <v>67.975471461135072</v>
      </c>
      <c r="G179" s="25">
        <f>_xlfn.CONFIDENCE.NORM(0.01,F179,B179)</f>
        <v>13.123791040650032</v>
      </c>
      <c r="O179" s="25">
        <v>178</v>
      </c>
      <c r="P179" s="25">
        <v>91.81</v>
      </c>
      <c r="R179" s="25">
        <f>ROUND(P178-(P179-P178)*O179,0)</f>
        <v>94</v>
      </c>
      <c r="S179" s="25">
        <f>_xlfn.STDEV.P(R$2:R179)</f>
        <v>1.1937955384096659</v>
      </c>
      <c r="T179" s="25">
        <f>_xlfn.CONFIDENCE.NORM(0.01,S179,O179)</f>
        <v>0.23048200850370593</v>
      </c>
    </row>
    <row r="180" spans="2:20" x14ac:dyDescent="0.25">
      <c r="B180" s="25">
        <v>179</v>
      </c>
      <c r="C180" s="25">
        <v>3555.81</v>
      </c>
      <c r="E180" s="25">
        <f>ROUND(C179-(C180-C179)*B180,0)</f>
        <v>3498</v>
      </c>
      <c r="F180" s="25">
        <f>_xlfn.STDEV.P(E$2:E180)</f>
        <v>67.947457840115277</v>
      </c>
      <c r="G180" s="25">
        <f>_xlfn.CONFIDENCE.NORM(0.01,F180,B180)</f>
        <v>13.08168769872473</v>
      </c>
      <c r="O180" s="25">
        <v>179</v>
      </c>
      <c r="P180" s="25">
        <v>91.82</v>
      </c>
      <c r="R180" s="25">
        <f>ROUND(P179-(P180-P179)*O180,0)</f>
        <v>90</v>
      </c>
      <c r="S180" s="25">
        <f>_xlfn.STDEV.P(R$2:R180)</f>
        <v>1.1993491597699877</v>
      </c>
      <c r="T180" s="25">
        <f>_xlfn.CONFIDENCE.NORM(0.01,S180,O180)</f>
        <v>0.23090652172384896</v>
      </c>
    </row>
    <row r="181" spans="2:20" x14ac:dyDescent="0.25">
      <c r="B181" s="25">
        <v>180</v>
      </c>
      <c r="C181" s="25">
        <v>3555.91</v>
      </c>
      <c r="E181" s="25">
        <f>ROUND(C180-(C181-C180)*B181,0)</f>
        <v>3538</v>
      </c>
      <c r="F181" s="25">
        <f>_xlfn.STDEV.P(E$2:E181)</f>
        <v>67.779246568784615</v>
      </c>
      <c r="G181" s="25">
        <f>_xlfn.CONFIDENCE.NORM(0.01,F181,B181)</f>
        <v>13.013004020235043</v>
      </c>
      <c r="O181" s="25">
        <v>180</v>
      </c>
      <c r="P181" s="25">
        <v>91.82</v>
      </c>
      <c r="R181" s="25">
        <f>ROUND(P180-(P181-P180)*O181,0)</f>
        <v>92</v>
      </c>
      <c r="S181" s="25">
        <f>_xlfn.STDEV.P(R$2:R181)</f>
        <v>1.1960199880137421</v>
      </c>
      <c r="T181" s="25">
        <f>_xlfn.CONFIDENCE.NORM(0.01,S181,O181)</f>
        <v>0.22962505044238907</v>
      </c>
    </row>
    <row r="182" spans="2:20" x14ac:dyDescent="0.25">
      <c r="B182" s="25">
        <v>181</v>
      </c>
      <c r="C182" s="25">
        <v>3555.91</v>
      </c>
      <c r="E182" s="25">
        <f>ROUND(C181-(C182-C181)*B182,0)</f>
        <v>3556</v>
      </c>
      <c r="F182" s="25">
        <f>_xlfn.STDEV.P(E$2:E182)</f>
        <v>67.592560614913481</v>
      </c>
      <c r="G182" s="25">
        <f>_xlfn.CONFIDENCE.NORM(0.01,F182,B182)</f>
        <v>12.941263835276361</v>
      </c>
      <c r="O182" s="25">
        <v>181</v>
      </c>
      <c r="P182" s="25">
        <v>91.81</v>
      </c>
      <c r="R182" s="25">
        <f>ROUND(P181-(P182-P181)*O182,0)</f>
        <v>94</v>
      </c>
      <c r="S182" s="25">
        <f>_xlfn.STDEV.P(R$2:R182)</f>
        <v>1.2023964197676804</v>
      </c>
      <c r="T182" s="25">
        <f>_xlfn.CONFIDENCE.NORM(0.01,S182,O182)</f>
        <v>0.23021067941864615</v>
      </c>
    </row>
    <row r="183" spans="2:20" x14ac:dyDescent="0.25">
      <c r="B183" s="25">
        <v>182</v>
      </c>
      <c r="C183" s="25">
        <v>3556</v>
      </c>
      <c r="E183" s="25">
        <f>ROUND(C182-(C183-C182)*B183,0)</f>
        <v>3540</v>
      </c>
      <c r="F183" s="25">
        <f>_xlfn.STDEV.P(E$2:E183)</f>
        <v>67.42353722234904</v>
      </c>
      <c r="G183" s="25">
        <f>_xlfn.CONFIDENCE.NORM(0.01,F183,B183)</f>
        <v>12.87338976925731</v>
      </c>
      <c r="O183" s="25">
        <v>182</v>
      </c>
      <c r="P183" s="25">
        <v>91.81</v>
      </c>
      <c r="R183" s="25">
        <f>ROUND(P182-(P183-P182)*O183,0)</f>
        <v>92</v>
      </c>
      <c r="S183" s="25">
        <f>_xlfn.STDEV.P(R$2:R183)</f>
        <v>1.1990928687493372</v>
      </c>
      <c r="T183" s="25">
        <f>_xlfn.CONFIDENCE.NORM(0.01,S183,O183)</f>
        <v>0.22894660388465024</v>
      </c>
    </row>
    <row r="184" spans="2:20" x14ac:dyDescent="0.25">
      <c r="B184" s="25">
        <v>183</v>
      </c>
      <c r="C184" s="25">
        <v>3555.9</v>
      </c>
      <c r="E184" s="25">
        <f>ROUND(C183-(C184-C183)*B184,0)</f>
        <v>3574</v>
      </c>
      <c r="F184" s="25">
        <f>_xlfn.STDEV.P(E$2:E184)</f>
        <v>67.246625437157533</v>
      </c>
      <c r="G184" s="25">
        <f>_xlfn.CONFIDENCE.NORM(0.01,F184,B184)</f>
        <v>12.804482479402116</v>
      </c>
      <c r="O184" s="25">
        <v>183</v>
      </c>
      <c r="P184" s="25">
        <v>91.81</v>
      </c>
      <c r="R184" s="25">
        <f>ROUND(P183-(P184-P183)*O184,0)</f>
        <v>92</v>
      </c>
      <c r="S184" s="25">
        <f>_xlfn.STDEV.P(R$2:R184)</f>
        <v>1.1958163981451311</v>
      </c>
      <c r="T184" s="25">
        <f>_xlfn.CONFIDENCE.NORM(0.01,S184,O184)</f>
        <v>0.22769633448655466</v>
      </c>
    </row>
    <row r="185" spans="2:20" x14ac:dyDescent="0.25">
      <c r="B185" s="25">
        <v>184</v>
      </c>
      <c r="C185" s="25">
        <v>3555.18</v>
      </c>
      <c r="E185" s="25">
        <f>ROUND(C184-(C185-C184)*B185,0)</f>
        <v>3688</v>
      </c>
      <c r="F185" s="25">
        <f>_xlfn.STDEV.P(E$2:E185)</f>
        <v>67.716618173756729</v>
      </c>
      <c r="G185" s="25">
        <f>_xlfn.CONFIDENCE.NORM(0.01,F185,B185)</f>
        <v>12.858888454496844</v>
      </c>
      <c r="O185" s="25">
        <v>184</v>
      </c>
      <c r="P185" s="25">
        <v>91.81</v>
      </c>
      <c r="R185" s="25">
        <f>ROUND(P184-(P185-P184)*O185,0)</f>
        <v>92</v>
      </c>
      <c r="S185" s="25">
        <f>_xlfn.STDEV.P(R$2:R185)</f>
        <v>1.1925666399862633</v>
      </c>
      <c r="T185" s="25">
        <f>_xlfn.CONFIDENCE.NORM(0.01,S185,O185)</f>
        <v>0.22645964626863924</v>
      </c>
    </row>
    <row r="186" spans="2:20" x14ac:dyDescent="0.25">
      <c r="B186" s="25">
        <v>185</v>
      </c>
      <c r="C186" s="25">
        <v>3555.52</v>
      </c>
      <c r="E186" s="25">
        <f>ROUND(C185-(C186-C185)*B186,0)</f>
        <v>3492</v>
      </c>
      <c r="F186" s="25">
        <f>_xlfn.STDEV.P(E$2:E186)</f>
        <v>67.723100126346509</v>
      </c>
      <c r="G186" s="25">
        <f>_xlfn.CONFIDENCE.NORM(0.01,F186,B186)</f>
        <v>12.825315154018437</v>
      </c>
      <c r="O186" s="25">
        <v>185</v>
      </c>
      <c r="P186" s="25">
        <v>91.8</v>
      </c>
      <c r="R186" s="25">
        <f>ROUND(P185-(P186-P185)*O186,0)</f>
        <v>94</v>
      </c>
      <c r="S186" s="25">
        <f>_xlfn.STDEV.P(R$2:R186)</f>
        <v>1.1987324691128838</v>
      </c>
      <c r="T186" s="25">
        <f>_xlfn.CONFIDENCE.NORM(0.01,S186,O186)</f>
        <v>0.22701444076016788</v>
      </c>
    </row>
    <row r="187" spans="2:20" x14ac:dyDescent="0.25">
      <c r="B187" s="25">
        <v>186</v>
      </c>
      <c r="C187" s="25">
        <v>3555.95</v>
      </c>
      <c r="E187" s="25">
        <f>ROUND(C186-(C187-C186)*B187,0)</f>
        <v>3476</v>
      </c>
      <c r="F187" s="25">
        <f>_xlfn.STDEV.P(E$2:E187)</f>
        <v>67.824333954212364</v>
      </c>
      <c r="G187" s="25">
        <f>_xlfn.CONFIDENCE.NORM(0.01,F187,B187)</f>
        <v>12.809911964404884</v>
      </c>
      <c r="O187" s="25">
        <v>186</v>
      </c>
      <c r="P187" s="25">
        <v>91.79</v>
      </c>
      <c r="R187" s="25">
        <f>ROUND(P186-(P187-P186)*O187,0)</f>
        <v>94</v>
      </c>
      <c r="S187" s="25">
        <f>_xlfn.STDEV.P(R$2:R187)</f>
        <v>1.204701384361583</v>
      </c>
      <c r="T187" s="25">
        <f>_xlfn.CONFIDENCE.NORM(0.01,S187,O187)</f>
        <v>0.22753070730464769</v>
      </c>
    </row>
    <row r="188" spans="2:20" x14ac:dyDescent="0.25">
      <c r="B188" s="25">
        <v>187</v>
      </c>
      <c r="C188" s="25">
        <v>3556.21</v>
      </c>
      <c r="E188" s="25">
        <f>ROUND(C187-(C188-C187)*B188,0)</f>
        <v>3507</v>
      </c>
      <c r="F188" s="25">
        <f>_xlfn.STDEV.P(E$2:E188)</f>
        <v>67.754192183913347</v>
      </c>
      <c r="G188" s="25">
        <f>_xlfn.CONFIDENCE.NORM(0.01,F188,B188)</f>
        <v>12.76240281491547</v>
      </c>
      <c r="O188" s="25">
        <v>187</v>
      </c>
      <c r="P188" s="25">
        <v>91.79</v>
      </c>
      <c r="R188" s="25">
        <f>ROUND(P187-(P188-P187)*O188,0)</f>
        <v>92</v>
      </c>
      <c r="S188" s="25">
        <f>_xlfn.STDEV.P(R$2:R188)</f>
        <v>1.2014768881683768</v>
      </c>
      <c r="T188" s="25">
        <f>_xlfn.CONFIDENCE.NORM(0.01,S188,O188)</f>
        <v>0.22631414419337742</v>
      </c>
    </row>
    <row r="189" spans="2:20" x14ac:dyDescent="0.25">
      <c r="B189" s="25">
        <v>188</v>
      </c>
      <c r="C189" s="25">
        <v>3555.96</v>
      </c>
      <c r="E189" s="25">
        <f>ROUND(C188-(C189-C188)*B189,0)</f>
        <v>3603</v>
      </c>
      <c r="F189" s="25">
        <f>_xlfn.STDEV.P(E$2:E189)</f>
        <v>67.646173861956612</v>
      </c>
      <c r="G189" s="25">
        <f>_xlfn.CONFIDENCE.NORM(0.01,F189,B189)</f>
        <v>12.708122496165316</v>
      </c>
      <c r="O189" s="25">
        <v>188</v>
      </c>
      <c r="P189" s="25">
        <v>91.8</v>
      </c>
      <c r="R189" s="25">
        <f>ROUND(P188-(P189-P188)*O189,0)</f>
        <v>90</v>
      </c>
      <c r="S189" s="25">
        <f>_xlfn.STDEV.P(R$2:R189)</f>
        <v>1.2068961100063977</v>
      </c>
      <c r="T189" s="25">
        <f>_xlfn.CONFIDENCE.NORM(0.01,S189,O189)</f>
        <v>0.22672950634880285</v>
      </c>
    </row>
    <row r="190" spans="2:20" x14ac:dyDescent="0.25">
      <c r="B190" s="25">
        <v>189</v>
      </c>
      <c r="C190" s="25">
        <v>3556.24</v>
      </c>
      <c r="E190" s="25">
        <f>ROUND(C189-(C190-C189)*B190,0)</f>
        <v>3503</v>
      </c>
      <c r="F190" s="25">
        <f>_xlfn.STDEV.P(E$2:E190)</f>
        <v>67.594507060349727</v>
      </c>
      <c r="G190" s="25">
        <f>_xlfn.CONFIDENCE.NORM(0.01,F190,B190)</f>
        <v>12.664778037137596</v>
      </c>
      <c r="O190" s="25">
        <v>189</v>
      </c>
      <c r="P190" s="25">
        <v>91.8</v>
      </c>
      <c r="R190" s="25">
        <f>ROUND(P189-(P190-P189)*O190,0)</f>
        <v>92</v>
      </c>
      <c r="S190" s="25">
        <f>_xlfn.STDEV.P(R$2:R190)</f>
        <v>1.2037011454127147</v>
      </c>
      <c r="T190" s="25">
        <f>_xlfn.CONFIDENCE.NORM(0.01,S190,O190)</f>
        <v>0.22553027594519812</v>
      </c>
    </row>
    <row r="191" spans="2:20" x14ac:dyDescent="0.25">
      <c r="B191" s="25">
        <v>190</v>
      </c>
      <c r="C191" s="25">
        <v>3556.37</v>
      </c>
      <c r="E191" s="25">
        <f>ROUND(C190-(C191-C190)*B191,0)</f>
        <v>3532</v>
      </c>
      <c r="F191" s="25">
        <f>_xlfn.STDEV.P(E$2:E191)</f>
        <v>67.446620732246089</v>
      </c>
      <c r="G191" s="25">
        <f>_xlfn.CONFIDENCE.NORM(0.01,F191,B191)</f>
        <v>12.60377014272556</v>
      </c>
      <c r="O191" s="25">
        <v>190</v>
      </c>
      <c r="P191" s="25">
        <v>91.79</v>
      </c>
      <c r="R191" s="25">
        <f>ROUND(P190-(P191-P190)*O191,0)</f>
        <v>94</v>
      </c>
      <c r="S191" s="25">
        <f>_xlfn.STDEV.P(R$2:R191)</f>
        <v>1.2094898594951551</v>
      </c>
      <c r="T191" s="25">
        <f>_xlfn.CONFIDENCE.NORM(0.01,S191,O191)</f>
        <v>0.22601773096314934</v>
      </c>
    </row>
    <row r="192" spans="2:20" x14ac:dyDescent="0.25">
      <c r="B192" s="25">
        <v>191</v>
      </c>
      <c r="C192" s="25">
        <v>3555.87</v>
      </c>
      <c r="E192" s="25">
        <f>ROUND(C191-(C192-C191)*B192,0)</f>
        <v>3652</v>
      </c>
      <c r="F192" s="25">
        <f>_xlfn.STDEV.P(E$2:E192)</f>
        <v>67.59840302436784</v>
      </c>
      <c r="G192" s="25">
        <f>_xlfn.CONFIDENCE.NORM(0.01,F192,B192)</f>
        <v>12.59902193506012</v>
      </c>
      <c r="O192" s="25">
        <v>191</v>
      </c>
      <c r="P192" s="25">
        <v>91.8</v>
      </c>
      <c r="R192" s="25">
        <f>ROUND(P191-(P192-P191)*O192,0)</f>
        <v>90</v>
      </c>
      <c r="S192" s="25">
        <f>_xlfn.STDEV.P(R$2:R192)</f>
        <v>1.2147507977202301</v>
      </c>
      <c r="T192" s="25">
        <f>_xlfn.CONFIDENCE.NORM(0.01,S192,O192)</f>
        <v>0.22640582116402866</v>
      </c>
    </row>
    <row r="193" spans="2:20" x14ac:dyDescent="0.25">
      <c r="B193" s="25">
        <v>192</v>
      </c>
      <c r="C193" s="25">
        <v>3555.96</v>
      </c>
      <c r="E193" s="25">
        <f>ROUND(C192-(C193-C192)*B193,0)</f>
        <v>3539</v>
      </c>
      <c r="F193" s="25">
        <f>_xlfn.STDEV.P(E$2:E193)</f>
        <v>67.439469186250719</v>
      </c>
      <c r="G193" s="25">
        <f>_xlfn.CONFIDENCE.NORM(0.01,F193,B193)</f>
        <v>12.536624227954395</v>
      </c>
      <c r="O193" s="25">
        <v>192</v>
      </c>
      <c r="P193" s="25">
        <v>91.8</v>
      </c>
      <c r="R193" s="25">
        <f>ROUND(P192-(P193-P192)*O193,0)</f>
        <v>92</v>
      </c>
      <c r="S193" s="25">
        <f>_xlfn.STDEV.P(R$2:R193)</f>
        <v>1.2115852602163151</v>
      </c>
      <c r="T193" s="25">
        <f>_xlfn.CONFIDENCE.NORM(0.01,S193,O193)</f>
        <v>0.2252269970499263</v>
      </c>
    </row>
    <row r="194" spans="2:20" x14ac:dyDescent="0.25">
      <c r="B194" s="25">
        <v>193</v>
      </c>
      <c r="C194" s="25">
        <v>3555.44</v>
      </c>
      <c r="E194" s="25">
        <f>ROUND(C193-(C194-C193)*B194,0)</f>
        <v>3656</v>
      </c>
      <c r="F194" s="25">
        <f>_xlfn.STDEV.P(E$2:E194)</f>
        <v>67.615766774928431</v>
      </c>
      <c r="G194" s="25">
        <f>_xlfn.CONFIDENCE.NORM(0.01,F194,B194)</f>
        <v>12.536791479818408</v>
      </c>
      <c r="O194" s="25">
        <v>193</v>
      </c>
      <c r="P194" s="25">
        <v>91.8</v>
      </c>
      <c r="R194" s="25">
        <f>ROUND(P193-(P194-P193)*O194,0)</f>
        <v>92</v>
      </c>
      <c r="S194" s="25">
        <f>_xlfn.STDEV.P(R$2:R194)</f>
        <v>1.2084443417829842</v>
      </c>
      <c r="T194" s="25">
        <f>_xlfn.CONFIDENCE.NORM(0.01,S194,O194)</f>
        <v>0.22406038488521918</v>
      </c>
    </row>
    <row r="195" spans="2:20" x14ac:dyDescent="0.25">
      <c r="B195" s="25">
        <v>194</v>
      </c>
      <c r="C195" s="25">
        <v>3554.77</v>
      </c>
      <c r="E195" s="25">
        <f>ROUND(C194-(C195-C194)*B195,0)</f>
        <v>3685</v>
      </c>
      <c r="F195" s="25">
        <f>_xlfn.STDEV.P(E$2:E195)</f>
        <v>68.026831495960039</v>
      </c>
      <c r="G195" s="25">
        <f>_xlfn.CONFIDENCE.NORM(0.01,F195,B195)</f>
        <v>12.580458162694342</v>
      </c>
      <c r="O195" s="25">
        <v>194</v>
      </c>
      <c r="P195" s="25">
        <v>91.8</v>
      </c>
      <c r="R195" s="25">
        <f>ROUND(P194-(P195-P194)*O195,0)</f>
        <v>92</v>
      </c>
      <c r="S195" s="25">
        <f>_xlfn.STDEV.P(R$2:R195)</f>
        <v>1.205327724952981</v>
      </c>
      <c r="T195" s="25">
        <f>_xlfn.CONFIDENCE.NORM(0.01,S195,O195)</f>
        <v>0.22290579588448214</v>
      </c>
    </row>
    <row r="196" spans="2:20" x14ac:dyDescent="0.25">
      <c r="B196" s="25">
        <v>195</v>
      </c>
      <c r="C196" s="25">
        <v>3554.67</v>
      </c>
      <c r="E196" s="25">
        <f>ROUND(C195-(C196-C195)*B196,0)</f>
        <v>3574</v>
      </c>
      <c r="F196" s="25">
        <f>_xlfn.STDEV.P(E$2:E196)</f>
        <v>67.858273623378452</v>
      </c>
      <c r="G196" s="25">
        <f>_xlfn.CONFIDENCE.NORM(0.01,F196,B196)</f>
        <v>12.517067104223274</v>
      </c>
      <c r="O196" s="25">
        <v>195</v>
      </c>
      <c r="P196" s="25">
        <v>91.79</v>
      </c>
      <c r="R196" s="25">
        <f>ROUND(P195-(P196-P195)*O196,0)</f>
        <v>94</v>
      </c>
      <c r="S196" s="25">
        <f>_xlfn.STDEV.P(R$2:R196)</f>
        <v>1.2109468369610958</v>
      </c>
      <c r="T196" s="25">
        <f>_xlfn.CONFIDENCE.NORM(0.01,S196,O196)</f>
        <v>0.22337000351666644</v>
      </c>
    </row>
    <row r="197" spans="2:20" x14ac:dyDescent="0.25">
      <c r="B197" s="25">
        <v>196</v>
      </c>
      <c r="C197" s="25">
        <v>3553.96</v>
      </c>
      <c r="E197" s="25">
        <f>ROUND(C196-(C197-C196)*B197,0)</f>
        <v>3694</v>
      </c>
      <c r="F197" s="25">
        <f>_xlfn.STDEV.P(E$2:E197)</f>
        <v>68.34172760920967</v>
      </c>
      <c r="G197" s="25">
        <f>_xlfn.CONFIDENCE.NORM(0.01,F197,B197)</f>
        <v>12.574044616497083</v>
      </c>
      <c r="O197" s="25">
        <v>196</v>
      </c>
      <c r="P197" s="25">
        <v>91.79</v>
      </c>
      <c r="R197" s="25">
        <f>ROUND(P196-(P197-P196)*O197,0)</f>
        <v>92</v>
      </c>
      <c r="S197" s="25">
        <f>_xlfn.STDEV.P(R$2:R197)</f>
        <v>1.2078545556278786</v>
      </c>
      <c r="T197" s="25">
        <f>_xlfn.CONFIDENCE.NORM(0.01,S197,O197)</f>
        <v>0.22223051134366603</v>
      </c>
    </row>
    <row r="198" spans="2:20" x14ac:dyDescent="0.25">
      <c r="B198" s="25">
        <v>197</v>
      </c>
      <c r="C198" s="25">
        <v>3553.78</v>
      </c>
      <c r="E198" s="25">
        <f>ROUND(C197-(C198-C197)*B198,0)</f>
        <v>3589</v>
      </c>
      <c r="F198" s="25">
        <f>_xlfn.STDEV.P(E$2:E198)</f>
        <v>68.195029775739869</v>
      </c>
      <c r="G198" s="25">
        <f>_xlfn.CONFIDENCE.NORM(0.01,F198,B198)</f>
        <v>12.515168173303628</v>
      </c>
      <c r="O198" s="25">
        <v>197</v>
      </c>
      <c r="P198" s="25">
        <v>91.79</v>
      </c>
      <c r="R198" s="25">
        <f>ROUND(P197-(P198-P197)*O198,0)</f>
        <v>92</v>
      </c>
      <c r="S198" s="25">
        <f>_xlfn.STDEV.P(R$2:R198)</f>
        <v>1.2047858433519867</v>
      </c>
      <c r="T198" s="25">
        <f>_xlfn.CONFIDENCE.NORM(0.01,S198,O198)</f>
        <v>0.22110258609681749</v>
      </c>
    </row>
    <row r="199" spans="2:20" x14ac:dyDescent="0.25">
      <c r="B199" s="25">
        <v>198</v>
      </c>
      <c r="C199" s="25">
        <v>3553.95</v>
      </c>
      <c r="E199" s="25">
        <f>ROUND(C198-(C199-C198)*B199,0)</f>
        <v>3520</v>
      </c>
      <c r="F199" s="25">
        <f>_xlfn.STDEV.P(E$2:E199)</f>
        <v>68.088183554273471</v>
      </c>
      <c r="G199" s="25">
        <f>_xlfn.CONFIDENCE.NORM(0.01,F199,B199)</f>
        <v>12.463965343029365</v>
      </c>
      <c r="O199" s="25">
        <v>198</v>
      </c>
      <c r="P199" s="25">
        <v>91.8</v>
      </c>
      <c r="R199" s="25">
        <f>ROUND(P198-(P199-P198)*O199,0)</f>
        <v>90</v>
      </c>
      <c r="S199" s="25">
        <f>_xlfn.STDEV.P(R$2:R199)</f>
        <v>1.2099120493349103</v>
      </c>
      <c r="T199" s="25">
        <f>_xlfn.CONFIDENCE.NORM(0.01,S199,O199)</f>
        <v>0.22148192335022954</v>
      </c>
    </row>
    <row r="200" spans="2:20" x14ac:dyDescent="0.25">
      <c r="B200" s="25">
        <v>199</v>
      </c>
      <c r="C200" s="25">
        <v>3553.89</v>
      </c>
      <c r="E200" s="25">
        <f>ROUND(C199-(C200-C199)*B200,0)</f>
        <v>3566</v>
      </c>
      <c r="F200" s="25">
        <f>_xlfn.STDEV.P(E$2:E200)</f>
        <v>67.917500685174829</v>
      </c>
      <c r="G200" s="25">
        <f>_xlfn.CONFIDENCE.NORM(0.01,F200,B200)</f>
        <v>12.401443448069646</v>
      </c>
      <c r="O200" s="25">
        <v>199</v>
      </c>
      <c r="P200" s="25">
        <v>91.79</v>
      </c>
      <c r="R200" s="25">
        <f>ROUND(P199-(P200-P199)*O200,0)</f>
        <v>94</v>
      </c>
      <c r="S200" s="25">
        <f>_xlfn.STDEV.P(R$2:R200)</f>
        <v>1.2153706035182732</v>
      </c>
      <c r="T200" s="25">
        <f>_xlfn.CONFIDENCE.NORM(0.01,S200,O200)</f>
        <v>0.22192144375047893</v>
      </c>
    </row>
    <row r="201" spans="2:20" x14ac:dyDescent="0.25">
      <c r="B201" s="25">
        <v>200</v>
      </c>
      <c r="C201" s="25">
        <v>3553.58</v>
      </c>
      <c r="E201" s="25">
        <f>ROUND(C200-(C201-C200)*B201,0)</f>
        <v>3616</v>
      </c>
      <c r="F201" s="25">
        <f>_xlfn.STDEV.P(E$2:E201)</f>
        <v>67.85465625143199</v>
      </c>
      <c r="G201" s="25">
        <f>_xlfn.CONFIDENCE.NORM(0.01,F201,B201)</f>
        <v>12.358954588257966</v>
      </c>
      <c r="O201" s="25">
        <v>200</v>
      </c>
      <c r="P201" s="25">
        <v>91.8</v>
      </c>
      <c r="R201" s="25">
        <f>ROUND(P200-(P201-P200)*O201,0)</f>
        <v>90</v>
      </c>
      <c r="S201" s="25">
        <f>_xlfn.STDEV.P(R$2:R201)</f>
        <v>1.2203511533570974</v>
      </c>
      <c r="T201" s="25">
        <f>_xlfn.CONFIDENCE.NORM(0.01,S201,O201)</f>
        <v>0.22227309545541035</v>
      </c>
    </row>
    <row r="202" spans="2:20" x14ac:dyDescent="0.25">
      <c r="B202" s="25">
        <v>201</v>
      </c>
      <c r="C202" s="25">
        <v>3553.81</v>
      </c>
      <c r="E202" s="25">
        <f>ROUND(C201-(C202-C201)*B202,0)</f>
        <v>3507</v>
      </c>
      <c r="F202" s="25">
        <f>_xlfn.STDEV.P(E$2:E202)</f>
        <v>67.797089067361682</v>
      </c>
      <c r="G202" s="25">
        <f>_xlfn.CONFIDENCE.NORM(0.01,F202,B202)</f>
        <v>12.317713493018267</v>
      </c>
      <c r="O202" s="25">
        <v>201</v>
      </c>
      <c r="P202" s="25">
        <v>91.8</v>
      </c>
      <c r="R202" s="25">
        <f>ROUND(P201-(P202-P201)*O202,0)</f>
        <v>92</v>
      </c>
      <c r="S202" s="25">
        <f>_xlfn.STDEV.P(R$2:R202)</f>
        <v>1.217313408435994</v>
      </c>
      <c r="T202" s="25">
        <f>_xlfn.CONFIDENCE.NORM(0.01,S202,O202)</f>
        <v>0.22116757522473982</v>
      </c>
    </row>
    <row r="203" spans="2:20" x14ac:dyDescent="0.25">
      <c r="B203" s="25">
        <v>202</v>
      </c>
      <c r="C203" s="25">
        <v>3554.19</v>
      </c>
      <c r="E203" s="25">
        <f>ROUND(C202-(C203-C202)*B203,0)</f>
        <v>3477</v>
      </c>
      <c r="F203" s="25">
        <f>_xlfn.STDEV.P(E$2:E203)</f>
        <v>67.891378073680727</v>
      </c>
      <c r="G203" s="25">
        <f>_xlfn.CONFIDENCE.NORM(0.01,F203,B203)</f>
        <v>12.304274716509331</v>
      </c>
      <c r="O203" s="25">
        <v>202</v>
      </c>
      <c r="P203" s="25">
        <v>91.81</v>
      </c>
      <c r="R203" s="25">
        <f>ROUND(P202-(P203-P202)*O203,0)</f>
        <v>90</v>
      </c>
      <c r="S203" s="25">
        <f>_xlfn.STDEV.P(R$2:R203)</f>
        <v>1.2221500250609558</v>
      </c>
      <c r="T203" s="25">
        <f>_xlfn.CONFIDENCE.NORM(0.01,S203,O203)</f>
        <v>0.22149601436604774</v>
      </c>
    </row>
    <row r="204" spans="2:20" x14ac:dyDescent="0.25">
      <c r="B204" s="25">
        <v>203</v>
      </c>
      <c r="C204" s="25">
        <v>3553.67</v>
      </c>
      <c r="E204" s="25">
        <f>ROUND(C203-(C204-C203)*B204,0)</f>
        <v>3660</v>
      </c>
      <c r="F204" s="25">
        <f>_xlfn.STDEV.P(E$2:E204)</f>
        <v>68.073958464378791</v>
      </c>
      <c r="G204" s="25">
        <f>_xlfn.CONFIDENCE.NORM(0.01,F204,B204)</f>
        <v>12.306939508812437</v>
      </c>
      <c r="O204" s="25">
        <v>203</v>
      </c>
      <c r="P204" s="25">
        <v>91.81</v>
      </c>
      <c r="R204" s="25">
        <f>ROUND(P203-(P204-P203)*O204,0)</f>
        <v>92</v>
      </c>
      <c r="S204" s="25">
        <f>_xlfn.STDEV.P(R$2:R204)</f>
        <v>1.2191391230750928</v>
      </c>
      <c r="T204" s="25">
        <f>_xlfn.CONFIDENCE.NORM(0.01,S204,O204)</f>
        <v>0.22040544988085151</v>
      </c>
    </row>
    <row r="205" spans="2:20" x14ac:dyDescent="0.25">
      <c r="B205" s="25">
        <v>204</v>
      </c>
      <c r="C205" s="25">
        <v>3553.62</v>
      </c>
      <c r="E205" s="25">
        <f>ROUND(C204-(C205-C204)*B205,0)</f>
        <v>3564</v>
      </c>
      <c r="F205" s="25">
        <f>_xlfn.STDEV.P(E$2:E205)</f>
        <v>67.907047103583679</v>
      </c>
      <c r="G205" s="25">
        <f>_xlfn.CONFIDENCE.NORM(0.01,F205,B205)</f>
        <v>12.246636901644104</v>
      </c>
      <c r="O205" s="25">
        <v>204</v>
      </c>
      <c r="P205" s="25">
        <v>91.81</v>
      </c>
      <c r="R205" s="25">
        <f>ROUND(P204-(P205-P204)*O205,0)</f>
        <v>92</v>
      </c>
      <c r="S205" s="25">
        <f>_xlfn.STDEV.P(R$2:R205)</f>
        <v>1.2161503650453114</v>
      </c>
      <c r="T205" s="25">
        <f>_xlfn.CONFIDENCE.NORM(0.01,S205,O205)</f>
        <v>0.21932557184813692</v>
      </c>
    </row>
    <row r="206" spans="2:20" x14ac:dyDescent="0.25">
      <c r="B206" s="25">
        <v>205</v>
      </c>
      <c r="C206" s="25">
        <v>3553.72</v>
      </c>
      <c r="E206" s="25">
        <f>ROUND(C205-(C206-C205)*B206,0)</f>
        <v>3533</v>
      </c>
      <c r="F206" s="25">
        <f>_xlfn.STDEV.P(E$2:E206)</f>
        <v>67.771394434737672</v>
      </c>
      <c r="G206" s="25">
        <f>_xlfn.CONFIDENCE.NORM(0.01,F206,B206)</f>
        <v>12.192326119727449</v>
      </c>
      <c r="O206" s="25">
        <v>205</v>
      </c>
      <c r="P206" s="25">
        <v>91.82</v>
      </c>
      <c r="R206" s="25">
        <f>ROUND(P205-(P206-P205)*O206,0)</f>
        <v>90</v>
      </c>
      <c r="S206" s="25">
        <f>_xlfn.STDEV.P(R$2:R206)</f>
        <v>1.220853798626381</v>
      </c>
      <c r="T206" s="25">
        <f>_xlfn.CONFIDENCE.NORM(0.01,S206,O206)</f>
        <v>0.21963614267513509</v>
      </c>
    </row>
    <row r="207" spans="2:20" x14ac:dyDescent="0.25">
      <c r="B207" s="25">
        <v>206</v>
      </c>
      <c r="C207" s="25">
        <v>3553.76</v>
      </c>
      <c r="E207" s="25">
        <f>ROUND(C206-(C207-C206)*B207,0)</f>
        <v>3545</v>
      </c>
      <c r="F207" s="25">
        <f>_xlfn.STDEV.P(E$2:E207)</f>
        <v>67.616883333075634</v>
      </c>
      <c r="G207" s="25">
        <f>_xlfn.CONFIDENCE.NORM(0.01,F207,B207)</f>
        <v>12.134967522372349</v>
      </c>
      <c r="O207" s="25">
        <v>206</v>
      </c>
      <c r="P207" s="25">
        <v>91.82</v>
      </c>
      <c r="R207" s="25">
        <f>ROUND(P206-(P207-P206)*O207,0)</f>
        <v>92</v>
      </c>
      <c r="S207" s="25">
        <f>_xlfn.STDEV.P(R$2:R207)</f>
        <v>1.2178915350781463</v>
      </c>
      <c r="T207" s="25">
        <f>_xlfn.CONFIDENCE.NORM(0.01,S207,O207)</f>
        <v>0.21857076953909443</v>
      </c>
    </row>
    <row r="208" spans="2:20" x14ac:dyDescent="0.25">
      <c r="B208" s="25">
        <v>207</v>
      </c>
      <c r="C208" s="25">
        <v>3553.33</v>
      </c>
      <c r="E208" s="25">
        <f>ROUND(C207-(C208-C207)*B208,0)</f>
        <v>3643</v>
      </c>
      <c r="F208" s="25">
        <f>_xlfn.STDEV.P(E$2:E208)</f>
        <v>67.687912368664641</v>
      </c>
      <c r="G208" s="25">
        <f>_xlfn.CONFIDENCE.NORM(0.01,F208,B208)</f>
        <v>12.118337027181642</v>
      </c>
      <c r="O208" s="25">
        <v>207</v>
      </c>
      <c r="P208" s="25">
        <v>91.83</v>
      </c>
      <c r="R208" s="25">
        <f>ROUND(P207-(P208-P207)*O208,0)</f>
        <v>90</v>
      </c>
      <c r="S208" s="25">
        <f>_xlfn.STDEV.P(R$2:R208)</f>
        <v>1.2224631238024826</v>
      </c>
      <c r="T208" s="25">
        <f>_xlfn.CONFIDENCE.NORM(0.01,S208,O208)</f>
        <v>0.21886064467247238</v>
      </c>
    </row>
    <row r="209" spans="2:20" x14ac:dyDescent="0.25">
      <c r="B209" s="25">
        <v>208</v>
      </c>
      <c r="C209" s="25">
        <v>3554.1</v>
      </c>
      <c r="E209" s="25">
        <f>ROUND(C208-(C209-C208)*B209,0)</f>
        <v>3393</v>
      </c>
      <c r="F209" s="25">
        <f>_xlfn.STDEV.P(E$2:E209)</f>
        <v>68.531681163093779</v>
      </c>
      <c r="G209" s="25">
        <f>_xlfn.CONFIDENCE.NORM(0.01,F209,B209)</f>
        <v>12.239869792078498</v>
      </c>
      <c r="O209" s="25">
        <v>208</v>
      </c>
      <c r="P209" s="25">
        <v>91.83</v>
      </c>
      <c r="R209" s="25">
        <f>ROUND(P208-(P209-P208)*O209,0)</f>
        <v>92</v>
      </c>
      <c r="S209" s="25">
        <f>_xlfn.STDEV.P(R$2:R209)</f>
        <v>1.2195273986635056</v>
      </c>
      <c r="T209" s="25">
        <f>_xlfn.CONFIDENCE.NORM(0.01,S209,O209)</f>
        <v>0.21780957820062993</v>
      </c>
    </row>
    <row r="210" spans="2:20" x14ac:dyDescent="0.25">
      <c r="B210" s="25">
        <v>209</v>
      </c>
      <c r="C210" s="25">
        <v>3553.9</v>
      </c>
      <c r="E210" s="25">
        <f>ROUND(C209-(C210-C209)*B210,0)</f>
        <v>3596</v>
      </c>
      <c r="F210" s="25">
        <f>_xlfn.STDEV.P(E$2:E210)</f>
        <v>68.409260201033575</v>
      </c>
      <c r="G210" s="25">
        <f>_xlfn.CONFIDENCE.NORM(0.01,F210,B210)</f>
        <v>12.188740483853682</v>
      </c>
      <c r="O210" s="25">
        <v>209</v>
      </c>
      <c r="P210" s="25">
        <v>91.83</v>
      </c>
      <c r="R210" s="25">
        <f>ROUND(P209-(P210-P209)*O210,0)</f>
        <v>92</v>
      </c>
      <c r="S210" s="25">
        <f>_xlfn.STDEV.P(R$2:R210)</f>
        <v>1.216612722600005</v>
      </c>
      <c r="T210" s="25">
        <f>_xlfn.CONFIDENCE.NORM(0.01,S210,O210)</f>
        <v>0.21676855884054838</v>
      </c>
    </row>
    <row r="211" spans="2:20" x14ac:dyDescent="0.25">
      <c r="B211" s="25">
        <v>210</v>
      </c>
      <c r="C211" s="25">
        <v>3553.65</v>
      </c>
      <c r="E211" s="25">
        <f>ROUND(C210-(C211-C210)*B211,0)</f>
        <v>3606</v>
      </c>
      <c r="F211" s="25">
        <f>_xlfn.STDEV.P(E$2:E211)</f>
        <v>68.314769172374668</v>
      </c>
      <c r="G211" s="25">
        <f>_xlfn.CONFIDENCE.NORM(0.01,F211,B211)</f>
        <v>12.142889345945196</v>
      </c>
      <c r="O211" s="25">
        <v>210</v>
      </c>
      <c r="P211" s="25">
        <v>91.83</v>
      </c>
      <c r="R211" s="25">
        <f>ROUND(P210-(P211-P210)*O211,0)</f>
        <v>92</v>
      </c>
      <c r="S211" s="25">
        <f>_xlfn.STDEV.P(R$2:R211)</f>
        <v>1.2137188452743712</v>
      </c>
      <c r="T211" s="25">
        <f>_xlfn.CONFIDENCE.NORM(0.01,S211,O211)</f>
        <v>0.21573744321769422</v>
      </c>
    </row>
    <row r="212" spans="2:20" x14ac:dyDescent="0.25">
      <c r="B212" s="25">
        <v>211</v>
      </c>
      <c r="C212" s="25">
        <v>3553.53</v>
      </c>
      <c r="E212" s="25">
        <f>ROUND(C211-(C212-C211)*B212,0)</f>
        <v>3579</v>
      </c>
      <c r="F212" s="25">
        <f>_xlfn.STDEV.P(E$2:E212)</f>
        <v>68.16298147971419</v>
      </c>
      <c r="G212" s="25">
        <f>_xlfn.CONFIDENCE.NORM(0.01,F212,B212)</f>
        <v>12.087164435229022</v>
      </c>
      <c r="O212" s="25">
        <v>211</v>
      </c>
      <c r="P212" s="25">
        <v>91.83</v>
      </c>
      <c r="R212" s="25">
        <f>ROUND(P211-(P212-P211)*O212,0)</f>
        <v>92</v>
      </c>
      <c r="S212" s="25">
        <f>_xlfn.STDEV.P(R$2:R212)</f>
        <v>1.2108455204974178</v>
      </c>
      <c r="T212" s="25">
        <f>_xlfn.CONFIDENCE.NORM(0.01,S212,O212)</f>
        <v>0.21471609067259553</v>
      </c>
    </row>
    <row r="213" spans="2:20" x14ac:dyDescent="0.25">
      <c r="B213" s="25">
        <v>212</v>
      </c>
      <c r="C213" s="25">
        <v>3553.79</v>
      </c>
      <c r="E213" s="25">
        <f>ROUND(C212-(C213-C212)*B213,0)</f>
        <v>3498</v>
      </c>
      <c r="F213" s="25">
        <f>_xlfn.STDEV.P(E$2:E213)</f>
        <v>68.142563448729945</v>
      </c>
      <c r="G213" s="25">
        <f>_xlfn.CONFIDENCE.NORM(0.01,F213,B213)</f>
        <v>12.055011148157648</v>
      </c>
      <c r="O213" s="25">
        <v>212</v>
      </c>
      <c r="P213" s="25">
        <v>91.84</v>
      </c>
      <c r="R213" s="25">
        <f>ROUND(P212-(P213-P212)*O213,0)</f>
        <v>90</v>
      </c>
      <c r="S213" s="25">
        <f>_xlfn.STDEV.P(R$2:R213)</f>
        <v>1.2153066172757843</v>
      </c>
      <c r="T213" s="25">
        <f>_xlfn.CONFIDENCE.NORM(0.01,S213,O213)</f>
        <v>0.21499829296431319</v>
      </c>
    </row>
    <row r="214" spans="2:20" x14ac:dyDescent="0.25">
      <c r="B214" s="25">
        <v>213</v>
      </c>
      <c r="C214" s="25">
        <v>3553.88</v>
      </c>
      <c r="E214" s="25">
        <f>ROUND(C213-(C214-C213)*B214,0)</f>
        <v>3535</v>
      </c>
      <c r="F214" s="25">
        <f>_xlfn.STDEV.P(E$2:E214)</f>
        <v>68.006615364228111</v>
      </c>
      <c r="G214" s="25">
        <f>_xlfn.CONFIDENCE.NORM(0.01,F214,B214)</f>
        <v>12.00268583411661</v>
      </c>
      <c r="O214" s="25">
        <v>213</v>
      </c>
      <c r="P214" s="25">
        <v>91.85</v>
      </c>
      <c r="R214" s="25">
        <f>ROUND(P213-(P214-P213)*O214,0)</f>
        <v>90</v>
      </c>
      <c r="S214" s="25">
        <f>_xlfn.STDEV.P(R$2:R214)</f>
        <v>1.2196417769380288</v>
      </c>
      <c r="T214" s="25">
        <f>_xlfn.CONFIDENCE.NORM(0.01,S214,O214)</f>
        <v>0.21525813334993699</v>
      </c>
    </row>
    <row r="215" spans="2:20" x14ac:dyDescent="0.25">
      <c r="B215" s="25">
        <v>214</v>
      </c>
      <c r="C215" s="25">
        <v>3554.01</v>
      </c>
      <c r="E215" s="25">
        <f>ROUND(C214-(C215-C214)*B215,0)</f>
        <v>3526</v>
      </c>
      <c r="F215" s="25">
        <f>_xlfn.STDEV.P(E$2:E215)</f>
        <v>67.890506742518568</v>
      </c>
      <c r="G215" s="25">
        <f>_xlfn.CONFIDENCE.NORM(0.01,F215,B215)</f>
        <v>11.954164923772289</v>
      </c>
      <c r="O215" s="25">
        <v>214</v>
      </c>
      <c r="P215" s="25">
        <v>91.85</v>
      </c>
      <c r="R215" s="25">
        <f>ROUND(P214-(P215-P214)*O215,0)</f>
        <v>92</v>
      </c>
      <c r="S215" s="25">
        <f>_xlfn.STDEV.P(R$2:R215)</f>
        <v>1.2167993927000815</v>
      </c>
      <c r="T215" s="25">
        <f>_xlfn.CONFIDENCE.NORM(0.01,S215,O215)</f>
        <v>0.21425411765814614</v>
      </c>
    </row>
    <row r="216" spans="2:20" x14ac:dyDescent="0.25">
      <c r="B216" s="25">
        <v>215</v>
      </c>
      <c r="C216" s="25">
        <v>3553.63</v>
      </c>
      <c r="E216" s="25">
        <f>ROUND(C215-(C216-C215)*B216,0)</f>
        <v>3636</v>
      </c>
      <c r="F216" s="25">
        <f>_xlfn.STDEV.P(E$2:E216)</f>
        <v>67.923136974864605</v>
      </c>
      <c r="G216" s="25">
        <f>_xlfn.CONFIDENCE.NORM(0.01,F216,B216)</f>
        <v>11.932064294999012</v>
      </c>
      <c r="O216" s="25">
        <v>215</v>
      </c>
      <c r="P216" s="25">
        <v>91.85</v>
      </c>
      <c r="R216" s="25">
        <f>ROUND(P215-(P216-P215)*O216,0)</f>
        <v>92</v>
      </c>
      <c r="S216" s="25">
        <f>_xlfn.STDEV.P(R$2:R216)</f>
        <v>1.2139767885138095</v>
      </c>
      <c r="T216" s="25">
        <f>_xlfn.CONFIDENCE.NORM(0.01,S216,O216)</f>
        <v>0.21325942437763956</v>
      </c>
    </row>
    <row r="217" spans="2:20" x14ac:dyDescent="0.25">
      <c r="B217" s="25">
        <v>216</v>
      </c>
      <c r="C217" s="25">
        <v>3554.15</v>
      </c>
      <c r="E217" s="25">
        <f>ROUND(C216-(C217-C216)*B217,0)</f>
        <v>3441</v>
      </c>
      <c r="F217" s="25">
        <f>_xlfn.STDEV.P(E$2:E217)</f>
        <v>68.258417731594477</v>
      </c>
      <c r="G217" s="25">
        <f>_xlfn.CONFIDENCE.NORM(0.01,F217,B217)</f>
        <v>11.963174039609642</v>
      </c>
      <c r="O217" s="25">
        <v>216</v>
      </c>
      <c r="P217" s="25">
        <v>91.86</v>
      </c>
      <c r="R217" s="25">
        <f>ROUND(P216-(P217-P216)*O217,0)</f>
        <v>90</v>
      </c>
      <c r="S217" s="25">
        <f>_xlfn.STDEV.P(R$2:R217)</f>
        <v>1.2182018393725296</v>
      </c>
      <c r="T217" s="25">
        <f>_xlfn.CONFIDENCE.NORM(0.01,S217,O217)</f>
        <v>0.2135056906401239</v>
      </c>
    </row>
    <row r="218" spans="2:20" x14ac:dyDescent="0.25">
      <c r="B218" s="25">
        <v>217</v>
      </c>
      <c r="C218" s="25">
        <v>3553.7</v>
      </c>
      <c r="E218" s="25">
        <f>ROUND(C217-(C218-C217)*B218,0)</f>
        <v>3652</v>
      </c>
      <c r="F218" s="25">
        <f>_xlfn.STDEV.P(E$2:E218)</f>
        <v>68.37905445401249</v>
      </c>
      <c r="G218" s="25">
        <f>_xlfn.CONFIDENCE.NORM(0.01,F218,B218)</f>
        <v>11.956671671137011</v>
      </c>
      <c r="O218" s="25">
        <v>217</v>
      </c>
      <c r="P218" s="25">
        <v>91.86</v>
      </c>
      <c r="R218" s="25">
        <f>ROUND(P217-(P218-P217)*O218,0)</f>
        <v>92</v>
      </c>
      <c r="S218" s="25">
        <f>_xlfn.STDEV.P(R$2:R218)</f>
        <v>1.2154045685284933</v>
      </c>
      <c r="T218" s="25">
        <f>_xlfn.CONFIDENCE.NORM(0.01,S218,O218)</f>
        <v>0.21252404686684562</v>
      </c>
    </row>
    <row r="219" spans="2:20" x14ac:dyDescent="0.25">
      <c r="B219" s="25">
        <v>218</v>
      </c>
      <c r="C219" s="25">
        <v>3553.55</v>
      </c>
      <c r="E219" s="25">
        <f>ROUND(C218-(C219-C218)*B219,0)</f>
        <v>3586</v>
      </c>
      <c r="F219" s="25">
        <f>_xlfn.STDEV.P(E$2:E219)</f>
        <v>68.242197789403136</v>
      </c>
      <c r="G219" s="25">
        <f>_xlfn.CONFIDENCE.NORM(0.01,F219,B219)</f>
        <v>11.905340963953675</v>
      </c>
      <c r="O219" s="25">
        <v>218</v>
      </c>
      <c r="P219" s="25">
        <v>91.87</v>
      </c>
      <c r="R219" s="25">
        <f>ROUND(P218-(P219-P218)*O219,0)</f>
        <v>90</v>
      </c>
      <c r="S219" s="25">
        <f>_xlfn.STDEV.P(R$2:R219)</f>
        <v>1.2195183613489406</v>
      </c>
      <c r="T219" s="25">
        <f>_xlfn.CONFIDENCE.NORM(0.01,S219,O219)</f>
        <v>0.21275372678451054</v>
      </c>
    </row>
    <row r="220" spans="2:20" x14ac:dyDescent="0.25">
      <c r="B220" s="25">
        <v>219</v>
      </c>
      <c r="C220" s="25">
        <v>3553.26</v>
      </c>
      <c r="E220" s="25">
        <f>ROUND(C219-(C220-C219)*B220,0)</f>
        <v>3617</v>
      </c>
      <c r="F220" s="25">
        <f>_xlfn.STDEV.P(E$2:E220)</f>
        <v>68.188700532714918</v>
      </c>
      <c r="G220" s="25">
        <f>_xlfn.CONFIDENCE.NORM(0.01,F220,B220)</f>
        <v>11.868817072796132</v>
      </c>
      <c r="O220" s="25">
        <v>219</v>
      </c>
      <c r="P220" s="25">
        <v>91.86</v>
      </c>
      <c r="R220" s="25">
        <f>ROUND(P219-(P220-P219)*O220,0)</f>
        <v>94</v>
      </c>
      <c r="S220" s="25">
        <f>_xlfn.STDEV.P(R$2:R220)</f>
        <v>1.2248708863832334</v>
      </c>
      <c r="T220" s="25">
        <f>_xlfn.CONFIDENCE.NORM(0.01,S220,O220)</f>
        <v>0.21319908393475631</v>
      </c>
    </row>
    <row r="221" spans="2:20" x14ac:dyDescent="0.25">
      <c r="B221" s="25">
        <v>220</v>
      </c>
      <c r="C221" s="25">
        <v>3553.31</v>
      </c>
      <c r="E221" s="25">
        <f>ROUND(C220-(C221-C220)*B221,0)</f>
        <v>3542</v>
      </c>
      <c r="F221" s="25">
        <f>_xlfn.STDEV.P(E$2:E221)</f>
        <v>68.046614279301465</v>
      </c>
      <c r="G221" s="25">
        <f>_xlfn.CONFIDENCE.NORM(0.01,F221,B221)</f>
        <v>11.817136729343096</v>
      </c>
      <c r="O221" s="25">
        <v>220</v>
      </c>
      <c r="P221" s="25">
        <v>91.86</v>
      </c>
      <c r="R221" s="25">
        <f>ROUND(P220-(P221-P220)*O221,0)</f>
        <v>92</v>
      </c>
      <c r="S221" s="25">
        <f>_xlfn.STDEV.P(R$2:R221)</f>
        <v>1.2220962168434766</v>
      </c>
      <c r="T221" s="25">
        <f>_xlfn.CONFIDENCE.NORM(0.01,S221,O221)</f>
        <v>0.2122321329842444</v>
      </c>
    </row>
    <row r="222" spans="2:20" x14ac:dyDescent="0.25">
      <c r="B222" s="25">
        <v>221</v>
      </c>
      <c r="C222" s="25">
        <v>3553.38</v>
      </c>
      <c r="E222" s="25">
        <f>ROUND(C221-(C222-C221)*B222,0)</f>
        <v>3538</v>
      </c>
      <c r="F222" s="25">
        <f>_xlfn.STDEV.P(E$2:E222)</f>
        <v>67.911168623247136</v>
      </c>
      <c r="G222" s="25">
        <f>_xlfn.CONFIDENCE.NORM(0.01,F222,B222)</f>
        <v>11.766902276001076</v>
      </c>
      <c r="O222" s="25">
        <v>221</v>
      </c>
      <c r="P222" s="25">
        <v>91.87</v>
      </c>
      <c r="R222" s="25">
        <f>ROUND(P221-(P222-P221)*O222,0)</f>
        <v>90</v>
      </c>
      <c r="S222" s="25">
        <f>_xlfn.STDEV.P(R$2:R222)</f>
        <v>1.2261103431483966</v>
      </c>
      <c r="T222" s="25">
        <f>_xlfn.CONFIDENCE.NORM(0.01,S222,O222)</f>
        <v>0.21244694915296369</v>
      </c>
    </row>
    <row r="223" spans="2:20" x14ac:dyDescent="0.25">
      <c r="B223" s="25">
        <v>222</v>
      </c>
      <c r="C223" s="25">
        <v>3553</v>
      </c>
      <c r="E223" s="25">
        <f>ROUND(C222-(C223-C222)*B223,0)</f>
        <v>3638</v>
      </c>
      <c r="F223" s="25">
        <f>_xlfn.STDEV.P(E$2:E223)</f>
        <v>67.950789668504441</v>
      </c>
      <c r="G223" s="25">
        <f>_xlfn.CONFIDENCE.NORM(0.01,F223,B223)</f>
        <v>11.74721995247859</v>
      </c>
      <c r="O223" s="25">
        <v>222</v>
      </c>
      <c r="P223" s="25">
        <v>91.87</v>
      </c>
      <c r="R223" s="25">
        <f>ROUND(P222-(P223-P222)*O223,0)</f>
        <v>92</v>
      </c>
      <c r="S223" s="25">
        <f>_xlfn.STDEV.P(R$2:R223)</f>
        <v>1.2233605022031662</v>
      </c>
      <c r="T223" s="25">
        <f>_xlfn.CONFIDENCE.NORM(0.01,S223,O223)</f>
        <v>0.21149253703546492</v>
      </c>
    </row>
    <row r="224" spans="2:20" x14ac:dyDescent="0.25">
      <c r="B224" s="25">
        <v>223</v>
      </c>
      <c r="C224" s="25">
        <v>3552.9</v>
      </c>
      <c r="E224" s="25">
        <f>ROUND(C223-(C224-C223)*B224,0)</f>
        <v>3575</v>
      </c>
      <c r="F224" s="25">
        <f>_xlfn.STDEV.P(E$2:E224)</f>
        <v>67.803853170567507</v>
      </c>
      <c r="G224" s="25">
        <f>_xlfn.CONFIDENCE.NORM(0.01,F224,B224)</f>
        <v>11.695506180914187</v>
      </c>
      <c r="O224" s="25">
        <v>223</v>
      </c>
      <c r="P224" s="25">
        <v>91.87</v>
      </c>
      <c r="R224" s="25">
        <f>ROUND(P223-(P224-P223)*O224,0)</f>
        <v>92</v>
      </c>
      <c r="S224" s="25">
        <f>_xlfn.STDEV.P(R$2:R224)</f>
        <v>1.2206290794482995</v>
      </c>
      <c r="T224" s="25">
        <f>_xlfn.CONFIDENCE.NORM(0.01,S224,O224)</f>
        <v>0.2105466618154983</v>
      </c>
    </row>
    <row r="225" spans="2:20" x14ac:dyDescent="0.25">
      <c r="B225" s="25">
        <v>224</v>
      </c>
      <c r="C225" s="25">
        <v>3553.56</v>
      </c>
      <c r="E225" s="25">
        <f>ROUND(C224-(C225-C224)*B225,0)</f>
        <v>3405</v>
      </c>
      <c r="F225" s="25">
        <f>_xlfn.STDEV.P(E$2:E225)</f>
        <v>68.457468868237157</v>
      </c>
      <c r="G225" s="25">
        <f>_xlfn.CONFIDENCE.NORM(0.01,F225,B225)</f>
        <v>11.781861360483068</v>
      </c>
      <c r="O225" s="25">
        <v>224</v>
      </c>
      <c r="P225" s="25">
        <v>91.88</v>
      </c>
      <c r="R225" s="25">
        <f>ROUND(P224-(P225-P224)*O225,0)</f>
        <v>90</v>
      </c>
      <c r="S225" s="25">
        <f>_xlfn.STDEV.P(R$2:R225)</f>
        <v>1.2245464713546039</v>
      </c>
      <c r="T225" s="25">
        <f>_xlfn.CONFIDENCE.NORM(0.01,S225,O225)</f>
        <v>0.21075036798012156</v>
      </c>
    </row>
    <row r="226" spans="2:20" x14ac:dyDescent="0.25">
      <c r="B226" s="25">
        <v>225</v>
      </c>
      <c r="C226" s="25">
        <v>3553.76</v>
      </c>
      <c r="E226" s="25">
        <f>ROUND(C225-(C226-C225)*B226,0)</f>
        <v>3509</v>
      </c>
      <c r="F226" s="25">
        <f>_xlfn.STDEV.P(E$2:E226)</f>
        <v>68.39379569002503</v>
      </c>
      <c r="G226" s="25">
        <f>_xlfn.CONFIDENCE.NORM(0.01,F226,B226)</f>
        <v>11.744716207953529</v>
      </c>
      <c r="O226" s="25">
        <v>225</v>
      </c>
      <c r="P226" s="25">
        <v>91.88</v>
      </c>
      <c r="R226" s="25">
        <f>ROUND(P225-(P226-P225)*O226,0)</f>
        <v>92</v>
      </c>
      <c r="S226" s="25">
        <f>_xlfn.STDEV.P(R$2:R226)</f>
        <v>1.2218394552153684</v>
      </c>
      <c r="T226" s="25">
        <f>_xlfn.CONFIDENCE.NORM(0.01,S226,O226)</f>
        <v>0.20981665819839798</v>
      </c>
    </row>
    <row r="227" spans="2:20" x14ac:dyDescent="0.25">
      <c r="B227" s="25">
        <v>226</v>
      </c>
      <c r="C227" s="25">
        <v>3554.22</v>
      </c>
      <c r="E227" s="25">
        <f>ROUND(C226-(C227-C226)*B227,0)</f>
        <v>3450</v>
      </c>
      <c r="F227" s="25">
        <f>_xlfn.STDEV.P(E$2:E227)</f>
        <v>68.639502007265946</v>
      </c>
      <c r="G227" s="25">
        <f>_xlfn.CONFIDENCE.NORM(0.01,F227,B227)</f>
        <v>11.760803233126643</v>
      </c>
      <c r="O227" s="25">
        <v>226</v>
      </c>
      <c r="P227" s="25">
        <v>91.88</v>
      </c>
      <c r="R227" s="25">
        <f>ROUND(P226-(P227-P226)*O227,0)</f>
        <v>92</v>
      </c>
      <c r="S227" s="25">
        <f>_xlfn.STDEV.P(R$2:R227)</f>
        <v>1.2191503117232865</v>
      </c>
      <c r="T227" s="25">
        <f>_xlfn.CONFIDENCE.NORM(0.01,S227,O227)</f>
        <v>0.20889118522836589</v>
      </c>
    </row>
    <row r="228" spans="2:20" x14ac:dyDescent="0.25">
      <c r="B228" s="25">
        <v>227</v>
      </c>
      <c r="C228" s="25">
        <v>3554.38</v>
      </c>
      <c r="E228" s="25">
        <f>ROUND(C227-(C228-C227)*B228,0)</f>
        <v>3518</v>
      </c>
      <c r="F228" s="25">
        <f>_xlfn.STDEV.P(E$2:E228)</f>
        <v>68.546234272897991</v>
      </c>
      <c r="G228" s="25">
        <f>_xlfn.CONFIDENCE.NORM(0.01,F228,B228)</f>
        <v>11.718924381732904</v>
      </c>
      <c r="O228" s="25">
        <v>227</v>
      </c>
      <c r="P228" s="25">
        <v>91.88</v>
      </c>
      <c r="R228" s="25">
        <f>ROUND(P227-(P228-P227)*O228,0)</f>
        <v>92</v>
      </c>
      <c r="S228" s="25">
        <f>_xlfn.STDEV.P(R$2:R228)</f>
        <v>1.2164788450817157</v>
      </c>
      <c r="T228" s="25">
        <f>_xlfn.CONFIDENCE.NORM(0.01,S228,O228)</f>
        <v>0.20797384055752444</v>
      </c>
    </row>
    <row r="229" spans="2:20" x14ac:dyDescent="0.25">
      <c r="B229" s="25">
        <v>228</v>
      </c>
      <c r="C229" s="25">
        <v>3554.73</v>
      </c>
      <c r="E229" s="25">
        <f>ROUND(C228-(C229-C228)*B229,0)</f>
        <v>3475</v>
      </c>
      <c r="F229" s="25">
        <f>_xlfn.STDEV.P(E$2:E229)</f>
        <v>68.628246088083145</v>
      </c>
      <c r="G229" s="25">
        <f>_xlfn.CONFIDENCE.NORM(0.01,F229,B229)</f>
        <v>11.707187014526252</v>
      </c>
      <c r="O229" s="25">
        <v>228</v>
      </c>
      <c r="P229" s="25">
        <v>91.9</v>
      </c>
      <c r="R229" s="25">
        <f>ROUND(P228-(P229-P228)*O229,0)</f>
        <v>87</v>
      </c>
      <c r="S229" s="25">
        <f>_xlfn.STDEV.P(R$2:R229)</f>
        <v>1.256318345806938</v>
      </c>
      <c r="T229" s="25">
        <f>_xlfn.CONFIDENCE.NORM(0.01,S229,O229)</f>
        <v>0.21431341557621458</v>
      </c>
    </row>
    <row r="230" spans="2:20" x14ac:dyDescent="0.25">
      <c r="B230" s="25">
        <v>229</v>
      </c>
      <c r="C230" s="25">
        <v>3554.06</v>
      </c>
      <c r="E230" s="25">
        <f>ROUND(C229-(C230-C229)*B230,0)</f>
        <v>3708</v>
      </c>
      <c r="F230" s="25">
        <f>_xlfn.STDEV.P(E$2:E230)</f>
        <v>69.169728670788174</v>
      </c>
      <c r="G230" s="25">
        <f>_xlfn.CONFIDENCE.NORM(0.01,F230,B230)</f>
        <v>11.773766282237716</v>
      </c>
      <c r="O230" s="25">
        <v>229</v>
      </c>
      <c r="P230" s="25">
        <v>91.89</v>
      </c>
      <c r="R230" s="25">
        <f>ROUND(P229-(P230-P229)*O230,0)</f>
        <v>94</v>
      </c>
      <c r="S230" s="25">
        <f>_xlfn.STDEV.P(R$2:R230)</f>
        <v>1.2613258000151575</v>
      </c>
      <c r="T230" s="25">
        <f>_xlfn.CONFIDENCE.NORM(0.01,S230,O230)</f>
        <v>0.21469731717202292</v>
      </c>
    </row>
    <row r="231" spans="2:20" x14ac:dyDescent="0.25">
      <c r="B231" s="25">
        <v>230</v>
      </c>
      <c r="C231" s="25">
        <v>3553.57</v>
      </c>
      <c r="E231" s="25">
        <f>ROUND(C230-(C231-C230)*B231,0)</f>
        <v>3667</v>
      </c>
      <c r="F231" s="25">
        <f>_xlfn.STDEV.P(E$2:E231)</f>
        <v>69.372747872979744</v>
      </c>
      <c r="G231" s="25">
        <f>_xlfn.CONFIDENCE.NORM(0.01,F231,B231)</f>
        <v>11.782625084466313</v>
      </c>
      <c r="O231" s="25">
        <v>230</v>
      </c>
      <c r="P231" s="25">
        <v>91.9</v>
      </c>
      <c r="R231" s="25">
        <f>ROUND(P230-(P231-P230)*O231,0)</f>
        <v>90</v>
      </c>
      <c r="S231" s="25">
        <f>_xlfn.STDEV.P(R$2:R231)</f>
        <v>1.264718656371113</v>
      </c>
      <c r="T231" s="25">
        <f>_xlfn.CONFIDENCE.NORM(0.01,S231,O231)</f>
        <v>0.2148063356613113</v>
      </c>
    </row>
    <row r="232" spans="2:20" x14ac:dyDescent="0.25">
      <c r="B232" s="25">
        <v>231</v>
      </c>
      <c r="C232" s="25">
        <v>3553.14</v>
      </c>
      <c r="E232" s="25">
        <f>ROUND(C231-(C232-C231)*B232,0)</f>
        <v>3653</v>
      </c>
      <c r="F232" s="25">
        <f>_xlfn.STDEV.P(E$2:E232)</f>
        <v>69.484598334780401</v>
      </c>
      <c r="G232" s="25">
        <f>_xlfn.CONFIDENCE.NORM(0.01,F232,B232)</f>
        <v>11.776050000618254</v>
      </c>
      <c r="O232" s="25">
        <v>231</v>
      </c>
      <c r="P232" s="25">
        <v>91.9</v>
      </c>
      <c r="R232" s="25">
        <f>ROUND(P231-(P232-P231)*O232,0)</f>
        <v>92</v>
      </c>
      <c r="S232" s="25">
        <f>_xlfn.STDEV.P(R$2:R232)</f>
        <v>1.262001473947284</v>
      </c>
      <c r="T232" s="25">
        <f>_xlfn.CONFIDENCE.NORM(0.01,S232,O232)</f>
        <v>0.21388038233241546</v>
      </c>
    </row>
    <row r="233" spans="2:20" x14ac:dyDescent="0.25">
      <c r="B233" s="25">
        <v>232</v>
      </c>
      <c r="C233" s="25">
        <v>3552.86</v>
      </c>
      <c r="E233" s="25">
        <f>ROUND(C232-(C233-C232)*B233,0)</f>
        <v>3618</v>
      </c>
      <c r="F233" s="25">
        <f>_xlfn.STDEV.P(E$2:E233)</f>
        <v>69.433255313077368</v>
      </c>
      <c r="G233" s="25">
        <f>_xlfn.CONFIDENCE.NORM(0.01,F233,B233)</f>
        <v>11.741960480578751</v>
      </c>
      <c r="O233" s="25">
        <v>232</v>
      </c>
      <c r="P233" s="25">
        <v>91.9</v>
      </c>
      <c r="R233" s="25">
        <f>ROUND(P232-(P233-P232)*O233,0)</f>
        <v>92</v>
      </c>
      <c r="S233" s="25">
        <f>_xlfn.STDEV.P(R$2:R233)</f>
        <v>1.2593017280918639</v>
      </c>
      <c r="T233" s="25">
        <f>_xlfn.CONFIDENCE.NORM(0.01,S233,O233)</f>
        <v>0.21296237743291013</v>
      </c>
    </row>
    <row r="234" spans="2:20" x14ac:dyDescent="0.25">
      <c r="B234" s="25">
        <v>233</v>
      </c>
      <c r="C234" s="25">
        <v>3552.51</v>
      </c>
      <c r="E234" s="25">
        <f>ROUND(C233-(C234-C233)*B234,0)</f>
        <v>3634</v>
      </c>
      <c r="F234" s="25">
        <f>_xlfn.STDEV.P(E$2:E234)</f>
        <v>69.444723737621501</v>
      </c>
      <c r="G234" s="25">
        <f>_xlfn.CONFIDENCE.NORM(0.01,F234,B234)</f>
        <v>11.718671322411529</v>
      </c>
      <c r="O234" s="25">
        <v>233</v>
      </c>
      <c r="P234" s="25">
        <v>91.9</v>
      </c>
      <c r="R234" s="25">
        <f>ROUND(P233-(P234-P233)*O234,0)</f>
        <v>92</v>
      </c>
      <c r="S234" s="25">
        <f>_xlfn.STDEV.P(R$2:R234)</f>
        <v>1.2566192331288681</v>
      </c>
      <c r="T234" s="25">
        <f>_xlfn.CONFIDENCE.NORM(0.01,S234,O234)</f>
        <v>0.21205221905836902</v>
      </c>
    </row>
    <row r="235" spans="2:20" x14ac:dyDescent="0.25">
      <c r="B235" s="25">
        <v>234</v>
      </c>
      <c r="C235" s="25">
        <v>3552.38</v>
      </c>
      <c r="E235" s="25">
        <f>ROUND(C234-(C235-C234)*B235,0)</f>
        <v>3583</v>
      </c>
      <c r="F235" s="25">
        <f>_xlfn.STDEV.P(E$2:E235)</f>
        <v>69.30959056291438</v>
      </c>
      <c r="G235" s="25">
        <f>_xlfn.CONFIDENCE.NORM(0.01,F235,B235)</f>
        <v>11.67084991621187</v>
      </c>
      <c r="O235" s="25">
        <v>234</v>
      </c>
      <c r="P235" s="25">
        <v>91.89</v>
      </c>
      <c r="R235" s="25">
        <f>ROUND(P234-(P235-P234)*O235,0)</f>
        <v>94</v>
      </c>
      <c r="S235" s="25">
        <f>_xlfn.STDEV.P(R$2:R235)</f>
        <v>1.2615001159541843</v>
      </c>
      <c r="T235" s="25">
        <f>_xlfn.CONFIDENCE.NORM(0.01,S235,O235)</f>
        <v>0.21242050923992767</v>
      </c>
    </row>
    <row r="236" spans="2:20" x14ac:dyDescent="0.25">
      <c r="B236" s="25">
        <v>235</v>
      </c>
      <c r="C236" s="25">
        <v>3552.89</v>
      </c>
      <c r="E236" s="25">
        <f>ROUND(C235-(C236-C235)*B236,0)</f>
        <v>3433</v>
      </c>
      <c r="F236" s="25">
        <f>_xlfn.STDEV.P(E$2:E236)</f>
        <v>69.671333441277966</v>
      </c>
      <c r="G236" s="25">
        <f>_xlfn.CONFIDENCE.NORM(0.01,F236,B236)</f>
        <v>11.706774988649183</v>
      </c>
      <c r="O236" s="25">
        <v>235</v>
      </c>
      <c r="P236" s="25">
        <v>91.89</v>
      </c>
      <c r="R236" s="25">
        <f>ROUND(P235-(P236-P235)*O236,0)</f>
        <v>92</v>
      </c>
      <c r="S236" s="25">
        <f>_xlfn.STDEV.P(R$2:R236)</f>
        <v>1.2588321921541528</v>
      </c>
      <c r="T236" s="25">
        <f>_xlfn.CONFIDENCE.NORM(0.01,S236,O236)</f>
        <v>0.21151978143833761</v>
      </c>
    </row>
    <row r="237" spans="2:20" x14ac:dyDescent="0.25">
      <c r="B237" s="25">
        <v>236</v>
      </c>
      <c r="C237" s="25">
        <v>3552.69</v>
      </c>
      <c r="E237" s="25">
        <f>ROUND(C236-(C237-C236)*B237,0)</f>
        <v>3600</v>
      </c>
      <c r="F237" s="25">
        <f>_xlfn.STDEV.P(E$2:E237)</f>
        <v>69.568209420637515</v>
      </c>
      <c r="G237" s="25">
        <f>_xlfn.CONFIDENCE.NORM(0.01,F237,B237)</f>
        <v>11.664655137602921</v>
      </c>
      <c r="O237" s="25">
        <v>236</v>
      </c>
      <c r="P237" s="25">
        <v>91.88</v>
      </c>
      <c r="R237" s="25">
        <f>ROUND(P236-(P237-P236)*O237,0)</f>
        <v>94</v>
      </c>
      <c r="S237" s="25">
        <f>_xlfn.STDEV.P(R$2:R237)</f>
        <v>1.2635873678241165</v>
      </c>
      <c r="T237" s="25">
        <f>_xlfn.CONFIDENCE.NORM(0.01,S237,O237)</f>
        <v>0.21186848137458733</v>
      </c>
    </row>
    <row r="238" spans="2:20" x14ac:dyDescent="0.25">
      <c r="B238" s="25">
        <v>237</v>
      </c>
      <c r="C238" s="25">
        <v>3552.34</v>
      </c>
      <c r="E238" s="25">
        <f>ROUND(C237-(C238-C237)*B238,0)</f>
        <v>3636</v>
      </c>
      <c r="F238" s="25">
        <f>_xlfn.STDEV.P(E$2:E238)</f>
        <v>69.587692424181597</v>
      </c>
      <c r="G238" s="25">
        <f>_xlfn.CONFIDENCE.NORM(0.01,F238,B238)</f>
        <v>11.643280005775026</v>
      </c>
      <c r="O238" s="25">
        <v>237</v>
      </c>
      <c r="P238" s="25">
        <v>91.88</v>
      </c>
      <c r="R238" s="25">
        <f>ROUND(P237-(P238-P237)*O238,0)</f>
        <v>92</v>
      </c>
      <c r="S238" s="25">
        <f>_xlfn.STDEV.P(R$2:R238)</f>
        <v>1.26093437238552</v>
      </c>
      <c r="T238" s="25">
        <f>_xlfn.CONFIDENCE.NORM(0.01,S238,O238)</f>
        <v>0.2109771348228964</v>
      </c>
    </row>
    <row r="239" spans="2:20" x14ac:dyDescent="0.25">
      <c r="B239" s="25">
        <v>238</v>
      </c>
      <c r="C239" s="25">
        <v>3552.58</v>
      </c>
      <c r="E239" s="25">
        <f>ROUND(C238-(C239-C238)*B239,0)</f>
        <v>3495</v>
      </c>
      <c r="F239" s="25">
        <f>_xlfn.STDEV.P(E$2:E239)</f>
        <v>69.576910992966717</v>
      </c>
      <c r="G239" s="25">
        <f>_xlfn.CONFIDENCE.NORM(0.01,F239,B239)</f>
        <v>11.616993450631673</v>
      </c>
      <c r="O239" s="25">
        <v>238</v>
      </c>
      <c r="P239" s="25">
        <v>91.89</v>
      </c>
      <c r="R239" s="25">
        <f>ROUND(P238-(P239-P238)*O239,0)</f>
        <v>89</v>
      </c>
      <c r="S239" s="25">
        <f>_xlfn.STDEV.P(R$2:R239)</f>
        <v>1.2722223697681714</v>
      </c>
      <c r="T239" s="25">
        <f>_xlfn.CONFIDENCE.NORM(0.01,S239,O239)</f>
        <v>0.21241815318357479</v>
      </c>
    </row>
    <row r="240" spans="2:20" x14ac:dyDescent="0.25">
      <c r="B240" s="25">
        <v>239</v>
      </c>
      <c r="C240" s="25">
        <v>3553.16</v>
      </c>
      <c r="E240" s="25">
        <f>ROUND(C239-(C240-C239)*B240,0)</f>
        <v>3414</v>
      </c>
      <c r="F240" s="25">
        <f>_xlfn.STDEV.P(E$2:E240)</f>
        <v>70.083874351824988</v>
      </c>
      <c r="G240" s="25">
        <f>_xlfn.CONFIDENCE.NORM(0.01,F240,B240)</f>
        <v>11.677133126004449</v>
      </c>
      <c r="O240" s="25">
        <v>239</v>
      </c>
      <c r="P240" s="25">
        <v>91.88</v>
      </c>
      <c r="R240" s="25">
        <f>ROUND(P239-(P240-P239)*O240,0)</f>
        <v>94</v>
      </c>
      <c r="S240" s="25">
        <f>_xlfn.STDEV.P(R$2:R240)</f>
        <v>1.2768333107785055</v>
      </c>
      <c r="T240" s="25">
        <f>_xlfn.CONFIDENCE.NORM(0.01,S240,O240)</f>
        <v>0.2127415569925519</v>
      </c>
    </row>
    <row r="241" spans="2:20" x14ac:dyDescent="0.25">
      <c r="B241" s="25">
        <v>240</v>
      </c>
      <c r="C241" s="25">
        <v>3553.19</v>
      </c>
      <c r="E241" s="25">
        <f>ROUND(C240-(C241-C240)*B241,0)</f>
        <v>3546</v>
      </c>
      <c r="F241" s="25">
        <f>_xlfn.STDEV.P(E$2:E241)</f>
        <v>69.944579251480732</v>
      </c>
      <c r="G241" s="25">
        <f>_xlfn.CONFIDENCE.NORM(0.01,F241,B241)</f>
        <v>11.62961990507832</v>
      </c>
      <c r="O241" s="25">
        <v>240</v>
      </c>
      <c r="P241" s="25">
        <v>91.89</v>
      </c>
      <c r="R241" s="25">
        <f>ROUND(P240-(P241-P240)*O241,0)</f>
        <v>89</v>
      </c>
      <c r="S241" s="25">
        <f>_xlfn.STDEV.P(R$2:R241)</f>
        <v>1.2877930997285005</v>
      </c>
      <c r="T241" s="25">
        <f>_xlfn.CONFIDENCE.NORM(0.01,S241,O241)</f>
        <v>0.21412015665113926</v>
      </c>
    </row>
    <row r="242" spans="2:20" x14ac:dyDescent="0.25">
      <c r="B242" s="25">
        <v>241</v>
      </c>
      <c r="C242" s="25">
        <v>3553.19</v>
      </c>
      <c r="E242" s="25">
        <f>ROUND(C241-(C242-C241)*B242,0)</f>
        <v>3553</v>
      </c>
      <c r="F242" s="25">
        <f>_xlfn.STDEV.P(E$2:E242)</f>
        <v>69.801281268720643</v>
      </c>
      <c r="G242" s="25">
        <f>_xlfn.CONFIDENCE.NORM(0.01,F242,B242)</f>
        <v>11.581690443134784</v>
      </c>
      <c r="O242" s="25">
        <v>241</v>
      </c>
      <c r="P242" s="25">
        <v>91.88</v>
      </c>
      <c r="R242" s="25">
        <f>ROUND(P241-(P242-P241)*O242,0)</f>
        <v>94</v>
      </c>
      <c r="S242" s="25">
        <f>_xlfn.STDEV.P(R$2:R242)</f>
        <v>1.2922690102751224</v>
      </c>
      <c r="T242" s="25">
        <f>_xlfn.CONFIDENCE.NORM(0.01,S242,O242)</f>
        <v>0.21441812204913627</v>
      </c>
    </row>
    <row r="243" spans="2:20" x14ac:dyDescent="0.25">
      <c r="B243" s="25">
        <v>242</v>
      </c>
      <c r="C243" s="25">
        <v>3553.01</v>
      </c>
      <c r="E243" s="25">
        <f>ROUND(C242-(C243-C242)*B243,0)</f>
        <v>3597</v>
      </c>
      <c r="F243" s="25">
        <f>_xlfn.STDEV.P(E$2:E243)</f>
        <v>69.694939593034391</v>
      </c>
      <c r="G243" s="25">
        <f>_xlfn.CONFIDENCE.NORM(0.01,F243,B243)</f>
        <v>11.540128443064877</v>
      </c>
      <c r="O243" s="25">
        <v>242</v>
      </c>
      <c r="P243" s="25">
        <v>91.88</v>
      </c>
      <c r="R243" s="25">
        <f>ROUND(P242-(P243-P242)*O243,0)</f>
        <v>92</v>
      </c>
      <c r="S243" s="25">
        <f>_xlfn.STDEV.P(R$2:R243)</f>
        <v>1.2896132326409362</v>
      </c>
      <c r="T243" s="25">
        <f>_xlfn.CONFIDENCE.NORM(0.01,S243,O243)</f>
        <v>0.21353490559650198</v>
      </c>
    </row>
    <row r="244" spans="2:20" x14ac:dyDescent="0.25">
      <c r="B244" s="25">
        <v>243</v>
      </c>
      <c r="C244" s="25">
        <v>3552.54</v>
      </c>
      <c r="E244" s="25">
        <f>ROUND(C243-(C244-C243)*B244,0)</f>
        <v>3667</v>
      </c>
      <c r="F244" s="25">
        <f>_xlfn.STDEV.P(E$2:E244)</f>
        <v>69.8799991389957</v>
      </c>
      <c r="G244" s="25">
        <f>_xlfn.CONFIDENCE.NORM(0.01,F244,B244)</f>
        <v>11.546937995096835</v>
      </c>
      <c r="O244" s="25">
        <v>243</v>
      </c>
      <c r="P244" s="25">
        <v>91.89</v>
      </c>
      <c r="R244" s="25">
        <f>ROUND(P243-(P244-P243)*O244,0)</f>
        <v>89</v>
      </c>
      <c r="S244" s="25">
        <f>_xlfn.STDEV.P(R$2:R244)</f>
        <v>1.3002542294307693</v>
      </c>
      <c r="T244" s="25">
        <f>_xlfn.CONFIDENCE.NORM(0.01,S244,O244)</f>
        <v>0.2148533936761477</v>
      </c>
    </row>
    <row r="245" spans="2:20" x14ac:dyDescent="0.25">
      <c r="B245" s="25">
        <v>244</v>
      </c>
      <c r="C245" s="25">
        <v>3552.68</v>
      </c>
      <c r="E245" s="25">
        <f>ROUND(C244-(C245-C244)*B245,0)</f>
        <v>3518</v>
      </c>
      <c r="F245" s="25">
        <f>_xlfn.STDEV.P(E$2:E245)</f>
        <v>69.79251737633011</v>
      </c>
      <c r="G245" s="25">
        <f>_xlfn.CONFIDENCE.NORM(0.01,F245,B245)</f>
        <v>11.508826150652338</v>
      </c>
      <c r="O245" s="25">
        <v>244</v>
      </c>
      <c r="P245" s="25">
        <v>91.88</v>
      </c>
      <c r="R245" s="25">
        <f>ROUND(P244-(P245-P244)*O245,0)</f>
        <v>94</v>
      </c>
      <c r="S245" s="25">
        <f>_xlfn.STDEV.P(R$2:R245)</f>
        <v>1.304600754198546</v>
      </c>
      <c r="T245" s="25">
        <f>_xlfn.CONFIDENCE.NORM(0.01,S245,O245)</f>
        <v>0.21512941272946659</v>
      </c>
    </row>
    <row r="246" spans="2:20" x14ac:dyDescent="0.25">
      <c r="B246" s="25">
        <v>245</v>
      </c>
      <c r="C246" s="25">
        <v>3552.79</v>
      </c>
      <c r="E246" s="25">
        <f>ROUND(C245-(C246-C245)*B246,0)</f>
        <v>3526</v>
      </c>
      <c r="F246" s="25">
        <f>_xlfn.STDEV.P(E$2:E246)</f>
        <v>69.686746699469467</v>
      </c>
      <c r="G246" s="25">
        <f>_xlfn.CONFIDENCE.NORM(0.01,F246,B246)</f>
        <v>11.467908720875569</v>
      </c>
      <c r="O246" s="25">
        <v>245</v>
      </c>
      <c r="P246" s="25">
        <v>91.88</v>
      </c>
      <c r="R246" s="25">
        <f>ROUND(P245-(P246-P245)*O246,0)</f>
        <v>92</v>
      </c>
      <c r="S246" s="25">
        <f>_xlfn.STDEV.P(R$2:R246)</f>
        <v>1.3019531030528446</v>
      </c>
      <c r="T246" s="25">
        <f>_xlfn.CONFIDENCE.NORM(0.01,S246,O246)</f>
        <v>0.21425421693253466</v>
      </c>
    </row>
    <row r="247" spans="2:20" x14ac:dyDescent="0.25">
      <c r="B247" s="25">
        <v>246</v>
      </c>
      <c r="C247" s="25">
        <v>3552.64</v>
      </c>
      <c r="E247" s="25">
        <f>ROUND(C246-(C247-C246)*B247,0)</f>
        <v>3590</v>
      </c>
      <c r="F247" s="25">
        <f>_xlfn.STDEV.P(E$2:E247)</f>
        <v>69.568807950063629</v>
      </c>
      <c r="G247" s="25">
        <f>_xlfn.CONFIDENCE.NORM(0.01,F247,B247)</f>
        <v>11.425207278785821</v>
      </c>
      <c r="O247" s="25">
        <v>246</v>
      </c>
      <c r="P247" s="25">
        <v>91.88</v>
      </c>
      <c r="R247" s="25">
        <f>ROUND(P246-(P247-P246)*O247,0)</f>
        <v>92</v>
      </c>
      <c r="S247" s="25">
        <f>_xlfn.STDEV.P(R$2:R247)</f>
        <v>1.2993215058267944</v>
      </c>
      <c r="T247" s="25">
        <f>_xlfn.CONFIDENCE.NORM(0.01,S247,O247)</f>
        <v>0.21338611316311434</v>
      </c>
    </row>
    <row r="248" spans="2:20" x14ac:dyDescent="0.25">
      <c r="B248" s="25">
        <v>247</v>
      </c>
      <c r="C248" s="25">
        <v>3552.37</v>
      </c>
      <c r="E248" s="25">
        <f>ROUND(C247-(C248-C247)*B248,0)</f>
        <v>3619</v>
      </c>
      <c r="F248" s="25">
        <f>_xlfn.STDEV.P(E$2:E248)</f>
        <v>69.523807687971981</v>
      </c>
      <c r="G248" s="25">
        <f>_xlfn.CONFIDENCE.NORM(0.01,F248,B248)</f>
        <v>11.394680505289708</v>
      </c>
      <c r="O248" s="25">
        <v>247</v>
      </c>
      <c r="P248" s="25">
        <v>91.88</v>
      </c>
      <c r="R248" s="25">
        <f>ROUND(P247-(P248-P247)*O248,0)</f>
        <v>92</v>
      </c>
      <c r="S248" s="25">
        <f>_xlfn.STDEV.P(R$2:R248)</f>
        <v>1.2967058009457773</v>
      </c>
      <c r="T248" s="25">
        <f>_xlfn.CONFIDENCE.NORM(0.01,S248,O248)</f>
        <v>0.2125250155665622</v>
      </c>
    </row>
    <row r="249" spans="2:20" x14ac:dyDescent="0.25">
      <c r="B249" s="25">
        <v>248</v>
      </c>
      <c r="C249" s="25">
        <v>3553.05</v>
      </c>
      <c r="E249" s="25">
        <f>ROUND(C248-(C249-C248)*B249,0)</f>
        <v>3384</v>
      </c>
      <c r="F249" s="25">
        <f>_xlfn.STDEV.P(E$2:E249)</f>
        <v>70.291672976265772</v>
      </c>
      <c r="G249" s="25">
        <f>_xlfn.CONFIDENCE.NORM(0.01,F249,B249)</f>
        <v>11.497280288817636</v>
      </c>
      <c r="O249" s="25">
        <v>248</v>
      </c>
      <c r="P249" s="25">
        <v>91.88</v>
      </c>
      <c r="R249" s="25">
        <f>ROUND(P248-(P249-P248)*O249,0)</f>
        <v>92</v>
      </c>
      <c r="S249" s="25">
        <f>_xlfn.STDEV.P(R$2:R249)</f>
        <v>1.2941058291025807</v>
      </c>
      <c r="T249" s="25">
        <f>_xlfn.CONFIDENCE.NORM(0.01,S249,O249)</f>
        <v>0.21167083966843336</v>
      </c>
    </row>
    <row r="250" spans="2:20" x14ac:dyDescent="0.25">
      <c r="B250" s="25">
        <v>249</v>
      </c>
      <c r="C250" s="25">
        <v>3553.11</v>
      </c>
      <c r="E250" s="25">
        <f>ROUND(C249-(C250-C249)*B250,0)</f>
        <v>3538</v>
      </c>
      <c r="F250" s="25">
        <f>_xlfn.STDEV.P(E$2:E250)</f>
        <v>70.165473635003337</v>
      </c>
      <c r="G250" s="25">
        <f>_xlfn.CONFIDENCE.NORM(0.01,F250,B250)</f>
        <v>11.453569809302627</v>
      </c>
      <c r="O250" s="25">
        <v>249</v>
      </c>
      <c r="P250" s="25">
        <v>91.88</v>
      </c>
      <c r="R250" s="25">
        <f>ROUND(P249-(P250-P249)*O250,0)</f>
        <v>92</v>
      </c>
      <c r="S250" s="25">
        <f>_xlfn.STDEV.P(R$2:R250)</f>
        <v>1.2915214332166014</v>
      </c>
      <c r="T250" s="25">
        <f>_xlfn.CONFIDENCE.NORM(0.01,S250,O250)</f>
        <v>0.21082350234684938</v>
      </c>
    </row>
    <row r="251" spans="2:20" x14ac:dyDescent="0.25">
      <c r="B251" s="25">
        <v>250</v>
      </c>
      <c r="C251" s="25">
        <v>3553.14</v>
      </c>
      <c r="E251" s="25">
        <f>ROUND(C250-(C251-C250)*B251,0)</f>
        <v>3546</v>
      </c>
      <c r="F251" s="25">
        <f>_xlfn.STDEV.P(E$2:E251)</f>
        <v>70.031330588530125</v>
      </c>
      <c r="G251" s="25">
        <f>_xlfn.CONFIDENCE.NORM(0.01,F251,B251)</f>
        <v>11.408786506549289</v>
      </c>
      <c r="O251" s="25">
        <v>250</v>
      </c>
      <c r="P251" s="25">
        <v>91.87</v>
      </c>
      <c r="R251" s="25">
        <f>ROUND(P250-(P251-P250)*O251,0)</f>
        <v>94</v>
      </c>
      <c r="S251" s="25">
        <f>_xlfn.STDEV.P(R$2:R251)</f>
        <v>1.2957580175325949</v>
      </c>
      <c r="T251" s="25">
        <f>_xlfn.CONFIDENCE.NORM(0.01,S251,O251)</f>
        <v>0.21109161373838187</v>
      </c>
    </row>
    <row r="252" spans="2:20" x14ac:dyDescent="0.25">
      <c r="B252" s="25">
        <v>251</v>
      </c>
      <c r="C252" s="25">
        <v>3553.18</v>
      </c>
      <c r="E252" s="25">
        <f>ROUND(C251-(C252-C251)*B252,0)</f>
        <v>3543</v>
      </c>
      <c r="F252" s="25">
        <f>_xlfn.STDEV.P(E$2:E252)</f>
        <v>69.90073731778655</v>
      </c>
      <c r="G252" s="25">
        <f>_xlfn.CONFIDENCE.NORM(0.01,F252,B252)</f>
        <v>11.364804664491816</v>
      </c>
      <c r="O252" s="25">
        <v>251</v>
      </c>
      <c r="P252" s="25">
        <v>91.88</v>
      </c>
      <c r="R252" s="25">
        <f>ROUND(P251-(P252-P251)*O252,0)</f>
        <v>89</v>
      </c>
      <c r="S252" s="25">
        <f>_xlfn.STDEV.P(R$2:R252)</f>
        <v>1.3060543950722636</v>
      </c>
      <c r="T252" s="25">
        <f>_xlfn.CONFIDENCE.NORM(0.01,S252,O252)</f>
        <v>0.21234472840704097</v>
      </c>
    </row>
    <row r="253" spans="2:20" x14ac:dyDescent="0.25">
      <c r="B253" s="25">
        <v>252</v>
      </c>
      <c r="C253" s="25">
        <v>3553.07</v>
      </c>
      <c r="E253" s="25">
        <f>ROUND(C252-(C253-C252)*B253,0)</f>
        <v>3581</v>
      </c>
      <c r="F253" s="25">
        <f>_xlfn.STDEV.P(E$2:E253)</f>
        <v>69.773483066845785</v>
      </c>
      <c r="G253" s="25">
        <f>_xlfn.CONFIDENCE.NORM(0.01,F253,B253)</f>
        <v>11.321584505608556</v>
      </c>
      <c r="O253" s="25">
        <v>252</v>
      </c>
      <c r="P253" s="25">
        <v>91.88</v>
      </c>
      <c r="R253" s="25">
        <f>ROUND(P252-(P253-P252)*O253,0)</f>
        <v>92</v>
      </c>
      <c r="S253" s="25">
        <f>_xlfn.STDEV.P(R$2:R253)</f>
        <v>1.3034777907225841</v>
      </c>
      <c r="T253" s="25">
        <f>_xlfn.CONFIDENCE.NORM(0.01,S253,O253)</f>
        <v>0.21150490573491174</v>
      </c>
    </row>
    <row r="254" spans="2:20" x14ac:dyDescent="0.25">
      <c r="B254" s="25">
        <v>253</v>
      </c>
      <c r="C254" s="25">
        <v>3552.84</v>
      </c>
      <c r="E254" s="25">
        <f>ROUND(C253-(C254-C253)*B254,0)</f>
        <v>3611</v>
      </c>
      <c r="F254" s="25">
        <f>_xlfn.STDEV.P(E$2:E254)</f>
        <v>69.706470632167637</v>
      </c>
      <c r="G254" s="25">
        <f>_xlfn.CONFIDENCE.NORM(0.01,F254,B254)</f>
        <v>11.28833561876924</v>
      </c>
      <c r="O254" s="25">
        <v>253</v>
      </c>
      <c r="P254" s="25">
        <v>91.87</v>
      </c>
      <c r="R254" s="25">
        <f>ROUND(P253-(P254-P253)*O254,0)</f>
        <v>94</v>
      </c>
      <c r="S254" s="25">
        <f>_xlfn.STDEV.P(R$2:R254)</f>
        <v>1.3075966845120146</v>
      </c>
      <c r="T254" s="25">
        <f>_xlfn.CONFIDENCE.NORM(0.01,S254,O254)</f>
        <v>0.21175351577691165</v>
      </c>
    </row>
    <row r="255" spans="2:20" x14ac:dyDescent="0.25">
      <c r="B255" s="25">
        <v>254</v>
      </c>
      <c r="C255" s="25">
        <v>3552.97</v>
      </c>
      <c r="E255" s="25">
        <f>ROUND(C254-(C255-C254)*B255,0)</f>
        <v>3520</v>
      </c>
      <c r="F255" s="25">
        <f>_xlfn.STDEV.P(E$2:E255)</f>
        <v>69.61662563245315</v>
      </c>
      <c r="G255" s="25">
        <f>_xlfn.CONFIDENCE.NORM(0.01,F255,B255)</f>
        <v>11.251571651303063</v>
      </c>
      <c r="O255" s="25">
        <v>254</v>
      </c>
      <c r="P255" s="25">
        <v>91.88</v>
      </c>
      <c r="R255" s="25">
        <f>ROUND(P254-(P255-P254)*O255,0)</f>
        <v>89</v>
      </c>
      <c r="S255" s="25">
        <f>_xlfn.STDEV.P(R$2:R255)</f>
        <v>1.3176106807193861</v>
      </c>
      <c r="T255" s="25">
        <f>_xlfn.CONFIDENCE.NORM(0.01,S255,O255)</f>
        <v>0.21295474820780919</v>
      </c>
    </row>
    <row r="256" spans="2:20" x14ac:dyDescent="0.25">
      <c r="B256" s="25">
        <v>255</v>
      </c>
      <c r="C256" s="25">
        <v>3552.54</v>
      </c>
      <c r="E256" s="25">
        <f>ROUND(C255-(C256-C255)*B256,0)</f>
        <v>3663</v>
      </c>
      <c r="F256" s="25">
        <f>_xlfn.STDEV.P(E$2:E256)</f>
        <v>69.772396053577566</v>
      </c>
      <c r="G256" s="25">
        <f>_xlfn.CONFIDENCE.NORM(0.01,F256,B256)</f>
        <v>11.254614573443368</v>
      </c>
      <c r="O256" s="25">
        <v>255</v>
      </c>
      <c r="P256" s="25">
        <v>91.88</v>
      </c>
      <c r="R256" s="25">
        <f>ROUND(P255-(P256-P255)*O256,0)</f>
        <v>92</v>
      </c>
      <c r="S256" s="25">
        <f>_xlfn.STDEV.P(R$2:R256)</f>
        <v>1.3150424478905369</v>
      </c>
      <c r="T256" s="25">
        <f>_xlfn.CONFIDENCE.NORM(0.01,S256,O256)</f>
        <v>0.21212251170735874</v>
      </c>
    </row>
    <row r="257" spans="2:20" x14ac:dyDescent="0.25">
      <c r="B257" s="25">
        <v>256</v>
      </c>
      <c r="C257" s="25">
        <v>3552.3</v>
      </c>
      <c r="E257" s="25">
        <f>ROUND(C256-(C257-C256)*B257,0)</f>
        <v>3614</v>
      </c>
      <c r="F257" s="25">
        <f>_xlfn.STDEV.P(E$2:E257)</f>
        <v>69.71353169553845</v>
      </c>
      <c r="G257" s="25">
        <f>_xlfn.CONFIDENCE.NORM(0.01,F257,B257)</f>
        <v>11.22313486220331</v>
      </c>
      <c r="O257" s="25">
        <v>256</v>
      </c>
      <c r="P257" s="25">
        <v>91.88</v>
      </c>
      <c r="R257" s="25">
        <f>ROUND(P256-(P257-P256)*O257,0)</f>
        <v>92</v>
      </c>
      <c r="S257" s="25">
        <f>_xlfn.STDEV.P(R$2:R257)</f>
        <v>1.3124891734812016</v>
      </c>
      <c r="T257" s="25">
        <f>_xlfn.CONFIDENCE.NORM(0.01,S257,O257)</f>
        <v>0.21129675460272218</v>
      </c>
    </row>
    <row r="258" spans="2:20" x14ac:dyDescent="0.25">
      <c r="B258" s="25">
        <v>257</v>
      </c>
      <c r="C258" s="25">
        <v>3551.92</v>
      </c>
      <c r="E258" s="25">
        <f>ROUND(C257-(C258-C257)*B258,0)</f>
        <v>3650</v>
      </c>
      <c r="F258" s="25">
        <f>_xlfn.STDEV.P(E$2:E258)</f>
        <v>69.795543025033965</v>
      </c>
      <c r="G258" s="25">
        <f>_xlfn.CONFIDENCE.NORM(0.01,F258,B258)</f>
        <v>11.214455925284625</v>
      </c>
      <c r="O258" s="25">
        <v>257</v>
      </c>
      <c r="P258" s="25">
        <v>91.88</v>
      </c>
      <c r="R258" s="25">
        <f>ROUND(P257-(P258-P257)*O258,0)</f>
        <v>92</v>
      </c>
      <c r="S258" s="25">
        <f>_xlfn.STDEV.P(R$2:R258)</f>
        <v>1.3099507128558645</v>
      </c>
      <c r="T258" s="25">
        <f>_xlfn.CONFIDENCE.NORM(0.01,S258,O258)</f>
        <v>0.2104774015204407</v>
      </c>
    </row>
    <row r="259" spans="2:20" x14ac:dyDescent="0.25">
      <c r="B259" s="25">
        <v>258</v>
      </c>
      <c r="C259" s="25">
        <v>3552.07</v>
      </c>
      <c r="E259" s="25">
        <f>ROUND(C258-(C259-C258)*B259,0)</f>
        <v>3513</v>
      </c>
      <c r="F259" s="25">
        <f>_xlfn.STDEV.P(E$2:E259)</f>
        <v>69.726254961611801</v>
      </c>
      <c r="G259" s="25">
        <f>_xlfn.CONFIDENCE.NORM(0.01,F259,B259)</f>
        <v>11.181590063261</v>
      </c>
      <c r="O259" s="25">
        <v>258</v>
      </c>
      <c r="P259" s="25">
        <v>91.89</v>
      </c>
      <c r="R259" s="25">
        <f>ROUND(P258-(P259-P258)*O259,0)</f>
        <v>89</v>
      </c>
      <c r="S259" s="25">
        <f>_xlfn.STDEV.P(R$2:R259)</f>
        <v>1.3196981876899538</v>
      </c>
      <c r="T259" s="25">
        <f>_xlfn.CONFIDENCE.NORM(0.01,S259,O259)</f>
        <v>0.21163224885807674</v>
      </c>
    </row>
    <row r="260" spans="2:20" x14ac:dyDescent="0.25">
      <c r="B260" s="25">
        <v>259</v>
      </c>
      <c r="C260" s="25">
        <v>3552.31</v>
      </c>
      <c r="E260" s="25">
        <f>ROUND(C259-(C260-C259)*B260,0)</f>
        <v>3490</v>
      </c>
      <c r="F260" s="25">
        <f>_xlfn.STDEV.P(E$2:E260)</f>
        <v>69.733286423143426</v>
      </c>
      <c r="G260" s="25">
        <f>_xlfn.CONFIDENCE.NORM(0.01,F260,B260)</f>
        <v>11.161108521018656</v>
      </c>
      <c r="O260" s="25">
        <v>259</v>
      </c>
      <c r="P260" s="25">
        <v>91.88</v>
      </c>
      <c r="R260" s="25">
        <f>ROUND(P259-(P260-P259)*O260,0)</f>
        <v>94</v>
      </c>
      <c r="S260" s="25">
        <f>_xlfn.STDEV.P(R$2:R260)</f>
        <v>1.3236910189191387</v>
      </c>
      <c r="T260" s="25">
        <f>_xlfn.CONFIDENCE.NORM(0.01,S260,O260)</f>
        <v>0.21186236685886417</v>
      </c>
    </row>
    <row r="261" spans="2:20" x14ac:dyDescent="0.25">
      <c r="B261" s="25">
        <v>260</v>
      </c>
      <c r="C261" s="25">
        <v>3552.18</v>
      </c>
      <c r="E261" s="25">
        <f>ROUND(C260-(C261-C260)*B261,0)</f>
        <v>3586</v>
      </c>
      <c r="F261" s="25">
        <f>_xlfn.STDEV.P(E$2:E261)</f>
        <v>69.615728324693364</v>
      </c>
      <c r="G261" s="25">
        <f>_xlfn.CONFIDENCE.NORM(0.01,F261,B261)</f>
        <v>11.120844718992485</v>
      </c>
      <c r="O261" s="25">
        <v>260</v>
      </c>
      <c r="P261" s="25">
        <v>91.88</v>
      </c>
      <c r="R261" s="25">
        <f>ROUND(P260-(P261-P260)*O261,0)</f>
        <v>92</v>
      </c>
      <c r="S261" s="25">
        <f>_xlfn.STDEV.P(R$2:R261)</f>
        <v>1.3211609981891284</v>
      </c>
      <c r="T261" s="25">
        <f>_xlfn.CONFIDENCE.NORM(0.01,S261,O261)</f>
        <v>0.21105038564164336</v>
      </c>
    </row>
    <row r="262" spans="2:20" x14ac:dyDescent="0.25">
      <c r="B262" s="25">
        <v>261</v>
      </c>
      <c r="C262" s="25">
        <v>3552.05</v>
      </c>
      <c r="E262" s="25">
        <f>ROUND(C261-(C262-C261)*B262,0)</f>
        <v>3586</v>
      </c>
      <c r="F262" s="25">
        <f>_xlfn.STDEV.P(E$2:E262)</f>
        <v>69.498747007736753</v>
      </c>
      <c r="G262" s="25">
        <f>_xlfn.CONFIDENCE.NORM(0.01,F262,B262)</f>
        <v>11.080868491730607</v>
      </c>
      <c r="O262" s="25">
        <v>261</v>
      </c>
      <c r="P262" s="25">
        <v>91.88</v>
      </c>
      <c r="R262" s="25">
        <f>ROUND(P261-(P262-P261)*O262,0)</f>
        <v>92</v>
      </c>
      <c r="S262" s="25">
        <f>_xlfn.STDEV.P(R$2:R262)</f>
        <v>1.3186454284289379</v>
      </c>
      <c r="T262" s="25">
        <f>_xlfn.CONFIDENCE.NORM(0.01,S262,O262)</f>
        <v>0.21024460452526164</v>
      </c>
    </row>
    <row r="263" spans="2:20" x14ac:dyDescent="0.25">
      <c r="B263" s="25">
        <v>262</v>
      </c>
      <c r="C263" s="25">
        <v>3552.32</v>
      </c>
      <c r="E263" s="25">
        <f>ROUND(C262-(C263-C262)*B263,0)</f>
        <v>3481</v>
      </c>
      <c r="F263" s="25">
        <f>_xlfn.STDEV.P(E$2:E263)</f>
        <v>69.543695356073329</v>
      </c>
      <c r="G263" s="25">
        <f>_xlfn.CONFIDENCE.NORM(0.01,F263,B263)</f>
        <v>11.066854446751845</v>
      </c>
      <c r="O263" s="25">
        <v>262</v>
      </c>
      <c r="P263" s="25">
        <v>91.88</v>
      </c>
      <c r="R263" s="25">
        <f>ROUND(P262-(P263-P262)*O263,0)</f>
        <v>92</v>
      </c>
      <c r="S263" s="25">
        <f>_xlfn.STDEV.P(R$2:R263)</f>
        <v>1.316144172601194</v>
      </c>
      <c r="T263" s="25">
        <f>_xlfn.CONFIDENCE.NORM(0.01,S263,O263)</f>
        <v>0.20944495276732547</v>
      </c>
    </row>
    <row r="264" spans="2:20" x14ac:dyDescent="0.25">
      <c r="B264" s="25">
        <v>263</v>
      </c>
      <c r="C264" s="25">
        <v>3552.19</v>
      </c>
      <c r="E264" s="25">
        <f>ROUND(C263-(C264-C263)*B264,0)</f>
        <v>3587</v>
      </c>
      <c r="F264" s="25">
        <f>_xlfn.STDEV.P(E$2:E264)</f>
        <v>69.429422494281027</v>
      </c>
      <c r="G264" s="25">
        <f>_xlfn.CONFIDENCE.NORM(0.01,F264,B264)</f>
        <v>11.027644524368744</v>
      </c>
      <c r="O264" s="25">
        <v>263</v>
      </c>
      <c r="P264" s="25">
        <v>91.89</v>
      </c>
      <c r="R264" s="25">
        <f>ROUND(P263-(P264-P263)*O264,0)</f>
        <v>89</v>
      </c>
      <c r="S264" s="25">
        <f>_xlfn.STDEV.P(R$2:R264)</f>
        <v>1.325625442783763</v>
      </c>
      <c r="T264" s="25">
        <f>_xlfn.CONFIDENCE.NORM(0.01,S264,O264)</f>
        <v>0.21055232249241881</v>
      </c>
    </row>
    <row r="265" spans="2:20" x14ac:dyDescent="0.25">
      <c r="B265" s="25">
        <v>264</v>
      </c>
      <c r="C265" s="25">
        <v>3552.19</v>
      </c>
      <c r="E265" s="25">
        <f>ROUND(C264-(C265-C264)*B265,0)</f>
        <v>3552</v>
      </c>
      <c r="F265" s="25">
        <f>_xlfn.STDEV.P(E$2:E265)</f>
        <v>69.300190474437997</v>
      </c>
      <c r="G265" s="25">
        <f>_xlfn.CONFIDENCE.NORM(0.01,F265,B265)</f>
        <v>10.986251693721318</v>
      </c>
      <c r="O265" s="25">
        <v>264</v>
      </c>
      <c r="P265" s="25">
        <v>91.89</v>
      </c>
      <c r="R265" s="25">
        <f>ROUND(P264-(P265-P264)*O265,0)</f>
        <v>92</v>
      </c>
      <c r="S265" s="25">
        <f>_xlfn.STDEV.P(R$2:R265)</f>
        <v>1.3231333199310482</v>
      </c>
      <c r="T265" s="25">
        <f>_xlfn.CONFIDENCE.NORM(0.01,S265,O265)</f>
        <v>0.2097580912490194</v>
      </c>
    </row>
    <row r="266" spans="2:20" x14ac:dyDescent="0.25">
      <c r="B266" s="25">
        <v>265</v>
      </c>
      <c r="C266" s="25">
        <v>3552.71</v>
      </c>
      <c r="E266" s="25">
        <f>ROUND(C265-(C266-C265)*B266,0)</f>
        <v>3414</v>
      </c>
      <c r="F266" s="25">
        <f>_xlfn.STDEV.P(E$2:E266)</f>
        <v>69.756677237551401</v>
      </c>
      <c r="G266" s="25">
        <f>_xlfn.CONFIDENCE.NORM(0.01,F266,B266)</f>
        <v>11.03773410892788</v>
      </c>
      <c r="O266" s="25">
        <v>265</v>
      </c>
      <c r="P266" s="25">
        <v>91.88</v>
      </c>
      <c r="R266" s="25">
        <f>ROUND(P265-(P266-P265)*O266,0)</f>
        <v>95</v>
      </c>
      <c r="S266" s="25">
        <f>_xlfn.STDEV.P(R$2:R266)</f>
        <v>1.3344232877381743</v>
      </c>
      <c r="T266" s="25">
        <f>_xlfn.CONFIDENCE.NORM(0.01,S266,O266)</f>
        <v>0.2111483806583381</v>
      </c>
    </row>
    <row r="267" spans="2:20" x14ac:dyDescent="0.25">
      <c r="B267" s="25">
        <v>266</v>
      </c>
      <c r="C267" s="25">
        <v>3552.25</v>
      </c>
      <c r="E267" s="25">
        <f>ROUND(C266-(C267-C266)*B267,0)</f>
        <v>3675</v>
      </c>
      <c r="F267" s="25">
        <f>_xlfn.STDEV.P(E$2:E267)</f>
        <v>69.975480066261113</v>
      </c>
      <c r="G267" s="25">
        <f>_xlfn.CONFIDENCE.NORM(0.01,F267,B267)</f>
        <v>11.051523407827666</v>
      </c>
      <c r="O267" s="25">
        <v>266</v>
      </c>
      <c r="P267" s="25">
        <v>91.89</v>
      </c>
      <c r="R267" s="25">
        <f>ROUND(P266-(P267-P266)*O267,0)</f>
        <v>89</v>
      </c>
      <c r="S267" s="25">
        <f>_xlfn.STDEV.P(R$2:R267)</f>
        <v>1.3436132431951093</v>
      </c>
      <c r="T267" s="25">
        <f>_xlfn.CONFIDENCE.NORM(0.01,S267,O267)</f>
        <v>0.21220251999953732</v>
      </c>
    </row>
    <row r="268" spans="2:20" x14ac:dyDescent="0.25">
      <c r="B268" s="25">
        <v>267</v>
      </c>
      <c r="C268" s="25">
        <v>3552.01</v>
      </c>
      <c r="E268" s="25">
        <f>ROUND(C267-(C268-C267)*B268,0)</f>
        <v>3616</v>
      </c>
      <c r="F268" s="25">
        <f>_xlfn.STDEV.P(E$2:E268)</f>
        <v>69.924477769114347</v>
      </c>
      <c r="G268" s="25">
        <f>_xlfn.CONFIDENCE.NORM(0.01,F268,B268)</f>
        <v>11.022768346725531</v>
      </c>
      <c r="O268" s="25">
        <v>267</v>
      </c>
      <c r="P268" s="25">
        <v>91.89</v>
      </c>
      <c r="R268" s="25">
        <f>ROUND(P267-(P268-P267)*O268,0)</f>
        <v>92</v>
      </c>
      <c r="S268" s="25">
        <f>_xlfn.STDEV.P(R$2:R268)</f>
        <v>1.3411146976255561</v>
      </c>
      <c r="T268" s="25">
        <f>_xlfn.CONFIDENCE.NORM(0.01,S268,O268)</f>
        <v>0.21141089801381294</v>
      </c>
    </row>
    <row r="269" spans="2:20" x14ac:dyDescent="0.25">
      <c r="B269" s="25">
        <v>268</v>
      </c>
      <c r="C269" s="25">
        <v>3551.91</v>
      </c>
      <c r="E269" s="25">
        <f>ROUND(C268-(C269-C268)*B269,0)</f>
        <v>3579</v>
      </c>
      <c r="F269" s="25">
        <f>_xlfn.STDEV.P(E$2:E269)</f>
        <v>69.802140869858647</v>
      </c>
      <c r="G269" s="25">
        <f>_xlfn.CONFIDENCE.NORM(0.01,F269,B269)</f>
        <v>10.98293530615298</v>
      </c>
      <c r="O269" s="25">
        <v>268</v>
      </c>
      <c r="P269" s="25">
        <v>91.89</v>
      </c>
      <c r="R269" s="25">
        <f>ROUND(P268-(P269-P268)*O269,0)</f>
        <v>92</v>
      </c>
      <c r="S269" s="25">
        <f>_xlfn.STDEV.P(R$2:R269)</f>
        <v>1.3386300379212448</v>
      </c>
      <c r="T269" s="25">
        <f>_xlfn.CONFIDENCE.NORM(0.01,S269,O269)</f>
        <v>0.21062516023359779</v>
      </c>
    </row>
    <row r="270" spans="2:20" x14ac:dyDescent="0.25">
      <c r="B270" s="25">
        <v>269</v>
      </c>
      <c r="C270" s="25">
        <v>3551.71</v>
      </c>
      <c r="E270" s="25">
        <f>ROUND(C269-(C270-C269)*B270,0)</f>
        <v>3606</v>
      </c>
      <c r="F270" s="25">
        <f>_xlfn.STDEV.P(E$2:E270)</f>
        <v>69.724951460376033</v>
      </c>
      <c r="G270" s="25">
        <f>_xlfn.CONFIDENCE.NORM(0.01,F270,B270)</f>
        <v>10.95037923997619</v>
      </c>
      <c r="O270" s="25">
        <v>269</v>
      </c>
      <c r="P270" s="25">
        <v>91.89</v>
      </c>
      <c r="R270" s="25">
        <f>ROUND(P269-(P270-P269)*O270,0)</f>
        <v>92</v>
      </c>
      <c r="S270" s="25">
        <f>_xlfn.STDEV.P(R$2:R270)</f>
        <v>1.3361591359481537</v>
      </c>
      <c r="T270" s="25">
        <f>_xlfn.CONFIDENCE.NORM(0.01,S270,O270)</f>
        <v>0.20984524129652621</v>
      </c>
    </row>
    <row r="271" spans="2:20" x14ac:dyDescent="0.25">
      <c r="B271" s="25">
        <v>270</v>
      </c>
      <c r="C271" s="25">
        <v>3551.39</v>
      </c>
      <c r="E271" s="25">
        <f>ROUND(C270-(C271-C270)*B271,0)</f>
        <v>3638</v>
      </c>
      <c r="F271" s="25">
        <f>_xlfn.STDEV.P(E$2:E271)</f>
        <v>69.750119252962378</v>
      </c>
      <c r="G271" s="25">
        <f>_xlfn.CONFIDENCE.NORM(0.01,F271,B271)</f>
        <v>10.934027251325213</v>
      </c>
      <c r="O271" s="25">
        <v>270</v>
      </c>
      <c r="P271" s="25">
        <v>91.89</v>
      </c>
      <c r="R271" s="25">
        <f>ROUND(P270-(P271-P270)*O271,0)</f>
        <v>92</v>
      </c>
      <c r="S271" s="25">
        <f>_xlfn.STDEV.P(R$2:R271)</f>
        <v>1.3337018652213541</v>
      </c>
      <c r="T271" s="25">
        <f>_xlfn.CONFIDENCE.NORM(0.01,S271,O271)</f>
        <v>0.20907107680470674</v>
      </c>
    </row>
    <row r="272" spans="2:20" x14ac:dyDescent="0.25">
      <c r="B272" s="25">
        <v>271</v>
      </c>
      <c r="C272" s="25">
        <v>3551.3</v>
      </c>
      <c r="E272" s="25">
        <f>ROUND(C271-(C272-C271)*B272,0)</f>
        <v>3576</v>
      </c>
      <c r="F272" s="25">
        <f>_xlfn.STDEV.P(E$2:E272)</f>
        <v>69.626542506135166</v>
      </c>
      <c r="G272" s="25">
        <f>_xlfn.CONFIDENCE.NORM(0.01,F272,B272)</f>
        <v>10.894499010920482</v>
      </c>
      <c r="O272" s="25">
        <v>271</v>
      </c>
      <c r="P272" s="25">
        <v>91.88</v>
      </c>
      <c r="R272" s="25">
        <f>ROUND(P271-(P272-P271)*O272,0)</f>
        <v>95</v>
      </c>
      <c r="S272" s="25">
        <f>_xlfn.STDEV.P(R$2:R272)</f>
        <v>1.3445958517922005</v>
      </c>
      <c r="T272" s="25">
        <f>_xlfn.CONFIDENCE.NORM(0.01,S272,O272)</f>
        <v>0.21038956768745393</v>
      </c>
    </row>
    <row r="273" spans="2:20" x14ac:dyDescent="0.25">
      <c r="B273" s="25">
        <v>272</v>
      </c>
      <c r="C273" s="25">
        <v>3550.88</v>
      </c>
      <c r="E273" s="25">
        <f>ROUND(C272-(C273-C272)*B273,0)</f>
        <v>3666</v>
      </c>
      <c r="F273" s="25">
        <f>_xlfn.STDEV.P(E$2:E273)</f>
        <v>69.783025285318885</v>
      </c>
      <c r="G273" s="25">
        <f>_xlfn.CONFIDENCE.NORM(0.01,F273,B273)</f>
        <v>10.898893803702334</v>
      </c>
      <c r="O273" s="25">
        <v>272</v>
      </c>
      <c r="P273" s="25">
        <v>91.87</v>
      </c>
      <c r="R273" s="25">
        <f>ROUND(P272-(P273-P272)*O273,0)</f>
        <v>95</v>
      </c>
      <c r="S273" s="25">
        <f>_xlfn.STDEV.P(R$2:R273)</f>
        <v>1.3552265379768043</v>
      </c>
      <c r="T273" s="25">
        <f>_xlfn.CONFIDENCE.NORM(0.01,S273,O273)</f>
        <v>0.21166279416773584</v>
      </c>
    </row>
    <row r="274" spans="2:20" x14ac:dyDescent="0.25">
      <c r="B274" s="25">
        <v>273</v>
      </c>
      <c r="C274" s="25">
        <v>3551.16</v>
      </c>
      <c r="E274" s="25">
        <f>ROUND(C273-(C274-C273)*B274,0)</f>
        <v>3474</v>
      </c>
      <c r="F274" s="25">
        <f>_xlfn.STDEV.P(E$2:E274)</f>
        <v>69.859322359301103</v>
      </c>
      <c r="G274" s="25">
        <f>_xlfn.CONFIDENCE.NORM(0.01,F274,B274)</f>
        <v>10.890808576679744</v>
      </c>
      <c r="O274" s="25">
        <v>273</v>
      </c>
      <c r="P274" s="25">
        <v>91.88</v>
      </c>
      <c r="R274" s="25">
        <f>ROUND(P273-(P274-P273)*O274,0)</f>
        <v>89</v>
      </c>
      <c r="S274" s="25">
        <f>_xlfn.STDEV.P(R$2:R274)</f>
        <v>1.3640782684537434</v>
      </c>
      <c r="T274" s="25">
        <f>_xlfn.CONFIDENCE.NORM(0.01,S274,O274)</f>
        <v>0.21265472958542886</v>
      </c>
    </row>
    <row r="275" spans="2:20" x14ac:dyDescent="0.25">
      <c r="B275" s="25">
        <v>274</v>
      </c>
      <c r="C275" s="25">
        <v>3551.13</v>
      </c>
      <c r="E275" s="25">
        <f>ROUND(C274-(C275-C274)*B275,0)</f>
        <v>3559</v>
      </c>
      <c r="F275" s="25">
        <f>_xlfn.STDEV.P(E$2:E275)</f>
        <v>69.731965164774905</v>
      </c>
      <c r="G275" s="25">
        <f>_xlfn.CONFIDENCE.NORM(0.01,F275,B275)</f>
        <v>10.851098423208535</v>
      </c>
      <c r="O275" s="25">
        <v>274</v>
      </c>
      <c r="P275" s="25">
        <v>91.88</v>
      </c>
      <c r="R275" s="25">
        <f>ROUND(P274-(P275-P274)*O275,0)</f>
        <v>92</v>
      </c>
      <c r="S275" s="25">
        <f>_xlfn.STDEV.P(R$2:R275)</f>
        <v>1.3616017117066204</v>
      </c>
      <c r="T275" s="25">
        <f>_xlfn.CONFIDENCE.NORM(0.01,S275,O275)</f>
        <v>0.21188093798912863</v>
      </c>
    </row>
    <row r="276" spans="2:20" x14ac:dyDescent="0.25">
      <c r="B276" s="25">
        <v>275</v>
      </c>
      <c r="C276" s="25">
        <v>3551.16</v>
      </c>
      <c r="E276" s="25">
        <f>ROUND(C275-(C276-C275)*B276,0)</f>
        <v>3543</v>
      </c>
      <c r="F276" s="25">
        <f>_xlfn.STDEV.P(E$2:E276)</f>
        <v>69.614480872211047</v>
      </c>
      <c r="G276" s="25">
        <f>_xlfn.CONFIDENCE.NORM(0.01,F276,B276)</f>
        <v>10.813102543490951</v>
      </c>
      <c r="O276" s="25">
        <v>275</v>
      </c>
      <c r="P276" s="25">
        <v>91.88</v>
      </c>
      <c r="R276" s="25">
        <f>ROUND(P275-(P276-P275)*O276,0)</f>
        <v>92</v>
      </c>
      <c r="S276" s="25">
        <f>_xlfn.STDEV.P(R$2:R276)</f>
        <v>1.3591385944811736</v>
      </c>
      <c r="T276" s="25">
        <f>_xlfn.CONFIDENCE.NORM(0.01,S276,O276)</f>
        <v>0.21111275712762942</v>
      </c>
    </row>
    <row r="277" spans="2:20" x14ac:dyDescent="0.25">
      <c r="B277" s="25">
        <v>276</v>
      </c>
      <c r="C277" s="25">
        <v>3550.81</v>
      </c>
      <c r="E277" s="25">
        <f>ROUND(C276-(C277-C276)*B277,0)</f>
        <v>3648</v>
      </c>
      <c r="F277" s="25">
        <f>_xlfn.STDEV.P(E$2:E277)</f>
        <v>69.680317954569858</v>
      </c>
      <c r="G277" s="25">
        <f>_xlfn.CONFIDENCE.NORM(0.01,F277,B277)</f>
        <v>10.803703636397325</v>
      </c>
      <c r="O277" s="25">
        <v>276</v>
      </c>
      <c r="P277" s="25">
        <v>91.89</v>
      </c>
      <c r="R277" s="25">
        <f>ROUND(P276-(P277-P276)*O277,0)</f>
        <v>89</v>
      </c>
      <c r="S277" s="25">
        <f>_xlfn.STDEV.P(R$2:R277)</f>
        <v>1.3677801969776691</v>
      </c>
      <c r="T277" s="25">
        <f>_xlfn.CONFIDENCE.NORM(0.01,S277,O277)</f>
        <v>0.21206981141380918</v>
      </c>
    </row>
    <row r="278" spans="2:20" x14ac:dyDescent="0.25">
      <c r="B278" s="25">
        <v>277</v>
      </c>
      <c r="C278" s="25">
        <v>3550.66</v>
      </c>
      <c r="E278" s="25">
        <f>ROUND(C277-(C278-C277)*B278,0)</f>
        <v>3592</v>
      </c>
      <c r="F278" s="25">
        <f>_xlfn.STDEV.P(E$2:E278)</f>
        <v>69.577287373616386</v>
      </c>
      <c r="G278" s="25">
        <f>_xlfn.CONFIDENCE.NORM(0.01,F278,B278)</f>
        <v>10.768239043038683</v>
      </c>
      <c r="O278" s="25">
        <v>277</v>
      </c>
      <c r="P278" s="25">
        <v>91.88</v>
      </c>
      <c r="R278" s="25">
        <f>ROUND(P277-(P278-P277)*O278,0)</f>
        <v>95</v>
      </c>
      <c r="S278" s="25">
        <f>_xlfn.STDEV.P(R$2:R278)</f>
        <v>1.3780351805957107</v>
      </c>
      <c r="T278" s="25">
        <f>_xlfn.CONFIDENCE.NORM(0.01,S278,O278)</f>
        <v>0.2132737965866506</v>
      </c>
    </row>
    <row r="279" spans="2:20" x14ac:dyDescent="0.25">
      <c r="B279" s="25">
        <v>278</v>
      </c>
      <c r="C279" s="25">
        <v>3551.21</v>
      </c>
      <c r="E279" s="25">
        <f>ROUND(C278-(C279-C278)*B279,0)</f>
        <v>3398</v>
      </c>
      <c r="F279" s="25">
        <f>_xlfn.STDEV.P(E$2:E279)</f>
        <v>70.145727424610456</v>
      </c>
      <c r="G279" s="25">
        <f>_xlfn.CONFIDENCE.NORM(0.01,F279,B279)</f>
        <v>10.836671411166567</v>
      </c>
      <c r="O279" s="25">
        <v>278</v>
      </c>
      <c r="P279" s="25">
        <v>91.88</v>
      </c>
      <c r="R279" s="25">
        <f>ROUND(P278-(P279-P278)*O279,0)</f>
        <v>92</v>
      </c>
      <c r="S279" s="25">
        <f>_xlfn.STDEV.P(R$2:R279)</f>
        <v>1.3755685994686364</v>
      </c>
      <c r="T279" s="25">
        <f>_xlfn.CONFIDENCE.NORM(0.01,S279,O279)</f>
        <v>0.21250880792392021</v>
      </c>
    </row>
    <row r="280" spans="2:20" x14ac:dyDescent="0.25">
      <c r="B280" s="25">
        <v>279</v>
      </c>
      <c r="C280" s="25">
        <v>3551.16</v>
      </c>
      <c r="E280" s="25">
        <f>ROUND(C279-(C280-C279)*B280,0)</f>
        <v>3565</v>
      </c>
      <c r="F280" s="25">
        <f>_xlfn.STDEV.P(E$2:E280)</f>
        <v>70.020169717108317</v>
      </c>
      <c r="G280" s="25">
        <f>_xlfn.CONFIDENCE.NORM(0.01,F280,B280)</f>
        <v>10.797871056999991</v>
      </c>
      <c r="O280" s="25">
        <v>279</v>
      </c>
      <c r="P280" s="25">
        <v>91.88</v>
      </c>
      <c r="R280" s="25">
        <f>ROUND(P279-(P280-P279)*O280,0)</f>
        <v>92</v>
      </c>
      <c r="S280" s="25">
        <f>_xlfn.STDEV.P(R$2:R280)</f>
        <v>1.3731152155228172</v>
      </c>
      <c r="T280" s="25">
        <f>_xlfn.CONFIDENCE.NORM(0.01,S280,O280)</f>
        <v>0.21174928743420995</v>
      </c>
    </row>
    <row r="281" spans="2:20" x14ac:dyDescent="0.25">
      <c r="B281" s="25">
        <v>280</v>
      </c>
      <c r="C281" s="25">
        <v>3551.17</v>
      </c>
      <c r="E281" s="25">
        <f>ROUND(C280-(C281-C280)*B281,0)</f>
        <v>3548</v>
      </c>
      <c r="F281" s="25">
        <f>_xlfn.STDEV.P(E$2:E281)</f>
        <v>69.899864237408664</v>
      </c>
      <c r="G281" s="25">
        <f>_xlfn.CONFIDENCE.NORM(0.01,F281,B281)</f>
        <v>10.760052644242943</v>
      </c>
      <c r="O281" s="25">
        <v>280</v>
      </c>
      <c r="P281" s="25">
        <v>91.88</v>
      </c>
      <c r="R281" s="25">
        <f>ROUND(P280-(P281-P280)*O281,0)</f>
        <v>92</v>
      </c>
      <c r="S281" s="25">
        <f>_xlfn.STDEV.P(R$2:R281)</f>
        <v>1.3706749114980543</v>
      </c>
      <c r="T281" s="25">
        <f>_xlfn.CONFIDENCE.NORM(0.01,S281,O281)</f>
        <v>0.21099517669691056</v>
      </c>
    </row>
    <row r="282" spans="2:20" x14ac:dyDescent="0.25">
      <c r="B282" s="25">
        <v>281</v>
      </c>
      <c r="C282" s="25">
        <v>3551.42</v>
      </c>
      <c r="E282" s="25">
        <f>ROUND(C281-(C282-C281)*B282,0)</f>
        <v>3481</v>
      </c>
      <c r="F282" s="25">
        <f>_xlfn.STDEV.P(E$2:E282)</f>
        <v>69.940841650523168</v>
      </c>
      <c r="G282" s="25">
        <f>_xlfn.CONFIDENCE.NORM(0.01,F282,B282)</f>
        <v>10.747186213021628</v>
      </c>
      <c r="O282" s="25">
        <v>281</v>
      </c>
      <c r="P282" s="25">
        <v>91.87</v>
      </c>
      <c r="R282" s="25">
        <f>ROUND(P281-(P282-P281)*O282,0)</f>
        <v>95</v>
      </c>
      <c r="S282" s="25">
        <f>_xlfn.STDEV.P(R$2:R282)</f>
        <v>1.3806549634369991</v>
      </c>
      <c r="T282" s="25">
        <f>_xlfn.CONFIDENCE.NORM(0.01,S282,O282)</f>
        <v>0.2121529515205513</v>
      </c>
    </row>
    <row r="283" spans="2:20" x14ac:dyDescent="0.25">
      <c r="B283" s="25">
        <v>282</v>
      </c>
      <c r="C283" s="25">
        <v>3551.39</v>
      </c>
      <c r="E283" s="25">
        <f>ROUND(C282-(C283-C282)*B283,0)</f>
        <v>3560</v>
      </c>
      <c r="F283" s="25">
        <f>_xlfn.STDEV.P(E$2:E283)</f>
        <v>69.816776544812583</v>
      </c>
      <c r="G283" s="25">
        <f>_xlfn.CONFIDENCE.NORM(0.01,F283,B283)</f>
        <v>10.709083846891932</v>
      </c>
      <c r="O283" s="25">
        <v>282</v>
      </c>
      <c r="P283" s="25">
        <v>91.87</v>
      </c>
      <c r="R283" s="25">
        <f>ROUND(P282-(P283-P282)*O283,0)</f>
        <v>92</v>
      </c>
      <c r="S283" s="25">
        <f>_xlfn.STDEV.P(R$2:R283)</f>
        <v>1.3782156681361548</v>
      </c>
      <c r="T283" s="25">
        <f>_xlfn.CONFIDENCE.NORM(0.01,S283,O283)</f>
        <v>0.21140230012906405</v>
      </c>
    </row>
    <row r="284" spans="2:20" x14ac:dyDescent="0.25">
      <c r="B284" s="25">
        <v>283</v>
      </c>
      <c r="C284" s="25">
        <v>3551.43</v>
      </c>
      <c r="E284" s="25">
        <f>ROUND(C283-(C284-C283)*B284,0)</f>
        <v>3540</v>
      </c>
      <c r="F284" s="25">
        <f>_xlfn.STDEV.P(E$2:E284)</f>
        <v>69.704938375929871</v>
      </c>
      <c r="G284" s="25">
        <f>_xlfn.CONFIDENCE.NORM(0.01,F284,B284)</f>
        <v>10.673022117444971</v>
      </c>
      <c r="O284" s="25">
        <v>283</v>
      </c>
      <c r="P284" s="25">
        <v>91.87</v>
      </c>
      <c r="R284" s="25">
        <f>ROUND(P283-(P284-P283)*O284,0)</f>
        <v>92</v>
      </c>
      <c r="S284" s="25">
        <f>_xlfn.STDEV.P(R$2:R284)</f>
        <v>1.3757892559779961</v>
      </c>
      <c r="T284" s="25">
        <f>_xlfn.CONFIDENCE.NORM(0.01,S284,O284)</f>
        <v>0.21065694196305113</v>
      </c>
    </row>
    <row r="285" spans="2:20" x14ac:dyDescent="0.25">
      <c r="B285" s="25">
        <v>284</v>
      </c>
      <c r="C285" s="25">
        <v>3551.55</v>
      </c>
      <c r="E285" s="25">
        <f>ROUND(C284-(C285-C284)*B285,0)</f>
        <v>3517</v>
      </c>
      <c r="F285" s="25">
        <f>_xlfn.STDEV.P(E$2:E285)</f>
        <v>69.631739180985377</v>
      </c>
      <c r="G285" s="25">
        <f>_xlfn.CONFIDENCE.NORM(0.01,F285,B285)</f>
        <v>10.643026712533977</v>
      </c>
      <c r="O285" s="25">
        <v>284</v>
      </c>
      <c r="P285" s="25">
        <v>91.86</v>
      </c>
      <c r="R285" s="25">
        <f>ROUND(P284-(P285-P284)*O285,0)</f>
        <v>95</v>
      </c>
      <c r="S285" s="25">
        <f>_xlfn.STDEV.P(R$2:R285)</f>
        <v>1.3855187167309648</v>
      </c>
      <c r="T285" s="25">
        <f>_xlfn.CONFIDENCE.NORM(0.01,S285,O285)</f>
        <v>0.21177286229424291</v>
      </c>
    </row>
    <row r="286" spans="2:20" x14ac:dyDescent="0.25">
      <c r="B286" s="25">
        <v>285</v>
      </c>
      <c r="C286" s="25">
        <v>3551.02</v>
      </c>
      <c r="E286" s="25">
        <f>ROUND(C285-(C286-C285)*B286,0)</f>
        <v>3703</v>
      </c>
      <c r="F286" s="25">
        <f>_xlfn.STDEV.P(E$2:E286)</f>
        <v>70.013231304590292</v>
      </c>
      <c r="G286" s="25">
        <f>_xlfn.CONFIDENCE.NORM(0.01,F286,B286)</f>
        <v>10.682545999483427</v>
      </c>
      <c r="O286" s="25">
        <v>285</v>
      </c>
      <c r="P286" s="25">
        <v>91.87</v>
      </c>
      <c r="R286" s="25">
        <f>ROUND(P285-(P286-P285)*O286,0)</f>
        <v>89</v>
      </c>
      <c r="S286" s="25">
        <f>_xlfn.STDEV.P(R$2:R286)</f>
        <v>1.3938182564818793</v>
      </c>
      <c r="T286" s="25">
        <f>_xlfn.CONFIDENCE.NORM(0.01,S286,O286)</f>
        <v>0.21266733962057907</v>
      </c>
    </row>
    <row r="287" spans="2:20" x14ac:dyDescent="0.25">
      <c r="B287" s="25">
        <v>286</v>
      </c>
      <c r="C287" s="25">
        <v>3550.92</v>
      </c>
      <c r="E287" s="25">
        <f>ROUND(C286-(C287-C286)*B287,0)</f>
        <v>3580</v>
      </c>
      <c r="F287" s="25">
        <f>_xlfn.STDEV.P(E$2:E287)</f>
        <v>69.899056147214225</v>
      </c>
      <c r="G287" s="25">
        <f>_xlfn.CONFIDENCE.NORM(0.01,F287,B287)</f>
        <v>10.646463621924966</v>
      </c>
      <c r="O287" s="25">
        <v>286</v>
      </c>
      <c r="P287" s="25">
        <v>91.86</v>
      </c>
      <c r="R287" s="25">
        <f>ROUND(P286-(P287-P286)*O287,0)</f>
        <v>95</v>
      </c>
      <c r="S287" s="25">
        <f>_xlfn.STDEV.P(R$2:R287)</f>
        <v>1.4032889649202507</v>
      </c>
      <c r="T287" s="25">
        <f>_xlfn.CONFIDENCE.NORM(0.01,S287,O287)</f>
        <v>0.21373772035786801</v>
      </c>
    </row>
    <row r="288" spans="2:20" x14ac:dyDescent="0.25">
      <c r="B288" s="25">
        <v>287</v>
      </c>
      <c r="C288" s="25">
        <v>3551.11</v>
      </c>
      <c r="E288" s="25">
        <f>ROUND(C287-(C288-C287)*B288,0)</f>
        <v>3496</v>
      </c>
      <c r="F288" s="25">
        <f>_xlfn.STDEV.P(E$2:E288)</f>
        <v>69.88474876167858</v>
      </c>
      <c r="G288" s="25">
        <f>_xlfn.CONFIDENCE.NORM(0.01,F288,B288)</f>
        <v>10.625724204613515</v>
      </c>
      <c r="O288" s="25">
        <v>287</v>
      </c>
      <c r="P288" s="25">
        <v>91.87</v>
      </c>
      <c r="R288" s="25">
        <f>ROUND(P287-(P288-P287)*O288,0)</f>
        <v>89</v>
      </c>
      <c r="S288" s="25">
        <f>_xlfn.STDEV.P(R$2:R288)</f>
        <v>1.4113702026053776</v>
      </c>
      <c r="T288" s="25">
        <f>_xlfn.CONFIDENCE.NORM(0.01,S288,O288)</f>
        <v>0.21459375313255444</v>
      </c>
    </row>
    <row r="289" spans="2:20" x14ac:dyDescent="0.25">
      <c r="B289" s="25">
        <v>288</v>
      </c>
      <c r="C289" s="25">
        <v>3551.12</v>
      </c>
      <c r="E289" s="25">
        <f>ROUND(C288-(C289-C288)*B289,0)</f>
        <v>3548</v>
      </c>
      <c r="F289" s="25">
        <f>_xlfn.STDEV.P(E$2:E289)</f>
        <v>69.767868990669555</v>
      </c>
      <c r="G289" s="25">
        <f>_xlfn.CONFIDENCE.NORM(0.01,F289,B289)</f>
        <v>10.58952045703102</v>
      </c>
      <c r="O289" s="25">
        <v>288</v>
      </c>
      <c r="P289" s="25">
        <v>91.87</v>
      </c>
      <c r="R289" s="25">
        <f>ROUND(P288-(P289-P288)*O289,0)</f>
        <v>92</v>
      </c>
      <c r="S289" s="25">
        <f>_xlfn.STDEV.P(R$2:R289)</f>
        <v>1.4089277382036121</v>
      </c>
      <c r="T289" s="25">
        <f>_xlfn.CONFIDENCE.NORM(0.01,S289,O289)</f>
        <v>0.21385014795537058</v>
      </c>
    </row>
    <row r="290" spans="2:20" x14ac:dyDescent="0.25">
      <c r="B290" s="25">
        <v>289</v>
      </c>
      <c r="C290" s="25">
        <v>3550.51</v>
      </c>
      <c r="E290" s="25">
        <f>ROUND(C289-(C290-C289)*B290,0)</f>
        <v>3727</v>
      </c>
      <c r="F290" s="25">
        <f>_xlfn.STDEV.P(E$2:E290)</f>
        <v>70.321809097946371</v>
      </c>
      <c r="G290" s="25">
        <f>_xlfn.CONFIDENCE.NORM(0.01,F290,B290)</f>
        <v>10.65511626782717</v>
      </c>
      <c r="O290" s="25">
        <v>289</v>
      </c>
      <c r="P290" s="25">
        <v>91.86</v>
      </c>
      <c r="R290" s="25">
        <f>ROUND(P289-(P290-P289)*O290,0)</f>
        <v>95</v>
      </c>
      <c r="S290" s="25">
        <f>_xlfn.STDEV.P(R$2:R290)</f>
        <v>1.4181422710250353</v>
      </c>
      <c r="T290" s="25">
        <f>_xlfn.CONFIDENCE.NORM(0.01,S290,O290)</f>
        <v>0.21487602460633365</v>
      </c>
    </row>
    <row r="291" spans="2:20" x14ac:dyDescent="0.25">
      <c r="B291" s="25">
        <v>290</v>
      </c>
      <c r="C291" s="25">
        <v>3550.49</v>
      </c>
      <c r="E291" s="25">
        <f>ROUND(C290-(C291-C290)*B291,0)</f>
        <v>3556</v>
      </c>
      <c r="F291" s="25">
        <f>_xlfn.STDEV.P(E$2:E291)</f>
        <v>70.201363510713804</v>
      </c>
      <c r="G291" s="25">
        <f>_xlfn.CONFIDENCE.NORM(0.01,F291,B291)</f>
        <v>10.618511166191871</v>
      </c>
      <c r="O291" s="25">
        <v>290</v>
      </c>
      <c r="P291" s="25">
        <v>91.86</v>
      </c>
      <c r="R291" s="25">
        <f>ROUND(P290-(P291-P290)*O291,0)</f>
        <v>92</v>
      </c>
      <c r="S291" s="25">
        <f>_xlfn.STDEV.P(R$2:R291)</f>
        <v>1.4157026738132876</v>
      </c>
      <c r="T291" s="25">
        <f>_xlfn.CONFIDENCE.NORM(0.01,S291,O291)</f>
        <v>0.21413622041115865</v>
      </c>
    </row>
    <row r="292" spans="2:20" x14ac:dyDescent="0.25">
      <c r="B292" s="25">
        <v>291</v>
      </c>
      <c r="C292" s="25">
        <v>3550.36</v>
      </c>
      <c r="E292" s="25">
        <f>ROUND(C291-(C292-C291)*B292,0)</f>
        <v>3588</v>
      </c>
      <c r="F292" s="25">
        <f>_xlfn.STDEV.P(E$2:E292)</f>
        <v>70.09708383383726</v>
      </c>
      <c r="G292" s="25">
        <f>_xlfn.CONFIDENCE.NORM(0.01,F292,B292)</f>
        <v>10.584504599837873</v>
      </c>
      <c r="O292" s="25">
        <v>291</v>
      </c>
      <c r="P292" s="25">
        <v>91.86</v>
      </c>
      <c r="R292" s="25">
        <f>ROUND(P291-(P292-P291)*O292,0)</f>
        <v>92</v>
      </c>
      <c r="S292" s="25">
        <f>_xlfn.STDEV.P(R$2:R292)</f>
        <v>1.413275623625017</v>
      </c>
      <c r="T292" s="25">
        <f>_xlfn.CONFIDENCE.NORM(0.01,S292,O292)</f>
        <v>0.21340149291455698</v>
      </c>
    </row>
    <row r="293" spans="2:20" x14ac:dyDescent="0.25">
      <c r="B293" s="25">
        <v>292</v>
      </c>
      <c r="C293" s="25">
        <v>3550.55</v>
      </c>
      <c r="E293" s="25">
        <f>ROUND(C292-(C293-C292)*B293,0)</f>
        <v>3495</v>
      </c>
      <c r="F293" s="25">
        <f>_xlfn.STDEV.P(E$2:E293)</f>
        <v>70.086806733112482</v>
      </c>
      <c r="G293" s="25">
        <f>_xlfn.CONFIDENCE.NORM(0.01,F293,B293)</f>
        <v>10.564815744273188</v>
      </c>
      <c r="O293" s="25">
        <v>292</v>
      </c>
      <c r="P293" s="25">
        <v>91.87</v>
      </c>
      <c r="R293" s="25">
        <f>ROUND(P292-(P293-P292)*O293,0)</f>
        <v>89</v>
      </c>
      <c r="S293" s="25">
        <f>_xlfn.STDEV.P(R$2:R293)</f>
        <v>1.4211394073076757</v>
      </c>
      <c r="T293" s="25">
        <f>_xlfn.CONFIDENCE.NORM(0.01,S293,O293)</f>
        <v>0.21422114496247704</v>
      </c>
    </row>
    <row r="294" spans="2:20" x14ac:dyDescent="0.25">
      <c r="B294" s="25">
        <v>293</v>
      </c>
      <c r="C294" s="25">
        <v>3550.59</v>
      </c>
      <c r="E294" s="25">
        <f>ROUND(C293-(C294-C293)*B294,0)</f>
        <v>3539</v>
      </c>
      <c r="F294" s="25">
        <f>_xlfn.STDEV.P(E$2:E294)</f>
        <v>69.979863913174256</v>
      </c>
      <c r="G294" s="25">
        <f>_xlfn.CONFIDENCE.NORM(0.01,F294,B294)</f>
        <v>10.530678717505385</v>
      </c>
      <c r="O294" s="25">
        <v>293</v>
      </c>
      <c r="P294" s="25">
        <v>91.87</v>
      </c>
      <c r="R294" s="25">
        <f>ROUND(P293-(P294-P293)*O294,0)</f>
        <v>92</v>
      </c>
      <c r="S294" s="25">
        <f>_xlfn.STDEV.P(R$2:R294)</f>
        <v>1.4187215765318735</v>
      </c>
      <c r="T294" s="25">
        <f>_xlfn.CONFIDENCE.NORM(0.01,S294,O294)</f>
        <v>0.21349142848557748</v>
      </c>
    </row>
    <row r="295" spans="2:20" x14ac:dyDescent="0.25">
      <c r="B295" s="25">
        <v>294</v>
      </c>
      <c r="C295" s="25">
        <v>3550.65</v>
      </c>
      <c r="E295" s="25">
        <f>ROUND(C294-(C295-C294)*B295,0)</f>
        <v>3533</v>
      </c>
      <c r="F295" s="25">
        <f>_xlfn.STDEV.P(E$2:E295)</f>
        <v>69.880919931849363</v>
      </c>
      <c r="G295" s="25">
        <f>_xlfn.CONFIDENCE.NORM(0.01,F295,B295)</f>
        <v>10.497890244269492</v>
      </c>
      <c r="O295" s="25">
        <v>294</v>
      </c>
      <c r="P295" s="25">
        <v>91.88</v>
      </c>
      <c r="R295" s="25">
        <f>ROUND(P294-(P295-P294)*O295,0)</f>
        <v>89</v>
      </c>
      <c r="S295" s="25">
        <f>_xlfn.STDEV.P(R$2:R295)</f>
        <v>1.4264167931035261</v>
      </c>
      <c r="T295" s="25">
        <f>_xlfn.CONFIDENCE.NORM(0.01,S295,O295)</f>
        <v>0.21428405566479769</v>
      </c>
    </row>
    <row r="296" spans="2:20" x14ac:dyDescent="0.25">
      <c r="B296" s="25">
        <v>295</v>
      </c>
      <c r="C296" s="25">
        <v>3550.81</v>
      </c>
      <c r="E296" s="25">
        <f>ROUND(C295-(C296-C295)*B296,0)</f>
        <v>3503</v>
      </c>
      <c r="F296" s="25">
        <f>_xlfn.STDEV.P(E$2:E296)</f>
        <v>69.845866667192524</v>
      </c>
      <c r="G296" s="25">
        <f>_xlfn.CONFIDENCE.NORM(0.01,F296,B296)</f>
        <v>10.474825147065204</v>
      </c>
      <c r="O296" s="25">
        <v>295</v>
      </c>
      <c r="P296" s="25">
        <v>91.88</v>
      </c>
      <c r="R296" s="25">
        <f>ROUND(P295-(P296-P295)*O296,0)</f>
        <v>92</v>
      </c>
      <c r="S296" s="25">
        <f>_xlfn.STDEV.P(R$2:R296)</f>
        <v>1.4240085076357571</v>
      </c>
      <c r="T296" s="25">
        <f>_xlfn.CONFIDENCE.NORM(0.01,S296,O296)</f>
        <v>0.21355938206754566</v>
      </c>
    </row>
    <row r="297" spans="2:20" x14ac:dyDescent="0.25">
      <c r="B297" s="25">
        <v>296</v>
      </c>
      <c r="C297" s="25">
        <v>3550.96</v>
      </c>
      <c r="E297" s="25">
        <f>ROUND(C296-(C297-C296)*B297,0)</f>
        <v>3506</v>
      </c>
      <c r="F297" s="25">
        <f>_xlfn.STDEV.P(E$2:E297)</f>
        <v>69.802217194018112</v>
      </c>
      <c r="G297" s="25">
        <f>_xlfn.CONFIDENCE.NORM(0.01,F297,B297)</f>
        <v>10.450581146349123</v>
      </c>
      <c r="O297" s="25">
        <v>296</v>
      </c>
      <c r="P297" s="25">
        <v>91.87</v>
      </c>
      <c r="R297" s="25">
        <f>ROUND(P296-(P297-P296)*O297,0)</f>
        <v>95</v>
      </c>
      <c r="S297" s="25">
        <f>_xlfn.STDEV.P(R$2:R297)</f>
        <v>1.4329201326666958</v>
      </c>
      <c r="T297" s="25">
        <f>_xlfn.CONFIDENCE.NORM(0.01,S297,O297)</f>
        <v>0.21453255676746563</v>
      </c>
    </row>
    <row r="298" spans="2:20" x14ac:dyDescent="0.25">
      <c r="B298" s="25">
        <v>297</v>
      </c>
      <c r="C298" s="25">
        <v>3550.85</v>
      </c>
      <c r="E298" s="25">
        <f>ROUND(C297-(C298-C297)*B298,0)</f>
        <v>3584</v>
      </c>
      <c r="F298" s="25">
        <f>_xlfn.STDEV.P(E$2:E298)</f>
        <v>69.696955708451895</v>
      </c>
      <c r="G298" s="25">
        <f>_xlfn.CONFIDENCE.NORM(0.01,F298,B298)</f>
        <v>10.417239856671115</v>
      </c>
      <c r="O298" s="25">
        <v>297</v>
      </c>
      <c r="P298" s="25">
        <v>91.87</v>
      </c>
      <c r="R298" s="25">
        <f>ROUND(P297-(P298-P297)*O298,0)</f>
        <v>92</v>
      </c>
      <c r="S298" s="25">
        <f>_xlfn.STDEV.P(R$2:R298)</f>
        <v>1.4305147205225208</v>
      </c>
      <c r="T298" s="25">
        <f>_xlfn.CONFIDENCE.NORM(0.01,S298,O298)</f>
        <v>0.21381156193562173</v>
      </c>
    </row>
    <row r="299" spans="2:20" x14ac:dyDescent="0.25">
      <c r="B299" s="25">
        <v>298</v>
      </c>
      <c r="C299" s="25">
        <v>3550.87</v>
      </c>
      <c r="E299" s="25">
        <f>ROUND(C298-(C299-C298)*B299,0)</f>
        <v>3545</v>
      </c>
      <c r="F299" s="25">
        <f>_xlfn.STDEV.P(E$2:E299)</f>
        <v>69.586401663817711</v>
      </c>
      <c r="G299" s="25">
        <f>_xlfn.CONFIDENCE.NORM(0.01,F299,B299)</f>
        <v>10.383250390936736</v>
      </c>
      <c r="O299" s="25">
        <v>298</v>
      </c>
      <c r="P299" s="25">
        <v>91.86</v>
      </c>
      <c r="R299" s="25">
        <f>ROUND(P298-(P299-P298)*O299,0)</f>
        <v>95</v>
      </c>
      <c r="S299" s="25">
        <f>_xlfn.STDEV.P(R$2:R299)</f>
        <v>1.439227993880243</v>
      </c>
      <c r="T299" s="25">
        <f>_xlfn.CONFIDENCE.NORM(0.01,S299,O299)</f>
        <v>0.21475265673744948</v>
      </c>
    </row>
    <row r="300" spans="2:20" x14ac:dyDescent="0.25">
      <c r="B300" s="25">
        <v>299</v>
      </c>
      <c r="C300" s="25">
        <v>3551.02</v>
      </c>
      <c r="E300" s="25">
        <f>ROUND(C299-(C300-C299)*B300,0)</f>
        <v>3506</v>
      </c>
      <c r="F300" s="25">
        <f>_xlfn.STDEV.P(E$2:E300)</f>
        <v>69.54345893964377</v>
      </c>
      <c r="G300" s="25">
        <f>_xlfn.CONFIDENCE.NORM(0.01,F300,B300)</f>
        <v>10.359475631516334</v>
      </c>
      <c r="O300" s="25">
        <v>299</v>
      </c>
      <c r="P300" s="25">
        <v>91.87</v>
      </c>
      <c r="R300" s="25">
        <f>ROUND(P299-(P300-P299)*O300,0)</f>
        <v>89</v>
      </c>
      <c r="S300" s="25">
        <f>_xlfn.STDEV.P(R$2:R300)</f>
        <v>1.446698053497991</v>
      </c>
      <c r="T300" s="25">
        <f>_xlfn.CONFIDENCE.NORM(0.01,S300,O300)</f>
        <v>0.21550600818377011</v>
      </c>
    </row>
    <row r="301" spans="2:20" x14ac:dyDescent="0.25">
      <c r="B301" s="25">
        <v>300</v>
      </c>
      <c r="C301" s="25">
        <v>3551.29</v>
      </c>
      <c r="E301" s="25">
        <f>ROUND(C300-(C301-C300)*B301,0)</f>
        <v>3470</v>
      </c>
      <c r="F301" s="25">
        <f>_xlfn.STDEV.P(E$2:E301)</f>
        <v>69.626118582676199</v>
      </c>
      <c r="G301" s="25">
        <f>_xlfn.CONFIDENCE.NORM(0.01,F301,B301)</f>
        <v>10.354488202881198</v>
      </c>
      <c r="O301" s="25">
        <v>300</v>
      </c>
      <c r="P301" s="25">
        <v>91.87</v>
      </c>
      <c r="R301" s="25">
        <f>ROUND(P300-(P301-P300)*O301,0)</f>
        <v>92</v>
      </c>
      <c r="S301" s="25">
        <f>_xlfn.STDEV.P(R$2:R301)</f>
        <v>1.4442934739480395</v>
      </c>
      <c r="T301" s="25">
        <f>_xlfn.CONFIDENCE.NORM(0.01,S301,O301)</f>
        <v>0.2147889332612351</v>
      </c>
    </row>
    <row r="302" spans="2:20" x14ac:dyDescent="0.25">
      <c r="B302" s="25">
        <v>301</v>
      </c>
      <c r="C302" s="25">
        <v>3551.48</v>
      </c>
      <c r="E302" s="25">
        <f>ROUND(C301-(C302-C301)*B302,0)</f>
        <v>3494</v>
      </c>
      <c r="F302" s="25">
        <f>_xlfn.STDEV.P(E$2:E302)</f>
        <v>69.616830630456889</v>
      </c>
      <c r="G302" s="25">
        <f>_xlfn.CONFIDENCE.NORM(0.01,F302,B302)</f>
        <v>10.335894779967477</v>
      </c>
      <c r="O302" s="25">
        <v>301</v>
      </c>
      <c r="P302" s="25">
        <v>91.87</v>
      </c>
      <c r="R302" s="25">
        <f>ROUND(P301-(P302-P301)*O302,0)</f>
        <v>92</v>
      </c>
      <c r="S302" s="25">
        <f>_xlfn.STDEV.P(R$2:R302)</f>
        <v>1.4419008445438226</v>
      </c>
      <c r="T302" s="25">
        <f>_xlfn.CONFIDENCE.NORM(0.01,S302,O302)</f>
        <v>0.21407661448223245</v>
      </c>
    </row>
    <row r="303" spans="2:20" x14ac:dyDescent="0.25">
      <c r="B303" s="25">
        <v>302</v>
      </c>
      <c r="C303" s="25">
        <v>3551.33</v>
      </c>
      <c r="E303" s="25">
        <f>ROUND(C302-(C303-C302)*B303,0)</f>
        <v>3597</v>
      </c>
      <c r="F303" s="25">
        <f>_xlfn.STDEV.P(E$2:E303)</f>
        <v>69.532820783348143</v>
      </c>
      <c r="G303" s="25">
        <f>_xlfn.CONFIDENCE.NORM(0.01,F303,B303)</f>
        <v>10.306316047504689</v>
      </c>
      <c r="O303" s="25">
        <v>302</v>
      </c>
      <c r="P303" s="25">
        <v>91.87</v>
      </c>
      <c r="R303" s="25">
        <f>ROUND(P302-(P303-P302)*O303,0)</f>
        <v>92</v>
      </c>
      <c r="S303" s="25">
        <f>_xlfn.STDEV.P(R$2:R303)</f>
        <v>1.4395200666318833</v>
      </c>
      <c r="T303" s="25">
        <f>_xlfn.CONFIDENCE.NORM(0.01,S303,O303)</f>
        <v>0.21336900468427694</v>
      </c>
    </row>
    <row r="304" spans="2:20" x14ac:dyDescent="0.25">
      <c r="B304" s="25">
        <v>303</v>
      </c>
      <c r="C304" s="25">
        <v>3551.57</v>
      </c>
      <c r="E304" s="25">
        <f>ROUND(C303-(C304-C303)*B304,0)</f>
        <v>3479</v>
      </c>
      <c r="F304" s="25">
        <f>_xlfn.STDEV.P(E$2:E304)</f>
        <v>69.576268420323373</v>
      </c>
      <c r="G304" s="25">
        <f>_xlfn.CONFIDENCE.NORM(0.01,F304,B304)</f>
        <v>10.2957241437083</v>
      </c>
      <c r="O304" s="25">
        <v>303</v>
      </c>
      <c r="P304" s="25">
        <v>91.86</v>
      </c>
      <c r="R304" s="25">
        <f>ROUND(P303-(P304-P303)*O304,0)</f>
        <v>95</v>
      </c>
      <c r="S304" s="25">
        <f>_xlfn.STDEV.P(R$2:R304)</f>
        <v>1.4479977337932683</v>
      </c>
      <c r="T304" s="25">
        <f>_xlfn.CONFIDENCE.NORM(0.01,S304,O304)</f>
        <v>0.21427112385198777</v>
      </c>
    </row>
    <row r="305" spans="2:20" x14ac:dyDescent="0.25">
      <c r="B305" s="25">
        <v>304</v>
      </c>
      <c r="C305" s="25">
        <v>3551.55</v>
      </c>
      <c r="E305" s="25">
        <f>ROUND(C304-(C305-C304)*B305,0)</f>
        <v>3558</v>
      </c>
      <c r="F305" s="25">
        <f>_xlfn.STDEV.P(E$2:E305)</f>
        <v>69.461888374473261</v>
      </c>
      <c r="G305" s="25">
        <f>_xlfn.CONFIDENCE.NORM(0.01,F305,B305)</f>
        <v>10.261878623037944</v>
      </c>
      <c r="O305" s="25">
        <v>304</v>
      </c>
      <c r="P305" s="25">
        <v>91.87</v>
      </c>
      <c r="R305" s="25">
        <f>ROUND(P304-(P305-P304)*O305,0)</f>
        <v>89</v>
      </c>
      <c r="S305" s="25">
        <f>_xlfn.STDEV.P(R$2:R305)</f>
        <v>1.4552812167998899</v>
      </c>
      <c r="T305" s="25">
        <f>_xlfn.CONFIDENCE.NORM(0.01,S305,O305)</f>
        <v>0.21499443160366982</v>
      </c>
    </row>
    <row r="306" spans="2:20" x14ac:dyDescent="0.25">
      <c r="B306" s="25">
        <v>305</v>
      </c>
      <c r="C306" s="25">
        <v>3552.04</v>
      </c>
      <c r="E306" s="25">
        <f>ROUND(C305-(C306-C305)*B306,0)</f>
        <v>3402</v>
      </c>
      <c r="F306" s="25">
        <f>_xlfn.STDEV.P(E$2:E306)</f>
        <v>69.937370531274681</v>
      </c>
      <c r="G306" s="25">
        <f>_xlfn.CONFIDENCE.NORM(0.01,F306,B306)</f>
        <v>10.315171662974491</v>
      </c>
      <c r="O306" s="25">
        <v>305</v>
      </c>
      <c r="P306" s="25">
        <v>91.87</v>
      </c>
      <c r="R306" s="25">
        <f>ROUND(P305-(P306-P305)*O306,0)</f>
        <v>92</v>
      </c>
      <c r="S306" s="25">
        <f>_xlfn.STDEV.P(R$2:R306)</f>
        <v>1.4529016829049761</v>
      </c>
      <c r="T306" s="25">
        <f>_xlfn.CONFIDENCE.NORM(0.01,S306,O306)</f>
        <v>0.21429073118909275</v>
      </c>
    </row>
    <row r="307" spans="2:20" x14ac:dyDescent="0.25">
      <c r="B307" s="25">
        <v>306</v>
      </c>
      <c r="C307" s="25">
        <v>3552.2</v>
      </c>
      <c r="E307" s="25">
        <f>ROUND(C306-(C307-C306)*B307,0)</f>
        <v>3503</v>
      </c>
      <c r="F307" s="25">
        <f>_xlfn.STDEV.P(E$2:E307)</f>
        <v>69.898699762292708</v>
      </c>
      <c r="G307" s="25">
        <f>_xlfn.CONFIDENCE.NORM(0.01,F307,B307)</f>
        <v>10.292608729793958</v>
      </c>
      <c r="O307" s="25">
        <v>306</v>
      </c>
      <c r="P307" s="25">
        <v>91.87</v>
      </c>
      <c r="R307" s="25">
        <f>ROUND(P306-(P307-P306)*O307,0)</f>
        <v>92</v>
      </c>
      <c r="S307" s="25">
        <f>_xlfn.STDEV.P(R$2:R307)</f>
        <v>1.4505337831338638</v>
      </c>
      <c r="T307" s="25">
        <f>_xlfn.CONFIDENCE.NORM(0.01,S307,O307)</f>
        <v>0.21359162230366158</v>
      </c>
    </row>
    <row r="308" spans="2:20" x14ac:dyDescent="0.25">
      <c r="B308" s="25">
        <v>307</v>
      </c>
      <c r="C308" s="25">
        <v>3552.1</v>
      </c>
      <c r="E308" s="25">
        <f>ROUND(C307-(C308-C307)*B308,0)</f>
        <v>3583</v>
      </c>
      <c r="F308" s="25">
        <f>_xlfn.STDEV.P(E$2:E308)</f>
        <v>69.797287814983946</v>
      </c>
      <c r="G308" s="25">
        <f>_xlfn.CONFIDENCE.NORM(0.01,F308,B308)</f>
        <v>10.260923245104618</v>
      </c>
      <c r="O308" s="25">
        <v>307</v>
      </c>
      <c r="P308" s="25">
        <v>91.87</v>
      </c>
      <c r="R308" s="25">
        <f>ROUND(P307-(P308-P307)*O308,0)</f>
        <v>92</v>
      </c>
      <c r="S308" s="25">
        <f>_xlfn.STDEV.P(R$2:R308)</f>
        <v>1.4481774229925146</v>
      </c>
      <c r="T308" s="25">
        <f>_xlfn.CONFIDENCE.NORM(0.01,S308,O308)</f>
        <v>0.21289706015524515</v>
      </c>
    </row>
    <row r="309" spans="2:20" x14ac:dyDescent="0.25">
      <c r="B309" s="25">
        <v>308</v>
      </c>
      <c r="C309" s="25">
        <v>3551.88</v>
      </c>
      <c r="E309" s="25">
        <f>ROUND(C308-(C309-C308)*B309,0)</f>
        <v>3620</v>
      </c>
      <c r="F309" s="25">
        <f>_xlfn.STDEV.P(E$2:E309)</f>
        <v>69.767786639238977</v>
      </c>
      <c r="G309" s="25">
        <f>_xlfn.CONFIDENCE.NORM(0.01,F309,B309)</f>
        <v>10.239922427907887</v>
      </c>
      <c r="O309" s="25">
        <v>308</v>
      </c>
      <c r="P309" s="25">
        <v>91.87</v>
      </c>
      <c r="R309" s="25">
        <f>ROUND(P308-(P309-P308)*O309,0)</f>
        <v>92</v>
      </c>
      <c r="S309" s="25">
        <f>_xlfn.STDEV.P(R$2:R309)</f>
        <v>1.4458325090578816</v>
      </c>
      <c r="T309" s="25">
        <f>_xlfn.CONFIDENCE.NORM(0.01,S309,O309)</f>
        <v>0.21220700053243988</v>
      </c>
    </row>
    <row r="310" spans="2:20" x14ac:dyDescent="0.25">
      <c r="B310" s="25">
        <v>309</v>
      </c>
      <c r="C310" s="25">
        <v>3552.17</v>
      </c>
      <c r="E310" s="25">
        <f>ROUND(C309-(C310-C309)*B310,0)</f>
        <v>3462</v>
      </c>
      <c r="F310" s="25">
        <f>_xlfn.STDEV.P(E$2:E310)</f>
        <v>69.877141659700726</v>
      </c>
      <c r="G310" s="25">
        <f>_xlfn.CONFIDENCE.NORM(0.01,F310,B310)</f>
        <v>10.239363754418699</v>
      </c>
      <c r="O310" s="25">
        <v>309</v>
      </c>
      <c r="P310" s="25">
        <v>91.87</v>
      </c>
      <c r="R310" s="25">
        <f>ROUND(P309-(P310-P309)*O310,0)</f>
        <v>92</v>
      </c>
      <c r="S310" s="25">
        <f>_xlfn.STDEV.P(R$2:R310)</f>
        <v>1.4434989489623709</v>
      </c>
      <c r="T310" s="25">
        <f>_xlfn.CONFIDENCE.NORM(0.01,S310,O310)</f>
        <v>0.21152139979519149</v>
      </c>
    </row>
    <row r="311" spans="2:20" x14ac:dyDescent="0.25">
      <c r="B311" s="25">
        <v>310</v>
      </c>
      <c r="C311" s="25">
        <v>3552.35</v>
      </c>
      <c r="E311" s="25">
        <f>ROUND(C310-(C311-C310)*B311,0)</f>
        <v>3496</v>
      </c>
      <c r="F311" s="25">
        <f>_xlfn.STDEV.P(E$2:E311)</f>
        <v>69.857940360603223</v>
      </c>
      <c r="G311" s="25">
        <f>_xlfn.CONFIDENCE.NORM(0.01,F311,B311)</f>
        <v>10.220026213725157</v>
      </c>
      <c r="O311" s="25">
        <v>310</v>
      </c>
      <c r="P311" s="25">
        <v>91.88</v>
      </c>
      <c r="R311" s="25">
        <f>ROUND(P310-(P311-P310)*O311,0)</f>
        <v>89</v>
      </c>
      <c r="S311" s="25">
        <f>_xlfn.STDEV.P(R$2:R311)</f>
        <v>1.4506256589104161</v>
      </c>
      <c r="T311" s="25">
        <f>_xlfn.CONFIDENCE.NORM(0.01,S311,O311)</f>
        <v>0.21222257890568538</v>
      </c>
    </row>
    <row r="312" spans="2:20" x14ac:dyDescent="0.25">
      <c r="B312" s="25">
        <v>311</v>
      </c>
      <c r="C312" s="25">
        <v>3552.01</v>
      </c>
      <c r="E312" s="25">
        <f>ROUND(C311-(C312-C311)*B312,0)</f>
        <v>3658</v>
      </c>
      <c r="F312" s="25">
        <f>_xlfn.STDEV.P(E$2:E312)</f>
        <v>69.967908460582763</v>
      </c>
      <c r="G312" s="25">
        <f>_xlfn.CONFIDENCE.NORM(0.01,F312,B312)</f>
        <v>10.219644221387721</v>
      </c>
      <c r="O312" s="25">
        <v>311</v>
      </c>
      <c r="P312" s="25">
        <v>91.88</v>
      </c>
      <c r="R312" s="25">
        <f>ROUND(P311-(P312-P311)*O312,0)</f>
        <v>92</v>
      </c>
      <c r="S312" s="25">
        <f>_xlfn.STDEV.P(R$2:R312)</f>
        <v>1.4483011689883738</v>
      </c>
      <c r="T312" s="25">
        <f>_xlfn.CONFIDENCE.NORM(0.01,S312,O312)</f>
        <v>0.21154159096837233</v>
      </c>
    </row>
    <row r="313" spans="2:20" x14ac:dyDescent="0.25">
      <c r="B313" s="25">
        <v>312</v>
      </c>
      <c r="C313" s="25">
        <v>3551.93</v>
      </c>
      <c r="E313" s="25">
        <f>ROUND(C312-(C313-C312)*B313,0)</f>
        <v>3577</v>
      </c>
      <c r="F313" s="25">
        <f>_xlfn.STDEV.P(E$2:E313)</f>
        <v>69.862406744030622</v>
      </c>
      <c r="G313" s="25">
        <f>_xlfn.CONFIDENCE.NORM(0.01,F313,B313)</f>
        <v>10.187868378197448</v>
      </c>
      <c r="O313" s="25">
        <v>312</v>
      </c>
      <c r="P313" s="25">
        <v>91.88</v>
      </c>
      <c r="R313" s="25">
        <f>ROUND(P312-(P313-P312)*O313,0)</f>
        <v>92</v>
      </c>
      <c r="S313" s="25">
        <f>_xlfn.STDEV.P(R$2:R313)</f>
        <v>1.445987817446428</v>
      </c>
      <c r="T313" s="25">
        <f>_xlfn.CONFIDENCE.NORM(0.01,S313,O313)</f>
        <v>0.21086495938504066</v>
      </c>
    </row>
    <row r="314" spans="2:20" x14ac:dyDescent="0.25">
      <c r="B314" s="25">
        <v>313</v>
      </c>
      <c r="C314" s="25">
        <v>3551.78</v>
      </c>
      <c r="E314" s="25">
        <f>ROUND(C313-(C314-C313)*B314,0)</f>
        <v>3599</v>
      </c>
      <c r="F314" s="25">
        <f>_xlfn.STDEV.P(E$2:E314)</f>
        <v>69.785578946929547</v>
      </c>
      <c r="G314" s="25">
        <f>_xlfn.CONFIDENCE.NORM(0.01,F314,B314)</f>
        <v>10.160395105225957</v>
      </c>
      <c r="O314" s="25">
        <v>313</v>
      </c>
      <c r="P314" s="25">
        <v>91.88</v>
      </c>
      <c r="R314" s="25">
        <f>ROUND(P313-(P314-P313)*O314,0)</f>
        <v>92</v>
      </c>
      <c r="S314" s="25">
        <f>_xlfn.STDEV.P(R$2:R314)</f>
        <v>1.4436855156158701</v>
      </c>
      <c r="T314" s="25">
        <f>_xlfn.CONFIDENCE.NORM(0.01,S314,O314)</f>
        <v>0.21019264248712641</v>
      </c>
    </row>
    <row r="315" spans="2:20" x14ac:dyDescent="0.25">
      <c r="B315" s="25">
        <v>314</v>
      </c>
      <c r="C315" s="25">
        <v>3551.85</v>
      </c>
      <c r="E315" s="25">
        <f>ROUND(C314-(C315-C314)*B315,0)</f>
        <v>3530</v>
      </c>
      <c r="F315" s="25">
        <f>_xlfn.STDEV.P(E$2:E315)</f>
        <v>69.694923912470671</v>
      </c>
      <c r="G315" s="25">
        <f>_xlfn.CONFIDENCE.NORM(0.01,F315,B315)</f>
        <v>10.13102539166475</v>
      </c>
      <c r="O315" s="25">
        <v>314</v>
      </c>
      <c r="P315" s="25">
        <v>91.88</v>
      </c>
      <c r="R315" s="25">
        <f>ROUND(P314-(P315-P314)*O315,0)</f>
        <v>92</v>
      </c>
      <c r="S315" s="25">
        <f>_xlfn.STDEV.P(R$2:R315)</f>
        <v>1.4413941758130406</v>
      </c>
      <c r="T315" s="25">
        <f>_xlfn.CONFIDENCE.NORM(0.01,S315,O315)</f>
        <v>0.20952459913578711</v>
      </c>
    </row>
    <row r="316" spans="2:20" x14ac:dyDescent="0.25">
      <c r="B316" s="25">
        <v>315</v>
      </c>
      <c r="C316" s="25">
        <v>3551.94</v>
      </c>
      <c r="E316" s="25">
        <f>ROUND(C315-(C316-C315)*B316,0)</f>
        <v>3523</v>
      </c>
      <c r="F316" s="25">
        <f>_xlfn.STDEV.P(E$2:E316)</f>
        <v>69.615240596840664</v>
      </c>
      <c r="G316" s="25">
        <f>_xlfn.CONFIDENCE.NORM(0.01,F316,B316)</f>
        <v>10.103367053703453</v>
      </c>
      <c r="O316" s="25">
        <v>315</v>
      </c>
      <c r="P316" s="25">
        <v>91.87</v>
      </c>
      <c r="R316" s="25">
        <f>ROUND(P315-(P316-P315)*O316,0)</f>
        <v>95</v>
      </c>
      <c r="S316" s="25">
        <f>_xlfn.STDEV.P(R$2:R316)</f>
        <v>1.4495770140900694</v>
      </c>
      <c r="T316" s="25">
        <f>_xlfn.CONFIDENCE.NORM(0.01,S316,O316)</f>
        <v>0.21037934395400326</v>
      </c>
    </row>
    <row r="317" spans="2:20" x14ac:dyDescent="0.25">
      <c r="B317" s="25">
        <v>316</v>
      </c>
      <c r="C317" s="25">
        <v>3552.39</v>
      </c>
      <c r="E317" s="25">
        <f>ROUND(C316-(C317-C316)*B317,0)</f>
        <v>3410</v>
      </c>
      <c r="F317" s="25">
        <f>_xlfn.STDEV.P(E$2:E317)</f>
        <v>70.012573549722362</v>
      </c>
      <c r="G317" s="25">
        <f>_xlfn.CONFIDENCE.NORM(0.01,F317,B317)</f>
        <v>10.144942273928898</v>
      </c>
      <c r="O317" s="25">
        <v>316</v>
      </c>
      <c r="P317" s="25">
        <v>91.87</v>
      </c>
      <c r="R317" s="25">
        <f>ROUND(P316-(P317-P316)*O317,0)</f>
        <v>92</v>
      </c>
      <c r="S317" s="25">
        <f>_xlfn.STDEV.P(R$2:R317)</f>
        <v>1.4472889013725661</v>
      </c>
      <c r="T317" s="25">
        <f>_xlfn.CONFIDENCE.NORM(0.01,S317,O317)</f>
        <v>0.2097146500077611</v>
      </c>
    </row>
    <row r="318" spans="2:20" x14ac:dyDescent="0.25">
      <c r="B318" s="25">
        <v>317</v>
      </c>
      <c r="C318" s="25">
        <v>3552.61</v>
      </c>
      <c r="E318" s="25">
        <f>ROUND(C317-(C318-C317)*B318,0)</f>
        <v>3483</v>
      </c>
      <c r="F318" s="25">
        <f>_xlfn.STDEV.P(E$2:E318)</f>
        <v>70.033068162040692</v>
      </c>
      <c r="G318" s="25">
        <f>_xlfn.CONFIDENCE.NORM(0.01,F318,B318)</f>
        <v>10.131893165062966</v>
      </c>
      <c r="O318" s="25">
        <v>317</v>
      </c>
      <c r="P318" s="25">
        <v>91.87</v>
      </c>
      <c r="R318" s="25">
        <f>ROUND(P317-(P318-P317)*O318,0)</f>
        <v>92</v>
      </c>
      <c r="S318" s="25">
        <f>_xlfn.STDEV.P(R$2:R318)</f>
        <v>1.4450115895606181</v>
      </c>
      <c r="T318" s="25">
        <f>_xlfn.CONFIDENCE.NORM(0.01,S318,O318)</f>
        <v>0.20905414302041891</v>
      </c>
    </row>
    <row r="319" spans="2:20" x14ac:dyDescent="0.25">
      <c r="B319" s="25">
        <v>318</v>
      </c>
      <c r="C319" s="25">
        <v>3552.73</v>
      </c>
      <c r="E319" s="25">
        <f>ROUND(C318-(C319-C318)*B319,0)</f>
        <v>3514</v>
      </c>
      <c r="F319" s="25">
        <f>_xlfn.STDEV.P(E$2:E319)</f>
        <v>69.968473252727691</v>
      </c>
      <c r="G319" s="25">
        <f>_xlfn.CONFIDENCE.NORM(0.01,F319,B319)</f>
        <v>10.106619538309545</v>
      </c>
      <c r="O319" s="25">
        <v>318</v>
      </c>
      <c r="P319" s="25">
        <v>91.86</v>
      </c>
      <c r="R319" s="25">
        <f>ROUND(P318-(P319-P318)*O319,0)</f>
        <v>95</v>
      </c>
      <c r="S319" s="25">
        <f>_xlfn.STDEV.P(R$2:R319)</f>
        <v>1.4530174690067272</v>
      </c>
      <c r="T319" s="25">
        <f>_xlfn.CONFIDENCE.NORM(0.01,S319,O319)</f>
        <v>0.20988159465371756</v>
      </c>
    </row>
    <row r="320" spans="2:20" x14ac:dyDescent="0.25">
      <c r="B320" s="25">
        <v>319</v>
      </c>
      <c r="C320" s="25">
        <v>3552.66</v>
      </c>
      <c r="E320" s="25">
        <f>ROUND(C319-(C320-C319)*B320,0)</f>
        <v>3575</v>
      </c>
      <c r="F320" s="25">
        <f>_xlfn.STDEV.P(E$2:E320)</f>
        <v>69.864464541187957</v>
      </c>
      <c r="G320" s="25">
        <f>_xlfn.CONFIDENCE.NORM(0.01,F320,B320)</f>
        <v>10.075766000957605</v>
      </c>
      <c r="O320" s="25">
        <v>319</v>
      </c>
      <c r="P320" s="25">
        <v>91.87</v>
      </c>
      <c r="R320" s="25">
        <f>ROUND(P319-(P320-P319)*O320,0)</f>
        <v>89</v>
      </c>
      <c r="S320" s="25">
        <f>_xlfn.STDEV.P(R$2:R320)</f>
        <v>1.4599434852083031</v>
      </c>
      <c r="T320" s="25">
        <f>_xlfn.CONFIDENCE.NORM(0.01,S320,O320)</f>
        <v>0.21055122984459718</v>
      </c>
    </row>
    <row r="321" spans="2:20" x14ac:dyDescent="0.25">
      <c r="B321" s="25">
        <v>320</v>
      </c>
      <c r="C321" s="25">
        <v>3552.52</v>
      </c>
      <c r="E321" s="25">
        <f>ROUND(C320-(C321-C320)*B321,0)</f>
        <v>3597</v>
      </c>
      <c r="F321" s="25">
        <f>_xlfn.STDEV.P(E$2:E321)</f>
        <v>69.787415410010524</v>
      </c>
      <c r="G321" s="25">
        <f>_xlfn.CONFIDENCE.NORM(0.01,F321,B321)</f>
        <v>10.04891574411349</v>
      </c>
      <c r="O321" s="25">
        <v>320</v>
      </c>
      <c r="P321" s="25">
        <v>91.87</v>
      </c>
      <c r="R321" s="25">
        <f>ROUND(P320-(P321-P320)*O321,0)</f>
        <v>92</v>
      </c>
      <c r="S321" s="25">
        <f>_xlfn.STDEV.P(R$2:R321)</f>
        <v>1.4576675554283418</v>
      </c>
      <c r="T321" s="25">
        <f>_xlfn.CONFIDENCE.NORM(0.01,S321,O321)</f>
        <v>0.20989426763218597</v>
      </c>
    </row>
    <row r="322" spans="2:20" x14ac:dyDescent="0.25">
      <c r="B322" s="25">
        <v>321</v>
      </c>
      <c r="C322" s="25">
        <v>3552.71</v>
      </c>
      <c r="E322" s="25">
        <f>ROUND(C321-(C322-C321)*B322,0)</f>
        <v>3492</v>
      </c>
      <c r="F322" s="25">
        <f>_xlfn.STDEV.P(E$2:E322)</f>
        <v>69.779012372189129</v>
      </c>
      <c r="G322" s="25">
        <f>_xlfn.CONFIDENCE.NORM(0.01,F322,B322)</f>
        <v>10.032042923490193</v>
      </c>
      <c r="O322" s="25">
        <v>321</v>
      </c>
      <c r="P322" s="25">
        <v>91.87</v>
      </c>
      <c r="R322" s="25">
        <f>ROUND(P321-(P322-P321)*O322,0)</f>
        <v>92</v>
      </c>
      <c r="S322" s="25">
        <f>_xlfn.STDEV.P(R$2:R322)</f>
        <v>1.4554022363885804</v>
      </c>
      <c r="T322" s="25">
        <f>_xlfn.CONFIDENCE.NORM(0.01,S322,O322)</f>
        <v>0.20924139236188224</v>
      </c>
    </row>
    <row r="323" spans="2:20" x14ac:dyDescent="0.25">
      <c r="B323" s="25">
        <v>322</v>
      </c>
      <c r="C323" s="25">
        <v>3552.4</v>
      </c>
      <c r="E323" s="25">
        <f>ROUND(C322-(C323-C322)*B323,0)</f>
        <v>3653</v>
      </c>
      <c r="F323" s="25">
        <f>_xlfn.STDEV.P(E$2:E323)</f>
        <v>69.866907649742416</v>
      </c>
      <c r="G323" s="25">
        <f>_xlfn.CONFIDENCE.NORM(0.01,F323,B323)</f>
        <v>10.029070062598709</v>
      </c>
      <c r="O323" s="25">
        <v>322</v>
      </c>
      <c r="P323" s="25">
        <v>91.87</v>
      </c>
      <c r="R323" s="25">
        <f>ROUND(P322-(P323-P322)*O323,0)</f>
        <v>92</v>
      </c>
      <c r="S323" s="25">
        <f>_xlfn.STDEV.P(R$2:R323)</f>
        <v>1.4531474458972711</v>
      </c>
      <c r="T323" s="25">
        <f>_xlfn.CONFIDENCE.NORM(0.01,S323,O323)</f>
        <v>0.20859256601496132</v>
      </c>
    </row>
    <row r="324" spans="2:20" x14ac:dyDescent="0.25">
      <c r="B324" s="25">
        <v>323</v>
      </c>
      <c r="C324" s="25">
        <v>3551.99</v>
      </c>
      <c r="E324" s="25">
        <f>ROUND(C323-(C324-C323)*B324,0)</f>
        <v>3685</v>
      </c>
      <c r="F324" s="25">
        <f>_xlfn.STDEV.P(E$2:E324)</f>
        <v>70.107759281087084</v>
      </c>
      <c r="G324" s="25">
        <f>_xlfn.CONFIDENCE.NORM(0.01,F324,B324)</f>
        <v>10.048052724204771</v>
      </c>
      <c r="O324" s="25">
        <v>323</v>
      </c>
      <c r="P324" s="25">
        <v>91.87</v>
      </c>
      <c r="R324" s="25">
        <f>ROUND(P323-(P324-P323)*O324,0)</f>
        <v>92</v>
      </c>
      <c r="S324" s="25">
        <f>_xlfn.STDEV.P(R$2:R324)</f>
        <v>1.4509031026512327</v>
      </c>
      <c r="T324" s="25">
        <f>_xlfn.CONFIDENCE.NORM(0.01,S324,O324)</f>
        <v>0.20794775104279753</v>
      </c>
    </row>
    <row r="325" spans="2:20" x14ac:dyDescent="0.25">
      <c r="B325" s="25">
        <v>324</v>
      </c>
      <c r="C325" s="25">
        <v>3552.31</v>
      </c>
      <c r="E325" s="25">
        <f>ROUND(C324-(C325-C324)*B325,0)</f>
        <v>3448</v>
      </c>
      <c r="F325" s="25">
        <f>_xlfn.STDEV.P(E$2:E325)</f>
        <v>70.272741121424829</v>
      </c>
      <c r="G325" s="25">
        <f>_xlfn.CONFIDENCE.NORM(0.01,F325,B325)</f>
        <v>10.056143656737325</v>
      </c>
      <c r="O325" s="25">
        <v>324</v>
      </c>
      <c r="P325" s="25">
        <v>91.88</v>
      </c>
      <c r="R325" s="25">
        <f>ROUND(P324-(P325-P324)*O325,0)</f>
        <v>89</v>
      </c>
      <c r="S325" s="25">
        <f>_xlfn.STDEV.P(R$2:R325)</f>
        <v>1.4576888558955383</v>
      </c>
      <c r="T325" s="25">
        <f>_xlfn.CONFIDENCE.NORM(0.01,S325,O325)</f>
        <v>0.20859764835957761</v>
      </c>
    </row>
    <row r="326" spans="2:20" x14ac:dyDescent="0.25">
      <c r="B326" s="25">
        <v>325</v>
      </c>
      <c r="C326" s="25">
        <v>3552.1</v>
      </c>
      <c r="E326" s="25">
        <f>ROUND(C325-(C326-C325)*B326,0)</f>
        <v>3621</v>
      </c>
      <c r="F326" s="25">
        <f>_xlfn.STDEV.P(E$2:E326)</f>
        <v>70.247796335122345</v>
      </c>
      <c r="G326" s="25">
        <f>_xlfn.CONFIDENCE.NORM(0.01,F326,B326)</f>
        <v>10.037096603845004</v>
      </c>
      <c r="O326" s="25">
        <v>325</v>
      </c>
      <c r="P326" s="25">
        <v>91.88</v>
      </c>
      <c r="R326" s="25">
        <f>ROUND(P325-(P326-P325)*O326,0)</f>
        <v>92</v>
      </c>
      <c r="S326" s="25">
        <f>_xlfn.STDEV.P(R$2:R326)</f>
        <v>1.4554528850470263</v>
      </c>
      <c r="T326" s="25">
        <f>_xlfn.CONFIDENCE.NORM(0.01,S326,O326)</f>
        <v>0.20795700323282573</v>
      </c>
    </row>
    <row r="327" spans="2:20" x14ac:dyDescent="0.25">
      <c r="B327" s="25">
        <v>326</v>
      </c>
      <c r="C327" s="25">
        <v>3551.98</v>
      </c>
      <c r="E327" s="25">
        <f>ROUND(C326-(C327-C326)*B327,0)</f>
        <v>3591</v>
      </c>
      <c r="F327" s="25">
        <f>_xlfn.STDEV.P(E$2:E327)</f>
        <v>70.161656154049354</v>
      </c>
      <c r="G327" s="25">
        <f>_xlfn.CONFIDENCE.NORM(0.01,F327,B327)</f>
        <v>10.009401530596699</v>
      </c>
      <c r="O327" s="25">
        <v>326</v>
      </c>
      <c r="P327" s="25">
        <v>91.88</v>
      </c>
      <c r="R327" s="25">
        <f>ROUND(P326-(P327-P326)*O327,0)</f>
        <v>92</v>
      </c>
      <c r="S327" s="25">
        <f>_xlfn.STDEV.P(R$2:R327)</f>
        <v>1.4532271719111116</v>
      </c>
      <c r="T327" s="25">
        <f>_xlfn.CONFIDENCE.NORM(0.01,S327,O327)</f>
        <v>0.2073202811360986</v>
      </c>
    </row>
    <row r="328" spans="2:20" x14ac:dyDescent="0.25">
      <c r="B328" s="25">
        <v>327</v>
      </c>
      <c r="C328" s="25">
        <v>3551.95</v>
      </c>
      <c r="E328" s="25">
        <f>ROUND(C327-(C328-C327)*B328,0)</f>
        <v>3562</v>
      </c>
      <c r="F328" s="25">
        <f>_xlfn.STDEV.P(E$2:E328)</f>
        <v>70.054423248007851</v>
      </c>
      <c r="G328" s="25">
        <f>_xlfn.CONFIDENCE.NORM(0.01,F328,B328)</f>
        <v>9.9788102659801154</v>
      </c>
      <c r="O328" s="25">
        <v>327</v>
      </c>
      <c r="P328" s="25">
        <v>91.88</v>
      </c>
      <c r="R328" s="25">
        <f>ROUND(P327-(P328-P327)*O328,0)</f>
        <v>92</v>
      </c>
      <c r="S328" s="25">
        <f>_xlfn.STDEV.P(R$2:R328)</f>
        <v>1.4510116382980973</v>
      </c>
      <c r="T328" s="25">
        <f>_xlfn.CONFIDENCE.NORM(0.01,S328,O328)</f>
        <v>0.20668744614520015</v>
      </c>
    </row>
    <row r="329" spans="2:20" x14ac:dyDescent="0.25">
      <c r="B329" s="25">
        <v>328</v>
      </c>
      <c r="C329" s="25">
        <v>3551.71</v>
      </c>
      <c r="E329" s="25">
        <f>ROUND(C328-(C329-C328)*B329,0)</f>
        <v>3631</v>
      </c>
      <c r="F329" s="25">
        <f>_xlfn.STDEV.P(E$2:E329)</f>
        <v>70.058342305476472</v>
      </c>
      <c r="G329" s="25">
        <f>_xlfn.CONFIDENCE.NORM(0.01,F329,B329)</f>
        <v>9.9641444464074986</v>
      </c>
      <c r="O329" s="25">
        <v>328</v>
      </c>
      <c r="P329" s="25">
        <v>91.88</v>
      </c>
      <c r="R329" s="25">
        <f>ROUND(P328-(P329-P328)*O329,0)</f>
        <v>92</v>
      </c>
      <c r="S329" s="25">
        <f>_xlfn.STDEV.P(R$2:R329)</f>
        <v>1.4488062068501242</v>
      </c>
      <c r="T329" s="25">
        <f>_xlfn.CONFIDENCE.NORM(0.01,S329,O329)</f>
        <v>0.20605846277321785</v>
      </c>
    </row>
    <row r="330" spans="2:20" x14ac:dyDescent="0.25">
      <c r="B330" s="25">
        <v>329</v>
      </c>
      <c r="C330" s="25">
        <v>3551.76</v>
      </c>
      <c r="E330" s="25">
        <f>ROUND(C329-(C330-C329)*B330,0)</f>
        <v>3535</v>
      </c>
      <c r="F330" s="25">
        <f>_xlfn.STDEV.P(E$2:E330)</f>
        <v>69.96508901950321</v>
      </c>
      <c r="G330" s="25">
        <f>_xlfn.CONFIDENCE.NORM(0.01,F330,B330)</f>
        <v>9.9357469399864797</v>
      </c>
      <c r="O330" s="25">
        <v>329</v>
      </c>
      <c r="P330" s="25">
        <v>91.88</v>
      </c>
      <c r="R330" s="25">
        <f>ROUND(P329-(P330-P329)*O330,0)</f>
        <v>92</v>
      </c>
      <c r="S330" s="25">
        <f>_xlfn.STDEV.P(R$2:R330)</f>
        <v>1.4466108010298546</v>
      </c>
      <c r="T330" s="25">
        <f>_xlfn.CONFIDENCE.NORM(0.01,S330,O330)</f>
        <v>0.20543329596389365</v>
      </c>
    </row>
    <row r="331" spans="2:20" x14ac:dyDescent="0.25">
      <c r="B331" s="25">
        <v>330</v>
      </c>
      <c r="C331" s="25">
        <v>3551.86</v>
      </c>
      <c r="E331" s="25">
        <f>ROUND(C330-(C331-C330)*B331,0)</f>
        <v>3519</v>
      </c>
      <c r="F331" s="25">
        <f>_xlfn.STDEV.P(E$2:E331)</f>
        <v>69.894819049966429</v>
      </c>
      <c r="G331" s="25">
        <f>_xlfn.CONFIDENCE.NORM(0.01,F331,B331)</f>
        <v>9.9107174441668349</v>
      </c>
      <c r="O331" s="25">
        <v>330</v>
      </c>
      <c r="P331" s="25">
        <v>91.89</v>
      </c>
      <c r="R331" s="25">
        <f>ROUND(P330-(P331-P330)*O331,0)</f>
        <v>89</v>
      </c>
      <c r="S331" s="25">
        <f>_xlfn.STDEV.P(R$2:R331)</f>
        <v>1.4532601723567273</v>
      </c>
      <c r="T331" s="25">
        <f>_xlfn.CONFIDENCE.NORM(0.01,S331,O331)</f>
        <v>0.20606464308595468</v>
      </c>
    </row>
    <row r="332" spans="2:20" x14ac:dyDescent="0.25">
      <c r="B332" s="25">
        <v>331</v>
      </c>
      <c r="C332" s="25">
        <v>3551.97</v>
      </c>
      <c r="E332" s="25">
        <f>ROUND(C331-(C332-C331)*B332,0)</f>
        <v>3515</v>
      </c>
      <c r="F332" s="25">
        <f>_xlfn.STDEV.P(E$2:E332)</f>
        <v>69.832034667340935</v>
      </c>
      <c r="G332" s="25">
        <f>_xlfn.CONFIDENCE.NORM(0.01,F332,B332)</f>
        <v>9.886846210540952</v>
      </c>
      <c r="O332" s="25">
        <v>331</v>
      </c>
      <c r="P332" s="25">
        <v>91.88</v>
      </c>
      <c r="R332" s="25">
        <f>ROUND(P331-(P332-P331)*O332,0)</f>
        <v>95</v>
      </c>
      <c r="S332" s="25">
        <f>_xlfn.STDEV.P(R$2:R332)</f>
        <v>1.4609808509589914</v>
      </c>
      <c r="T332" s="25">
        <f>_xlfn.CONFIDENCE.NORM(0.01,S332,O332)</f>
        <v>0.20684622836476232</v>
      </c>
    </row>
    <row r="333" spans="2:20" x14ac:dyDescent="0.25">
      <c r="B333" s="25">
        <v>332</v>
      </c>
      <c r="C333" s="25">
        <v>3551.94</v>
      </c>
      <c r="E333" s="25">
        <f>ROUND(C332-(C333-C332)*B333,0)</f>
        <v>3562</v>
      </c>
      <c r="F333" s="25">
        <f>_xlfn.STDEV.P(E$2:E333)</f>
        <v>69.726926966878779</v>
      </c>
      <c r="G333" s="25">
        <f>_xlfn.CONFIDENCE.NORM(0.01,F333,B333)</f>
        <v>9.8570863926198449</v>
      </c>
      <c r="O333" s="25">
        <v>332</v>
      </c>
      <c r="P333" s="25">
        <v>91.88</v>
      </c>
      <c r="R333" s="25">
        <f>ROUND(P332-(P333-P332)*O333,0)</f>
        <v>92</v>
      </c>
      <c r="S333" s="25">
        <f>_xlfn.STDEV.P(R$2:R333)</f>
        <v>1.4587867385428228</v>
      </c>
      <c r="T333" s="25">
        <f>_xlfn.CONFIDENCE.NORM(0.01,S333,O333)</f>
        <v>0.20622430294475969</v>
      </c>
    </row>
    <row r="334" spans="2:20" x14ac:dyDescent="0.25">
      <c r="B334" s="25">
        <v>333</v>
      </c>
      <c r="C334" s="25">
        <v>3552.22</v>
      </c>
      <c r="E334" s="25">
        <f>ROUND(C333-(C334-C333)*B334,0)</f>
        <v>3459</v>
      </c>
      <c r="F334" s="25">
        <f>_xlfn.STDEV.P(E$2:E334)</f>
        <v>69.838793120959352</v>
      </c>
      <c r="G334" s="25">
        <f>_xlfn.CONFIDENCE.NORM(0.01,F334,B334)</f>
        <v>9.8580652540360809</v>
      </c>
      <c r="O334" s="25">
        <v>333</v>
      </c>
      <c r="P334" s="25">
        <v>91.88</v>
      </c>
      <c r="R334" s="25">
        <f>ROUND(P333-(P334-P333)*O334,0)</f>
        <v>92</v>
      </c>
      <c r="S334" s="25">
        <f>_xlfn.STDEV.P(R$2:R334)</f>
        <v>1.4566024817667271</v>
      </c>
      <c r="T334" s="25">
        <f>_xlfn.CONFIDENCE.NORM(0.01,S334,O334)</f>
        <v>0.20560610618767877</v>
      </c>
    </row>
    <row r="335" spans="2:20" x14ac:dyDescent="0.25">
      <c r="B335" s="25">
        <v>334</v>
      </c>
      <c r="C335" s="25">
        <v>3552.04</v>
      </c>
      <c r="E335" s="25">
        <f>ROUND(C334-(C335-C334)*B335,0)</f>
        <v>3612</v>
      </c>
      <c r="F335" s="25">
        <f>_xlfn.STDEV.P(E$2:E335)</f>
        <v>69.793914271666125</v>
      </c>
      <c r="G335" s="25">
        <f>_xlfn.CONFIDENCE.NORM(0.01,F335,B335)</f>
        <v>9.836971244125337</v>
      </c>
      <c r="O335" s="25">
        <v>334</v>
      </c>
      <c r="P335" s="25">
        <v>91.88</v>
      </c>
      <c r="R335" s="25">
        <f>ROUND(P334-(P335-P334)*O335,0)</f>
        <v>92</v>
      </c>
      <c r="S335" s="25">
        <f>_xlfn.STDEV.P(R$2:R335)</f>
        <v>1.454428007068657</v>
      </c>
      <c r="T335" s="25">
        <f>_xlfn.CONFIDENCE.NORM(0.01,S335,O335)</f>
        <v>0.20499160466191402</v>
      </c>
    </row>
    <row r="336" spans="2:20" x14ac:dyDescent="0.25">
      <c r="B336" s="25">
        <v>335</v>
      </c>
      <c r="C336" s="25">
        <v>3551.92</v>
      </c>
      <c r="E336" s="25">
        <f>ROUND(C335-(C336-C335)*B336,0)</f>
        <v>3592</v>
      </c>
      <c r="F336" s="25">
        <f>_xlfn.STDEV.P(E$2:E336)</f>
        <v>69.712479302849616</v>
      </c>
      <c r="G336" s="25">
        <f>_xlfn.CONFIDENCE.NORM(0.01,F336,B336)</f>
        <v>9.8108176703926127</v>
      </c>
      <c r="O336" s="25">
        <v>335</v>
      </c>
      <c r="P336" s="25">
        <v>91.88</v>
      </c>
      <c r="R336" s="25">
        <f>ROUND(P335-(P336-P335)*O336,0)</f>
        <v>92</v>
      </c>
      <c r="S336" s="25">
        <f>_xlfn.STDEV.P(R$2:R336)</f>
        <v>1.4522632416529575</v>
      </c>
      <c r="T336" s="25">
        <f>_xlfn.CONFIDENCE.NORM(0.01,S336,O336)</f>
        <v>0.20438076533433641</v>
      </c>
    </row>
    <row r="337" spans="2:20" x14ac:dyDescent="0.25">
      <c r="B337" s="25">
        <v>336</v>
      </c>
      <c r="C337" s="25">
        <v>3552.26</v>
      </c>
      <c r="E337" s="25">
        <f>ROUND(C336-(C337-C336)*B337,0)</f>
        <v>3438</v>
      </c>
      <c r="F337" s="25">
        <f>_xlfn.STDEV.P(E$2:E337)</f>
        <v>69.922134373054206</v>
      </c>
      <c r="G337" s="25">
        <f>_xlfn.CONFIDENCE.NORM(0.01,F337,B337)</f>
        <v>9.8256687217979728</v>
      </c>
      <c r="O337" s="25">
        <v>336</v>
      </c>
      <c r="P337" s="25">
        <v>91.88</v>
      </c>
      <c r="R337" s="25">
        <f>ROUND(P336-(P337-P336)*O337,0)</f>
        <v>92</v>
      </c>
      <c r="S337" s="25">
        <f>_xlfn.STDEV.P(R$2:R337)</f>
        <v>1.4501081134801264</v>
      </c>
      <c r="T337" s="25">
        <f>_xlfn.CONFIDENCE.NORM(0.01,S337,O337)</f>
        <v>0.20377355556437338</v>
      </c>
    </row>
    <row r="338" spans="2:20" x14ac:dyDescent="0.25">
      <c r="B338" s="25">
        <v>337</v>
      </c>
      <c r="C338" s="25">
        <v>3552.51</v>
      </c>
      <c r="E338" s="25">
        <f>ROUND(C337-(C338-C337)*B338,0)</f>
        <v>3468</v>
      </c>
      <c r="F338" s="25">
        <f>_xlfn.STDEV.P(E$2:E338)</f>
        <v>69.993732415580752</v>
      </c>
      <c r="G338" s="25">
        <f>_xlfn.CONFIDENCE.NORM(0.01,F338,B338)</f>
        <v>9.8211259813046716</v>
      </c>
      <c r="O338" s="25">
        <v>337</v>
      </c>
      <c r="P338" s="25">
        <v>91.89</v>
      </c>
      <c r="R338" s="25">
        <f>ROUND(P337-(P338-P337)*O338,0)</f>
        <v>89</v>
      </c>
      <c r="S338" s="25">
        <f>_xlfn.STDEV.P(R$2:R338)</f>
        <v>1.4566050771510966</v>
      </c>
      <c r="T338" s="25">
        <f>_xlfn.CONFIDENCE.NORM(0.01,S338,O338)</f>
        <v>0.20438261361419408</v>
      </c>
    </row>
    <row r="339" spans="2:20" x14ac:dyDescent="0.25">
      <c r="B339" s="25">
        <v>338</v>
      </c>
      <c r="C339" s="25">
        <v>3552.46</v>
      </c>
      <c r="E339" s="25">
        <f>ROUND(C338-(C339-C338)*B339,0)</f>
        <v>3569</v>
      </c>
      <c r="F339" s="25">
        <f>_xlfn.STDEV.P(E$2:E339)</f>
        <v>69.892319968166333</v>
      </c>
      <c r="G339" s="25">
        <f>_xlfn.CONFIDENCE.NORM(0.01,F339,B339)</f>
        <v>9.7923783690949318</v>
      </c>
      <c r="O339" s="25">
        <v>338</v>
      </c>
      <c r="P339" s="25">
        <v>91.89</v>
      </c>
      <c r="R339" s="25">
        <f>ROUND(P338-(P339-P338)*O339,0)</f>
        <v>92</v>
      </c>
      <c r="S339" s="25">
        <f>_xlfn.STDEV.P(R$2:R339)</f>
        <v>1.4544577976713882</v>
      </c>
      <c r="T339" s="25">
        <f>_xlfn.CONFIDENCE.NORM(0.01,S339,O339)</f>
        <v>0.20377920039234343</v>
      </c>
    </row>
    <row r="340" spans="2:20" x14ac:dyDescent="0.25">
      <c r="B340" s="25">
        <v>339</v>
      </c>
      <c r="C340" s="25">
        <v>3552.17</v>
      </c>
      <c r="E340" s="25">
        <f>ROUND(C339-(C340-C339)*B340,0)</f>
        <v>3651</v>
      </c>
      <c r="F340" s="25">
        <f>_xlfn.STDEV.P(E$2:E340)</f>
        <v>69.968025768655181</v>
      </c>
      <c r="G340" s="25">
        <f>_xlfn.CONFIDENCE.NORM(0.01,F340,B340)</f>
        <v>9.7885158958917344</v>
      </c>
      <c r="O340" s="25">
        <v>339</v>
      </c>
      <c r="P340" s="25">
        <v>91.89</v>
      </c>
      <c r="R340" s="25">
        <f>ROUND(P339-(P340-P339)*O340,0)</f>
        <v>92</v>
      </c>
      <c r="S340" s="25">
        <f>_xlfn.STDEV.P(R$2:R340)</f>
        <v>1.452319986402834</v>
      </c>
      <c r="T340" s="25">
        <f>_xlfn.CONFIDENCE.NORM(0.01,S340,O340)</f>
        <v>0.20317933965765872</v>
      </c>
    </row>
    <row r="341" spans="2:20" x14ac:dyDescent="0.25">
      <c r="B341" s="25">
        <v>340</v>
      </c>
      <c r="C341" s="25">
        <v>3552.16</v>
      </c>
      <c r="E341" s="25">
        <f>ROUND(C340-(C341-C340)*B341,0)</f>
        <v>3556</v>
      </c>
      <c r="F341" s="25">
        <f>_xlfn.STDEV.P(E$2:E341)</f>
        <v>69.865254889898253</v>
      </c>
      <c r="G341" s="25">
        <f>_xlfn.CONFIDENCE.NORM(0.01,F341,B341)</f>
        <v>9.7597539487408955</v>
      </c>
      <c r="O341" s="25">
        <v>340</v>
      </c>
      <c r="P341" s="25">
        <v>91.89</v>
      </c>
      <c r="R341" s="25">
        <f>ROUND(P340-(P341-P340)*O341,0)</f>
        <v>92</v>
      </c>
      <c r="S341" s="25">
        <f>_xlfn.STDEV.P(R$2:R341)</f>
        <v>1.4501915739691347</v>
      </c>
      <c r="T341" s="25">
        <f>_xlfn.CONFIDENCE.NORM(0.01,S341,O341)</f>
        <v>0.20258300013047656</v>
      </c>
    </row>
    <row r="342" spans="2:20" x14ac:dyDescent="0.25">
      <c r="B342" s="25">
        <v>341</v>
      </c>
      <c r="C342" s="25">
        <v>3552.12</v>
      </c>
      <c r="E342" s="25">
        <f>ROUND(C341-(C342-C341)*B342,0)</f>
        <v>3566</v>
      </c>
      <c r="F342" s="25">
        <f>_xlfn.STDEV.P(E$2:E342)</f>
        <v>69.763744203790495</v>
      </c>
      <c r="G342" s="25">
        <f>_xlfn.CONFIDENCE.NORM(0.01,F342,B342)</f>
        <v>9.7312733303185563</v>
      </c>
      <c r="O342" s="25">
        <v>341</v>
      </c>
      <c r="P342" s="25">
        <v>91.9</v>
      </c>
      <c r="R342" s="25">
        <f>ROUND(P341-(P342-P341)*O342,0)</f>
        <v>88</v>
      </c>
      <c r="S342" s="25">
        <f>_xlfn.STDEV.P(R$2:R342)</f>
        <v>1.4633885065155148</v>
      </c>
      <c r="T342" s="25">
        <f>_xlfn.CONFIDENCE.NORM(0.01,S342,O342)</f>
        <v>0.20412656613942734</v>
      </c>
    </row>
    <row r="343" spans="2:20" x14ac:dyDescent="0.25">
      <c r="B343" s="25">
        <v>342</v>
      </c>
      <c r="C343" s="25">
        <v>3552.4</v>
      </c>
      <c r="E343" s="25">
        <f>ROUND(C342-(C343-C342)*B343,0)</f>
        <v>3456</v>
      </c>
      <c r="F343" s="25">
        <f>_xlfn.STDEV.P(E$2:E343)</f>
        <v>69.8837138140793</v>
      </c>
      <c r="G343" s="25">
        <f>_xlfn.CONFIDENCE.NORM(0.01,F343,B343)</f>
        <v>9.7337458622145725</v>
      </c>
      <c r="O343" s="25">
        <v>342</v>
      </c>
      <c r="P343" s="25">
        <v>91.89</v>
      </c>
      <c r="R343" s="25">
        <f>ROUND(P342-(P343-P342)*O343,0)</f>
        <v>95</v>
      </c>
      <c r="S343" s="25">
        <f>_xlfn.STDEV.P(R$2:R343)</f>
        <v>1.4708345594673404</v>
      </c>
      <c r="T343" s="25">
        <f>_xlfn.CONFIDENCE.NORM(0.01,S343,O343)</f>
        <v>0.20486503973309247</v>
      </c>
    </row>
    <row r="344" spans="2:20" x14ac:dyDescent="0.25">
      <c r="B344" s="25">
        <v>343</v>
      </c>
      <c r="C344" s="25">
        <v>3552.53</v>
      </c>
      <c r="E344" s="25">
        <f>ROUND(C343-(C344-C343)*B344,0)</f>
        <v>3508</v>
      </c>
      <c r="F344" s="25">
        <f>_xlfn.STDEV.P(E$2:E344)</f>
        <v>69.835477048570354</v>
      </c>
      <c r="G344" s="25">
        <f>_xlfn.CONFIDENCE.NORM(0.01,F344,B344)</f>
        <v>9.7128375194677581</v>
      </c>
      <c r="O344" s="25">
        <v>343</v>
      </c>
      <c r="P344" s="25">
        <v>91.89</v>
      </c>
      <c r="R344" s="25">
        <f>ROUND(P343-(P344-P343)*O344,0)</f>
        <v>92</v>
      </c>
      <c r="S344" s="25">
        <f>_xlfn.STDEV.P(R$2:R344)</f>
        <v>1.4686980512615804</v>
      </c>
      <c r="T344" s="25">
        <f>_xlfn.CONFIDENCE.NORM(0.01,S344,O344)</f>
        <v>0.20426903545229938</v>
      </c>
    </row>
    <row r="345" spans="2:20" x14ac:dyDescent="0.25">
      <c r="B345" s="25">
        <v>344</v>
      </c>
      <c r="C345" s="25">
        <v>3552.47</v>
      </c>
      <c r="E345" s="25">
        <f>ROUND(C344-(C345-C344)*B345,0)</f>
        <v>3573</v>
      </c>
      <c r="F345" s="25">
        <f>_xlfn.STDEV.P(E$2:E345)</f>
        <v>69.738182757578144</v>
      </c>
      <c r="G345" s="25">
        <f>_xlfn.CONFIDENCE.NORM(0.01,F345,B345)</f>
        <v>9.6851975747367867</v>
      </c>
      <c r="O345" s="25">
        <v>344</v>
      </c>
      <c r="P345" s="25">
        <v>91.89</v>
      </c>
      <c r="R345" s="25">
        <f>ROUND(P344-(P345-P344)*O345,0)</f>
        <v>92</v>
      </c>
      <c r="S345" s="25">
        <f>_xlfn.STDEV.P(R$2:R345)</f>
        <v>1.4665708262263686</v>
      </c>
      <c r="T345" s="25">
        <f>_xlfn.CONFIDENCE.NORM(0.01,S345,O345)</f>
        <v>0.20367648894326634</v>
      </c>
    </row>
    <row r="346" spans="2:20" x14ac:dyDescent="0.25">
      <c r="B346" s="25">
        <v>345</v>
      </c>
      <c r="C346" s="25">
        <v>3552.25</v>
      </c>
      <c r="E346" s="25">
        <f>ROUND(C345-(C346-C345)*B346,0)</f>
        <v>3628</v>
      </c>
      <c r="F346" s="25">
        <f>_xlfn.STDEV.P(E$2:E346)</f>
        <v>69.736675779321899</v>
      </c>
      <c r="G346" s="25">
        <f>_xlfn.CONFIDENCE.NORM(0.01,F346,B346)</f>
        <v>9.670941885642101</v>
      </c>
      <c r="O346" s="25">
        <v>345</v>
      </c>
      <c r="P346" s="25">
        <v>91.89</v>
      </c>
      <c r="R346" s="25">
        <f>ROUND(P345-(P346-P345)*O346,0)</f>
        <v>92</v>
      </c>
      <c r="S346" s="25">
        <f>_xlfn.STDEV.P(R$2:R346)</f>
        <v>1.4644528173315479</v>
      </c>
      <c r="T346" s="25">
        <f>_xlfn.CONFIDENCE.NORM(0.01,S346,O346)</f>
        <v>0.20308737020237647</v>
      </c>
    </row>
    <row r="347" spans="2:20" x14ac:dyDescent="0.25">
      <c r="B347" s="25">
        <v>346</v>
      </c>
      <c r="C347" s="25">
        <v>3552.48</v>
      </c>
      <c r="E347" s="25">
        <f>ROUND(C346-(C347-C346)*B347,0)</f>
        <v>3473</v>
      </c>
      <c r="F347" s="25">
        <f>_xlfn.STDEV.P(E$2:E347)</f>
        <v>69.788286684812292</v>
      </c>
      <c r="G347" s="25">
        <f>_xlfn.CONFIDENCE.NORM(0.01,F347,B347)</f>
        <v>9.664103369815118</v>
      </c>
      <c r="O347" s="25">
        <v>346</v>
      </c>
      <c r="P347" s="25">
        <v>91.88</v>
      </c>
      <c r="R347" s="25">
        <f>ROUND(P346-(P347-P346)*O347,0)</f>
        <v>95</v>
      </c>
      <c r="S347" s="25">
        <f>_xlfn.STDEV.P(R$2:R347)</f>
        <v>1.4717447575562477</v>
      </c>
      <c r="T347" s="25">
        <f>_xlfn.CONFIDENCE.NORM(0.01,S347,O347)</f>
        <v>0.20380344820963164</v>
      </c>
    </row>
    <row r="348" spans="2:20" x14ac:dyDescent="0.25">
      <c r="B348" s="25">
        <v>347</v>
      </c>
      <c r="C348" s="25">
        <v>3552.37</v>
      </c>
      <c r="E348" s="25">
        <f>ROUND(C347-(C348-C347)*B348,0)</f>
        <v>3591</v>
      </c>
      <c r="F348" s="25">
        <f>_xlfn.STDEV.P(E$2:E348)</f>
        <v>69.709246634495074</v>
      </c>
      <c r="G348" s="25">
        <f>_xlfn.CONFIDENCE.NORM(0.01,F348,B348)</f>
        <v>9.6392386204868377</v>
      </c>
      <c r="O348" s="25">
        <v>347</v>
      </c>
      <c r="P348" s="25">
        <v>91.88</v>
      </c>
      <c r="R348" s="25">
        <f>ROUND(P347-(P348-P347)*O348,0)</f>
        <v>92</v>
      </c>
      <c r="S348" s="25">
        <f>_xlfn.STDEV.P(R$2:R348)</f>
        <v>1.4696298342142384</v>
      </c>
      <c r="T348" s="25">
        <f>_xlfn.CONFIDENCE.NORM(0.01,S348,O348)</f>
        <v>0.20321712455242008</v>
      </c>
    </row>
    <row r="349" spans="2:20" x14ac:dyDescent="0.25">
      <c r="B349" s="25">
        <v>348</v>
      </c>
      <c r="C349" s="25">
        <v>3552.51</v>
      </c>
      <c r="E349" s="25">
        <f>ROUND(C348-(C349-C348)*B349,0)</f>
        <v>3504</v>
      </c>
      <c r="F349" s="25">
        <f>_xlfn.STDEV.P(E$2:E349)</f>
        <v>69.670637378380135</v>
      </c>
      <c r="G349" s="25">
        <f>_xlfn.CONFIDENCE.NORM(0.01,F349,B349)</f>
        <v>9.6200480507293076</v>
      </c>
      <c r="O349" s="25">
        <v>348</v>
      </c>
      <c r="P349" s="25">
        <v>91.89</v>
      </c>
      <c r="R349" s="25">
        <f>ROUND(P348-(P349-P348)*O349,0)</f>
        <v>88</v>
      </c>
      <c r="S349" s="25">
        <f>_xlfn.STDEV.P(R$2:R349)</f>
        <v>1.4823966175202958</v>
      </c>
      <c r="T349" s="25">
        <f>_xlfn.CONFIDENCE.NORM(0.01,S349,O349)</f>
        <v>0.20468775982820506</v>
      </c>
    </row>
    <row r="350" spans="2:20" x14ac:dyDescent="0.25">
      <c r="B350" s="25">
        <v>349</v>
      </c>
      <c r="C350" s="25">
        <v>3552.76</v>
      </c>
      <c r="E350" s="25">
        <f>ROUND(C349-(C350-C349)*B350,0)</f>
        <v>3465</v>
      </c>
      <c r="F350" s="25">
        <f>_xlfn.STDEV.P(E$2:E350)</f>
        <v>69.750307948454804</v>
      </c>
      <c r="G350" s="25">
        <f>_xlfn.CONFIDENCE.NORM(0.01,F350,B350)</f>
        <v>9.6172409164462387</v>
      </c>
      <c r="O350" s="25">
        <v>349</v>
      </c>
      <c r="P350" s="25">
        <v>91.89</v>
      </c>
      <c r="R350" s="25">
        <f>ROUND(P349-(P350-P349)*O350,0)</f>
        <v>92</v>
      </c>
      <c r="S350" s="25">
        <f>_xlfn.STDEV.P(R$2:R350)</f>
        <v>1.4802804475384079</v>
      </c>
      <c r="T350" s="25">
        <f>_xlfn.CONFIDENCE.NORM(0.01,S350,O350)</f>
        <v>0.20410252092940195</v>
      </c>
    </row>
    <row r="351" spans="2:20" x14ac:dyDescent="0.25">
      <c r="B351" s="25">
        <v>350</v>
      </c>
      <c r="C351" s="25">
        <v>3552.83</v>
      </c>
      <c r="E351" s="25">
        <f>ROUND(C350-(C351-C350)*B351,0)</f>
        <v>3528</v>
      </c>
      <c r="F351" s="25">
        <f>_xlfn.STDEV.P(E$2:E351)</f>
        <v>69.669372183249664</v>
      </c>
      <c r="G351" s="25">
        <f>_xlfn.CONFIDENCE.NORM(0.01,F351,B351)</f>
        <v>9.5923486241051314</v>
      </c>
      <c r="O351" s="25">
        <v>350</v>
      </c>
      <c r="P351" s="25">
        <v>91.89</v>
      </c>
      <c r="R351" s="25">
        <f>ROUND(P350-(P351-P350)*O351,0)</f>
        <v>92</v>
      </c>
      <c r="S351" s="25">
        <f>_xlfn.STDEV.P(R$2:R351)</f>
        <v>1.4781733142425393</v>
      </c>
      <c r="T351" s="25">
        <f>_xlfn.CONFIDENCE.NORM(0.01,S351,O351)</f>
        <v>0.20352061907158078</v>
      </c>
    </row>
    <row r="352" spans="2:20" x14ac:dyDescent="0.25">
      <c r="B352" s="25">
        <v>351</v>
      </c>
      <c r="C352" s="25">
        <v>3553.1</v>
      </c>
      <c r="E352" s="25">
        <f>ROUND(C351-(C352-C351)*B352,0)</f>
        <v>3458</v>
      </c>
      <c r="F352" s="25">
        <f>_xlfn.STDEV.P(E$2:E352)</f>
        <v>69.774818088212797</v>
      </c>
      <c r="G352" s="25">
        <f>_xlfn.CONFIDENCE.NORM(0.01,F352,B352)</f>
        <v>9.5931720676027812</v>
      </c>
      <c r="O352" s="25">
        <v>351</v>
      </c>
      <c r="P352" s="25">
        <v>91.89</v>
      </c>
      <c r="R352" s="25">
        <f>ROUND(P351-(P352-P351)*O352,0)</f>
        <v>92</v>
      </c>
      <c r="S352" s="25">
        <f>_xlfn.STDEV.P(R$2:R352)</f>
        <v>1.4760751535012082</v>
      </c>
      <c r="T352" s="25">
        <f>_xlfn.CONFIDENCE.NORM(0.01,S352,O352)</f>
        <v>0.20294202579429435</v>
      </c>
    </row>
    <row r="353" spans="2:20" x14ac:dyDescent="0.25">
      <c r="B353" s="25">
        <v>352</v>
      </c>
      <c r="C353" s="25">
        <v>3552.84</v>
      </c>
      <c r="E353" s="25">
        <f>ROUND(C352-(C353-C352)*B353,0)</f>
        <v>3645</v>
      </c>
      <c r="F353" s="25">
        <f>_xlfn.STDEV.P(E$2:E353)</f>
        <v>69.829575909361637</v>
      </c>
      <c r="G353" s="25">
        <f>_xlfn.CONFIDENCE.NORM(0.01,F353,B353)</f>
        <v>9.5870535306499765</v>
      </c>
      <c r="O353" s="25">
        <v>352</v>
      </c>
      <c r="P353" s="25">
        <v>91.88</v>
      </c>
      <c r="R353" s="25">
        <f>ROUND(P352-(P353-P352)*O353,0)</f>
        <v>95</v>
      </c>
      <c r="S353" s="25">
        <f>_xlfn.STDEV.P(R$2:R353)</f>
        <v>1.4831618778675033</v>
      </c>
      <c r="T353" s="25">
        <f>_xlfn.CONFIDENCE.NORM(0.01,S353,O353)</f>
        <v>0.20362650256091303</v>
      </c>
    </row>
    <row r="354" spans="2:20" x14ac:dyDescent="0.25">
      <c r="B354" s="25">
        <v>353</v>
      </c>
      <c r="C354" s="25">
        <v>3552.92</v>
      </c>
      <c r="E354" s="25">
        <f>ROUND(C353-(C354-C353)*B354,0)</f>
        <v>3525</v>
      </c>
      <c r="F354" s="25">
        <f>_xlfn.STDEV.P(E$2:E354)</f>
        <v>69.752891447067825</v>
      </c>
      <c r="G354" s="25">
        <f>_xlfn.CONFIDENCE.NORM(0.01,F354,B354)</f>
        <v>9.562951251227755</v>
      </c>
      <c r="O354" s="25">
        <v>353</v>
      </c>
      <c r="P354" s="25">
        <v>91.88</v>
      </c>
      <c r="R354" s="25">
        <f>ROUND(P353-(P354-P353)*O354,0)</f>
        <v>92</v>
      </c>
      <c r="S354" s="25">
        <f>_xlfn.STDEV.P(R$2:R354)</f>
        <v>1.4810669171981903</v>
      </c>
      <c r="T354" s="25">
        <f>_xlfn.CONFIDENCE.NORM(0.01,S354,O354)</f>
        <v>0.2030506612004806</v>
      </c>
    </row>
    <row r="355" spans="2:20" x14ac:dyDescent="0.25">
      <c r="B355" s="25">
        <v>354</v>
      </c>
      <c r="C355" s="25">
        <v>3552.64</v>
      </c>
      <c r="E355" s="25">
        <f>ROUND(C354-(C355-C354)*B355,0)</f>
        <v>3652</v>
      </c>
      <c r="F355" s="25">
        <f>_xlfn.STDEV.P(E$2:E355)</f>
        <v>69.832417742169099</v>
      </c>
      <c r="G355" s="25">
        <f>_xlfn.CONFIDENCE.NORM(0.01,F355,B355)</f>
        <v>9.5603221562386533</v>
      </c>
      <c r="O355" s="25">
        <v>354</v>
      </c>
      <c r="P355" s="25">
        <v>91.87</v>
      </c>
      <c r="R355" s="25">
        <f>ROUND(P354-(P355-P354)*O355,0)</f>
        <v>95</v>
      </c>
      <c r="S355" s="25">
        <f>_xlfn.STDEV.P(R$2:R355)</f>
        <v>1.4880232555332</v>
      </c>
      <c r="T355" s="25">
        <f>_xlfn.CONFIDENCE.NORM(0.01,S355,O355)</f>
        <v>0.2037160126890738</v>
      </c>
    </row>
    <row r="356" spans="2:20" x14ac:dyDescent="0.25">
      <c r="B356" s="25">
        <v>355</v>
      </c>
      <c r="C356" s="25">
        <v>3552.86</v>
      </c>
      <c r="E356" s="25">
        <f>ROUND(C355-(C356-C355)*B356,0)</f>
        <v>3475</v>
      </c>
      <c r="F356" s="25">
        <f>_xlfn.STDEV.P(E$2:E356)</f>
        <v>69.873774821857054</v>
      </c>
      <c r="G356" s="25">
        <f>_xlfn.CONFIDENCE.NORM(0.01,F356,B356)</f>
        <v>9.5525013782905077</v>
      </c>
      <c r="O356" s="25">
        <v>355</v>
      </c>
      <c r="P356" s="25">
        <v>91.88</v>
      </c>
      <c r="R356" s="25">
        <f>ROUND(P355-(P356-P355)*O356,0)</f>
        <v>88</v>
      </c>
      <c r="S356" s="25">
        <f>_xlfn.STDEV.P(R$2:R356)</f>
        <v>1.5003895943171439</v>
      </c>
      <c r="T356" s="25">
        <f>_xlfn.CONFIDENCE.NORM(0.01,S356,O356)</f>
        <v>0.20511949875654842</v>
      </c>
    </row>
    <row r="357" spans="2:20" x14ac:dyDescent="0.25">
      <c r="B357" s="25">
        <v>356</v>
      </c>
      <c r="C357" s="25">
        <v>3552.77</v>
      </c>
      <c r="E357" s="25">
        <f>ROUND(C356-(C357-C356)*B357,0)</f>
        <v>3585</v>
      </c>
      <c r="F357" s="25">
        <f>_xlfn.STDEV.P(E$2:E357)</f>
        <v>69.790074695071752</v>
      </c>
      <c r="G357" s="25">
        <f>_xlfn.CONFIDENCE.NORM(0.01,F357,B357)</f>
        <v>9.5276488780322151</v>
      </c>
      <c r="O357" s="25">
        <v>356</v>
      </c>
      <c r="P357" s="25">
        <v>91.88</v>
      </c>
      <c r="R357" s="25">
        <f>ROUND(P356-(P357-P356)*O357,0)</f>
        <v>92</v>
      </c>
      <c r="S357" s="25">
        <f>_xlfn.STDEV.P(R$2:R357)</f>
        <v>1.4982883479433762</v>
      </c>
      <c r="T357" s="25">
        <f>_xlfn.CONFIDENCE.NORM(0.01,S357,O357)</f>
        <v>0.20454434759703008</v>
      </c>
    </row>
    <row r="358" spans="2:20" x14ac:dyDescent="0.25">
      <c r="B358" s="25">
        <v>357</v>
      </c>
      <c r="C358" s="25">
        <v>3552.64</v>
      </c>
      <c r="E358" s="25">
        <f>ROUND(C357-(C358-C357)*B358,0)</f>
        <v>3599</v>
      </c>
      <c r="F358" s="25">
        <f>_xlfn.STDEV.P(E$2:E358)</f>
        <v>69.725627146112075</v>
      </c>
      <c r="G358" s="25">
        <f>_xlfn.CONFIDENCE.NORM(0.01,F358,B358)</f>
        <v>9.505509511169798</v>
      </c>
      <c r="O358" s="25">
        <v>357</v>
      </c>
      <c r="P358" s="25">
        <v>91.87</v>
      </c>
      <c r="R358" s="25">
        <f>ROUND(P357-(P358-P357)*O358,0)</f>
        <v>95</v>
      </c>
      <c r="S358" s="25">
        <f>_xlfn.STDEV.P(R$2:R358)</f>
        <v>1.5050717846079285</v>
      </c>
      <c r="T358" s="25">
        <f>_xlfn.CONFIDENCE.NORM(0.01,S358,O358)</f>
        <v>0.20518243792349594</v>
      </c>
    </row>
    <row r="359" spans="2:20" x14ac:dyDescent="0.25">
      <c r="B359" s="25">
        <v>358</v>
      </c>
      <c r="C359" s="25">
        <v>3552.62</v>
      </c>
      <c r="E359" s="25">
        <f>ROUND(C358-(C359-C358)*B359,0)</f>
        <v>3560</v>
      </c>
      <c r="F359" s="25">
        <f>_xlfn.STDEV.P(E$2:E359)</f>
        <v>69.628234332043732</v>
      </c>
      <c r="G359" s="25">
        <f>_xlfn.CONFIDENCE.NORM(0.01,F359,B359)</f>
        <v>9.4789656291665327</v>
      </c>
      <c r="O359" s="25">
        <v>358</v>
      </c>
      <c r="P359" s="25">
        <v>91.87</v>
      </c>
      <c r="R359" s="25">
        <f>ROUND(P358-(P359-P358)*O359,0)</f>
        <v>92</v>
      </c>
      <c r="S359" s="25">
        <f>_xlfn.STDEV.P(R$2:R359)</f>
        <v>1.5029743107633737</v>
      </c>
      <c r="T359" s="25">
        <f>_xlfn.CONFIDENCE.NORM(0.01,S359,O359)</f>
        <v>0.2046101264798238</v>
      </c>
    </row>
    <row r="360" spans="2:20" x14ac:dyDescent="0.25">
      <c r="B360" s="25">
        <v>359</v>
      </c>
      <c r="C360" s="25">
        <v>3552.14</v>
      </c>
      <c r="E360" s="25">
        <f>ROUND(C359-(C360-C359)*B360,0)</f>
        <v>3725</v>
      </c>
      <c r="F360" s="25">
        <f>_xlfn.STDEV.P(E$2:E360)</f>
        <v>70.084006977897218</v>
      </c>
      <c r="G360" s="25">
        <f>_xlfn.CONFIDENCE.NORM(0.01,F360,B360)</f>
        <v>9.5277154770993366</v>
      </c>
      <c r="O360" s="25">
        <v>359</v>
      </c>
      <c r="P360" s="25">
        <v>91.87</v>
      </c>
      <c r="R360" s="25">
        <f>ROUND(P359-(P360-P359)*O360,0)</f>
        <v>92</v>
      </c>
      <c r="S360" s="25">
        <f>_xlfn.STDEV.P(R$2:R360)</f>
        <v>1.5008855815945488</v>
      </c>
      <c r="T360" s="25">
        <f>_xlfn.CONFIDENCE.NORM(0.01,S360,O360)</f>
        <v>0.20404099882050827</v>
      </c>
    </row>
    <row r="361" spans="2:20" x14ac:dyDescent="0.25">
      <c r="B361" s="25">
        <v>360</v>
      </c>
      <c r="C361" s="25">
        <v>3552.24</v>
      </c>
      <c r="E361" s="25">
        <f>ROUND(C360-(C361-C360)*B361,0)</f>
        <v>3516</v>
      </c>
      <c r="F361" s="25">
        <f>_xlfn.STDEV.P(E$2:E361)</f>
        <v>70.022799637945056</v>
      </c>
      <c r="G361" s="25">
        <f>_xlfn.CONFIDENCE.NORM(0.01,F361,B361)</f>
        <v>9.5061639429404359</v>
      </c>
      <c r="O361" s="25">
        <v>360</v>
      </c>
      <c r="P361" s="25">
        <v>91.87</v>
      </c>
      <c r="R361" s="25">
        <f>ROUND(P360-(P361-P360)*O361,0)</f>
        <v>92</v>
      </c>
      <c r="S361" s="25">
        <f>_xlfn.STDEV.P(R$2:R361)</f>
        <v>1.4988055365074673</v>
      </c>
      <c r="T361" s="25">
        <f>_xlfn.CONFIDENCE.NORM(0.01,S361,O361)</f>
        <v>0.20347502845210305</v>
      </c>
    </row>
    <row r="362" spans="2:20" x14ac:dyDescent="0.25">
      <c r="B362" s="25">
        <v>361</v>
      </c>
      <c r="C362" s="25">
        <v>3552.11</v>
      </c>
      <c r="E362" s="25">
        <f>ROUND(C361-(C362-C361)*B362,0)</f>
        <v>3599</v>
      </c>
      <c r="F362" s="25">
        <f>_xlfn.STDEV.P(E$2:E362)</f>
        <v>69.957891060187038</v>
      </c>
      <c r="G362" s="25">
        <f>_xlfn.CONFIDENCE.NORM(0.01,F362,B362)</f>
        <v>9.4841887267005998</v>
      </c>
      <c r="O362" s="25">
        <v>361</v>
      </c>
      <c r="P362" s="25">
        <v>91.87</v>
      </c>
      <c r="R362" s="25">
        <f>ROUND(P361-(P362-P361)*O362,0)</f>
        <v>92</v>
      </c>
      <c r="S362" s="25">
        <f>_xlfn.STDEV.P(R$2:R362)</f>
        <v>1.496734115494319</v>
      </c>
      <c r="T362" s="25">
        <f>_xlfn.CONFIDENCE.NORM(0.01,S362,O362)</f>
        <v>0.20291218917429529</v>
      </c>
    </row>
    <row r="363" spans="2:20" x14ac:dyDescent="0.25">
      <c r="B363" s="25">
        <v>362</v>
      </c>
      <c r="C363" s="25">
        <v>3552.22</v>
      </c>
      <c r="E363" s="25">
        <f>ROUND(C362-(C363-C362)*B363,0)</f>
        <v>3512</v>
      </c>
      <c r="F363" s="25">
        <f>_xlfn.STDEV.P(E$2:E363)</f>
        <v>69.904307005419057</v>
      </c>
      <c r="G363" s="25">
        <f>_xlfn.CONFIDENCE.NORM(0.01,F363,B363)</f>
        <v>9.4638256115213402</v>
      </c>
      <c r="O363" s="25">
        <v>362</v>
      </c>
      <c r="P363" s="25">
        <v>91.87</v>
      </c>
      <c r="R363" s="25">
        <f>ROUND(P362-(P363-P362)*O363,0)</f>
        <v>92</v>
      </c>
      <c r="S363" s="25">
        <f>_xlfn.STDEV.P(R$2:R363)</f>
        <v>1.4946712591262263</v>
      </c>
      <c r="T363" s="25">
        <f>_xlfn.CONFIDENCE.NORM(0.01,S363,O363)</f>
        <v>0.20235245507586636</v>
      </c>
    </row>
    <row r="364" spans="2:20" x14ac:dyDescent="0.25">
      <c r="B364" s="25">
        <v>363</v>
      </c>
      <c r="C364" s="25">
        <v>3552.17</v>
      </c>
      <c r="E364" s="25">
        <f>ROUND(C363-(C364-C363)*B364,0)</f>
        <v>3570</v>
      </c>
      <c r="F364" s="25">
        <f>_xlfn.STDEV.P(E$2:E364)</f>
        <v>69.810493787940032</v>
      </c>
      <c r="G364" s="25">
        <f>_xlfn.CONFIDENCE.NORM(0.01,F364,B364)</f>
        <v>9.4380978794512647</v>
      </c>
      <c r="O364" s="25">
        <v>363</v>
      </c>
      <c r="P364" s="25">
        <v>91.88</v>
      </c>
      <c r="R364" s="25">
        <f>ROUND(P363-(P364-P363)*O364,0)</f>
        <v>88</v>
      </c>
      <c r="S364" s="25">
        <f>_xlfn.STDEV.P(R$2:R364)</f>
        <v>1.5066882212284101</v>
      </c>
      <c r="T364" s="25">
        <f>_xlfn.CONFIDENCE.NORM(0.01,S364,O364)</f>
        <v>0.20369818538981097</v>
      </c>
    </row>
    <row r="365" spans="2:20" x14ac:dyDescent="0.25">
      <c r="B365" s="25">
        <v>364</v>
      </c>
      <c r="C365" s="25">
        <v>3552.31</v>
      </c>
      <c r="E365" s="25">
        <f>ROUND(C364-(C365-C364)*B365,0)</f>
        <v>3501</v>
      </c>
      <c r="F365" s="25">
        <f>_xlfn.STDEV.P(E$2:E365)</f>
        <v>69.779853118358375</v>
      </c>
      <c r="G365" s="25">
        <f>_xlfn.CONFIDENCE.NORM(0.01,F365,B365)</f>
        <v>9.4209877418091761</v>
      </c>
      <c r="O365" s="25">
        <v>364</v>
      </c>
      <c r="P365" s="25">
        <v>91.88</v>
      </c>
      <c r="R365" s="25">
        <f>ROUND(P364-(P365-P364)*O365,0)</f>
        <v>92</v>
      </c>
      <c r="S365" s="25">
        <f>_xlfn.STDEV.P(R$2:R365)</f>
        <v>1.5046246271201329</v>
      </c>
      <c r="T365" s="25">
        <f>_xlfn.CONFIDENCE.NORM(0.01,S365,O365)</f>
        <v>0.20313958162221557</v>
      </c>
    </row>
    <row r="366" spans="2:20" x14ac:dyDescent="0.25">
      <c r="B366" s="25">
        <v>365</v>
      </c>
      <c r="C366" s="25">
        <v>3552.38</v>
      </c>
      <c r="E366" s="25">
        <f>ROUND(C365-(C366-C365)*B366,0)</f>
        <v>3527</v>
      </c>
      <c r="F366" s="25">
        <f>_xlfn.STDEV.P(E$2:E366)</f>
        <v>69.703661940363048</v>
      </c>
      <c r="G366" s="25">
        <f>_xlfn.CONFIDENCE.NORM(0.01,F366,B366)</f>
        <v>9.3978009469228159</v>
      </c>
      <c r="O366" s="25">
        <v>365</v>
      </c>
      <c r="P366" s="25">
        <v>91.88</v>
      </c>
      <c r="R366" s="25">
        <f>ROUND(P365-(P366-P365)*O366,0)</f>
        <v>92</v>
      </c>
      <c r="S366" s="25">
        <f>_xlfn.STDEV.P(R$2:R366)</f>
        <v>1.5025694887402561</v>
      </c>
      <c r="T366" s="25">
        <f>_xlfn.CONFIDENCE.NORM(0.01,S366,O366)</f>
        <v>0.2025840331915704</v>
      </c>
    </row>
    <row r="367" spans="2:20" x14ac:dyDescent="0.25">
      <c r="B367" s="25">
        <v>366</v>
      </c>
      <c r="C367" s="25">
        <v>3552.56</v>
      </c>
      <c r="E367" s="25">
        <f>ROUND(C366-(C367-C366)*B367,0)</f>
        <v>3487</v>
      </c>
      <c r="F367" s="25">
        <f>_xlfn.STDEV.P(E$2:E367)</f>
        <v>69.708148838656072</v>
      </c>
      <c r="G367" s="25">
        <f>_xlfn.CONFIDENCE.NORM(0.01,F367,B367)</f>
        <v>9.3855577589253052</v>
      </c>
      <c r="O367" s="25">
        <v>366</v>
      </c>
      <c r="P367" s="25">
        <v>91.88</v>
      </c>
      <c r="R367" s="25">
        <f>ROUND(P366-(P367-P366)*O367,0)</f>
        <v>92</v>
      </c>
      <c r="S367" s="25">
        <f>_xlfn.STDEV.P(R$2:R367)</f>
        <v>1.5005227485004531</v>
      </c>
      <c r="T367" s="25">
        <f>_xlfn.CONFIDENCE.NORM(0.01,S367,O367)</f>
        <v>0.20203151509917314</v>
      </c>
    </row>
    <row r="368" spans="2:20" x14ac:dyDescent="0.25">
      <c r="B368" s="25">
        <v>367</v>
      </c>
      <c r="C368" s="25">
        <v>3552.66</v>
      </c>
      <c r="E368" s="25">
        <f>ROUND(C367-(C368-C367)*B368,0)</f>
        <v>3516</v>
      </c>
      <c r="F368" s="25">
        <f>_xlfn.STDEV.P(E$2:E368)</f>
        <v>69.647911596907164</v>
      </c>
      <c r="G368" s="25">
        <f>_xlfn.CONFIDENCE.NORM(0.01,F368,B368)</f>
        <v>9.3646628426385963</v>
      </c>
      <c r="O368" s="25">
        <v>367</v>
      </c>
      <c r="P368" s="25">
        <v>91.88</v>
      </c>
      <c r="R368" s="25">
        <f>ROUND(P367-(P368-P367)*O368,0)</f>
        <v>92</v>
      </c>
      <c r="S368" s="25">
        <f>_xlfn.STDEV.P(R$2:R368)</f>
        <v>1.4984843493600122</v>
      </c>
      <c r="T368" s="25">
        <f>_xlfn.CONFIDENCE.NORM(0.01,S368,O368)</f>
        <v>0.20148200261830007</v>
      </c>
    </row>
    <row r="369" spans="2:20" x14ac:dyDescent="0.25">
      <c r="B369" s="25">
        <v>368</v>
      </c>
      <c r="C369" s="25">
        <v>3552.68</v>
      </c>
      <c r="E369" s="25">
        <f>ROUND(C368-(C369-C368)*B369,0)</f>
        <v>3545</v>
      </c>
      <c r="F369" s="25">
        <f>_xlfn.STDEV.P(E$2:E369)</f>
        <v>69.556567428845</v>
      </c>
      <c r="G369" s="25">
        <f>_xlfn.CONFIDENCE.NORM(0.01,F369,B369)</f>
        <v>9.3396652784069847</v>
      </c>
      <c r="O369" s="25">
        <v>368</v>
      </c>
      <c r="P369" s="25">
        <v>91.87</v>
      </c>
      <c r="R369" s="25">
        <f>ROUND(P368-(P369-P368)*O369,0)</f>
        <v>96</v>
      </c>
      <c r="S369" s="25">
        <f>_xlfn.STDEV.P(R$2:R369)</f>
        <v>1.5115144597929822</v>
      </c>
      <c r="T369" s="25">
        <f>_xlfn.CONFIDENCE.NORM(0.01,S369,O369)</f>
        <v>0.20295767372908471</v>
      </c>
    </row>
    <row r="370" spans="2:20" x14ac:dyDescent="0.25">
      <c r="B370" s="25">
        <v>369</v>
      </c>
      <c r="C370" s="25">
        <v>3552.79</v>
      </c>
      <c r="E370" s="25">
        <f>ROUND(C369-(C370-C369)*B370,0)</f>
        <v>3512</v>
      </c>
      <c r="F370" s="25">
        <f>_xlfn.STDEV.P(E$2:E370)</f>
        <v>69.503547643017683</v>
      </c>
      <c r="G370" s="25">
        <f>_xlfn.CONFIDENCE.NORM(0.01,F370,B370)</f>
        <v>9.3198917737105962</v>
      </c>
      <c r="O370" s="25">
        <v>369</v>
      </c>
      <c r="P370" s="25">
        <v>91.88</v>
      </c>
      <c r="R370" s="25">
        <f>ROUND(P369-(P370-P369)*O370,0)</f>
        <v>88</v>
      </c>
      <c r="S370" s="25">
        <f>_xlfn.STDEV.P(R$2:R370)</f>
        <v>1.52317067746338</v>
      </c>
      <c r="T370" s="25">
        <f>_xlfn.CONFIDENCE.NORM(0.01,S370,O370)</f>
        <v>0.20424548599677497</v>
      </c>
    </row>
    <row r="371" spans="2:20" x14ac:dyDescent="0.25">
      <c r="B371" s="25">
        <v>370</v>
      </c>
      <c r="C371" s="25">
        <v>3553.09</v>
      </c>
      <c r="E371" s="25">
        <f>ROUND(C370-(C371-C370)*B371,0)</f>
        <v>3442</v>
      </c>
      <c r="F371" s="25">
        <f>_xlfn.STDEV.P(E$2:E371)</f>
        <v>69.670133813950429</v>
      </c>
      <c r="G371" s="25">
        <f>_xlfn.CONFIDENCE.NORM(0.01,F371,B371)</f>
        <v>9.3295965229900197</v>
      </c>
      <c r="O371" s="25">
        <v>370</v>
      </c>
      <c r="P371" s="25">
        <v>91.89</v>
      </c>
      <c r="R371" s="25">
        <f>ROUND(P370-(P371-P370)*O371,0)</f>
        <v>88</v>
      </c>
      <c r="S371" s="25">
        <f>_xlfn.STDEV.P(R$2:R371)</f>
        <v>1.534603073241813</v>
      </c>
      <c r="T371" s="25">
        <f>_xlfn.CONFIDENCE.NORM(0.01,S371,O371)</f>
        <v>0.20550021526469064</v>
      </c>
    </row>
    <row r="372" spans="2:20" x14ac:dyDescent="0.25">
      <c r="B372" s="25">
        <v>371</v>
      </c>
      <c r="C372" s="25">
        <v>3553.11</v>
      </c>
      <c r="E372" s="25">
        <f>ROUND(C371-(C372-C371)*B372,0)</f>
        <v>3546</v>
      </c>
      <c r="F372" s="25">
        <f>_xlfn.STDEV.P(E$2:E372)</f>
        <v>69.578792987041808</v>
      </c>
      <c r="G372" s="25">
        <f>_xlfn.CONFIDENCE.NORM(0.01,F372,B372)</f>
        <v>9.3047994137807102</v>
      </c>
      <c r="O372" s="25">
        <v>371</v>
      </c>
      <c r="P372" s="25">
        <v>91.89</v>
      </c>
      <c r="R372" s="25">
        <f>ROUND(P371-(P372-P371)*O372,0)</f>
        <v>92</v>
      </c>
      <c r="S372" s="25">
        <f>_xlfn.STDEV.P(R$2:R372)</f>
        <v>1.5325421787825875</v>
      </c>
      <c r="T372" s="25">
        <f>_xlfn.CONFIDENCE.NORM(0.01,S372,O372)</f>
        <v>0.20494746968930866</v>
      </c>
    </row>
    <row r="373" spans="2:20" x14ac:dyDescent="0.25">
      <c r="B373" s="25">
        <v>372</v>
      </c>
      <c r="C373" s="25">
        <v>3553</v>
      </c>
      <c r="E373" s="25">
        <f>ROUND(C372-(C373-C372)*B373,0)</f>
        <v>3594</v>
      </c>
      <c r="F373" s="25">
        <f>_xlfn.STDEV.P(E$2:E373)</f>
        <v>69.510753052028548</v>
      </c>
      <c r="G373" s="25">
        <f>_xlfn.CONFIDENCE.NORM(0.01,F373,B373)</f>
        <v>9.2831977775152588</v>
      </c>
      <c r="O373" s="25">
        <v>372</v>
      </c>
      <c r="P373" s="25">
        <v>91.89</v>
      </c>
      <c r="R373" s="25">
        <f>ROUND(P372-(P373-P372)*O373,0)</f>
        <v>92</v>
      </c>
      <c r="S373" s="25">
        <f>_xlfn.STDEV.P(R$2:R373)</f>
        <v>1.5304895649204679</v>
      </c>
      <c r="T373" s="25">
        <f>_xlfn.CONFIDENCE.NORM(0.01,S373,O373)</f>
        <v>0.20439768961998539</v>
      </c>
    </row>
    <row r="374" spans="2:20" x14ac:dyDescent="0.25">
      <c r="B374" s="25">
        <v>373</v>
      </c>
      <c r="C374" s="25">
        <v>3553.21</v>
      </c>
      <c r="E374" s="25">
        <f>ROUND(C373-(C374-C373)*B374,0)</f>
        <v>3475</v>
      </c>
      <c r="F374" s="25">
        <f>_xlfn.STDEV.P(E$2:E374)</f>
        <v>69.54912567222965</v>
      </c>
      <c r="G374" s="25">
        <f>_xlfn.CONFIDENCE.NORM(0.01,F374,B374)</f>
        <v>9.2758632705401656</v>
      </c>
      <c r="O374" s="25">
        <v>373</v>
      </c>
      <c r="P374" s="25">
        <v>91.9</v>
      </c>
      <c r="R374" s="25">
        <f>ROUND(P373-(P374-P373)*O374,0)</f>
        <v>88</v>
      </c>
      <c r="S374" s="25">
        <f>_xlfn.STDEV.P(R$2:R374)</f>
        <v>1.5416893984972921</v>
      </c>
      <c r="T374" s="25">
        <f>_xlfn.CONFIDENCE.NORM(0.01,S374,O374)</f>
        <v>0.20561725151653856</v>
      </c>
    </row>
    <row r="375" spans="2:20" x14ac:dyDescent="0.25">
      <c r="B375" s="25">
        <v>374</v>
      </c>
      <c r="C375" s="25">
        <v>3552.92</v>
      </c>
      <c r="E375" s="25">
        <f>ROUND(C374-(C375-C374)*B375,0)</f>
        <v>3662</v>
      </c>
      <c r="F375" s="25">
        <f>_xlfn.STDEV.P(E$2:E375)</f>
        <v>69.665459070333668</v>
      </c>
      <c r="G375" s="25">
        <f>_xlfn.CONFIDENCE.NORM(0.01,F375,B375)</f>
        <v>9.2789488732755832</v>
      </c>
      <c r="O375" s="25">
        <v>374</v>
      </c>
      <c r="P375" s="25">
        <v>91.9</v>
      </c>
      <c r="R375" s="25">
        <f>ROUND(P374-(P375-P374)*O375,0)</f>
        <v>92</v>
      </c>
      <c r="S375" s="25">
        <f>_xlfn.STDEV.P(R$2:R375)</f>
        <v>1.5396373237203504</v>
      </c>
      <c r="T375" s="25">
        <f>_xlfn.CONFIDENCE.NORM(0.01,S375,O375)</f>
        <v>0.20506885622851825</v>
      </c>
    </row>
    <row r="376" spans="2:20" x14ac:dyDescent="0.25">
      <c r="B376" s="25">
        <v>375</v>
      </c>
      <c r="C376" s="25">
        <v>3552.95</v>
      </c>
      <c r="E376" s="25">
        <f>ROUND(C375-(C376-C375)*B376,0)</f>
        <v>3542</v>
      </c>
      <c r="F376" s="25">
        <f>_xlfn.STDEV.P(E$2:E376)</f>
        <v>69.577259835539792</v>
      </c>
      <c r="G376" s="25">
        <f>_xlfn.CONFIDENCE.NORM(0.01,F376,B376)</f>
        <v>9.2548368389199513</v>
      </c>
      <c r="O376" s="25">
        <v>375</v>
      </c>
      <c r="P376" s="25">
        <v>91.89</v>
      </c>
      <c r="R376" s="25">
        <f>ROUND(P375-(P376-P375)*O376,0)</f>
        <v>96</v>
      </c>
      <c r="S376" s="25">
        <f>_xlfn.STDEV.P(R$2:R376)</f>
        <v>1.5521180138407269</v>
      </c>
      <c r="T376" s="25">
        <f>_xlfn.CONFIDENCE.NORM(0.01,S376,O376)</f>
        <v>0.20645537071735964</v>
      </c>
    </row>
    <row r="377" spans="2:20" x14ac:dyDescent="0.25">
      <c r="B377" s="25">
        <v>376</v>
      </c>
      <c r="C377" s="25">
        <v>3553.11</v>
      </c>
      <c r="E377" s="25">
        <f>ROUND(C376-(C377-C376)*B377,0)</f>
        <v>3493</v>
      </c>
      <c r="F377" s="25">
        <f>_xlfn.STDEV.P(E$2:E377)</f>
        <v>69.564585020531609</v>
      </c>
      <c r="G377" s="25">
        <f>_xlfn.CONFIDENCE.NORM(0.01,F377,B377)</f>
        <v>9.2408379810277577</v>
      </c>
      <c r="O377" s="25">
        <v>376</v>
      </c>
      <c r="P377" s="25">
        <v>91.89</v>
      </c>
      <c r="R377" s="25">
        <f>ROUND(P376-(P377-P376)*O377,0)</f>
        <v>92</v>
      </c>
      <c r="S377" s="25">
        <f>_xlfn.STDEV.P(R$2:R377)</f>
        <v>1.5500609150601925</v>
      </c>
      <c r="T377" s="25">
        <f>_xlfn.CONFIDENCE.NORM(0.01,S377,O377)</f>
        <v>0.20590738480747434</v>
      </c>
    </row>
    <row r="378" spans="2:20" x14ac:dyDescent="0.25">
      <c r="B378" s="25">
        <v>377</v>
      </c>
      <c r="C378" s="25">
        <v>3553.15</v>
      </c>
      <c r="E378" s="25">
        <f>ROUND(C377-(C378-C377)*B378,0)</f>
        <v>3538</v>
      </c>
      <c r="F378" s="25">
        <f>_xlfn.STDEV.P(E$2:E378)</f>
        <v>69.479540131716277</v>
      </c>
      <c r="G378" s="25">
        <f>_xlfn.CONFIDENCE.NORM(0.01,F378,B378)</f>
        <v>9.2172918682741987</v>
      </c>
      <c r="O378" s="25">
        <v>377</v>
      </c>
      <c r="P378" s="25">
        <v>91.89</v>
      </c>
      <c r="R378" s="25">
        <f>ROUND(P377-(P378-P377)*O378,0)</f>
        <v>92</v>
      </c>
      <c r="S378" s="25">
        <f>_xlfn.STDEV.P(R$2:R378)</f>
        <v>1.5480119736087337</v>
      </c>
      <c r="T378" s="25">
        <f>_xlfn.CONFIDENCE.NORM(0.01,S378,O378)</f>
        <v>0.20536230017189688</v>
      </c>
    </row>
    <row r="379" spans="2:20" x14ac:dyDescent="0.25">
      <c r="B379" s="25">
        <v>378</v>
      </c>
      <c r="C379" s="25">
        <v>3553.4</v>
      </c>
      <c r="E379" s="25">
        <f>ROUND(C378-(C379-C378)*B379,0)</f>
        <v>3459</v>
      </c>
      <c r="F379" s="25">
        <f>_xlfn.STDEV.P(E$2:E379)</f>
        <v>69.571792530799456</v>
      </c>
      <c r="G379" s="25">
        <f>_xlfn.CONFIDENCE.NORM(0.01,F379,B379)</f>
        <v>9.2173137938427043</v>
      </c>
      <c r="O379" s="25">
        <v>378</v>
      </c>
      <c r="P379" s="25">
        <v>91.89</v>
      </c>
      <c r="R379" s="25">
        <f>ROUND(P378-(P379-P378)*O379,0)</f>
        <v>92</v>
      </c>
      <c r="S379" s="25">
        <f>_xlfn.STDEV.P(R$2:R379)</f>
        <v>1.5459711357171335</v>
      </c>
      <c r="T379" s="25">
        <f>_xlfn.CONFIDENCE.NORM(0.01,S379,O379)</f>
        <v>0.2048200938306981</v>
      </c>
    </row>
    <row r="380" spans="2:20" x14ac:dyDescent="0.25">
      <c r="B380" s="25">
        <v>379</v>
      </c>
      <c r="C380" s="25">
        <v>3553.62</v>
      </c>
      <c r="E380" s="25">
        <f>ROUND(C379-(C380-C379)*B380,0)</f>
        <v>3470</v>
      </c>
      <c r="F380" s="25">
        <f>_xlfn.STDEV.P(E$2:E380)</f>
        <v>69.623923349056554</v>
      </c>
      <c r="G380" s="25">
        <f>_xlfn.CONFIDENCE.NORM(0.01,F380,B380)</f>
        <v>9.2120432224018725</v>
      </c>
      <c r="O380" s="25">
        <v>379</v>
      </c>
      <c r="P380" s="25">
        <v>91.89</v>
      </c>
      <c r="R380" s="25">
        <f>ROUND(P379-(P380-P379)*O380,0)</f>
        <v>92</v>
      </c>
      <c r="S380" s="25">
        <f>_xlfn.STDEV.P(R$2:R380)</f>
        <v>1.5439383481110454</v>
      </c>
      <c r="T380" s="25">
        <f>_xlfn.CONFIDENCE.NORM(0.01,S380,O380)</f>
        <v>0.20428074304599533</v>
      </c>
    </row>
    <row r="381" spans="2:20" x14ac:dyDescent="0.25">
      <c r="B381" s="25">
        <v>380</v>
      </c>
      <c r="C381" s="25">
        <v>3553.67</v>
      </c>
      <c r="E381" s="25">
        <f>ROUND(C380-(C381-C380)*B381,0)</f>
        <v>3535</v>
      </c>
      <c r="F381" s="25">
        <f>_xlfn.STDEV.P(E$2:E381)</f>
        <v>69.541393390820446</v>
      </c>
      <c r="G381" s="25">
        <f>_xlfn.CONFIDENCE.NORM(0.01,F381,B381)</f>
        <v>9.1890088458210926</v>
      </c>
      <c r="O381" s="25">
        <v>380</v>
      </c>
      <c r="P381" s="25">
        <v>91.89</v>
      </c>
      <c r="R381" s="25">
        <f>ROUND(P380-(P381-P380)*O381,0)</f>
        <v>92</v>
      </c>
      <c r="S381" s="25">
        <f>_xlfn.STDEV.P(R$2:R381)</f>
        <v>1.5419135580051566</v>
      </c>
      <c r="T381" s="25">
        <f>_xlfn.CONFIDENCE.NORM(0.01,S381,O381)</f>
        <v>0.20374422531877451</v>
      </c>
    </row>
    <row r="382" spans="2:20" x14ac:dyDescent="0.25">
      <c r="B382" s="25">
        <v>381</v>
      </c>
      <c r="C382" s="25">
        <v>3553.89</v>
      </c>
      <c r="E382" s="25">
        <f>ROUND(C381-(C382-C381)*B382,0)</f>
        <v>3470</v>
      </c>
      <c r="F382" s="25">
        <f>_xlfn.STDEV.P(E$2:E382)</f>
        <v>69.592411214527147</v>
      </c>
      <c r="G382" s="25">
        <f>_xlfn.CONFIDENCE.NORM(0.01,F382,B382)</f>
        <v>9.1836743583751996</v>
      </c>
      <c r="O382" s="25">
        <v>381</v>
      </c>
      <c r="P382" s="25">
        <v>91.88</v>
      </c>
      <c r="R382" s="25">
        <f>ROUND(P381-(P382-P381)*O382,0)</f>
        <v>96</v>
      </c>
      <c r="S382" s="25">
        <f>_xlfn.STDEV.P(R$2:R382)</f>
        <v>1.5540904940600666</v>
      </c>
      <c r="T382" s="25">
        <f>_xlfn.CONFIDENCE.NORM(0.01,S382,O382)</f>
        <v>0.20508358270412677</v>
      </c>
    </row>
    <row r="383" spans="2:20" x14ac:dyDescent="0.25">
      <c r="B383" s="25">
        <v>382</v>
      </c>
      <c r="C383" s="25">
        <v>3553.71</v>
      </c>
      <c r="E383" s="25">
        <f>ROUND(C382-(C383-C382)*B383,0)</f>
        <v>3623</v>
      </c>
      <c r="F383" s="25">
        <f>_xlfn.STDEV.P(E$2:E383)</f>
        <v>69.583725069520284</v>
      </c>
      <c r="G383" s="25">
        <f>_xlfn.CONFIDENCE.NORM(0.01,F383,B383)</f>
        <v>9.1705012102552566</v>
      </c>
      <c r="O383" s="25">
        <v>382</v>
      </c>
      <c r="P383" s="25">
        <v>91.88</v>
      </c>
      <c r="R383" s="25">
        <f>ROUND(P382-(P383-P382)*O383,0)</f>
        <v>92</v>
      </c>
      <c r="S383" s="25">
        <f>_xlfn.STDEV.P(R$2:R383)</f>
        <v>1.5520612640974747</v>
      </c>
      <c r="T383" s="25">
        <f>_xlfn.CONFIDENCE.NORM(0.01,S383,O383)</f>
        <v>0.20454753876105355</v>
      </c>
    </row>
    <row r="384" spans="2:20" x14ac:dyDescent="0.25">
      <c r="B384" s="25">
        <v>383</v>
      </c>
      <c r="C384" s="25">
        <v>3553.55</v>
      </c>
      <c r="E384" s="25">
        <f>ROUND(C383-(C384-C383)*B384,0)</f>
        <v>3615</v>
      </c>
      <c r="F384" s="25">
        <f>_xlfn.STDEV.P(E$2:E384)</f>
        <v>69.55605501057731</v>
      </c>
      <c r="G384" s="25">
        <f>_xlfn.CONFIDENCE.NORM(0.01,F384,B384)</f>
        <v>9.1548795537747569</v>
      </c>
      <c r="O384" s="25">
        <v>383</v>
      </c>
      <c r="P384" s="25">
        <v>91.88</v>
      </c>
      <c r="R384" s="25">
        <f>ROUND(P383-(P384-P383)*O384,0)</f>
        <v>92</v>
      </c>
      <c r="S384" s="25">
        <f>_xlfn.STDEV.P(R$2:R384)</f>
        <v>1.55003996224125</v>
      </c>
      <c r="T384" s="25">
        <f>_xlfn.CONFIDENCE.NORM(0.01,S384,O384)</f>
        <v>0.20401428970775146</v>
      </c>
    </row>
    <row r="385" spans="2:20" x14ac:dyDescent="0.25">
      <c r="B385" s="25">
        <v>384</v>
      </c>
      <c r="C385" s="25">
        <v>3553.73</v>
      </c>
      <c r="E385" s="25">
        <f>ROUND(C384-(C385-C384)*B385,0)</f>
        <v>3484</v>
      </c>
      <c r="F385" s="25">
        <f>_xlfn.STDEV.P(E$2:E385)</f>
        <v>69.565113427918362</v>
      </c>
      <c r="G385" s="25">
        <f>_xlfn.CONFIDENCE.NORM(0.01,F385,B385)</f>
        <v>9.1441420708266055</v>
      </c>
      <c r="O385" s="25">
        <v>384</v>
      </c>
      <c r="P385" s="25">
        <v>91.88</v>
      </c>
      <c r="R385" s="25">
        <f>ROUND(P384-(P385-P384)*O385,0)</f>
        <v>92</v>
      </c>
      <c r="S385" s="25">
        <f>_xlfn.STDEV.P(R$2:R385)</f>
        <v>1.5480265370015671</v>
      </c>
      <c r="T385" s="25">
        <f>_xlfn.CONFIDENCE.NORM(0.01,S385,O385)</f>
        <v>0.20348381374263833</v>
      </c>
    </row>
    <row r="386" spans="2:20" x14ac:dyDescent="0.25">
      <c r="B386" s="25">
        <v>385</v>
      </c>
      <c r="C386" s="25">
        <v>3553.97</v>
      </c>
      <c r="E386" s="25">
        <f>ROUND(C385-(C386-C385)*B386,0)</f>
        <v>3461</v>
      </c>
      <c r="F386" s="25">
        <f>_xlfn.STDEV.P(E$2:E386)</f>
        <v>69.645815951435594</v>
      </c>
      <c r="G386" s="25">
        <f>_xlfn.CONFIDENCE.NORM(0.01,F386,B386)</f>
        <v>9.1428531783746863</v>
      </c>
      <c r="O386" s="25">
        <v>385</v>
      </c>
      <c r="P386" s="25">
        <v>91.89</v>
      </c>
      <c r="R386" s="25">
        <f>ROUND(P385-(P386-P385)*O386,0)</f>
        <v>88</v>
      </c>
      <c r="S386" s="25">
        <f>_xlfn.STDEV.P(R$2:R386)</f>
        <v>1.5588002617493031</v>
      </c>
      <c r="T386" s="25">
        <f>_xlfn.CONFIDENCE.NORM(0.01,S386,O386)</f>
        <v>0.20463371320861287</v>
      </c>
    </row>
    <row r="387" spans="2:20" x14ac:dyDescent="0.25">
      <c r="B387" s="25">
        <v>386</v>
      </c>
      <c r="C387" s="25">
        <v>3553.93</v>
      </c>
      <c r="E387" s="25">
        <f>ROUND(C386-(C387-C386)*B387,0)</f>
        <v>3569</v>
      </c>
      <c r="F387" s="25">
        <f>_xlfn.STDEV.P(E$2:E387)</f>
        <v>69.558395074770516</v>
      </c>
      <c r="G387" s="25">
        <f>_xlfn.CONFIDENCE.NORM(0.01,F387,B387)</f>
        <v>9.1195409998250909</v>
      </c>
      <c r="O387" s="25">
        <v>386</v>
      </c>
      <c r="P387" s="25">
        <v>91.89</v>
      </c>
      <c r="R387" s="25">
        <f>ROUND(P386-(P387-P386)*O387,0)</f>
        <v>92</v>
      </c>
      <c r="S387" s="25">
        <f>_xlfn.STDEV.P(R$2:R387)</f>
        <v>1.5567873839128756</v>
      </c>
      <c r="T387" s="25">
        <f>_xlfn.CONFIDENCE.NORM(0.01,S387,O387)</f>
        <v>0.20410457084788844</v>
      </c>
    </row>
    <row r="388" spans="2:20" x14ac:dyDescent="0.25">
      <c r="B388" s="25">
        <v>387</v>
      </c>
      <c r="C388" s="25">
        <v>3553.8</v>
      </c>
      <c r="E388" s="25">
        <f>ROUND(C387-(C388-C387)*B388,0)</f>
        <v>3604</v>
      </c>
      <c r="F388" s="25">
        <f>_xlfn.STDEV.P(E$2:E388)</f>
        <v>69.510063391273277</v>
      </c>
      <c r="G388" s="25">
        <f>_xlfn.CONFIDENCE.NORM(0.01,F388,B388)</f>
        <v>9.1014226317809399</v>
      </c>
      <c r="O388" s="25">
        <v>387</v>
      </c>
      <c r="P388" s="25">
        <v>91.89</v>
      </c>
      <c r="R388" s="25">
        <f>ROUND(P387-(P388-P387)*O388,0)</f>
        <v>92</v>
      </c>
      <c r="S388" s="25">
        <f>_xlfn.STDEV.P(R$2:R388)</f>
        <v>1.554782283528807</v>
      </c>
      <c r="T388" s="25">
        <f>_xlfn.CONFIDENCE.NORM(0.01,S388,O388)</f>
        <v>0.20357815793011788</v>
      </c>
    </row>
    <row r="389" spans="2:20" x14ac:dyDescent="0.25">
      <c r="B389" s="25">
        <v>388</v>
      </c>
      <c r="C389" s="25">
        <v>3553.45</v>
      </c>
      <c r="E389" s="25">
        <f>ROUND(C388-(C389-C388)*B389,0)</f>
        <v>3690</v>
      </c>
      <c r="F389" s="25">
        <f>_xlfn.STDEV.P(E$2:E389)</f>
        <v>69.748344907492012</v>
      </c>
      <c r="G389" s="25">
        <f>_xlfn.CONFIDENCE.NORM(0.01,F389,B389)</f>
        <v>9.1208460058175298</v>
      </c>
      <c r="O389" s="25">
        <v>388</v>
      </c>
      <c r="P389" s="25">
        <v>91.88</v>
      </c>
      <c r="R389" s="25">
        <f>ROUND(P388-(P389-P388)*O389,0)</f>
        <v>96</v>
      </c>
      <c r="S389" s="25">
        <f>_xlfn.STDEV.P(R$2:R389)</f>
        <v>1.5665982389814037</v>
      </c>
      <c r="T389" s="25">
        <f>_xlfn.CONFIDENCE.NORM(0.01,S389,O389)</f>
        <v>0.20486079361002146</v>
      </c>
    </row>
    <row r="390" spans="2:20" x14ac:dyDescent="0.25">
      <c r="B390" s="25">
        <v>389</v>
      </c>
      <c r="C390" s="25">
        <v>3553.49</v>
      </c>
      <c r="E390" s="25">
        <f>ROUND(C389-(C390-C389)*B390,0)</f>
        <v>3538</v>
      </c>
      <c r="F390" s="25">
        <f>_xlfn.STDEV.P(E$2:E390)</f>
        <v>69.665354251539171</v>
      </c>
      <c r="G390" s="25">
        <f>_xlfn.CONFIDENCE.NORM(0.01,F390,B390)</f>
        <v>9.0982764520598316</v>
      </c>
      <c r="O390" s="25">
        <v>389</v>
      </c>
      <c r="P390" s="25">
        <v>91.89</v>
      </c>
      <c r="R390" s="25">
        <f>ROUND(P389-(P390-P389)*O390,0)</f>
        <v>88</v>
      </c>
      <c r="S390" s="25">
        <f>_xlfn.STDEV.P(R$2:R390)</f>
        <v>1.5770948012007837</v>
      </c>
      <c r="T390" s="25">
        <f>_xlfn.CONFIDENCE.NORM(0.01,S390,O390)</f>
        <v>0.20596815514096165</v>
      </c>
    </row>
    <row r="391" spans="2:20" x14ac:dyDescent="0.25">
      <c r="B391" s="25">
        <v>390</v>
      </c>
      <c r="C391" s="25">
        <v>3553.45</v>
      </c>
      <c r="E391" s="25">
        <f>ROUND(C390-(C391-C390)*B391,0)</f>
        <v>3569</v>
      </c>
      <c r="F391" s="25">
        <f>_xlfn.STDEV.P(E$2:E391)</f>
        <v>69.578604062791868</v>
      </c>
      <c r="G391" s="25">
        <f>_xlfn.CONFIDENCE.NORM(0.01,F391,B391)</f>
        <v>9.0752894914175641</v>
      </c>
      <c r="O391" s="25">
        <v>390</v>
      </c>
      <c r="P391" s="25">
        <v>91.9</v>
      </c>
      <c r="R391" s="25">
        <f>ROUND(P390-(P391-P390)*O391,0)</f>
        <v>88</v>
      </c>
      <c r="S391" s="25">
        <f>_xlfn.STDEV.P(R$2:R391)</f>
        <v>1.5874053368577778</v>
      </c>
      <c r="T391" s="25">
        <f>_xlfn.CONFIDENCE.NORM(0.01,S391,O391)</f>
        <v>0.20704874963005254</v>
      </c>
    </row>
    <row r="392" spans="2:20" x14ac:dyDescent="0.25">
      <c r="B392" s="25">
        <v>391</v>
      </c>
      <c r="C392" s="25">
        <v>3553.7</v>
      </c>
      <c r="E392" s="25">
        <f>ROUND(C391-(C392-C391)*B392,0)</f>
        <v>3456</v>
      </c>
      <c r="F392" s="25">
        <f>_xlfn.STDEV.P(E$2:E392)</f>
        <v>69.676885231063324</v>
      </c>
      <c r="G392" s="25">
        <f>_xlfn.CONFIDENCE.NORM(0.01,F392,B392)</f>
        <v>9.0764794567598859</v>
      </c>
      <c r="O392" s="25">
        <v>391</v>
      </c>
      <c r="P392" s="25">
        <v>91.9</v>
      </c>
      <c r="R392" s="25">
        <f>ROUND(P391-(P392-P391)*O392,0)</f>
        <v>92</v>
      </c>
      <c r="S392" s="25">
        <f>_xlfn.STDEV.P(R$2:R392)</f>
        <v>1.5853829339827135</v>
      </c>
      <c r="T392" s="25">
        <f>_xlfn.CONFIDENCE.NORM(0.01,S392,O392)</f>
        <v>0.2065203630109545</v>
      </c>
    </row>
    <row r="393" spans="2:20" x14ac:dyDescent="0.25">
      <c r="B393" s="25">
        <v>392</v>
      </c>
      <c r="C393" s="25">
        <v>3553.77</v>
      </c>
      <c r="E393" s="25">
        <f>ROUND(C392-(C393-C392)*B393,0)</f>
        <v>3526</v>
      </c>
      <c r="F393" s="25">
        <f>_xlfn.STDEV.P(E$2:E393)</f>
        <v>69.605328716372611</v>
      </c>
      <c r="G393" s="25">
        <f>_xlfn.CONFIDENCE.NORM(0.01,F393,B393)</f>
        <v>9.0555854888973268</v>
      </c>
      <c r="O393" s="25">
        <v>392</v>
      </c>
      <c r="P393" s="25">
        <v>91.9</v>
      </c>
      <c r="R393" s="25">
        <f>ROUND(P392-(P393-P392)*O393,0)</f>
        <v>92</v>
      </c>
      <c r="S393" s="25">
        <f>_xlfn.STDEV.P(R$2:R393)</f>
        <v>1.5833682410779955</v>
      </c>
      <c r="T393" s="25">
        <f>_xlfn.CONFIDENCE.NORM(0.01,S393,O393)</f>
        <v>0.20599466638412856</v>
      </c>
    </row>
    <row r="394" spans="2:20" x14ac:dyDescent="0.25">
      <c r="B394" s="25">
        <v>393</v>
      </c>
      <c r="C394" s="25">
        <v>3553.66</v>
      </c>
      <c r="E394" s="25">
        <f>ROUND(C393-(C394-C393)*B394,0)</f>
        <v>3597</v>
      </c>
      <c r="F394" s="25">
        <f>_xlfn.STDEV.P(E$2:E394)</f>
        <v>69.546283858178569</v>
      </c>
      <c r="G394" s="25">
        <f>_xlfn.CONFIDENCE.NORM(0.01,F394,B394)</f>
        <v>9.0363851502782868</v>
      </c>
      <c r="O394" s="25">
        <v>393</v>
      </c>
      <c r="P394" s="25">
        <v>91.9</v>
      </c>
      <c r="R394" s="25">
        <f>ROUND(P393-(P394-P393)*O394,0)</f>
        <v>92</v>
      </c>
      <c r="S394" s="25">
        <f>_xlfn.STDEV.P(R$2:R394)</f>
        <v>1.5813612092814133</v>
      </c>
      <c r="T394" s="25">
        <f>_xlfn.CONFIDENCE.NORM(0.01,S394,O394)</f>
        <v>0.20547163925993456</v>
      </c>
    </row>
    <row r="395" spans="2:20" x14ac:dyDescent="0.25">
      <c r="B395" s="25">
        <v>394</v>
      </c>
      <c r="C395" s="25">
        <v>3554.04</v>
      </c>
      <c r="E395" s="25">
        <f>ROUND(C394-(C395-C394)*B395,0)</f>
        <v>3404</v>
      </c>
      <c r="F395" s="25">
        <f>_xlfn.STDEV.P(E$2:E395)</f>
        <v>69.882461190747463</v>
      </c>
      <c r="G395" s="25">
        <f>_xlfn.CONFIDENCE.NORM(0.01,F395,B395)</f>
        <v>9.0685355672979178</v>
      </c>
      <c r="O395" s="25">
        <v>394</v>
      </c>
      <c r="P395" s="25">
        <v>91.89</v>
      </c>
      <c r="R395" s="25">
        <f>ROUND(P394-(P395-P394)*O395,0)</f>
        <v>96</v>
      </c>
      <c r="S395" s="25">
        <f>_xlfn.STDEV.P(R$2:R395)</f>
        <v>1.5927946867676168</v>
      </c>
      <c r="T395" s="25">
        <f>_xlfn.CONFIDENCE.NORM(0.01,S395,O395)</f>
        <v>0.20669442693108417</v>
      </c>
    </row>
    <row r="396" spans="2:20" x14ac:dyDescent="0.25">
      <c r="B396" s="25">
        <v>395</v>
      </c>
      <c r="C396" s="25">
        <v>3553.72</v>
      </c>
      <c r="E396" s="25">
        <f>ROUND(C395-(C396-C395)*B396,0)</f>
        <v>3680</v>
      </c>
      <c r="F396" s="25">
        <f>_xlfn.STDEV.P(E$2:E396)</f>
        <v>70.069484409473077</v>
      </c>
      <c r="G396" s="25">
        <f>_xlfn.CONFIDENCE.NORM(0.01,F396,B396)</f>
        <v>9.081288098138474</v>
      </c>
      <c r="O396" s="25">
        <v>395</v>
      </c>
      <c r="P396" s="25">
        <v>91.9</v>
      </c>
      <c r="R396" s="25">
        <f>ROUND(P395-(P396-P395)*O396,0)</f>
        <v>88</v>
      </c>
      <c r="S396" s="25">
        <f>_xlfn.STDEV.P(R$2:R396)</f>
        <v>1.6028439014277645</v>
      </c>
      <c r="T396" s="25">
        <f>_xlfn.CONFIDENCE.NORM(0.01,S396,O396)</f>
        <v>0.20773504140758178</v>
      </c>
    </row>
    <row r="397" spans="2:20" x14ac:dyDescent="0.25">
      <c r="B397" s="25">
        <v>396</v>
      </c>
      <c r="C397" s="25">
        <v>3553.93</v>
      </c>
      <c r="E397" s="25">
        <f>ROUND(C396-(C397-C396)*B397,0)</f>
        <v>3471</v>
      </c>
      <c r="F397" s="25">
        <f>_xlfn.STDEV.P(E$2:E397)</f>
        <v>70.113247956621109</v>
      </c>
      <c r="G397" s="25">
        <f>_xlfn.CONFIDENCE.NORM(0.01,F397,B397)</f>
        <v>9.0754793436805041</v>
      </c>
      <c r="O397" s="25">
        <v>396</v>
      </c>
      <c r="P397" s="25">
        <v>91.9</v>
      </c>
      <c r="R397" s="25">
        <f>ROUND(P396-(P397-P396)*O397,0)</f>
        <v>92</v>
      </c>
      <c r="S397" s="25">
        <f>_xlfn.STDEV.P(R$2:R397)</f>
        <v>1.6008272437637026</v>
      </c>
      <c r="T397" s="25">
        <f>_xlfn.CONFIDENCE.NORM(0.01,S397,O397)</f>
        <v>0.20721154713253456</v>
      </c>
    </row>
    <row r="398" spans="2:20" x14ac:dyDescent="0.25">
      <c r="B398" s="25">
        <v>397</v>
      </c>
      <c r="C398" s="25">
        <v>3553.69</v>
      </c>
      <c r="E398" s="25">
        <f>ROUND(C397-(C398-C397)*B398,0)</f>
        <v>3649</v>
      </c>
      <c r="F398" s="25">
        <f>_xlfn.STDEV.P(E$2:E398)</f>
        <v>70.178022332992597</v>
      </c>
      <c r="G398" s="25">
        <f>_xlfn.CONFIDENCE.NORM(0.01,F398,B398)</f>
        <v>9.0724159099495782</v>
      </c>
      <c r="O398" s="25">
        <v>397</v>
      </c>
      <c r="P398" s="25">
        <v>91.9</v>
      </c>
      <c r="R398" s="25">
        <f>ROUND(P397-(P398-P397)*O398,0)</f>
        <v>92</v>
      </c>
      <c r="S398" s="25">
        <f>_xlfn.STDEV.P(R$2:R398)</f>
        <v>1.5988181787431182</v>
      </c>
      <c r="T398" s="25">
        <f>_xlfn.CONFIDENCE.NORM(0.01,S398,O398)</f>
        <v>0.20669068462943008</v>
      </c>
    </row>
    <row r="399" spans="2:20" x14ac:dyDescent="0.25">
      <c r="B399" s="25">
        <v>398</v>
      </c>
      <c r="C399" s="25">
        <v>3553.88</v>
      </c>
      <c r="E399" s="25">
        <f>ROUND(C398-(C399-C398)*B399,0)</f>
        <v>3478</v>
      </c>
      <c r="F399" s="25">
        <f>_xlfn.STDEV.P(E$2:E399)</f>
        <v>70.200714964706904</v>
      </c>
      <c r="G399" s="25">
        <f>_xlfn.CONFIDENCE.NORM(0.01,F399,B399)</f>
        <v>9.0639411856231593</v>
      </c>
      <c r="O399" s="25">
        <v>398</v>
      </c>
      <c r="P399" s="25">
        <v>91.9</v>
      </c>
      <c r="R399" s="25">
        <f>ROUND(P398-(P399-P398)*O399,0)</f>
        <v>92</v>
      </c>
      <c r="S399" s="25">
        <f>_xlfn.STDEV.P(R$2:R399)</f>
        <v>1.5968166588430033</v>
      </c>
      <c r="T399" s="25">
        <f>_xlfn.CONFIDENCE.NORM(0.01,S399,O399)</f>
        <v>0.20617243410202771</v>
      </c>
    </row>
    <row r="400" spans="2:20" x14ac:dyDescent="0.25">
      <c r="B400" s="25">
        <v>399</v>
      </c>
      <c r="C400" s="25">
        <v>3553.93</v>
      </c>
      <c r="E400" s="25">
        <f>ROUND(C399-(C400-C399)*B400,0)</f>
        <v>3534</v>
      </c>
      <c r="F400" s="25">
        <f>_xlfn.STDEV.P(E$2:E400)</f>
        <v>70.121790718063934</v>
      </c>
      <c r="G400" s="25">
        <f>_xlfn.CONFIDENCE.NORM(0.01,F400,B400)</f>
        <v>9.0423982384616064</v>
      </c>
      <c r="O400" s="25">
        <v>399</v>
      </c>
      <c r="P400" s="25">
        <v>91.9</v>
      </c>
      <c r="R400" s="25">
        <f>ROUND(P399-(P400-P399)*O400,0)</f>
        <v>92</v>
      </c>
      <c r="S400" s="25">
        <f>_xlfn.STDEV.P(R$2:R400)</f>
        <v>1.5948226369557421</v>
      </c>
      <c r="T400" s="25">
        <f>_xlfn.CONFIDENCE.NORM(0.01,S400,O400)</f>
        <v>0.20565677595213391</v>
      </c>
    </row>
    <row r="401" spans="2:20" x14ac:dyDescent="0.25">
      <c r="B401" s="25">
        <v>400</v>
      </c>
      <c r="C401" s="25">
        <v>3553.95</v>
      </c>
      <c r="E401" s="25">
        <f>ROUND(C400-(C401-C400)*B401,0)</f>
        <v>3546</v>
      </c>
      <c r="F401" s="25">
        <f>_xlfn.STDEV.P(E$2:E401)</f>
        <v>70.036061023946786</v>
      </c>
      <c r="G401" s="25">
        <f>_xlfn.CONFIDENCE.NORM(0.01,F401,B401)</f>
        <v>9.020046914531056</v>
      </c>
      <c r="O401" s="25">
        <v>400</v>
      </c>
      <c r="P401" s="25">
        <v>91.9</v>
      </c>
      <c r="R401" s="25">
        <f>ROUND(P400-(P401-P400)*O401,0)</f>
        <v>92</v>
      </c>
      <c r="S401" s="25">
        <f>_xlfn.STDEV.P(R$2:R401)</f>
        <v>1.5928360663844205</v>
      </c>
      <c r="T401" s="25">
        <f>_xlfn.CONFIDENCE.NORM(0.01,S401,O401)</f>
        <v>0.20514369077712755</v>
      </c>
    </row>
    <row r="402" spans="2:20" x14ac:dyDescent="0.25">
      <c r="B402" s="25">
        <v>401</v>
      </c>
      <c r="C402" s="25">
        <v>3554.08</v>
      </c>
      <c r="E402" s="25">
        <f>ROUND(C401-(C402-C401)*B402,0)</f>
        <v>3502</v>
      </c>
      <c r="F402" s="25">
        <f>_xlfn.STDEV.P(E$2:E402)</f>
        <v>70.001498730854081</v>
      </c>
      <c r="G402" s="25">
        <f>_xlfn.CONFIDENCE.NORM(0.01,F402,B402)</f>
        <v>9.0043471780578219</v>
      </c>
      <c r="O402" s="25">
        <v>401</v>
      </c>
      <c r="P402" s="25">
        <v>91.9</v>
      </c>
      <c r="R402" s="25">
        <f>ROUND(P401-(P402-P401)*O402,0)</f>
        <v>92</v>
      </c>
      <c r="S402" s="25">
        <f>_xlfn.STDEV.P(R$2:R402)</f>
        <v>1.5908569008382778</v>
      </c>
      <c r="T402" s="25">
        <f>_xlfn.CONFIDENCE.NORM(0.01,S402,O402)</f>
        <v>0.2046331593675321</v>
      </c>
    </row>
    <row r="403" spans="2:20" x14ac:dyDescent="0.25">
      <c r="B403" s="25">
        <v>402</v>
      </c>
      <c r="C403" s="25">
        <v>3554.03</v>
      </c>
      <c r="E403" s="25">
        <f>ROUND(C402-(C403-C402)*B403,0)</f>
        <v>3574</v>
      </c>
      <c r="F403" s="25">
        <f>_xlfn.STDEV.P(E$2:E403)</f>
        <v>69.919889353493488</v>
      </c>
      <c r="G403" s="25">
        <f>_xlfn.CONFIDENCE.NORM(0.01,F403,B403)</f>
        <v>8.9826563548368163</v>
      </c>
      <c r="O403" s="25">
        <v>402</v>
      </c>
      <c r="P403" s="25">
        <v>91.9</v>
      </c>
      <c r="R403" s="25">
        <f>ROUND(P402-(P403-P402)*O403,0)</f>
        <v>92</v>
      </c>
      <c r="S403" s="25">
        <f>_xlfn.STDEV.P(R$2:R403)</f>
        <v>1.5888850944281543</v>
      </c>
      <c r="T403" s="25">
        <f>_xlfn.CONFIDENCE.NORM(0.01,S403,O403)</f>
        <v>0.20412516270461525</v>
      </c>
    </row>
    <row r="404" spans="2:20" x14ac:dyDescent="0.25">
      <c r="B404" s="25">
        <v>403</v>
      </c>
      <c r="C404" s="25">
        <v>3554.31</v>
      </c>
      <c r="E404" s="25">
        <f>ROUND(C403-(C404-C403)*B404,0)</f>
        <v>3441</v>
      </c>
      <c r="F404" s="25">
        <f>_xlfn.STDEV.P(E$2:E404)</f>
        <v>70.068785138526948</v>
      </c>
      <c r="G404" s="25">
        <f>_xlfn.CONFIDENCE.NORM(0.01,F404,B404)</f>
        <v>8.9906096941142639</v>
      </c>
      <c r="O404" s="25">
        <v>403</v>
      </c>
      <c r="P404" s="25">
        <v>91.9</v>
      </c>
      <c r="R404" s="25">
        <f>ROUND(P403-(P404-P403)*O404,0)</f>
        <v>92</v>
      </c>
      <c r="S404" s="25">
        <f>_xlfn.STDEV.P(R$2:R404)</f>
        <v>1.5869206016619979</v>
      </c>
      <c r="T404" s="25">
        <f>_xlfn.CONFIDENCE.NORM(0.01,S404,O404)</f>
        <v>0.20361968195802432</v>
      </c>
    </row>
    <row r="405" spans="2:20" x14ac:dyDescent="0.25">
      <c r="B405" s="25">
        <v>404</v>
      </c>
      <c r="C405" s="25">
        <v>3554.2</v>
      </c>
      <c r="E405" s="25">
        <f>ROUND(C404-(C405-C404)*B405,0)</f>
        <v>3599</v>
      </c>
      <c r="F405" s="25">
        <f>_xlfn.STDEV.P(E$2:E405)</f>
        <v>70.014420551331526</v>
      </c>
      <c r="G405" s="25">
        <f>_xlfn.CONFIDENCE.NORM(0.01,F405,B405)</f>
        <v>8.9725088611097501</v>
      </c>
      <c r="O405" s="25">
        <v>404</v>
      </c>
      <c r="P405" s="25">
        <v>91.9</v>
      </c>
      <c r="R405" s="25">
        <f>ROUND(P404-(P405-P404)*O405,0)</f>
        <v>92</v>
      </c>
      <c r="S405" s="25">
        <f>_xlfn.STDEV.P(R$2:R405)</f>
        <v>1.584963377440521</v>
      </c>
      <c r="T405" s="25">
        <f>_xlfn.CONFIDENCE.NORM(0.01,S405,O405)</f>
        <v>0.20311669848346769</v>
      </c>
    </row>
    <row r="406" spans="2:20" x14ac:dyDescent="0.25">
      <c r="B406" s="25">
        <v>405</v>
      </c>
      <c r="C406" s="25">
        <v>3554.26</v>
      </c>
      <c r="E406" s="25">
        <f>ROUND(C405-(C406-C405)*B406,0)</f>
        <v>3530</v>
      </c>
      <c r="F406" s="25">
        <f>_xlfn.STDEV.P(E$2:E406)</f>
        <v>69.940054633869792</v>
      </c>
      <c r="G406" s="25">
        <f>_xlfn.CONFIDENCE.NORM(0.01,F406,B406)</f>
        <v>8.9519064531783687</v>
      </c>
      <c r="O406" s="25">
        <v>405</v>
      </c>
      <c r="P406" s="25">
        <v>91.89</v>
      </c>
      <c r="R406" s="25">
        <f>ROUND(P405-(P406-P405)*O406,0)</f>
        <v>96</v>
      </c>
      <c r="S406" s="25">
        <f>_xlfn.STDEV.P(R$2:R406)</f>
        <v>1.5960364525512194</v>
      </c>
      <c r="T406" s="25">
        <f>_xlfn.CONFIDENCE.NORM(0.01,S406,O406)</f>
        <v>0.20428306917824662</v>
      </c>
    </row>
    <row r="407" spans="2:20" x14ac:dyDescent="0.25">
      <c r="B407" s="25">
        <v>406</v>
      </c>
      <c r="C407" s="25">
        <v>3554.23</v>
      </c>
      <c r="E407" s="25">
        <f>ROUND(C406-(C407-C406)*B407,0)</f>
        <v>3566</v>
      </c>
      <c r="F407" s="25">
        <f>_xlfn.STDEV.P(E$2:E407)</f>
        <v>69.855565979236758</v>
      </c>
      <c r="G407" s="25">
        <f>_xlfn.CONFIDENCE.NORM(0.01,F407,B407)</f>
        <v>8.930074427193528</v>
      </c>
      <c r="O407" s="25">
        <v>406</v>
      </c>
      <c r="P407" s="25">
        <v>91.9</v>
      </c>
      <c r="R407" s="25">
        <f>ROUND(P406-(P407-P406)*O407,0)</f>
        <v>88</v>
      </c>
      <c r="S407" s="25">
        <f>_xlfn.STDEV.P(R$2:R407)</f>
        <v>1.605802552490196</v>
      </c>
      <c r="T407" s="25">
        <f>_xlfn.CONFIDENCE.NORM(0.01,S407,O407)</f>
        <v>0.20527979564831048</v>
      </c>
    </row>
    <row r="408" spans="2:20" x14ac:dyDescent="0.25">
      <c r="B408" s="25">
        <v>407</v>
      </c>
      <c r="C408" s="25">
        <v>3554.12</v>
      </c>
      <c r="E408" s="25">
        <f>ROUND(C407-(C408-C407)*B408,0)</f>
        <v>3599</v>
      </c>
      <c r="F408" s="25">
        <f>_xlfn.STDEV.P(E$2:E408)</f>
        <v>69.801864571207886</v>
      </c>
      <c r="G408" s="25">
        <f>_xlfn.CONFIDENCE.NORM(0.01,F408,B408)</f>
        <v>8.9122405243667746</v>
      </c>
      <c r="O408" s="25">
        <v>407</v>
      </c>
      <c r="P408" s="25">
        <v>91.9</v>
      </c>
      <c r="R408" s="25">
        <f>ROUND(P407-(P408-P407)*O408,0)</f>
        <v>92</v>
      </c>
      <c r="S408" s="25">
        <f>_xlfn.STDEV.P(R$2:R408)</f>
        <v>1.603836344195313</v>
      </c>
      <c r="T408" s="25">
        <f>_xlfn.CONFIDENCE.NORM(0.01,S408,O408)</f>
        <v>0.20477641032938357</v>
      </c>
    </row>
    <row r="409" spans="2:20" x14ac:dyDescent="0.25">
      <c r="B409" s="25">
        <v>408</v>
      </c>
      <c r="C409" s="25">
        <v>3554.12</v>
      </c>
      <c r="E409" s="25">
        <f>ROUND(C408-(C409-C408)*B409,0)</f>
        <v>3554</v>
      </c>
      <c r="F409" s="25">
        <f>_xlfn.STDEV.P(E$2:E409)</f>
        <v>69.716363728954249</v>
      </c>
      <c r="G409" s="25">
        <f>_xlfn.CONFIDENCE.NORM(0.01,F409,B409)</f>
        <v>8.8904086747759745</v>
      </c>
      <c r="O409" s="25">
        <v>408</v>
      </c>
      <c r="P409" s="25">
        <v>91.9</v>
      </c>
      <c r="R409" s="25">
        <f>ROUND(P408-(P409-P408)*O409,0)</f>
        <v>92</v>
      </c>
      <c r="S409" s="25">
        <f>_xlfn.STDEV.P(R$2:R409)</f>
        <v>1.6018773406205271</v>
      </c>
      <c r="T409" s="25">
        <f>_xlfn.CONFIDENCE.NORM(0.01,S409,O409)</f>
        <v>0.20427548775130908</v>
      </c>
    </row>
    <row r="410" spans="2:20" x14ac:dyDescent="0.25">
      <c r="B410" s="25">
        <v>409</v>
      </c>
      <c r="C410" s="25">
        <v>3554.15</v>
      </c>
      <c r="E410" s="25">
        <f>ROUND(C409-(C410-C409)*B410,0)</f>
        <v>3542</v>
      </c>
      <c r="F410" s="25">
        <f>_xlfn.STDEV.P(E$2:E410)</f>
        <v>69.634664555323994</v>
      </c>
      <c r="G410" s="25">
        <f>_xlfn.CONFIDENCE.NORM(0.01,F410,B410)</f>
        <v>8.869127810208802</v>
      </c>
      <c r="O410" s="25">
        <v>409</v>
      </c>
      <c r="P410" s="25">
        <v>91.9</v>
      </c>
      <c r="R410" s="25">
        <f>ROUND(P409-(P410-P409)*O410,0)</f>
        <v>92</v>
      </c>
      <c r="S410" s="25">
        <f>_xlfn.STDEV.P(R$2:R410)</f>
        <v>1.599925497873893</v>
      </c>
      <c r="T410" s="25">
        <f>_xlfn.CONFIDENCE.NORM(0.01,S410,O410)</f>
        <v>0.20377700988538189</v>
      </c>
    </row>
    <row r="411" spans="2:20" x14ac:dyDescent="0.25">
      <c r="B411" s="25">
        <v>410</v>
      </c>
      <c r="C411" s="25">
        <v>3554.27</v>
      </c>
      <c r="E411" s="25">
        <f>ROUND(C410-(C411-C410)*B411,0)</f>
        <v>3505</v>
      </c>
      <c r="F411" s="25">
        <f>_xlfn.STDEV.P(E$2:E411)</f>
        <v>69.595645287263665</v>
      </c>
      <c r="G411" s="25">
        <f>_xlfn.CONFIDENCE.NORM(0.01,F411,B411)</f>
        <v>8.8533415118532073</v>
      </c>
      <c r="O411" s="25">
        <v>410</v>
      </c>
      <c r="P411" s="25">
        <v>91.9</v>
      </c>
      <c r="R411" s="25">
        <f>ROUND(P410-(P411-P410)*O411,0)</f>
        <v>92</v>
      </c>
      <c r="S411" s="25">
        <f>_xlfn.STDEV.P(R$2:R411)</f>
        <v>1.5979807724368691</v>
      </c>
      <c r="T411" s="25">
        <f>_xlfn.CONFIDENCE.NORM(0.01,S411,O411)</f>
        <v>0.20328095887843778</v>
      </c>
    </row>
    <row r="412" spans="2:20" x14ac:dyDescent="0.25">
      <c r="B412" s="25">
        <v>411</v>
      </c>
      <c r="C412" s="25">
        <v>3554.42</v>
      </c>
      <c r="E412" s="25">
        <f>ROUND(C411-(C412-C411)*B412,0)</f>
        <v>3493</v>
      </c>
      <c r="F412" s="25">
        <f>_xlfn.STDEV.P(E$2:E412)</f>
        <v>69.580493260374908</v>
      </c>
      <c r="G412" s="25">
        <f>_xlfn.CONFIDENCE.NORM(0.01,F412,B412)</f>
        <v>8.8406393037050233</v>
      </c>
      <c r="O412" s="25">
        <v>411</v>
      </c>
      <c r="P412" s="25">
        <v>91.91</v>
      </c>
      <c r="R412" s="25">
        <f>ROUND(P411-(P412-P411)*O412,0)</f>
        <v>88</v>
      </c>
      <c r="S412" s="25">
        <f>_xlfn.STDEV.P(R$2:R412)</f>
        <v>1.6075614246410612</v>
      </c>
      <c r="T412" s="25">
        <f>_xlfn.CONFIDENCE.NORM(0.01,S412,O412)</f>
        <v>0.20425078995373064</v>
      </c>
    </row>
    <row r="413" spans="2:20" x14ac:dyDescent="0.25">
      <c r="B413" s="25">
        <v>412</v>
      </c>
      <c r="C413" s="25">
        <v>3554.7</v>
      </c>
      <c r="E413" s="25">
        <f>ROUND(C412-(C413-C412)*B413,0)</f>
        <v>3439</v>
      </c>
      <c r="F413" s="25">
        <f>_xlfn.STDEV.P(E$2:E413)</f>
        <v>69.734000133207516</v>
      </c>
      <c r="G413" s="25">
        <f>_xlfn.CONFIDENCE.NORM(0.01,F413,B413)</f>
        <v>8.8493841837183247</v>
      </c>
      <c r="O413" s="25">
        <v>412</v>
      </c>
      <c r="P413" s="25">
        <v>91.9</v>
      </c>
      <c r="R413" s="25">
        <f>ROUND(P412-(P413-P412)*O413,0)</f>
        <v>96</v>
      </c>
      <c r="S413" s="25">
        <f>_xlfn.STDEV.P(R$2:R413)</f>
        <v>1.6182906319901675</v>
      </c>
      <c r="T413" s="25">
        <f>_xlfn.CONFIDENCE.NORM(0.01,S413,O413)</f>
        <v>0.20536432007395605</v>
      </c>
    </row>
    <row r="414" spans="2:20" x14ac:dyDescent="0.25">
      <c r="B414" s="25">
        <v>413</v>
      </c>
      <c r="C414" s="25">
        <v>3554.64</v>
      </c>
      <c r="E414" s="25">
        <f>ROUND(C413-(C414-C413)*B414,0)</f>
        <v>3579</v>
      </c>
      <c r="F414" s="25">
        <f>_xlfn.STDEV.P(E$2:E414)</f>
        <v>69.65893713530717</v>
      </c>
      <c r="G414" s="25">
        <f>_xlfn.CONFIDENCE.NORM(0.01,F414,B414)</f>
        <v>8.8291500450680953</v>
      </c>
      <c r="O414" s="25">
        <v>413</v>
      </c>
      <c r="P414" s="25">
        <v>91.91</v>
      </c>
      <c r="R414" s="25">
        <f>ROUND(P413-(P414-P413)*O414,0)</f>
        <v>88</v>
      </c>
      <c r="S414" s="25">
        <f>_xlfn.STDEV.P(R$2:R414)</f>
        <v>1.6276604115068989</v>
      </c>
      <c r="T414" s="25">
        <f>_xlfn.CONFIDENCE.NORM(0.01,S414,O414)</f>
        <v>0.20630314768796135</v>
      </c>
    </row>
    <row r="415" spans="2:20" x14ac:dyDescent="0.25">
      <c r="B415" s="25">
        <v>414</v>
      </c>
      <c r="C415" s="25">
        <v>3554.58</v>
      </c>
      <c r="E415" s="25">
        <f>ROUND(C414-(C415-C414)*B415,0)</f>
        <v>3579</v>
      </c>
      <c r="F415" s="25">
        <f>_xlfn.STDEV.P(E$2:E415)</f>
        <v>69.584110969254667</v>
      </c>
      <c r="G415" s="25">
        <f>_xlfn.CONFIDENCE.NORM(0.01,F415,B415)</f>
        <v>8.8090077471878434</v>
      </c>
      <c r="O415" s="25">
        <v>414</v>
      </c>
      <c r="P415" s="25">
        <v>91.9</v>
      </c>
      <c r="R415" s="25">
        <f>ROUND(P414-(P415-P414)*O415,0)</f>
        <v>96</v>
      </c>
      <c r="S415" s="25">
        <f>_xlfn.STDEV.P(R$2:R415)</f>
        <v>1.6381559749811274</v>
      </c>
      <c r="T415" s="25">
        <f>_xlfn.CONFIDENCE.NORM(0.01,S415,O415)</f>
        <v>0.20738252560396797</v>
      </c>
    </row>
    <row r="416" spans="2:20" x14ac:dyDescent="0.25">
      <c r="B416" s="25">
        <v>415</v>
      </c>
      <c r="C416" s="25">
        <v>3554.5</v>
      </c>
      <c r="E416" s="25">
        <f>ROUND(C415-(C416-C415)*B416,0)</f>
        <v>3588</v>
      </c>
      <c r="F416" s="25">
        <f>_xlfn.STDEV.P(E$2:E416)</f>
        <v>69.518137019451586</v>
      </c>
      <c r="G416" s="25">
        <f>_xlfn.CONFIDENCE.NORM(0.01,F416,B416)</f>
        <v>8.790046173270273</v>
      </c>
      <c r="O416" s="25">
        <v>415</v>
      </c>
      <c r="P416" s="25">
        <v>91.9</v>
      </c>
      <c r="R416" s="25">
        <f>ROUND(P415-(P416-P415)*O416,0)</f>
        <v>92</v>
      </c>
      <c r="S416" s="25">
        <f>_xlfn.STDEV.P(R$2:R416)</f>
        <v>1.6361882546470885</v>
      </c>
      <c r="T416" s="25">
        <f>_xlfn.CONFIDENCE.NORM(0.01,S416,O416)</f>
        <v>0.20688371298681654</v>
      </c>
    </row>
    <row r="417" spans="2:20" x14ac:dyDescent="0.25">
      <c r="B417" s="25">
        <v>416</v>
      </c>
      <c r="C417" s="25">
        <v>3554.44</v>
      </c>
      <c r="E417" s="25">
        <f>ROUND(C416-(C417-C416)*B417,0)</f>
        <v>3579</v>
      </c>
      <c r="F417" s="25">
        <f>_xlfn.STDEV.P(E$2:E417)</f>
        <v>69.443752081936466</v>
      </c>
      <c r="G417" s="25">
        <f>_xlfn.CONFIDENCE.NORM(0.01,F417,B417)</f>
        <v>8.770080752005244</v>
      </c>
      <c r="O417" s="25">
        <v>416</v>
      </c>
      <c r="P417" s="25">
        <v>91.91</v>
      </c>
      <c r="R417" s="25">
        <f>ROUND(P416-(P417-P416)*O417,0)</f>
        <v>88</v>
      </c>
      <c r="S417" s="25">
        <f>_xlfn.STDEV.P(R$2:R417)</f>
        <v>1.6453511939346608</v>
      </c>
      <c r="T417" s="25">
        <f>_xlfn.CONFIDENCE.NORM(0.01,S417,O417)</f>
        <v>0.20779209653288128</v>
      </c>
    </row>
    <row r="418" spans="2:20" x14ac:dyDescent="0.25">
      <c r="B418" s="25">
        <v>417</v>
      </c>
      <c r="C418" s="25">
        <v>3554.45</v>
      </c>
      <c r="E418" s="25">
        <f>ROUND(C417-(C418-C417)*B418,0)</f>
        <v>3550</v>
      </c>
      <c r="F418" s="25">
        <f>_xlfn.STDEV.P(E$2:E418)</f>
        <v>69.361046156979143</v>
      </c>
      <c r="G418" s="25">
        <f>_xlfn.CONFIDENCE.NORM(0.01,F418,B418)</f>
        <v>8.7491263210099017</v>
      </c>
      <c r="O418" s="25">
        <v>417</v>
      </c>
      <c r="P418" s="25">
        <v>91.91</v>
      </c>
      <c r="R418" s="25">
        <f>ROUND(P417-(P418-P417)*O418,0)</f>
        <v>92</v>
      </c>
      <c r="S418" s="25">
        <f>_xlfn.STDEV.P(R$2:R418)</f>
        <v>1.6433856270002769</v>
      </c>
      <c r="T418" s="25">
        <f>_xlfn.CONFIDENCE.NORM(0.01,S418,O418)</f>
        <v>0.2072948613291748</v>
      </c>
    </row>
    <row r="419" spans="2:20" x14ac:dyDescent="0.25">
      <c r="B419" s="25">
        <v>418</v>
      </c>
      <c r="C419" s="25">
        <v>3554.56</v>
      </c>
      <c r="E419" s="25">
        <f>ROUND(C418-(C419-C418)*B419,0)</f>
        <v>3508</v>
      </c>
      <c r="F419" s="25">
        <f>_xlfn.STDEV.P(E$2:E419)</f>
        <v>69.317592749869718</v>
      </c>
      <c r="G419" s="25">
        <f>_xlfn.CONFIDENCE.NORM(0.01,F419,B419)</f>
        <v>8.73317998736667</v>
      </c>
      <c r="O419" s="25">
        <v>418</v>
      </c>
      <c r="P419" s="25">
        <v>91.91</v>
      </c>
      <c r="R419" s="25">
        <f>ROUND(P418-(P419-P418)*O419,0)</f>
        <v>92</v>
      </c>
      <c r="S419" s="25">
        <f>_xlfn.STDEV.P(R$2:R419)</f>
        <v>1.6414270874121157</v>
      </c>
      <c r="T419" s="25">
        <f>_xlfn.CONFIDENCE.NORM(0.01,S419,O419)</f>
        <v>0.20680000014189751</v>
      </c>
    </row>
    <row r="420" spans="2:20" x14ac:dyDescent="0.25">
      <c r="B420" s="25">
        <v>419</v>
      </c>
      <c r="C420" s="25">
        <v>3554.43</v>
      </c>
      <c r="E420" s="25">
        <f>ROUND(C419-(C420-C419)*B420,0)</f>
        <v>3609</v>
      </c>
      <c r="F420" s="25">
        <f>_xlfn.STDEV.P(E$2:E420)</f>
        <v>69.283440139000263</v>
      </c>
      <c r="G420" s="25">
        <f>_xlfn.CONFIDENCE.NORM(0.01,F420,B420)</f>
        <v>8.7184546270144239</v>
      </c>
      <c r="O420" s="25">
        <v>419</v>
      </c>
      <c r="P420" s="25">
        <v>91.91</v>
      </c>
      <c r="R420" s="25">
        <f>ROUND(P419-(P420-P419)*O420,0)</f>
        <v>92</v>
      </c>
      <c r="S420" s="25">
        <f>_xlfn.STDEV.P(R$2:R420)</f>
        <v>1.6394755333968354</v>
      </c>
      <c r="T420" s="25">
        <f>_xlfn.CONFIDENCE.NORM(0.01,S420,O420)</f>
        <v>0.2063074960097793</v>
      </c>
    </row>
    <row r="421" spans="2:20" x14ac:dyDescent="0.25">
      <c r="B421" s="25">
        <v>420</v>
      </c>
      <c r="C421" s="25">
        <v>3554.78</v>
      </c>
      <c r="E421" s="25">
        <f>ROUND(C420-(C421-C420)*B421,0)</f>
        <v>3407</v>
      </c>
      <c r="F421" s="25">
        <f>_xlfn.STDEV.P(E$2:E421)</f>
        <v>69.580606936688909</v>
      </c>
      <c r="G421" s="25">
        <f>_xlfn.CONFIDENCE.NORM(0.01,F421,B421)</f>
        <v>8.7454195106331696</v>
      </c>
      <c r="O421" s="25">
        <v>420</v>
      </c>
      <c r="P421" s="25">
        <v>91.92</v>
      </c>
      <c r="R421" s="25">
        <f>ROUND(P420-(P421-P420)*O421,0)</f>
        <v>88</v>
      </c>
      <c r="S421" s="25">
        <f>_xlfn.STDEV.P(R$2:R421)</f>
        <v>1.6484774936444102</v>
      </c>
      <c r="T421" s="25">
        <f>_xlfn.CONFIDENCE.NORM(0.01,S421,O421)</f>
        <v>0.20719318026178069</v>
      </c>
    </row>
    <row r="422" spans="2:20" x14ac:dyDescent="0.25">
      <c r="B422" s="25">
        <v>421</v>
      </c>
      <c r="C422" s="25">
        <v>3554.83</v>
      </c>
      <c r="E422" s="25">
        <f>ROUND(C421-(C422-C421)*B422,0)</f>
        <v>3534</v>
      </c>
      <c r="F422" s="25">
        <f>_xlfn.STDEV.P(E$2:E422)</f>
        <v>69.505867134319146</v>
      </c>
      <c r="G422" s="25">
        <f>_xlfn.CONFIDENCE.NORM(0.01,F422,B422)</f>
        <v>8.725644148411936</v>
      </c>
      <c r="O422" s="25">
        <v>421</v>
      </c>
      <c r="P422" s="25">
        <v>91.92</v>
      </c>
      <c r="R422" s="25">
        <f>ROUND(P421-(P422-P421)*O422,0)</f>
        <v>92</v>
      </c>
      <c r="S422" s="25">
        <f>_xlfn.STDEV.P(R$2:R422)</f>
        <v>1.6465282525074032</v>
      </c>
      <c r="T422" s="25">
        <f>_xlfn.CONFIDENCE.NORM(0.01,S422,O422)</f>
        <v>0.20670225700403225</v>
      </c>
    </row>
    <row r="423" spans="2:20" x14ac:dyDescent="0.25">
      <c r="B423" s="25">
        <v>422</v>
      </c>
      <c r="C423" s="25">
        <v>3554.94</v>
      </c>
      <c r="E423" s="25">
        <f>ROUND(C422-(C423-C422)*B423,0)</f>
        <v>3508</v>
      </c>
      <c r="F423" s="25">
        <f>_xlfn.STDEV.P(E$2:E423)</f>
        <v>69.46193377297098</v>
      </c>
      <c r="G423" s="25">
        <f>_xlfn.CONFIDENCE.NORM(0.01,F423,B423)</f>
        <v>8.7097907973434143</v>
      </c>
      <c r="O423" s="25">
        <v>422</v>
      </c>
      <c r="P423" s="25">
        <v>91.92</v>
      </c>
      <c r="R423" s="25">
        <f>ROUND(P422-(P423-P422)*O423,0)</f>
        <v>92</v>
      </c>
      <c r="S423" s="25">
        <f>_xlfn.STDEV.P(R$2:R423)</f>
        <v>1.644585909466586</v>
      </c>
      <c r="T423" s="25">
        <f>_xlfn.CONFIDENCE.NORM(0.01,S423,O423)</f>
        <v>0.20621365461159208</v>
      </c>
    </row>
    <row r="424" spans="2:20" x14ac:dyDescent="0.25">
      <c r="B424" s="25">
        <v>423</v>
      </c>
      <c r="C424" s="25">
        <v>3554.73</v>
      </c>
      <c r="E424" s="25">
        <f>ROUND(C423-(C424-C423)*B424,0)</f>
        <v>3644</v>
      </c>
      <c r="F424" s="25">
        <f>_xlfn.STDEV.P(E$2:E424)</f>
        <v>69.512995771308837</v>
      </c>
      <c r="G424" s="25">
        <f>_xlfn.CONFIDENCE.NORM(0.01,F424,B424)</f>
        <v>8.7058845056523975</v>
      </c>
      <c r="O424" s="25">
        <v>423</v>
      </c>
      <c r="P424" s="25">
        <v>91.92</v>
      </c>
      <c r="R424" s="25">
        <f>ROUND(P423-(P424-P423)*O424,0)</f>
        <v>92</v>
      </c>
      <c r="S424" s="25">
        <f>_xlfn.STDEV.P(R$2:R424)</f>
        <v>1.642650423933375</v>
      </c>
      <c r="T424" s="25">
        <f>_xlfn.CONFIDENCE.NORM(0.01,S424,O424)</f>
        <v>0.20572735666540595</v>
      </c>
    </row>
    <row r="425" spans="2:20" x14ac:dyDescent="0.25">
      <c r="B425" s="25">
        <v>424</v>
      </c>
      <c r="C425" s="25">
        <v>3554.65</v>
      </c>
      <c r="E425" s="25">
        <f>ROUND(C424-(C425-C424)*B425,0)</f>
        <v>3589</v>
      </c>
      <c r="F425" s="25">
        <f>_xlfn.STDEV.P(E$2:E425)</f>
        <v>69.44983375660351</v>
      </c>
      <c r="G425" s="25">
        <f>_xlfn.CONFIDENCE.NORM(0.01,F425,B425)</f>
        <v>8.6877109252736489</v>
      </c>
      <c r="O425" s="25">
        <v>424</v>
      </c>
      <c r="P425" s="25">
        <v>91.92</v>
      </c>
      <c r="R425" s="25">
        <f>ROUND(P424-(P425-P424)*O425,0)</f>
        <v>92</v>
      </c>
      <c r="S425" s="25">
        <f>_xlfn.STDEV.P(R$2:R425)</f>
        <v>1.6407217556527465</v>
      </c>
      <c r="T425" s="25">
        <f>_xlfn.CONFIDENCE.NORM(0.01,S425,O425)</f>
        <v>0.20524334690093049</v>
      </c>
    </row>
    <row r="426" spans="2:20" x14ac:dyDescent="0.25">
      <c r="B426" s="25">
        <v>425</v>
      </c>
      <c r="C426" s="25">
        <v>3554.44</v>
      </c>
      <c r="E426" s="25">
        <f>ROUND(C425-(C426-C425)*B426,0)</f>
        <v>3644</v>
      </c>
      <c r="F426" s="25">
        <f>_xlfn.STDEV.P(E$2:E426)</f>
        <v>69.499833899878695</v>
      </c>
      <c r="G426" s="25">
        <f>_xlfn.CONFIDENCE.NORM(0.01,F426,B426)</f>
        <v>8.6837313911535201</v>
      </c>
      <c r="O426" s="25">
        <v>425</v>
      </c>
      <c r="P426" s="25">
        <v>91.91</v>
      </c>
      <c r="R426" s="25">
        <f>ROUND(P425-(P426-P425)*O426,0)</f>
        <v>96</v>
      </c>
      <c r="S426" s="25">
        <f>_xlfn.STDEV.P(R$2:R426)</f>
        <v>1.6508746386883406</v>
      </c>
      <c r="T426" s="25">
        <f>_xlfn.CONFIDENCE.NORM(0.01,S426,O426)</f>
        <v>0.20627030481093264</v>
      </c>
    </row>
    <row r="427" spans="2:20" x14ac:dyDescent="0.25">
      <c r="B427" s="25">
        <v>426</v>
      </c>
      <c r="C427" s="25">
        <v>3554.57</v>
      </c>
      <c r="E427" s="25">
        <f>ROUND(C426-(C427-C426)*B427,0)</f>
        <v>3499</v>
      </c>
      <c r="F427" s="25">
        <f>_xlfn.STDEV.P(E$2:E427)</f>
        <v>69.472847161746358</v>
      </c>
      <c r="G427" s="25">
        <f>_xlfn.CONFIDENCE.NORM(0.01,F427,B427)</f>
        <v>8.6701653027651151</v>
      </c>
      <c r="O427" s="25">
        <v>426</v>
      </c>
      <c r="P427" s="25">
        <v>91.91</v>
      </c>
      <c r="R427" s="25">
        <f>ROUND(P426-(P427-P426)*O427,0)</f>
        <v>92</v>
      </c>
      <c r="S427" s="25">
        <f>_xlfn.STDEV.P(R$2:R427)</f>
        <v>1.6489437622245655</v>
      </c>
      <c r="T427" s="25">
        <f>_xlfn.CONFIDENCE.NORM(0.01,S427,O427)</f>
        <v>0.20578708916542726</v>
      </c>
    </row>
    <row r="428" spans="2:20" x14ac:dyDescent="0.25">
      <c r="B428" s="25">
        <v>427</v>
      </c>
      <c r="C428" s="25">
        <v>3554.44</v>
      </c>
      <c r="E428" s="25">
        <f>ROUND(C427-(C428-C427)*B428,0)</f>
        <v>3610</v>
      </c>
      <c r="F428" s="25">
        <f>_xlfn.STDEV.P(E$2:E428)</f>
        <v>69.440908190903613</v>
      </c>
      <c r="G428" s="25">
        <f>_xlfn.CONFIDENCE.NORM(0.01,F428,B428)</f>
        <v>8.6560256411047884</v>
      </c>
      <c r="O428" s="25">
        <v>427</v>
      </c>
      <c r="P428" s="25">
        <v>91.91</v>
      </c>
      <c r="R428" s="25">
        <f>ROUND(P427-(P428-P427)*O428,0)</f>
        <v>92</v>
      </c>
      <c r="S428" s="25">
        <f>_xlfn.STDEV.P(R$2:R428)</f>
        <v>1.6470196449070551</v>
      </c>
      <c r="T428" s="25">
        <f>_xlfn.CONFIDENCE.NORM(0.01,S428,O428)</f>
        <v>0.20530613220848276</v>
      </c>
    </row>
    <row r="429" spans="2:20" x14ac:dyDescent="0.25">
      <c r="B429" s="25">
        <v>428</v>
      </c>
      <c r="C429" s="25">
        <v>3554.53</v>
      </c>
      <c r="E429" s="25">
        <f>ROUND(C428-(C429-C428)*B429,0)</f>
        <v>3516</v>
      </c>
      <c r="F429" s="25">
        <f>_xlfn.STDEV.P(E$2:E429)</f>
        <v>69.386505607723862</v>
      </c>
      <c r="G429" s="25">
        <f>_xlfn.CONFIDENCE.NORM(0.01,F429,B429)</f>
        <v>8.6391340233929803</v>
      </c>
      <c r="O429" s="25">
        <v>428</v>
      </c>
      <c r="P429" s="25">
        <v>91.91</v>
      </c>
      <c r="R429" s="25">
        <f>ROUND(P428-(P429-P428)*O429,0)</f>
        <v>92</v>
      </c>
      <c r="S429" s="25">
        <f>_xlfn.STDEV.P(R$2:R429)</f>
        <v>1.6451022473938495</v>
      </c>
      <c r="T429" s="25">
        <f>_xlfn.CONFIDENCE.NORM(0.01,S429,O429)</f>
        <v>0.20482741814048644</v>
      </c>
    </row>
    <row r="430" spans="2:20" x14ac:dyDescent="0.25">
      <c r="B430" s="25">
        <v>429</v>
      </c>
      <c r="C430" s="25">
        <v>3554.58</v>
      </c>
      <c r="E430" s="25">
        <f>ROUND(C429-(C430-C429)*B430,0)</f>
        <v>3533</v>
      </c>
      <c r="F430" s="25">
        <f>_xlfn.STDEV.P(E$2:E430)</f>
        <v>69.314326679924335</v>
      </c>
      <c r="G430" s="25">
        <f>_xlfn.CONFIDENCE.NORM(0.01,F430,B430)</f>
        <v>8.6200828970765908</v>
      </c>
      <c r="O430" s="25">
        <v>429</v>
      </c>
      <c r="P430" s="25">
        <v>91.91</v>
      </c>
      <c r="R430" s="25">
        <f>ROUND(P429-(P430-P429)*O430,0)</f>
        <v>92</v>
      </c>
      <c r="S430" s="25">
        <f>_xlfn.STDEV.P(R$2:R430)</f>
        <v>1.643191530662826</v>
      </c>
      <c r="T430" s="25">
        <f>_xlfn.CONFIDENCE.NORM(0.01,S430,O430)</f>
        <v>0.20435093130884027</v>
      </c>
    </row>
    <row r="431" spans="2:20" x14ac:dyDescent="0.25">
      <c r="B431" s="25">
        <v>430</v>
      </c>
      <c r="C431" s="25">
        <v>3554.57</v>
      </c>
      <c r="E431" s="25">
        <f>ROUND(C430-(C431-C430)*B431,0)</f>
        <v>3559</v>
      </c>
      <c r="F431" s="25">
        <f>_xlfn.STDEV.P(E$2:E431)</f>
        <v>69.233856609520046</v>
      </c>
      <c r="G431" s="25">
        <f>_xlfn.CONFIDENCE.NORM(0.01,F431,B431)</f>
        <v>8.6000579180325865</v>
      </c>
      <c r="O431" s="25">
        <v>430</v>
      </c>
      <c r="P431" s="25">
        <v>91.91</v>
      </c>
      <c r="R431" s="25">
        <f>ROUND(P430-(P431-P430)*O431,0)</f>
        <v>92</v>
      </c>
      <c r="S431" s="25">
        <f>_xlfn.STDEV.P(R$2:R431)</f>
        <v>1.6412874560083659</v>
      </c>
      <c r="T431" s="25">
        <f>_xlfn.CONFIDENCE.NORM(0.01,S431,O431)</f>
        <v>0.2038766562062555</v>
      </c>
    </row>
    <row r="432" spans="2:20" x14ac:dyDescent="0.25">
      <c r="B432" s="25">
        <v>431</v>
      </c>
      <c r="C432" s="25">
        <v>3554.68</v>
      </c>
      <c r="E432" s="25">
        <f>ROUND(C431-(C432-C431)*B432,0)</f>
        <v>3507</v>
      </c>
      <c r="F432" s="25">
        <f>_xlfn.STDEV.P(E$2:E432)</f>
        <v>69.193300275462519</v>
      </c>
      <c r="G432" s="25">
        <f>_xlfn.CONFIDENCE.NORM(0.01,F432,B432)</f>
        <v>8.5850432994405406</v>
      </c>
      <c r="O432" s="25">
        <v>431</v>
      </c>
      <c r="P432" s="25">
        <v>91.91</v>
      </c>
      <c r="R432" s="25">
        <f>ROUND(P431-(P432-P431)*O432,0)</f>
        <v>92</v>
      </c>
      <c r="S432" s="25">
        <f>_xlfn.STDEV.P(R$2:R432)</f>
        <v>1.639389985038044</v>
      </c>
      <c r="T432" s="25">
        <f>_xlfn.CONFIDENCE.NORM(0.01,S432,O432)</f>
        <v>0.20340457746906787</v>
      </c>
    </row>
    <row r="433" spans="2:20" x14ac:dyDescent="0.25">
      <c r="B433" s="25">
        <v>432</v>
      </c>
      <c r="C433" s="25">
        <v>3554.72</v>
      </c>
      <c r="E433" s="25">
        <f>ROUND(C432-(C433-C432)*B433,0)</f>
        <v>3537</v>
      </c>
      <c r="F433" s="25">
        <f>_xlfn.STDEV.P(E$2:E433)</f>
        <v>69.118988599718463</v>
      </c>
      <c r="G433" s="25">
        <f>_xlfn.CONFIDENCE.NORM(0.01,F433,B433)</f>
        <v>8.565891730235192</v>
      </c>
      <c r="O433" s="25">
        <v>432</v>
      </c>
      <c r="P433" s="25">
        <v>91.92</v>
      </c>
      <c r="R433" s="25">
        <f>ROUND(P432-(P433-P432)*O433,0)</f>
        <v>88</v>
      </c>
      <c r="S433" s="25">
        <f>_xlfn.STDEV.P(R$2:R433)</f>
        <v>1.6481601732746358</v>
      </c>
      <c r="T433" s="25">
        <f>_xlfn.CONFIDENCE.NORM(0.01,S433,O433)</f>
        <v>0.20425590542298105</v>
      </c>
    </row>
    <row r="434" spans="2:20" x14ac:dyDescent="0.25">
      <c r="B434" s="25">
        <v>433</v>
      </c>
      <c r="C434" s="25">
        <v>3554.79</v>
      </c>
      <c r="E434" s="25">
        <f>ROUND(C433-(C434-C433)*B434,0)</f>
        <v>3524</v>
      </c>
      <c r="F434" s="25">
        <f>_xlfn.STDEV.P(E$2:E434)</f>
        <v>69.055811003578555</v>
      </c>
      <c r="G434" s="25">
        <f>_xlfn.CONFIDENCE.NORM(0.01,F434,B434)</f>
        <v>8.5481741519961165</v>
      </c>
      <c r="O434" s="25">
        <v>433</v>
      </c>
      <c r="P434" s="25">
        <v>91.92</v>
      </c>
      <c r="R434" s="25">
        <f>ROUND(P433-(P434-P433)*O434,0)</f>
        <v>92</v>
      </c>
      <c r="S434" s="25">
        <f>_xlfn.STDEV.P(R$2:R434)</f>
        <v>1.6462648342101736</v>
      </c>
      <c r="T434" s="25">
        <f>_xlfn.CONFIDENCE.NORM(0.01,S434,O434)</f>
        <v>0.20378529045740004</v>
      </c>
    </row>
    <row r="435" spans="2:20" x14ac:dyDescent="0.25">
      <c r="B435" s="25">
        <v>434</v>
      </c>
      <c r="C435" s="25">
        <v>3554.87</v>
      </c>
      <c r="E435" s="25">
        <f>ROUND(C434-(C435-C434)*B435,0)</f>
        <v>3520</v>
      </c>
      <c r="F435" s="25">
        <f>_xlfn.STDEV.P(E$2:E435)</f>
        <v>68.997261375672764</v>
      </c>
      <c r="G435" s="25">
        <f>_xlfn.CONFIDENCE.NORM(0.01,F435,B435)</f>
        <v>8.5310810493334994</v>
      </c>
      <c r="O435" s="25">
        <v>434</v>
      </c>
      <c r="P435" s="25">
        <v>91.92</v>
      </c>
      <c r="R435" s="25">
        <f>ROUND(P434-(P435-P434)*O435,0)</f>
        <v>92</v>
      </c>
      <c r="S435" s="25">
        <f>_xlfn.STDEV.P(R$2:R435)</f>
        <v>1.644376018713922</v>
      </c>
      <c r="T435" s="25">
        <f>_xlfn.CONFIDENCE.NORM(0.01,S435,O435)</f>
        <v>0.20331683912566048</v>
      </c>
    </row>
    <row r="436" spans="2:20" x14ac:dyDescent="0.25">
      <c r="B436" s="25">
        <v>435</v>
      </c>
      <c r="C436" s="25">
        <v>3554.9</v>
      </c>
      <c r="E436" s="25">
        <f>ROUND(C435-(C436-C435)*B436,0)</f>
        <v>3542</v>
      </c>
      <c r="F436" s="25">
        <f>_xlfn.STDEV.P(E$2:E436)</f>
        <v>68.920925583984655</v>
      </c>
      <c r="G436" s="25">
        <f>_xlfn.CONFIDENCE.NORM(0.01,F436,B436)</f>
        <v>8.5118419774947451</v>
      </c>
      <c r="O436" s="25">
        <v>435</v>
      </c>
      <c r="P436" s="25">
        <v>91.92</v>
      </c>
      <c r="R436" s="25">
        <f>ROUND(P435-(P436-P435)*O436,0)</f>
        <v>92</v>
      </c>
      <c r="S436" s="25">
        <f>_xlfn.STDEV.P(R$2:R436)</f>
        <v>1.6424936894501996</v>
      </c>
      <c r="T436" s="25">
        <f>_xlfn.CONFIDENCE.NORM(0.01,S436,O436)</f>
        <v>0.20285053654127289</v>
      </c>
    </row>
    <row r="437" spans="2:20" x14ac:dyDescent="0.25">
      <c r="B437" s="25">
        <v>436</v>
      </c>
      <c r="C437" s="25">
        <v>3554.79</v>
      </c>
      <c r="E437" s="25">
        <f>ROUND(C436-(C437-C436)*B437,0)</f>
        <v>3603</v>
      </c>
      <c r="F437" s="25">
        <f>_xlfn.STDEV.P(E$2:E437)</f>
        <v>68.879434821479833</v>
      </c>
      <c r="G437" s="25">
        <f>_xlfn.CONFIDENCE.NORM(0.01,F437,B437)</f>
        <v>8.4969567930610612</v>
      </c>
      <c r="O437" s="25">
        <v>436</v>
      </c>
      <c r="P437" s="25">
        <v>91.92</v>
      </c>
      <c r="R437" s="25">
        <f>ROUND(P436-(P437-P436)*O437,0)</f>
        <v>92</v>
      </c>
      <c r="S437" s="25">
        <f>_xlfn.STDEV.P(R$2:R437)</f>
        <v>1.6406178093818011</v>
      </c>
      <c r="T437" s="25">
        <f>_xlfn.CONFIDENCE.NORM(0.01,S437,O437)</f>
        <v>0.20238636795400108</v>
      </c>
    </row>
    <row r="438" spans="2:20" x14ac:dyDescent="0.25">
      <c r="B438" s="25">
        <v>437</v>
      </c>
      <c r="C438" s="25">
        <v>3554.79</v>
      </c>
      <c r="E438" s="25">
        <f>ROUND(C437-(C438-C437)*B438,0)</f>
        <v>3555</v>
      </c>
      <c r="F438" s="25">
        <f>_xlfn.STDEV.P(E$2:E438)</f>
        <v>68.8005851649324</v>
      </c>
      <c r="G438" s="25">
        <f>_xlfn.CONFIDENCE.NORM(0.01,F438,B438)</f>
        <v>8.4775135600959004</v>
      </c>
      <c r="O438" s="25">
        <v>437</v>
      </c>
      <c r="P438" s="25">
        <v>91.91</v>
      </c>
      <c r="R438" s="25">
        <f>ROUND(P437-(P438-P437)*O438,0)</f>
        <v>96</v>
      </c>
      <c r="S438" s="25">
        <f>_xlfn.STDEV.P(R$2:R438)</f>
        <v>1.6504763016052857</v>
      </c>
      <c r="T438" s="25">
        <f>_xlfn.CONFIDENCE.NORM(0.01,S438,O438)</f>
        <v>0.20336942184333948</v>
      </c>
    </row>
    <row r="439" spans="2:20" x14ac:dyDescent="0.25">
      <c r="B439" s="25">
        <v>438</v>
      </c>
      <c r="C439" s="25">
        <v>3554.84</v>
      </c>
      <c r="E439" s="25">
        <f>ROUND(C438-(C439-C438)*B439,0)</f>
        <v>3533</v>
      </c>
      <c r="F439" s="25">
        <f>_xlfn.STDEV.P(E$2:E439)</f>
        <v>68.730422093605043</v>
      </c>
      <c r="G439" s="25">
        <f>_xlfn.CONFIDENCE.NORM(0.01,F439,B439)</f>
        <v>8.459194980765357</v>
      </c>
      <c r="O439" s="25">
        <v>438</v>
      </c>
      <c r="P439" s="25">
        <v>91.92</v>
      </c>
      <c r="R439" s="25">
        <f>ROUND(P438-(P439-P438)*O439,0)</f>
        <v>88</v>
      </c>
      <c r="S439" s="25">
        <f>_xlfn.STDEV.P(R$2:R439)</f>
        <v>1.6590517420831206</v>
      </c>
      <c r="T439" s="25">
        <f>_xlfn.CONFIDENCE.NORM(0.01,S439,O439)</f>
        <v>0.20419257938422233</v>
      </c>
    </row>
    <row r="440" spans="2:20" x14ac:dyDescent="0.25">
      <c r="B440" s="25">
        <v>439</v>
      </c>
      <c r="C440" s="25">
        <v>3554.91</v>
      </c>
      <c r="E440" s="25">
        <f>ROUND(C439-(C440-C439)*B440,0)</f>
        <v>3524</v>
      </c>
      <c r="F440" s="25">
        <f>_xlfn.STDEV.P(E$2:E440)</f>
        <v>68.668509447078662</v>
      </c>
      <c r="G440" s="25">
        <f>_xlfn.CONFIDENCE.NORM(0.01,F440,B440)</f>
        <v>8.4419434756613114</v>
      </c>
      <c r="O440" s="25">
        <v>439</v>
      </c>
      <c r="P440" s="25">
        <v>91.92</v>
      </c>
      <c r="R440" s="25">
        <f>ROUND(P439-(P440-P439)*O440,0)</f>
        <v>92</v>
      </c>
      <c r="S440" s="25">
        <f>_xlfn.STDEV.P(R$2:R440)</f>
        <v>1.6571696138420651</v>
      </c>
      <c r="T440" s="25">
        <f>_xlfn.CONFIDENCE.NORM(0.01,S440,O440)</f>
        <v>0.20372849683623584</v>
      </c>
    </row>
    <row r="441" spans="2:20" x14ac:dyDescent="0.25">
      <c r="B441" s="25">
        <v>440</v>
      </c>
      <c r="C441" s="25">
        <v>3554.95</v>
      </c>
      <c r="E441" s="25">
        <f>ROUND(C440-(C441-C440)*B441,0)</f>
        <v>3537</v>
      </c>
      <c r="F441" s="25">
        <f>_xlfn.STDEV.P(E$2:E441)</f>
        <v>68.596040382797241</v>
      </c>
      <c r="G441" s="25">
        <f>_xlfn.CONFIDENCE.NORM(0.01,F441,B441)</f>
        <v>8.4234458563972563</v>
      </c>
      <c r="O441" s="25">
        <v>440</v>
      </c>
      <c r="P441" s="25">
        <v>91.91</v>
      </c>
      <c r="R441" s="25">
        <f>ROUND(P440-(P441-P440)*O441,0)</f>
        <v>96</v>
      </c>
      <c r="S441" s="25">
        <f>_xlfn.STDEV.P(R$2:R441)</f>
        <v>1.6668225473763336</v>
      </c>
      <c r="T441" s="25">
        <f>_xlfn.CONFIDENCE.NORM(0.01,S441,O441)</f>
        <v>0.2046822149164137</v>
      </c>
    </row>
    <row r="442" spans="2:20" x14ac:dyDescent="0.25">
      <c r="B442" s="25">
        <v>441</v>
      </c>
      <c r="C442" s="25">
        <v>3554.95</v>
      </c>
      <c r="E442" s="25">
        <f>ROUND(C441-(C442-C441)*B442,0)</f>
        <v>3555</v>
      </c>
      <c r="F442" s="25">
        <f>_xlfn.STDEV.P(E$2:E442)</f>
        <v>68.518225305061478</v>
      </c>
      <c r="G442" s="25">
        <f>_xlfn.CONFIDENCE.NORM(0.01,F442,B442)</f>
        <v>8.4043453603782439</v>
      </c>
      <c r="O442" s="25">
        <v>441</v>
      </c>
      <c r="P442" s="25">
        <v>91.92</v>
      </c>
      <c r="R442" s="25">
        <f>ROUND(P441-(P442-P441)*O442,0)</f>
        <v>87</v>
      </c>
      <c r="S442" s="25">
        <f>_xlfn.STDEV.P(R$2:R442)</f>
        <v>1.6811530490939017</v>
      </c>
      <c r="T442" s="25">
        <f>_xlfn.CONFIDENCE.NORM(0.01,S442,O442)</f>
        <v>0.20620777560031689</v>
      </c>
    </row>
    <row r="443" spans="2:20" x14ac:dyDescent="0.25">
      <c r="B443" s="25">
        <v>442</v>
      </c>
      <c r="C443" s="25">
        <v>3555.05</v>
      </c>
      <c r="E443" s="25">
        <f>ROUND(C442-(C443-C442)*B443,0)</f>
        <v>3511</v>
      </c>
      <c r="F443" s="25">
        <f>_xlfn.STDEV.P(E$2:E443)</f>
        <v>68.47313979095928</v>
      </c>
      <c r="G443" s="25">
        <f>_xlfn.CONFIDENCE.NORM(0.01,F443,B443)</f>
        <v>8.3893089349952596</v>
      </c>
      <c r="O443" s="25">
        <v>442</v>
      </c>
      <c r="P443" s="25">
        <v>91.92</v>
      </c>
      <c r="R443" s="25">
        <f>ROUND(P442-(P443-P442)*O443,0)</f>
        <v>92</v>
      </c>
      <c r="S443" s="25">
        <f>_xlfn.STDEV.P(R$2:R443)</f>
        <v>1.6792588035490874</v>
      </c>
      <c r="T443" s="25">
        <f>_xlfn.CONFIDENCE.NORM(0.01,S443,O443)</f>
        <v>0.20574229439152819</v>
      </c>
    </row>
    <row r="444" spans="2:20" x14ac:dyDescent="0.25">
      <c r="B444" s="25">
        <v>443</v>
      </c>
      <c r="C444" s="25">
        <v>3555.24</v>
      </c>
      <c r="E444" s="25">
        <f>ROUND(C443-(C444-C443)*B444,0)</f>
        <v>3471</v>
      </c>
      <c r="F444" s="25">
        <f>_xlfn.STDEV.P(E$2:E444)</f>
        <v>68.51265293838334</v>
      </c>
      <c r="G444" s="25">
        <f>_xlfn.CONFIDENCE.NORM(0.01,F444,B444)</f>
        <v>8.3846705115098725</v>
      </c>
      <c r="O444" s="25">
        <v>443</v>
      </c>
      <c r="P444" s="25">
        <v>91.91</v>
      </c>
      <c r="R444" s="25">
        <f>ROUND(P443-(P444-P443)*O444,0)</f>
        <v>96</v>
      </c>
      <c r="S444" s="25">
        <f>_xlfn.STDEV.P(R$2:R444)</f>
        <v>1.6886803299531665</v>
      </c>
      <c r="T444" s="25">
        <f>_xlfn.CONFIDENCE.NORM(0.01,S444,O444)</f>
        <v>0.20666296747637194</v>
      </c>
    </row>
    <row r="445" spans="2:20" x14ac:dyDescent="0.25">
      <c r="B445" s="25">
        <v>444</v>
      </c>
      <c r="C445" s="25">
        <v>3555.09</v>
      </c>
      <c r="E445" s="25">
        <f>ROUND(C444-(C445-C444)*B445,0)</f>
        <v>3622</v>
      </c>
      <c r="F445" s="25">
        <f>_xlfn.STDEV.P(E$2:E445)</f>
        <v>68.508929005064644</v>
      </c>
      <c r="G445" s="25">
        <f>_xlfn.CONFIDENCE.NORM(0.01,F445,B445)</f>
        <v>8.3747677659876896</v>
      </c>
      <c r="O445" s="25">
        <v>444</v>
      </c>
      <c r="P445" s="25">
        <v>91.91</v>
      </c>
      <c r="R445" s="25">
        <f>ROUND(P444-(P445-P444)*O445,0)</f>
        <v>92</v>
      </c>
      <c r="S445" s="25">
        <f>_xlfn.STDEV.P(R$2:R445)</f>
        <v>1.6867847263810356</v>
      </c>
      <c r="T445" s="25">
        <f>_xlfn.CONFIDENCE.NORM(0.01,S445,O445)</f>
        <v>0.20619838260224357</v>
      </c>
    </row>
    <row r="446" spans="2:20" x14ac:dyDescent="0.25">
      <c r="B446" s="25">
        <v>445</v>
      </c>
      <c r="C446" s="25">
        <v>3554.85</v>
      </c>
      <c r="E446" s="25">
        <f>ROUND(C445-(C446-C445)*B446,0)</f>
        <v>3662</v>
      </c>
      <c r="F446" s="25">
        <f>_xlfn.STDEV.P(E$2:E446)</f>
        <v>68.618387849885295</v>
      </c>
      <c r="G446" s="25">
        <f>_xlfn.CONFIDENCE.NORM(0.01,F446,B446)</f>
        <v>8.3787182060256615</v>
      </c>
      <c r="O446" s="25">
        <v>445</v>
      </c>
      <c r="P446" s="25">
        <v>91.91</v>
      </c>
      <c r="R446" s="25">
        <f>ROUND(P445-(P446-P445)*O446,0)</f>
        <v>92</v>
      </c>
      <c r="S446" s="25">
        <f>_xlfn.STDEV.P(R$2:R446)</f>
        <v>1.6848954920375681</v>
      </c>
      <c r="T446" s="25">
        <f>_xlfn.CONFIDENCE.NORM(0.01,S446,O446)</f>
        <v>0.20573588183490579</v>
      </c>
    </row>
    <row r="447" spans="2:20" x14ac:dyDescent="0.25">
      <c r="B447" s="25">
        <v>446</v>
      </c>
      <c r="C447" s="25">
        <v>3554.68</v>
      </c>
      <c r="E447" s="25">
        <f>ROUND(C446-(C447-C446)*B447,0)</f>
        <v>3631</v>
      </c>
      <c r="F447" s="25">
        <f>_xlfn.STDEV.P(E$2:E447)</f>
        <v>68.634438578469343</v>
      </c>
      <c r="G447" s="25">
        <f>_xlfn.CONFIDENCE.NORM(0.01,F447,B447)</f>
        <v>8.3712774451908771</v>
      </c>
      <c r="O447" s="25">
        <v>446</v>
      </c>
      <c r="P447" s="25">
        <v>91.91</v>
      </c>
      <c r="R447" s="25">
        <f>ROUND(P446-(P447-P446)*O447,0)</f>
        <v>92</v>
      </c>
      <c r="S447" s="25">
        <f>_xlfn.STDEV.P(R$2:R447)</f>
        <v>1.683012591335445</v>
      </c>
      <c r="T447" s="25">
        <f>_xlfn.CONFIDENCE.NORM(0.01,S447,O447)</f>
        <v>0.20527545118200144</v>
      </c>
    </row>
    <row r="448" spans="2:20" x14ac:dyDescent="0.25">
      <c r="B448" s="25">
        <v>447</v>
      </c>
      <c r="C448" s="25">
        <v>3554.62</v>
      </c>
      <c r="E448" s="25">
        <f>ROUND(C447-(C448-C447)*B448,0)</f>
        <v>3581</v>
      </c>
      <c r="F448" s="25">
        <f>_xlfn.STDEV.P(E$2:E448)</f>
        <v>68.5680874123953</v>
      </c>
      <c r="G448" s="25">
        <f>_xlfn.CONFIDENCE.NORM(0.01,F448,B448)</f>
        <v>8.3538246258017992</v>
      </c>
      <c r="O448" s="25">
        <v>447</v>
      </c>
      <c r="P448" s="25">
        <v>91.91</v>
      </c>
      <c r="R448" s="25">
        <f>ROUND(P447-(P448-P447)*O448,0)</f>
        <v>92</v>
      </c>
      <c r="S448" s="25">
        <f>_xlfn.STDEV.P(R$2:R448)</f>
        <v>1.6811359889651381</v>
      </c>
      <c r="T448" s="25">
        <f>_xlfn.CONFIDENCE.NORM(0.01,S448,O448)</f>
        <v>0.20481707677615438</v>
      </c>
    </row>
    <row r="449" spans="2:20" x14ac:dyDescent="0.25">
      <c r="B449" s="25">
        <v>448</v>
      </c>
      <c r="C449" s="25">
        <v>3554.66</v>
      </c>
      <c r="E449" s="25">
        <f>ROUND(C448-(C449-C448)*B449,0)</f>
        <v>3537</v>
      </c>
      <c r="F449" s="25">
        <f>_xlfn.STDEV.P(E$2:E449)</f>
        <v>68.497204527347122</v>
      </c>
      <c r="G449" s="25">
        <f>_xlfn.CONFIDENCE.NORM(0.01,F449,B449)</f>
        <v>8.3358697534637507</v>
      </c>
      <c r="O449" s="25">
        <v>448</v>
      </c>
      <c r="P449" s="25">
        <v>91.91</v>
      </c>
      <c r="R449" s="25">
        <f>ROUND(P448-(P449-P448)*O449,0)</f>
        <v>92</v>
      </c>
      <c r="S449" s="25">
        <f>_xlfn.STDEV.P(R$2:R449)</f>
        <v>1.6792656498920475</v>
      </c>
      <c r="T449" s="25">
        <f>_xlfn.CONFIDENCE.NORM(0.01,S449,O449)</f>
        <v>0.20436074487356765</v>
      </c>
    </row>
    <row r="450" spans="2:20" x14ac:dyDescent="0.25">
      <c r="B450" s="25">
        <v>449</v>
      </c>
      <c r="C450" s="25">
        <v>3554.8</v>
      </c>
      <c r="E450" s="25">
        <f>ROUND(C449-(C450-C449)*B450,0)</f>
        <v>3492</v>
      </c>
      <c r="F450" s="25">
        <f>_xlfn.STDEV.P(E$2:E450)</f>
        <v>68.486665570716994</v>
      </c>
      <c r="G450" s="25">
        <f>_xlfn.CONFIDENCE.NORM(0.01,F450,B450)</f>
        <v>8.3253007483571633</v>
      </c>
      <c r="O450" s="25">
        <v>449</v>
      </c>
      <c r="P450" s="25">
        <v>91.9</v>
      </c>
      <c r="R450" s="25">
        <f>ROUND(P449-(P450-P449)*O450,0)</f>
        <v>96</v>
      </c>
      <c r="S450" s="25">
        <f>_xlfn.STDEV.P(R$2:R450)</f>
        <v>1.6885054749202368</v>
      </c>
      <c r="T450" s="25">
        <f>_xlfn.CONFIDENCE.NORM(0.01,S450,O450)</f>
        <v>0.20525624626071931</v>
      </c>
    </row>
    <row r="451" spans="2:20" x14ac:dyDescent="0.25">
      <c r="B451" s="25">
        <v>450</v>
      </c>
      <c r="C451" s="25">
        <v>3554.57</v>
      </c>
      <c r="E451" s="25">
        <f>ROUND(C450-(C451-C450)*B451,0)</f>
        <v>3658</v>
      </c>
      <c r="F451" s="25">
        <f>_xlfn.STDEV.P(E$2:E451)</f>
        <v>68.580514239347423</v>
      </c>
      <c r="G451" s="25">
        <f>_xlfn.CONFIDENCE.NORM(0.01,F451,B451)</f>
        <v>8.3274409151112252</v>
      </c>
      <c r="O451" s="25">
        <v>450</v>
      </c>
      <c r="P451" s="25">
        <v>91.9</v>
      </c>
      <c r="R451" s="25">
        <f>ROUND(P450-(P451-P450)*O451,0)</f>
        <v>92</v>
      </c>
      <c r="S451" s="25">
        <f>_xlfn.STDEV.P(R$2:R451)</f>
        <v>1.6866340247170797</v>
      </c>
      <c r="T451" s="25">
        <f>_xlfn.CONFIDENCE.NORM(0.01,S451,O451)</f>
        <v>0.20480081466331937</v>
      </c>
    </row>
    <row r="452" spans="2:20" x14ac:dyDescent="0.25">
      <c r="B452" s="25">
        <v>451</v>
      </c>
      <c r="C452" s="25">
        <v>3554.69</v>
      </c>
      <c r="E452" s="25">
        <f>ROUND(C451-(C452-C451)*B452,0)</f>
        <v>3500</v>
      </c>
      <c r="F452" s="25">
        <f>_xlfn.STDEV.P(E$2:E452)</f>
        <v>68.554604131463648</v>
      </c>
      <c r="G452" s="25">
        <f>_xlfn.CONFIDENCE.NORM(0.01,F452,B452)</f>
        <v>8.3150609310939227</v>
      </c>
      <c r="O452" s="25">
        <v>451</v>
      </c>
      <c r="P452" s="25">
        <v>91.9</v>
      </c>
      <c r="R452" s="25">
        <f>ROUND(P451-(P452-P451)*O452,0)</f>
        <v>92</v>
      </c>
      <c r="S452" s="25">
        <f>_xlfn.STDEV.P(R$2:R452)</f>
        <v>1.6847687833246534</v>
      </c>
      <c r="T452" s="25">
        <f>_xlfn.CONFIDENCE.NORM(0.01,S452,O452)</f>
        <v>0.20434739964780793</v>
      </c>
    </row>
    <row r="453" spans="2:20" x14ac:dyDescent="0.25">
      <c r="B453" s="25">
        <v>452</v>
      </c>
      <c r="C453" s="25">
        <v>3554.92</v>
      </c>
      <c r="E453" s="25">
        <f>ROUND(C452-(C453-C452)*B453,0)</f>
        <v>3451</v>
      </c>
      <c r="F453" s="25">
        <f>_xlfn.STDEV.P(E$2:E453)</f>
        <v>68.654929246573289</v>
      </c>
      <c r="G453" s="25">
        <f>_xlfn.CONFIDENCE.NORM(0.01,F453,B453)</f>
        <v>8.3180128335843673</v>
      </c>
      <c r="O453" s="25">
        <v>452</v>
      </c>
      <c r="P453" s="25">
        <v>91.9</v>
      </c>
      <c r="R453" s="25">
        <f>ROUND(P452-(P453-P452)*O453,0)</f>
        <v>92</v>
      </c>
      <c r="S453" s="25">
        <f>_xlfn.STDEV.P(R$2:R453)</f>
        <v>1.6829097164880646</v>
      </c>
      <c r="T453" s="25">
        <f>_xlfn.CONFIDENCE.NORM(0.01,S453,O453)</f>
        <v>0.20389598785014029</v>
      </c>
    </row>
    <row r="454" spans="2:20" x14ac:dyDescent="0.25">
      <c r="B454" s="25">
        <v>453</v>
      </c>
      <c r="C454" s="25">
        <v>3554.86</v>
      </c>
      <c r="E454" s="25">
        <f>ROUND(C453-(C454-C453)*B454,0)</f>
        <v>3582</v>
      </c>
      <c r="F454" s="25">
        <f>_xlfn.STDEV.P(E$2:E454)</f>
        <v>68.590478304341858</v>
      </c>
      <c r="G454" s="25">
        <f>_xlfn.CONFIDENCE.NORM(0.01,F454,B454)</f>
        <v>8.3010266840373603</v>
      </c>
      <c r="O454" s="25">
        <v>453</v>
      </c>
      <c r="P454" s="25">
        <v>91.9</v>
      </c>
      <c r="R454" s="25">
        <f>ROUND(P453-(P454-P453)*O454,0)</f>
        <v>92</v>
      </c>
      <c r="S454" s="25">
        <f>_xlfn.STDEV.P(R$2:R454)</f>
        <v>1.6810567902164459</v>
      </c>
      <c r="T454" s="25">
        <f>_xlfn.CONFIDENCE.NORM(0.01,S454,O454)</f>
        <v>0.20344656602410041</v>
      </c>
    </row>
    <row r="455" spans="2:20" x14ac:dyDescent="0.25">
      <c r="B455" s="25">
        <v>454</v>
      </c>
      <c r="C455" s="25">
        <v>3554.88</v>
      </c>
      <c r="E455" s="25">
        <f>ROUND(C454-(C455-C454)*B455,0)</f>
        <v>3546</v>
      </c>
      <c r="F455" s="25">
        <f>_xlfn.STDEV.P(E$2:E455)</f>
        <v>68.516328876207851</v>
      </c>
      <c r="G455" s="25">
        <f>_xlfn.CONFIDENCE.NORM(0.01,F455,B455)</f>
        <v>8.2829156453225341</v>
      </c>
      <c r="O455" s="25">
        <v>454</v>
      </c>
      <c r="P455" s="25">
        <v>91.9</v>
      </c>
      <c r="R455" s="25">
        <f>ROUND(P454-(P455-P454)*O455,0)</f>
        <v>92</v>
      </c>
      <c r="S455" s="25">
        <f>_xlfn.STDEV.P(R$2:R455)</f>
        <v>1.6792099707802779</v>
      </c>
      <c r="T455" s="25">
        <f>_xlfn.CONFIDENCE.NORM(0.01,S455,O455)</f>
        <v>0.20299912103999701</v>
      </c>
    </row>
    <row r="456" spans="2:20" x14ac:dyDescent="0.25">
      <c r="B456" s="25">
        <v>455</v>
      </c>
      <c r="C456" s="25">
        <v>3554.97</v>
      </c>
      <c r="E456" s="25">
        <f>ROUND(C455-(C456-C455)*B456,0)</f>
        <v>3514</v>
      </c>
      <c r="F456" s="25">
        <f>_xlfn.STDEV.P(E$2:E456)</f>
        <v>68.468487608792202</v>
      </c>
      <c r="G456" s="25">
        <f>_xlfn.CONFIDENCE.NORM(0.01,F456,B456)</f>
        <v>8.2680313780520631</v>
      </c>
      <c r="O456" s="25">
        <v>455</v>
      </c>
      <c r="P456" s="25">
        <v>91.9</v>
      </c>
      <c r="R456" s="25">
        <f>ROUND(P455-(P456-P455)*O456,0)</f>
        <v>92</v>
      </c>
      <c r="S456" s="25">
        <f>_xlfn.STDEV.P(R$2:R456)</f>
        <v>1.6773692247088823</v>
      </c>
      <c r="T456" s="25">
        <f>_xlfn.CONFIDENCE.NORM(0.01,S456,O456)</f>
        <v>0.20255363988339373</v>
      </c>
    </row>
    <row r="457" spans="2:20" x14ac:dyDescent="0.25">
      <c r="B457" s="25">
        <v>456</v>
      </c>
      <c r="C457" s="25">
        <v>3554.98</v>
      </c>
      <c r="E457" s="25">
        <f>ROUND(C456-(C457-C456)*B457,0)</f>
        <v>3550</v>
      </c>
      <c r="F457" s="25">
        <f>_xlfn.STDEV.P(E$2:E457)</f>
        <v>68.393827206790434</v>
      </c>
      <c r="G457" s="25">
        <f>_xlfn.CONFIDENCE.NORM(0.01,F457,B457)</f>
        <v>8.2499547227535928</v>
      </c>
      <c r="O457" s="25">
        <v>456</v>
      </c>
      <c r="P457" s="25">
        <v>91.91</v>
      </c>
      <c r="R457" s="25">
        <f>ROUND(P456-(P457-P456)*O457,0)</f>
        <v>87</v>
      </c>
      <c r="S457" s="25">
        <f>_xlfn.STDEV.P(R$2:R457)</f>
        <v>1.691185269935741</v>
      </c>
      <c r="T457" s="25">
        <f>_xlfn.CONFIDENCE.NORM(0.01,S457,O457)</f>
        <v>0.20399796991288188</v>
      </c>
    </row>
    <row r="458" spans="2:20" x14ac:dyDescent="0.25">
      <c r="B458" s="25">
        <v>457</v>
      </c>
      <c r="C458" s="25">
        <v>3555.03</v>
      </c>
      <c r="E458" s="25">
        <f>ROUND(C457-(C458-C457)*B458,0)</f>
        <v>3532</v>
      </c>
      <c r="F458" s="25">
        <f>_xlfn.STDEV.P(E$2:E458)</f>
        <v>68.32765154643414</v>
      </c>
      <c r="G458" s="25">
        <f>_xlfn.CONFIDENCE.NORM(0.01,F458,B458)</f>
        <v>8.2329499191856002</v>
      </c>
      <c r="O458" s="25">
        <v>457</v>
      </c>
      <c r="P458" s="25">
        <v>91.9</v>
      </c>
      <c r="R458" s="25">
        <f>ROUND(P457-(P458-P457)*O458,0)</f>
        <v>96</v>
      </c>
      <c r="S458" s="25">
        <f>_xlfn.STDEV.P(R$2:R458)</f>
        <v>1.7001768002265214</v>
      </c>
      <c r="T458" s="25">
        <f>_xlfn.CONFIDENCE.NORM(0.01,S458,O458)</f>
        <v>0.20485806453502597</v>
      </c>
    </row>
    <row r="459" spans="2:20" x14ac:dyDescent="0.25">
      <c r="B459" s="25">
        <v>458</v>
      </c>
      <c r="C459" s="25">
        <v>3554.93</v>
      </c>
      <c r="E459" s="25">
        <f>ROUND(C458-(C459-C458)*B459,0)</f>
        <v>3601</v>
      </c>
      <c r="F459" s="25">
        <f>_xlfn.STDEV.P(E$2:E459)</f>
        <v>68.286376906307297</v>
      </c>
      <c r="G459" s="25">
        <f>_xlfn.CONFIDENCE.NORM(0.01,F459,B459)</f>
        <v>8.2189892307395329</v>
      </c>
      <c r="O459" s="25">
        <v>458</v>
      </c>
      <c r="P459" s="25">
        <v>91.9</v>
      </c>
      <c r="R459" s="25">
        <f>ROUND(P458-(P459-P458)*O459,0)</f>
        <v>92</v>
      </c>
      <c r="S459" s="25">
        <f>_xlfn.STDEV.P(R$2:R459)</f>
        <v>1.6983253367895814</v>
      </c>
      <c r="T459" s="25">
        <f>_xlfn.CONFIDENCE.NORM(0.01,S459,O459)</f>
        <v>0.20441145490142962</v>
      </c>
    </row>
    <row r="460" spans="2:20" x14ac:dyDescent="0.25">
      <c r="B460" s="25">
        <v>459</v>
      </c>
      <c r="C460" s="25">
        <v>3554.79</v>
      </c>
      <c r="E460" s="25">
        <f>ROUND(C459-(C460-C459)*B460,0)</f>
        <v>3619</v>
      </c>
      <c r="F460" s="25">
        <f>_xlfn.STDEV.P(E$2:E460)</f>
        <v>68.276425497844244</v>
      </c>
      <c r="G460" s="25">
        <f>_xlfn.CONFIDENCE.NORM(0.01,F460,B460)</f>
        <v>8.2088347496424223</v>
      </c>
      <c r="O460" s="25">
        <v>459</v>
      </c>
      <c r="P460" s="25">
        <v>91.9</v>
      </c>
      <c r="R460" s="25">
        <f>ROUND(P459-(P460-P459)*O460,0)</f>
        <v>92</v>
      </c>
      <c r="S460" s="25">
        <f>_xlfn.STDEV.P(R$2:R460)</f>
        <v>1.6964799087703919</v>
      </c>
      <c r="T460" s="25">
        <f>_xlfn.CONFIDENCE.NORM(0.01,S460,O460)</f>
        <v>0.20396678832614493</v>
      </c>
    </row>
    <row r="461" spans="2:20" x14ac:dyDescent="0.25">
      <c r="B461" s="25">
        <v>460</v>
      </c>
      <c r="C461" s="25">
        <v>3554.74</v>
      </c>
      <c r="E461" s="25">
        <f>ROUND(C460-(C461-C460)*B461,0)</f>
        <v>3578</v>
      </c>
      <c r="F461" s="25">
        <f>_xlfn.STDEV.P(E$2:E461)</f>
        <v>68.210211713801257</v>
      </c>
      <c r="G461" s="25">
        <f>_xlfn.CONFIDENCE.NORM(0.01,F461,B461)</f>
        <v>8.1919550618601917</v>
      </c>
      <c r="O461" s="25">
        <v>460</v>
      </c>
      <c r="P461" s="25">
        <v>91.9</v>
      </c>
      <c r="R461" s="25">
        <f>ROUND(P460-(P461-P460)*O461,0)</f>
        <v>92</v>
      </c>
      <c r="S461" s="25">
        <f>_xlfn.STDEV.P(R$2:R461)</f>
        <v>1.6946404834499429</v>
      </c>
      <c r="T461" s="25">
        <f>_xlfn.CONFIDENCE.NORM(0.01,S461,O461)</f>
        <v>0.20352405215628547</v>
      </c>
    </row>
    <row r="462" spans="2:20" x14ac:dyDescent="0.25">
      <c r="B462" s="25">
        <v>461</v>
      </c>
      <c r="C462" s="25">
        <v>3554.96</v>
      </c>
      <c r="E462" s="25">
        <f>ROUND(C461-(C462-C461)*B462,0)</f>
        <v>3453</v>
      </c>
      <c r="F462" s="25">
        <f>_xlfn.STDEV.P(E$2:E462)</f>
        <v>68.303068590346783</v>
      </c>
      <c r="G462" s="25">
        <f>_xlfn.CONFIDENCE.NORM(0.01,F462,B462)</f>
        <v>8.1942051390064865</v>
      </c>
      <c r="O462" s="25">
        <v>461</v>
      </c>
      <c r="P462" s="25">
        <v>91.9</v>
      </c>
      <c r="R462" s="25">
        <f>ROUND(P461-(P462-P461)*O462,0)</f>
        <v>92</v>
      </c>
      <c r="S462" s="25">
        <f>_xlfn.STDEV.P(R$2:R462)</f>
        <v>1.6928070283570049</v>
      </c>
      <c r="T462" s="25">
        <f>_xlfn.CONFIDENCE.NORM(0.01,S462,O462)</f>
        <v>0.20308323384858401</v>
      </c>
    </row>
    <row r="463" spans="2:20" x14ac:dyDescent="0.25">
      <c r="B463" s="25">
        <v>462</v>
      </c>
      <c r="C463" s="25">
        <v>3555.12</v>
      </c>
      <c r="E463" s="25">
        <f>ROUND(C462-(C463-C462)*B463,0)</f>
        <v>3481</v>
      </c>
      <c r="F463" s="25">
        <f>_xlfn.STDEV.P(E$2:E463)</f>
        <v>68.316523464203343</v>
      </c>
      <c r="G463" s="25">
        <f>_xlfn.CONFIDENCE.NORM(0.01,F463,B463)</f>
        <v>8.1869445585119749</v>
      </c>
      <c r="O463" s="25">
        <v>462</v>
      </c>
      <c r="P463" s="25">
        <v>91.9</v>
      </c>
      <c r="R463" s="25">
        <f>ROUND(P462-(P463-P462)*O463,0)</f>
        <v>92</v>
      </c>
      <c r="S463" s="25">
        <f>_xlfn.STDEV.P(R$2:R463)</f>
        <v>1.6909795112657255</v>
      </c>
      <c r="T463" s="25">
        <f>_xlfn.CONFIDENCE.NORM(0.01,S463,O463)</f>
        <v>0.20264432096820853</v>
      </c>
    </row>
    <row r="464" spans="2:20" x14ac:dyDescent="0.25">
      <c r="B464" s="25">
        <v>463</v>
      </c>
      <c r="C464" s="25">
        <v>3555.15</v>
      </c>
      <c r="E464" s="25">
        <f>ROUND(C463-(C464-C463)*B464,0)</f>
        <v>3541</v>
      </c>
      <c r="F464" s="25">
        <f>_xlfn.STDEV.P(E$2:E464)</f>
        <v>68.245882431233795</v>
      </c>
      <c r="G464" s="25">
        <f>_xlfn.CONFIDENCE.NORM(0.01,F464,B464)</f>
        <v>8.1696422235048374</v>
      </c>
      <c r="O464" s="25">
        <v>463</v>
      </c>
      <c r="P464" s="25">
        <v>91.89</v>
      </c>
      <c r="R464" s="25">
        <f>ROUND(P463-(P464-P463)*O464,0)</f>
        <v>97</v>
      </c>
      <c r="S464" s="25">
        <f>_xlfn.STDEV.P(R$2:R464)</f>
        <v>1.7056178823393748</v>
      </c>
      <c r="T464" s="25">
        <f>_xlfn.CONFIDENCE.NORM(0.01,S464,O464)</f>
        <v>0.20417770819748995</v>
      </c>
    </row>
    <row r="465" spans="2:20" x14ac:dyDescent="0.25">
      <c r="B465" s="25">
        <v>464</v>
      </c>
      <c r="C465" s="25">
        <v>3555.53</v>
      </c>
      <c r="E465" s="25">
        <f>ROUND(C464-(C465-C464)*B465,0)</f>
        <v>3379</v>
      </c>
      <c r="F465" s="25">
        <f>_xlfn.STDEV.P(E$2:E465)</f>
        <v>68.659961815692853</v>
      </c>
      <c r="G465" s="25">
        <f>_xlfn.CONFIDENCE.NORM(0.01,F465,B465)</f>
        <v>8.2103495417216905</v>
      </c>
      <c r="O465" s="25">
        <v>464</v>
      </c>
      <c r="P465" s="25">
        <v>91.89</v>
      </c>
      <c r="R465" s="25">
        <f>ROUND(P464-(P465-P464)*O465,0)</f>
        <v>92</v>
      </c>
      <c r="S465" s="25">
        <f>_xlfn.STDEV.P(R$2:R465)</f>
        <v>1.7037831583464902</v>
      </c>
      <c r="T465" s="25">
        <f>_xlfn.CONFIDENCE.NORM(0.01,S465,O465)</f>
        <v>0.20373817437990485</v>
      </c>
    </row>
    <row r="466" spans="2:20" x14ac:dyDescent="0.25">
      <c r="B466" s="25">
        <v>465</v>
      </c>
      <c r="C466" s="25">
        <v>3555.42</v>
      </c>
      <c r="E466" s="25">
        <f>ROUND(C465-(C466-C465)*B466,0)</f>
        <v>3607</v>
      </c>
      <c r="F466" s="25">
        <f>_xlfn.STDEV.P(E$2:E466)</f>
        <v>68.628758112404114</v>
      </c>
      <c r="G466" s="25">
        <f>_xlfn.CONFIDENCE.NORM(0.01,F466,B466)</f>
        <v>8.1977891368135989</v>
      </c>
      <c r="O466" s="25">
        <v>465</v>
      </c>
      <c r="P466" s="25">
        <v>91.89</v>
      </c>
      <c r="R466" s="25">
        <f>ROUND(P465-(P466-P465)*O466,0)</f>
        <v>92</v>
      </c>
      <c r="S466" s="25">
        <f>_xlfn.STDEV.P(R$2:R466)</f>
        <v>1.7019543424108916</v>
      </c>
      <c r="T466" s="25">
        <f>_xlfn.CONFIDENCE.NORM(0.01,S466,O466)</f>
        <v>0.20330052886454572</v>
      </c>
    </row>
    <row r="467" spans="2:20" x14ac:dyDescent="0.25">
      <c r="B467" s="25">
        <v>466</v>
      </c>
      <c r="C467" s="25">
        <v>3555.65</v>
      </c>
      <c r="E467" s="25">
        <f>ROUND(C466-(C467-C466)*B467,0)</f>
        <v>3448</v>
      </c>
      <c r="F467" s="25">
        <f>_xlfn.STDEV.P(E$2:E467)</f>
        <v>68.733260660595889</v>
      </c>
      <c r="G467" s="25">
        <f>_xlfn.CONFIDENCE.NORM(0.01,F467,B467)</f>
        <v>8.2014580581522534</v>
      </c>
      <c r="O467" s="25">
        <v>466</v>
      </c>
      <c r="P467" s="25">
        <v>91.89</v>
      </c>
      <c r="R467" s="25">
        <f>ROUND(P466-(P467-P466)*O467,0)</f>
        <v>92</v>
      </c>
      <c r="S467" s="25">
        <f>_xlfn.STDEV.P(R$2:R467)</f>
        <v>1.7001314028928349</v>
      </c>
      <c r="T467" s="25">
        <f>_xlfn.CONFIDENCE.NORM(0.01,S467,O467)</f>
        <v>0.20286475950888275</v>
      </c>
    </row>
    <row r="468" spans="2:20" x14ac:dyDescent="0.25">
      <c r="B468" s="25">
        <v>467</v>
      </c>
      <c r="C468" s="25">
        <v>3555.85</v>
      </c>
      <c r="E468" s="25">
        <f>ROUND(C467-(C468-C467)*B468,0)</f>
        <v>3462</v>
      </c>
      <c r="F468" s="25">
        <f>_xlfn.STDEV.P(E$2:E468)</f>
        <v>68.793078933467314</v>
      </c>
      <c r="G468" s="25">
        <f>_xlfn.CONFIDENCE.NORM(0.01,F468,B468)</f>
        <v>8.1998023969230527</v>
      </c>
      <c r="O468" s="25">
        <v>467</v>
      </c>
      <c r="P468" s="25">
        <v>91.9</v>
      </c>
      <c r="R468" s="25">
        <f>ROUND(P467-(P468-P467)*O468,0)</f>
        <v>87</v>
      </c>
      <c r="S468" s="25">
        <f>_xlfn.STDEV.P(R$2:R468)</f>
        <v>1.7134627275106156</v>
      </c>
      <c r="T468" s="25">
        <f>_xlfn.CONFIDENCE.NORM(0.01,S468,O468)</f>
        <v>0.20423647259149799</v>
      </c>
    </row>
    <row r="469" spans="2:20" x14ac:dyDescent="0.25">
      <c r="B469" s="25">
        <v>468</v>
      </c>
      <c r="C469" s="25">
        <v>3555.88</v>
      </c>
      <c r="E469" s="25">
        <f>ROUND(C468-(C469-C468)*B469,0)</f>
        <v>3542</v>
      </c>
      <c r="F469" s="25">
        <f>_xlfn.STDEV.P(E$2:E469)</f>
        <v>68.721948899177306</v>
      </c>
      <c r="G469" s="25">
        <f>_xlfn.CONFIDENCE.NORM(0.01,F469,B469)</f>
        <v>8.1825679462710923</v>
      </c>
      <c r="O469" s="25">
        <v>468</v>
      </c>
      <c r="P469" s="25">
        <v>91.89</v>
      </c>
      <c r="R469" s="25">
        <f>ROUND(P468-(P469-P468)*O469,0)</f>
        <v>97</v>
      </c>
      <c r="S469" s="25">
        <f>_xlfn.STDEV.P(R$2:R469)</f>
        <v>1.7277037159015718</v>
      </c>
      <c r="T469" s="25">
        <f>_xlfn.CONFIDENCE.NORM(0.01,S469,O469)</f>
        <v>0.20571379701600545</v>
      </c>
    </row>
    <row r="470" spans="2:20" x14ac:dyDescent="0.25">
      <c r="B470" s="25">
        <v>469</v>
      </c>
      <c r="C470" s="25">
        <v>3555.77</v>
      </c>
      <c r="E470" s="25">
        <f>ROUND(C469-(C470-C469)*B470,0)</f>
        <v>3607</v>
      </c>
      <c r="F470" s="25">
        <f>_xlfn.STDEV.P(E$2:E470)</f>
        <v>68.69146308500622</v>
      </c>
      <c r="G470" s="25">
        <f>_xlfn.CONFIDENCE.NORM(0.01,F470,B470)</f>
        <v>8.1702138658299823</v>
      </c>
      <c r="O470" s="25">
        <v>469</v>
      </c>
      <c r="P470" s="25">
        <v>91.89</v>
      </c>
      <c r="R470" s="25">
        <f>ROUND(P469-(P470-P469)*O470,0)</f>
        <v>92</v>
      </c>
      <c r="S470" s="25">
        <f>_xlfn.STDEV.P(R$2:R470)</f>
        <v>1.7258648632596407</v>
      </c>
      <c r="T470" s="25">
        <f>_xlfn.CONFIDENCE.NORM(0.01,S470,O470)</f>
        <v>0.20527565439831985</v>
      </c>
    </row>
    <row r="471" spans="2:20" x14ac:dyDescent="0.25">
      <c r="B471" s="25">
        <v>470</v>
      </c>
      <c r="C471" s="25">
        <v>3555.77</v>
      </c>
      <c r="E471" s="25">
        <f>ROUND(C470-(C471-C470)*B471,0)</f>
        <v>3556</v>
      </c>
      <c r="F471" s="25">
        <f>_xlfn.STDEV.P(E$2:E471)</f>
        <v>68.618381150964851</v>
      </c>
      <c r="G471" s="25">
        <f>_xlfn.CONFIDENCE.NORM(0.01,F471,B471)</f>
        <v>8.1528343531950878</v>
      </c>
      <c r="O471" s="25">
        <v>470</v>
      </c>
      <c r="P471" s="25">
        <v>91.89</v>
      </c>
      <c r="R471" s="25">
        <f>ROUND(P470-(P471-P470)*O471,0)</f>
        <v>92</v>
      </c>
      <c r="S471" s="25">
        <f>_xlfn.STDEV.P(R$2:R471)</f>
        <v>1.7240318695660215</v>
      </c>
      <c r="T471" s="25">
        <f>_xlfn.CONFIDENCE.NORM(0.01,S471,O471)</f>
        <v>0.20483937417989306</v>
      </c>
    </row>
    <row r="472" spans="2:20" x14ac:dyDescent="0.25">
      <c r="B472" s="25">
        <v>471</v>
      </c>
      <c r="C472" s="25">
        <v>3556.01</v>
      </c>
      <c r="E472" s="25">
        <f>ROUND(C471-(C472-C471)*B472,0)</f>
        <v>3443</v>
      </c>
      <c r="F472" s="25">
        <f>_xlfn.STDEV.P(E$2:E472)</f>
        <v>68.737507639737075</v>
      </c>
      <c r="G472" s="25">
        <f>_xlfn.CONFIDENCE.NORM(0.01,F472,B472)</f>
        <v>8.1583138195793268</v>
      </c>
      <c r="O472" s="25">
        <v>471</v>
      </c>
      <c r="P472" s="25">
        <v>91.89</v>
      </c>
      <c r="R472" s="25">
        <f>ROUND(P471-(P472-P471)*O472,0)</f>
        <v>92</v>
      </c>
      <c r="S472" s="25">
        <f>_xlfn.STDEV.P(R$2:R472)</f>
        <v>1.7222047037739296</v>
      </c>
      <c r="T472" s="25">
        <f>_xlfn.CONFIDENCE.NORM(0.01,S472,O472)</f>
        <v>0.20440494451126878</v>
      </c>
    </row>
    <row r="473" spans="2:20" x14ac:dyDescent="0.25">
      <c r="B473" s="25">
        <v>472</v>
      </c>
      <c r="C473" s="25">
        <v>3555.98</v>
      </c>
      <c r="E473" s="25">
        <f>ROUND(C472-(C473-C472)*B473,0)</f>
        <v>3570</v>
      </c>
      <c r="F473" s="25">
        <f>_xlfn.STDEV.P(E$2:E473)</f>
        <v>68.668445660829448</v>
      </c>
      <c r="G473" s="25">
        <f>_xlfn.CONFIDENCE.NORM(0.01,F473,B473)</f>
        <v>8.1414788186876414</v>
      </c>
      <c r="O473" s="25">
        <v>472</v>
      </c>
      <c r="P473" s="25">
        <v>91.89</v>
      </c>
      <c r="R473" s="25">
        <f>ROUND(P472-(P473-P472)*O473,0)</f>
        <v>92</v>
      </c>
      <c r="S473" s="25">
        <f>_xlfn.STDEV.P(R$2:R473)</f>
        <v>1.7203833350663826</v>
      </c>
      <c r="T473" s="25">
        <f>_xlfn.CONFIDENCE.NORM(0.01,S473,O473)</f>
        <v>0.20397235364329602</v>
      </c>
    </row>
    <row r="474" spans="2:20" x14ac:dyDescent="0.25">
      <c r="B474" s="25">
        <v>473</v>
      </c>
      <c r="C474" s="25">
        <v>3556.21</v>
      </c>
      <c r="E474" s="25">
        <f>ROUND(C473-(C474-C473)*B474,0)</f>
        <v>3447</v>
      </c>
      <c r="F474" s="25">
        <f>_xlfn.STDEV.P(E$2:E474)</f>
        <v>68.77276768976148</v>
      </c>
      <c r="G474" s="25">
        <f>_xlfn.CONFIDENCE.NORM(0.01,F474,B474)</f>
        <v>8.1452236135864666</v>
      </c>
      <c r="O474" s="25">
        <v>473</v>
      </c>
      <c r="P474" s="25">
        <v>91.89</v>
      </c>
      <c r="R474" s="25">
        <f>ROUND(P473-(P474-P473)*O474,0)</f>
        <v>92</v>
      </c>
      <c r="S474" s="25">
        <f>_xlfn.STDEV.P(R$2:R474)</f>
        <v>1.7185677328540669</v>
      </c>
      <c r="T474" s="25">
        <f>_xlfn.CONFIDENCE.NORM(0.01,S474,O474)</f>
        <v>0.20354158992607577</v>
      </c>
    </row>
    <row r="475" spans="2:20" x14ac:dyDescent="0.25">
      <c r="B475" s="25">
        <v>474</v>
      </c>
      <c r="C475" s="25">
        <v>3556.22</v>
      </c>
      <c r="E475" s="25">
        <f>ROUND(C474-(C475-C474)*B475,0)</f>
        <v>3551</v>
      </c>
      <c r="F475" s="25">
        <f>_xlfn.STDEV.P(E$2:E475)</f>
        <v>68.700332665197863</v>
      </c>
      <c r="G475" s="25">
        <f>_xlfn.CONFIDENCE.NORM(0.01,F475,B475)</f>
        <v>8.1280571539996771</v>
      </c>
      <c r="O475" s="25">
        <v>474</v>
      </c>
      <c r="P475" s="25">
        <v>91.89</v>
      </c>
      <c r="R475" s="25">
        <f>ROUND(P474-(P475-P474)*O475,0)</f>
        <v>92</v>
      </c>
      <c r="S475" s="25">
        <f>_xlfn.STDEV.P(R$2:R475)</f>
        <v>1.7167578667731607</v>
      </c>
      <c r="T475" s="25">
        <f>_xlfn.CONFIDENCE.NORM(0.01,S475,O475)</f>
        <v>0.20311264180791322</v>
      </c>
    </row>
    <row r="476" spans="2:20" x14ac:dyDescent="0.25">
      <c r="B476" s="25">
        <v>475</v>
      </c>
      <c r="C476" s="25">
        <v>3556.19</v>
      </c>
      <c r="E476" s="25">
        <f>ROUND(C475-(C476-C475)*B476,0)</f>
        <v>3570</v>
      </c>
      <c r="F476" s="25">
        <f>_xlfn.STDEV.P(E$2:E476)</f>
        <v>68.631845139942271</v>
      </c>
      <c r="G476" s="25">
        <f>_xlfn.CONFIDENCE.NORM(0.01,F476,B476)</f>
        <v>8.1114024508443539</v>
      </c>
      <c r="O476" s="25">
        <v>475</v>
      </c>
      <c r="P476" s="25">
        <v>91.89</v>
      </c>
      <c r="R476" s="25">
        <f>ROUND(P475-(P476-P475)*O476,0)</f>
        <v>92</v>
      </c>
      <c r="S476" s="25">
        <f>_xlfn.STDEV.P(R$2:R476)</f>
        <v>1.7149537066832119</v>
      </c>
      <c r="T476" s="25">
        <f>_xlfn.CONFIDENCE.NORM(0.01,S476,O476)</f>
        <v>0.20268549783428594</v>
      </c>
    </row>
    <row r="477" spans="2:20" x14ac:dyDescent="0.25">
      <c r="B477" s="25">
        <v>476</v>
      </c>
      <c r="C477" s="25">
        <v>3556.17</v>
      </c>
      <c r="E477" s="25">
        <f>ROUND(C476-(C477-C476)*B477,0)</f>
        <v>3566</v>
      </c>
      <c r="F477" s="25">
        <f>_xlfn.STDEV.P(E$2:E477)</f>
        <v>68.561865862910793</v>
      </c>
      <c r="G477" s="25">
        <f>_xlfn.CONFIDENCE.NORM(0.01,F477,B477)</f>
        <v>8.0946156310575681</v>
      </c>
      <c r="O477" s="25">
        <v>476</v>
      </c>
      <c r="P477" s="25">
        <v>91.89</v>
      </c>
      <c r="R477" s="25">
        <f>ROUND(P476-(P477-P476)*O477,0)</f>
        <v>92</v>
      </c>
      <c r="S477" s="25">
        <f>_xlfn.STDEV.P(R$2:R477)</f>
        <v>1.7131552226650164</v>
      </c>
      <c r="T477" s="25">
        <f>_xlfn.CONFIDENCE.NORM(0.01,S477,O477)</f>
        <v>0.2022601466468231</v>
      </c>
    </row>
    <row r="478" spans="2:20" x14ac:dyDescent="0.25">
      <c r="B478" s="25">
        <v>477</v>
      </c>
      <c r="C478" s="25">
        <v>3555.95</v>
      </c>
      <c r="E478" s="25">
        <f>ROUND(C477-(C478-C477)*B478,0)</f>
        <v>3661</v>
      </c>
      <c r="F478" s="25">
        <f>_xlfn.STDEV.P(E$2:E478)</f>
        <v>68.664060057320555</v>
      </c>
      <c r="G478" s="25">
        <f>_xlfn.CONFIDENCE.NORM(0.01,F478,B478)</f>
        <v>8.0981789508751181</v>
      </c>
      <c r="O478" s="25">
        <v>477</v>
      </c>
      <c r="P478" s="25">
        <v>91.88</v>
      </c>
      <c r="R478" s="25">
        <f>ROUND(P477-(P478-P477)*O478,0)</f>
        <v>97</v>
      </c>
      <c r="S478" s="25">
        <f>_xlfn.STDEV.P(R$2:R478)</f>
        <v>1.727056965600813</v>
      </c>
      <c r="T478" s="25">
        <f>_xlfn.CONFIDENCE.NORM(0.01,S478,O478)</f>
        <v>0.20368758203513268</v>
      </c>
    </row>
    <row r="479" spans="2:20" x14ac:dyDescent="0.25">
      <c r="B479" s="25">
        <v>478</v>
      </c>
      <c r="C479" s="25">
        <v>3555.87</v>
      </c>
      <c r="E479" s="25">
        <f>ROUND(C478-(C479-C478)*B479,0)</f>
        <v>3594</v>
      </c>
      <c r="F479" s="25">
        <f>_xlfn.STDEV.P(E$2:E479)</f>
        <v>68.616072899602116</v>
      </c>
      <c r="G479" s="25">
        <f>_xlfn.CONFIDENCE.NORM(0.01,F479,B479)</f>
        <v>8.084049977264149</v>
      </c>
      <c r="O479" s="25">
        <v>478</v>
      </c>
      <c r="P479" s="25">
        <v>91.88</v>
      </c>
      <c r="R479" s="25">
        <f>ROUND(P478-(P479-P478)*O479,0)</f>
        <v>92</v>
      </c>
      <c r="S479" s="25">
        <f>_xlfn.STDEV.P(R$2:R479)</f>
        <v>1.7252523443758303</v>
      </c>
      <c r="T479" s="25">
        <f>_xlfn.CONFIDENCE.NORM(0.01,S479,O479)</f>
        <v>0.20326179546494022</v>
      </c>
    </row>
    <row r="480" spans="2:20" x14ac:dyDescent="0.25">
      <c r="B480" s="25">
        <v>479</v>
      </c>
      <c r="C480" s="25">
        <v>3555.74</v>
      </c>
      <c r="E480" s="25">
        <f>ROUND(C479-(C480-C479)*B480,0)</f>
        <v>3618</v>
      </c>
      <c r="F480" s="25">
        <f>_xlfn.STDEV.P(E$2:E480)</f>
        <v>68.605717983202169</v>
      </c>
      <c r="G480" s="25">
        <f>_xlfn.CONFIDENCE.NORM(0.01,F480,B480)</f>
        <v>8.0743884054228392</v>
      </c>
      <c r="O480" s="25">
        <v>479</v>
      </c>
      <c r="P480" s="25">
        <v>91.88</v>
      </c>
      <c r="R480" s="25">
        <f>ROUND(P479-(P480-P479)*O480,0)</f>
        <v>92</v>
      </c>
      <c r="S480" s="25">
        <f>_xlfn.STDEV.P(R$2:R480)</f>
        <v>1.7234533683424105</v>
      </c>
      <c r="T480" s="25">
        <f>_xlfn.CONFIDENCE.NORM(0.01,S480,O480)</f>
        <v>0.20283778530002605</v>
      </c>
    </row>
    <row r="481" spans="2:20" x14ac:dyDescent="0.25">
      <c r="B481" s="25">
        <v>480</v>
      </c>
      <c r="C481" s="25">
        <v>3555.82</v>
      </c>
      <c r="E481" s="25">
        <f>ROUND(C480-(C481-C480)*B481,0)</f>
        <v>3517</v>
      </c>
      <c r="F481" s="25">
        <f>_xlfn.STDEV.P(E$2:E481)</f>
        <v>68.555660172349491</v>
      </c>
      <c r="G481" s="25">
        <f>_xlfn.CONFIDENCE.NORM(0.01,F481,B481)</f>
        <v>8.0600879029166368</v>
      </c>
      <c r="O481" s="25">
        <v>480</v>
      </c>
      <c r="P481" s="25">
        <v>91.88</v>
      </c>
      <c r="R481" s="25">
        <f>ROUND(P480-(P481-P480)*O481,0)</f>
        <v>92</v>
      </c>
      <c r="S481" s="25">
        <f>_xlfn.STDEV.P(R$2:R481)</f>
        <v>1.7216600081298705</v>
      </c>
      <c r="T481" s="25">
        <f>_xlfn.CONFIDENCE.NORM(0.01,S481,O481)</f>
        <v>0.20241554044664892</v>
      </c>
    </row>
    <row r="482" spans="2:20" x14ac:dyDescent="0.25">
      <c r="B482" s="25">
        <v>481</v>
      </c>
      <c r="C482" s="25">
        <v>3555.84</v>
      </c>
      <c r="E482" s="25">
        <f>ROUND(C481-(C482-C481)*B482,0)</f>
        <v>3546</v>
      </c>
      <c r="F482" s="25">
        <f>_xlfn.STDEV.P(E$2:E482)</f>
        <v>68.485460231064792</v>
      </c>
      <c r="G482" s="25">
        <f>_xlfn.CONFIDENCE.NORM(0.01,F482,B482)</f>
        <v>8.0434602517965956</v>
      </c>
      <c r="O482" s="25">
        <v>481</v>
      </c>
      <c r="P482" s="25">
        <v>91.88</v>
      </c>
      <c r="R482" s="25">
        <f>ROUND(P481-(P482-P481)*O482,0)</f>
        <v>92</v>
      </c>
      <c r="S482" s="25">
        <f>_xlfn.STDEV.P(R$2:R482)</f>
        <v>1.7198722345810347</v>
      </c>
      <c r="T482" s="25">
        <f>_xlfn.CONFIDENCE.NORM(0.01,S482,O482)</f>
        <v>0.20199504990325243</v>
      </c>
    </row>
    <row r="483" spans="2:20" x14ac:dyDescent="0.25">
      <c r="B483" s="25">
        <v>482</v>
      </c>
      <c r="C483" s="25">
        <v>3555.74</v>
      </c>
      <c r="E483" s="25">
        <f>ROUND(C482-(C483-C482)*B483,0)</f>
        <v>3604</v>
      </c>
      <c r="F483" s="25">
        <f>_xlfn.STDEV.P(E$2:E483)</f>
        <v>68.451434645137468</v>
      </c>
      <c r="G483" s="25">
        <f>_xlfn.CONFIDENCE.NORM(0.01,F483,B483)</f>
        <v>8.0311200017260784</v>
      </c>
      <c r="O483" s="25">
        <v>482</v>
      </c>
      <c r="P483" s="25">
        <v>91.88</v>
      </c>
      <c r="R483" s="25">
        <f>ROUND(P482-(P483-P482)*O483,0)</f>
        <v>92</v>
      </c>
      <c r="S483" s="25">
        <f>_xlfn.STDEV.P(R$2:R483)</f>
        <v>1.7180900187502011</v>
      </c>
      <c r="T483" s="25">
        <f>_xlfn.CONFIDENCE.NORM(0.01,S483,O483)</f>
        <v>0.20157630275950458</v>
      </c>
    </row>
    <row r="484" spans="2:20" x14ac:dyDescent="0.25">
      <c r="B484" s="25">
        <v>483</v>
      </c>
      <c r="C484" s="25">
        <v>3555.75</v>
      </c>
      <c r="E484" s="25">
        <f>ROUND(C483-(C484-C483)*B484,0)</f>
        <v>3551</v>
      </c>
      <c r="F484" s="25">
        <f>_xlfn.STDEV.P(E$2:E484)</f>
        <v>68.380734107934444</v>
      </c>
      <c r="G484" s="25">
        <f>_xlfn.CONFIDENCE.NORM(0.01,F484,B484)</f>
        <v>8.0145154988634282</v>
      </c>
      <c r="O484" s="25">
        <v>483</v>
      </c>
      <c r="P484" s="25">
        <v>91.87</v>
      </c>
      <c r="R484" s="25">
        <f>ROUND(P483-(P484-P483)*O484,0)</f>
        <v>97</v>
      </c>
      <c r="S484" s="25">
        <f>_xlfn.STDEV.P(R$2:R484)</f>
        <v>1.7317021248178812</v>
      </c>
      <c r="T484" s="25">
        <f>_xlfn.CONFIDENCE.NORM(0.01,S484,O484)</f>
        <v>0.20296292076743352</v>
      </c>
    </row>
    <row r="485" spans="2:20" x14ac:dyDescent="0.25">
      <c r="B485" s="25">
        <v>484</v>
      </c>
      <c r="C485" s="25">
        <v>3555.88</v>
      </c>
      <c r="E485" s="25">
        <f>ROUND(C484-(C485-C484)*B485,0)</f>
        <v>3493</v>
      </c>
      <c r="F485" s="25">
        <f>_xlfn.STDEV.P(E$2:E485)</f>
        <v>68.367303795477412</v>
      </c>
      <c r="G485" s="25">
        <f>_xlfn.CONFIDENCE.NORM(0.01,F485,B485)</f>
        <v>8.0046592964100292</v>
      </c>
      <c r="O485" s="25">
        <v>484</v>
      </c>
      <c r="P485" s="25">
        <v>91.87</v>
      </c>
      <c r="R485" s="25">
        <f>ROUND(P484-(P485-P484)*O485,0)</f>
        <v>92</v>
      </c>
      <c r="S485" s="25">
        <f>_xlfn.STDEV.P(R$2:R485)</f>
        <v>1.7299142326788064</v>
      </c>
      <c r="T485" s="25">
        <f>_xlfn.CONFIDENCE.NORM(0.01,S485,O485)</f>
        <v>0.20254380787092635</v>
      </c>
    </row>
    <row r="486" spans="2:20" x14ac:dyDescent="0.25">
      <c r="B486" s="25">
        <v>485</v>
      </c>
      <c r="C486" s="25">
        <v>3555.92</v>
      </c>
      <c r="E486" s="25">
        <f>ROUND(C485-(C486-C485)*B486,0)</f>
        <v>3536</v>
      </c>
      <c r="F486" s="25">
        <f>_xlfn.STDEV.P(E$2:E486)</f>
        <v>68.301927218568636</v>
      </c>
      <c r="G486" s="25">
        <f>_xlfn.CONFIDENCE.NORM(0.01,F486,B486)</f>
        <v>7.9887562119486812</v>
      </c>
      <c r="O486" s="25">
        <v>485</v>
      </c>
      <c r="P486" s="25">
        <v>91.87</v>
      </c>
      <c r="R486" s="25">
        <f>ROUND(P485-(P486-P485)*O486,0)</f>
        <v>92</v>
      </c>
      <c r="S486" s="25">
        <f>_xlfn.STDEV.P(R$2:R486)</f>
        <v>1.7281318668366505</v>
      </c>
      <c r="T486" s="25">
        <f>_xlfn.CONFIDENCE.NORM(0.01,S486,O486)</f>
        <v>0.20212642232010916</v>
      </c>
    </row>
    <row r="487" spans="2:20" x14ac:dyDescent="0.25">
      <c r="B487" s="25">
        <v>486</v>
      </c>
      <c r="C487" s="25">
        <v>3555.7</v>
      </c>
      <c r="E487" s="25">
        <f>ROUND(C486-(C487-C486)*B487,0)</f>
        <v>3663</v>
      </c>
      <c r="F487" s="25">
        <f>_xlfn.STDEV.P(E$2:E487)</f>
        <v>68.408735596625164</v>
      </c>
      <c r="G487" s="25">
        <f>_xlfn.CONFIDENCE.NORM(0.01,F487,B487)</f>
        <v>7.9930127982174968</v>
      </c>
      <c r="O487" s="25">
        <v>486</v>
      </c>
      <c r="P487" s="25">
        <v>91.87</v>
      </c>
      <c r="R487" s="25">
        <f>ROUND(P486-(P487-P486)*O487,0)</f>
        <v>92</v>
      </c>
      <c r="S487" s="25">
        <f>_xlfn.STDEV.P(R$2:R487)</f>
        <v>1.7263549988807543</v>
      </c>
      <c r="T487" s="25">
        <f>_xlfn.CONFIDENCE.NORM(0.01,S487,O487)</f>
        <v>0.20171075345823761</v>
      </c>
    </row>
    <row r="488" spans="2:20" x14ac:dyDescent="0.25">
      <c r="B488" s="25">
        <v>487</v>
      </c>
      <c r="C488" s="25">
        <v>3555.6</v>
      </c>
      <c r="E488" s="25">
        <f>ROUND(C487-(C488-C487)*B488,0)</f>
        <v>3604</v>
      </c>
      <c r="F488" s="25">
        <f>_xlfn.STDEV.P(E$2:E488)</f>
        <v>68.374953229807403</v>
      </c>
      <c r="G488" s="25">
        <f>_xlfn.CONFIDENCE.NORM(0.01,F488,B488)</f>
        <v>7.980859058207197</v>
      </c>
      <c r="O488" s="25">
        <v>487</v>
      </c>
      <c r="P488" s="25">
        <v>91.87</v>
      </c>
      <c r="R488" s="25">
        <f>ROUND(P487-(P488-P487)*O488,0)</f>
        <v>92</v>
      </c>
      <c r="S488" s="25">
        <f>_xlfn.STDEV.P(R$2:R488)</f>
        <v>1.7245836006045365</v>
      </c>
      <c r="T488" s="25">
        <f>_xlfn.CONFIDENCE.NORM(0.01,S488,O488)</f>
        <v>0.20129679071605075</v>
      </c>
    </row>
    <row r="489" spans="2:20" x14ac:dyDescent="0.25">
      <c r="B489" s="25">
        <v>488</v>
      </c>
      <c r="C489" s="25">
        <v>3555.53</v>
      </c>
      <c r="E489" s="25">
        <f>ROUND(C488-(C489-C488)*B489,0)</f>
        <v>3590</v>
      </c>
      <c r="F489" s="25">
        <f>_xlfn.STDEV.P(E$2:E489)</f>
        <v>68.323446569107588</v>
      </c>
      <c r="G489" s="25">
        <f>_xlfn.CONFIDENCE.NORM(0.01,F489,B489)</f>
        <v>7.9666719593100819</v>
      </c>
      <c r="O489" s="25">
        <v>488</v>
      </c>
      <c r="P489" s="25">
        <v>91.87</v>
      </c>
      <c r="R489" s="25">
        <f>ROUND(P488-(P489-P488)*O489,0)</f>
        <v>92</v>
      </c>
      <c r="S489" s="25">
        <f>_xlfn.STDEV.P(R$2:R489)</f>
        <v>1.7228176440035892</v>
      </c>
      <c r="T489" s="25">
        <f>_xlfn.CONFIDENCE.NORM(0.01,S489,O489)</f>
        <v>0.20088452361087214</v>
      </c>
    </row>
    <row r="490" spans="2:20" x14ac:dyDescent="0.25">
      <c r="B490" s="25">
        <v>489</v>
      </c>
      <c r="C490" s="25">
        <v>3555.66</v>
      </c>
      <c r="E490" s="25">
        <f>ROUND(C489-(C490-C489)*B490,0)</f>
        <v>3492</v>
      </c>
      <c r="F490" s="25">
        <f>_xlfn.STDEV.P(E$2:E490)</f>
        <v>68.312550010526962</v>
      </c>
      <c r="G490" s="25">
        <f>_xlfn.CONFIDENCE.NORM(0.01,F490,B490)</f>
        <v>7.9572526450030185</v>
      </c>
      <c r="O490" s="25">
        <v>489</v>
      </c>
      <c r="P490" s="25">
        <v>91.87</v>
      </c>
      <c r="R490" s="25">
        <f>ROUND(P489-(P490-P489)*O490,0)</f>
        <v>92</v>
      </c>
      <c r="S490" s="25">
        <f>_xlfn.STDEV.P(R$2:R490)</f>
        <v>1.7210571012738032</v>
      </c>
      <c r="T490" s="25">
        <f>_xlfn.CONFIDENCE.NORM(0.01,S490,O490)</f>
        <v>0.20047394174572342</v>
      </c>
    </row>
    <row r="491" spans="2:20" x14ac:dyDescent="0.25">
      <c r="B491" s="25">
        <v>490</v>
      </c>
      <c r="C491" s="25">
        <v>3555.64</v>
      </c>
      <c r="E491" s="25">
        <f>ROUND(C490-(C491-C490)*B491,0)</f>
        <v>3565</v>
      </c>
      <c r="F491" s="25">
        <f>_xlfn.STDEV.P(E$2:E491)</f>
        <v>68.244389095847225</v>
      </c>
      <c r="G491" s="25">
        <f>_xlfn.CONFIDENCE.NORM(0.01,F491,B491)</f>
        <v>7.9411973685952297</v>
      </c>
      <c r="O491" s="25">
        <v>490</v>
      </c>
      <c r="P491" s="25">
        <v>91.87</v>
      </c>
      <c r="R491" s="25">
        <f>ROUND(P490-(P491-P490)*O491,0)</f>
        <v>92</v>
      </c>
      <c r="S491" s="25">
        <f>_xlfn.STDEV.P(R$2:R491)</f>
        <v>1.7193019448095961</v>
      </c>
      <c r="T491" s="25">
        <f>_xlfn.CONFIDENCE.NORM(0.01,S491,O491)</f>
        <v>0.200065034808458</v>
      </c>
    </row>
    <row r="492" spans="2:20" x14ac:dyDescent="0.25">
      <c r="B492" s="25">
        <v>491</v>
      </c>
      <c r="C492" s="25">
        <v>3555.4</v>
      </c>
      <c r="E492" s="25">
        <f>ROUND(C491-(C492-C491)*B492,0)</f>
        <v>3673</v>
      </c>
      <c r="F492" s="25">
        <f>_xlfn.STDEV.P(E$2:E492)</f>
        <v>68.383063234265606</v>
      </c>
      <c r="G492" s="25">
        <f>_xlfn.CONFIDENCE.NORM(0.01,F492,B492)</f>
        <v>7.9492267392467628</v>
      </c>
      <c r="O492" s="25">
        <v>491</v>
      </c>
      <c r="P492" s="25">
        <v>91.87</v>
      </c>
      <c r="R492" s="25">
        <f>ROUND(P491-(P492-P491)*O492,0)</f>
        <v>92</v>
      </c>
      <c r="S492" s="25">
        <f>_xlfn.STDEV.P(R$2:R492)</f>
        <v>1.7175521472020299</v>
      </c>
      <c r="T492" s="25">
        <f>_xlfn.CONFIDENCE.NORM(0.01,S492,O492)</f>
        <v>0.19965779257089017</v>
      </c>
    </row>
    <row r="493" spans="2:20" x14ac:dyDescent="0.25">
      <c r="B493" s="25">
        <v>492</v>
      </c>
      <c r="C493" s="25">
        <v>3555.56</v>
      </c>
      <c r="E493" s="25">
        <f>ROUND(C492-(C493-C492)*B493,0)</f>
        <v>3477</v>
      </c>
      <c r="F493" s="25">
        <f>_xlfn.STDEV.P(E$2:E493)</f>
        <v>68.403722035528403</v>
      </c>
      <c r="G493" s="25">
        <f>_xlfn.CONFIDENCE.NORM(0.01,F493,B493)</f>
        <v>7.9435431996053891</v>
      </c>
      <c r="O493" s="25">
        <v>492</v>
      </c>
      <c r="P493" s="25">
        <v>91.87</v>
      </c>
      <c r="R493" s="25">
        <f>ROUND(P492-(P493-P492)*O493,0)</f>
        <v>92</v>
      </c>
      <c r="S493" s="25">
        <f>_xlfn.STDEV.P(R$2:R493)</f>
        <v>1.7158076812370326</v>
      </c>
      <c r="T493" s="25">
        <f>_xlfn.CONFIDENCE.NORM(0.01,S493,O493)</f>
        <v>0.19925220488794465</v>
      </c>
    </row>
    <row r="494" spans="2:20" x14ac:dyDescent="0.25">
      <c r="B494" s="25">
        <v>493</v>
      </c>
      <c r="C494" s="25">
        <v>3555.71</v>
      </c>
      <c r="E494" s="25">
        <f>ROUND(C493-(C494-C493)*B494,0)</f>
        <v>3482</v>
      </c>
      <c r="F494" s="25">
        <f>_xlfn.STDEV.P(E$2:E494)</f>
        <v>68.412785272068191</v>
      </c>
      <c r="G494" s="25">
        <f>_xlfn.CONFIDENCE.NORM(0.01,F494,B494)</f>
        <v>7.9365341999469479</v>
      </c>
      <c r="O494" s="25">
        <v>493</v>
      </c>
      <c r="P494" s="25">
        <v>91.87</v>
      </c>
      <c r="R494" s="25">
        <f>ROUND(P493-(P494-P493)*O494,0)</f>
        <v>92</v>
      </c>
      <c r="S494" s="25">
        <f>_xlfn.STDEV.P(R$2:R494)</f>
        <v>1.7140685198936236</v>
      </c>
      <c r="T494" s="25">
        <f>_xlfn.CONFIDENCE.NORM(0.01,S494,O494)</f>
        <v>0.19884826169681444</v>
      </c>
    </row>
    <row r="495" spans="2:20" x14ac:dyDescent="0.25">
      <c r="B495" s="25">
        <v>494</v>
      </c>
      <c r="C495" s="25">
        <v>3555.7</v>
      </c>
      <c r="E495" s="25">
        <f>ROUND(C494-(C495-C494)*B495,0)</f>
        <v>3561</v>
      </c>
      <c r="F495" s="25">
        <f>_xlfn.STDEV.P(E$2:E495)</f>
        <v>68.344100325276159</v>
      </c>
      <c r="G495" s="25">
        <f>_xlfn.CONFIDENCE.NORM(0.01,F495,B495)</f>
        <v>7.9205371626724883</v>
      </c>
      <c r="O495" s="25">
        <v>494</v>
      </c>
      <c r="P495" s="25">
        <v>91.87</v>
      </c>
      <c r="R495" s="25">
        <f>ROUND(P494-(P495-P494)*O495,0)</f>
        <v>92</v>
      </c>
      <c r="S495" s="25">
        <f>_xlfn.STDEV.P(R$2:R495)</f>
        <v>1.7123346363421605</v>
      </c>
      <c r="T495" s="25">
        <f>_xlfn.CONFIDENCE.NORM(0.01,S495,O495)</f>
        <v>0.19844595301612905</v>
      </c>
    </row>
    <row r="496" spans="2:20" x14ac:dyDescent="0.25">
      <c r="B496" s="25">
        <v>495</v>
      </c>
      <c r="C496" s="25">
        <v>3555.54</v>
      </c>
      <c r="E496" s="25">
        <f>ROUND(C495-(C496-C495)*B496,0)</f>
        <v>3635</v>
      </c>
      <c r="F496" s="25">
        <f>_xlfn.STDEV.P(E$2:E496)</f>
        <v>68.370230178460318</v>
      </c>
      <c r="G496" s="25">
        <f>_xlfn.CONFIDENCE.NORM(0.01,F496,B496)</f>
        <v>7.9155577569153301</v>
      </c>
      <c r="O496" s="25">
        <v>495</v>
      </c>
      <c r="P496" s="25">
        <v>91.87</v>
      </c>
      <c r="R496" s="25">
        <f>ROUND(P495-(P496-P495)*O496,0)</f>
        <v>92</v>
      </c>
      <c r="S496" s="25">
        <f>_xlfn.STDEV.P(R$2:R496)</f>
        <v>1.7106060039425812</v>
      </c>
      <c r="T496" s="25">
        <f>_xlfn.CONFIDENCE.NORM(0.01,S496,O496)</f>
        <v>0.19804526894513025</v>
      </c>
    </row>
    <row r="497" spans="2:20" x14ac:dyDescent="0.25">
      <c r="B497" s="25">
        <v>496</v>
      </c>
      <c r="C497" s="25">
        <v>3555.64</v>
      </c>
      <c r="E497" s="25">
        <f>ROUND(C496-(C497-C496)*B497,0)</f>
        <v>3506</v>
      </c>
      <c r="F497" s="25">
        <f>_xlfn.STDEV.P(E$2:E497)</f>
        <v>68.336394087586001</v>
      </c>
      <c r="G497" s="25">
        <f>_xlfn.CONFIDENCE.NORM(0.01,F497,B497)</f>
        <v>7.903660918410333</v>
      </c>
      <c r="O497" s="25">
        <v>496</v>
      </c>
      <c r="P497" s="25">
        <v>91.87</v>
      </c>
      <c r="R497" s="25">
        <f>ROUND(P496-(P497-P496)*O497,0)</f>
        <v>92</v>
      </c>
      <c r="S497" s="25">
        <f>_xlfn.STDEV.P(R$2:R497)</f>
        <v>1.7088825962427243</v>
      </c>
      <c r="T497" s="25">
        <f>_xlfn.CONFIDENCE.NORM(0.01,S497,O497)</f>
        <v>0.19764619966286434</v>
      </c>
    </row>
    <row r="498" spans="2:20" x14ac:dyDescent="0.25">
      <c r="B498" s="25">
        <v>497</v>
      </c>
      <c r="C498" s="25">
        <v>3555.49</v>
      </c>
      <c r="E498" s="25">
        <f>ROUND(C497-(C498-C497)*B498,0)</f>
        <v>3630</v>
      </c>
      <c r="F498" s="25">
        <f>_xlfn.STDEV.P(E$2:E498)</f>
        <v>68.350865921324967</v>
      </c>
      <c r="G498" s="25">
        <f>_xlfn.CONFIDENCE.NORM(0.01,F498,B498)</f>
        <v>7.8973776463463139</v>
      </c>
      <c r="O498" s="25">
        <v>497</v>
      </c>
      <c r="P498" s="25">
        <v>91.87</v>
      </c>
      <c r="R498" s="25">
        <f>ROUND(P497-(P498-P497)*O498,0)</f>
        <v>92</v>
      </c>
      <c r="S498" s="25">
        <f>_xlfn.STDEV.P(R$2:R498)</f>
        <v>1.7071643869765853</v>
      </c>
      <c r="T498" s="25">
        <f>_xlfn.CONFIDENCE.NORM(0.01,S498,O498)</f>
        <v>0.19724873542737476</v>
      </c>
    </row>
    <row r="499" spans="2:20" x14ac:dyDescent="0.25">
      <c r="B499" s="25">
        <v>498</v>
      </c>
      <c r="C499" s="25">
        <v>3555.55</v>
      </c>
      <c r="E499" s="25">
        <f>ROUND(C498-(C499-C498)*B499,0)</f>
        <v>3526</v>
      </c>
      <c r="F499" s="25">
        <f>_xlfn.STDEV.P(E$2:E499)</f>
        <v>68.294452127652832</v>
      </c>
      <c r="G499" s="25">
        <f>_xlfn.CONFIDENCE.NORM(0.01,F499,B499)</f>
        <v>7.8829329678607518</v>
      </c>
      <c r="O499" s="25">
        <v>498</v>
      </c>
      <c r="P499" s="25">
        <v>91.86</v>
      </c>
      <c r="R499" s="25">
        <f>ROUND(P498-(P499-P498)*O499,0)</f>
        <v>97</v>
      </c>
      <c r="S499" s="25">
        <f>_xlfn.STDEV.P(R$2:R499)</f>
        <v>1.7204032293553344</v>
      </c>
      <c r="T499" s="25">
        <f>_xlfn.CONFIDENCE.NORM(0.01,S499,O499)</f>
        <v>0.19857869727617311</v>
      </c>
    </row>
    <row r="500" spans="2:20" x14ac:dyDescent="0.25">
      <c r="B500" s="25">
        <v>499</v>
      </c>
      <c r="C500" s="25">
        <v>3555.28</v>
      </c>
      <c r="E500" s="25">
        <f>ROUND(C499-(C500-C499)*B500,0)</f>
        <v>3690</v>
      </c>
      <c r="F500" s="25">
        <f>_xlfn.STDEV.P(E$2:E500)</f>
        <v>68.49325680390379</v>
      </c>
      <c r="G500" s="25">
        <f>_xlfn.CONFIDENCE.NORM(0.01,F500,B500)</f>
        <v>7.8979544346715027</v>
      </c>
      <c r="O500" s="25">
        <v>499</v>
      </c>
      <c r="P500" s="25">
        <v>91.86</v>
      </c>
      <c r="R500" s="25">
        <f>ROUND(P499-(P500-P499)*O500,0)</f>
        <v>92</v>
      </c>
      <c r="S500" s="25">
        <f>_xlfn.STDEV.P(R$2:R500)</f>
        <v>1.7186797388515371</v>
      </c>
      <c r="T500" s="25">
        <f>_xlfn.CONFIDENCE.NORM(0.01,S500,O500)</f>
        <v>0.19818088522356411</v>
      </c>
    </row>
    <row r="501" spans="2:20" x14ac:dyDescent="0.25">
      <c r="B501" s="25">
        <v>500</v>
      </c>
      <c r="C501" s="25">
        <v>3555.23</v>
      </c>
      <c r="E501" s="25">
        <f>ROUND(C500-(C501-C500)*B501,0)</f>
        <v>3580</v>
      </c>
      <c r="F501" s="25">
        <f>_xlfn.STDEV.P(E$2:E501)</f>
        <v>68.433770143109882</v>
      </c>
      <c r="G501" s="25">
        <f>_xlfn.CONFIDENCE.NORM(0.01,F501,B501)</f>
        <v>7.8831999858988535</v>
      </c>
      <c r="O501" s="25">
        <v>500</v>
      </c>
      <c r="P501" s="25">
        <v>91.86</v>
      </c>
      <c r="R501" s="25">
        <f>ROUND(P500-(P501-P500)*O501,0)</f>
        <v>92</v>
      </c>
      <c r="S501" s="25">
        <f>_xlfn.STDEV.P(R$2:R501)</f>
        <v>1.716961417737743</v>
      </c>
      <c r="T501" s="25">
        <f>_xlfn.CONFIDENCE.NORM(0.01,S501,O501)</f>
        <v>0.19778466385520063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Summary (stddev)</vt:lpstr>
      <vt:lpstr>UCBT_lin2C_6par</vt:lpstr>
      <vt:lpstr>6par_calc</vt:lpstr>
      <vt:lpstr>Measurements Celtra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2014-11-24T16:54:27Z</dcterms:modified>
</cp:coreProperties>
</file>