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mmary" sheetId="1" r:id="rId1"/>
    <sheet name="Summary (stddev)" sheetId="6" r:id="rId2"/>
    <sheet name="UCBT_lin2C_6par" sheetId="3" r:id="rId3"/>
    <sheet name="6par_calc" sheetId="2" r:id="rId4"/>
  </sheets>
  <calcPr calcId="152511"/>
</workbook>
</file>

<file path=xl/calcChain.xml><?xml version="1.0" encoding="utf-8"?>
<calcChain xmlns="http://schemas.openxmlformats.org/spreadsheetml/2006/main">
  <c r="A29" i="1" l="1"/>
  <c r="A30" i="1"/>
  <c r="A31" i="1"/>
  <c r="A32" i="1"/>
  <c r="A33" i="1"/>
  <c r="J29" i="6"/>
  <c r="M29" i="6"/>
  <c r="N29" i="6"/>
  <c r="P29" i="6"/>
  <c r="Q29" i="6"/>
  <c r="S29" i="6"/>
  <c r="T29" i="6"/>
  <c r="L29" i="6" s="1"/>
  <c r="V29" i="6"/>
  <c r="W29" i="6"/>
  <c r="X29" i="6"/>
  <c r="Y29" i="6"/>
  <c r="R29" i="6" s="1"/>
  <c r="Z29" i="6"/>
  <c r="AA29" i="6"/>
  <c r="AC29" i="6"/>
  <c r="AD29" i="6"/>
  <c r="AB29" i="6" s="1"/>
  <c r="AE29" i="6"/>
  <c r="AF29" i="6"/>
  <c r="AG29" i="6"/>
  <c r="J29" i="1"/>
  <c r="K29" i="1"/>
  <c r="L29" i="1"/>
  <c r="M29" i="1"/>
  <c r="N29" i="1"/>
  <c r="O29" i="1"/>
  <c r="P29" i="1"/>
  <c r="Q29" i="1"/>
  <c r="R29" i="1"/>
  <c r="K29" i="6" l="1"/>
  <c r="O29" i="6"/>
  <c r="U29" i="6"/>
  <c r="J19" i="6"/>
  <c r="M19" i="6"/>
  <c r="N19" i="6"/>
  <c r="P19" i="6"/>
  <c r="Q19" i="6"/>
  <c r="S19" i="6"/>
  <c r="T19" i="6"/>
  <c r="V19" i="6"/>
  <c r="W19" i="6"/>
  <c r="X19" i="6"/>
  <c r="Y19" i="6"/>
  <c r="Z19" i="6"/>
  <c r="AA19" i="6"/>
  <c r="AC19" i="6"/>
  <c r="AD19" i="6"/>
  <c r="AB19" i="6" s="1"/>
  <c r="AE19" i="6"/>
  <c r="AF19" i="6"/>
  <c r="AG19" i="6"/>
  <c r="J21" i="6"/>
  <c r="M21" i="6"/>
  <c r="N21" i="6"/>
  <c r="P21" i="6"/>
  <c r="Q21" i="6"/>
  <c r="S21" i="6"/>
  <c r="T21" i="6"/>
  <c r="V21" i="6"/>
  <c r="W21" i="6"/>
  <c r="O21" i="6" s="1"/>
  <c r="X21" i="6"/>
  <c r="Y21" i="6"/>
  <c r="Z21" i="6"/>
  <c r="AA21" i="6"/>
  <c r="AC21" i="6"/>
  <c r="AD21" i="6"/>
  <c r="AE21" i="6"/>
  <c r="AF21" i="6"/>
  <c r="AG21" i="6"/>
  <c r="J22" i="6"/>
  <c r="M22" i="6"/>
  <c r="N22" i="6"/>
  <c r="P22" i="6"/>
  <c r="Q22" i="6"/>
  <c r="S22" i="6"/>
  <c r="T22" i="6"/>
  <c r="V22" i="6"/>
  <c r="W22" i="6"/>
  <c r="X22" i="6"/>
  <c r="Y22" i="6"/>
  <c r="Z22" i="6"/>
  <c r="AA22" i="6"/>
  <c r="AC22" i="6"/>
  <c r="AD22" i="6"/>
  <c r="AE22" i="6"/>
  <c r="AF22" i="6"/>
  <c r="AG22" i="6"/>
  <c r="J23" i="6"/>
  <c r="M23" i="6"/>
  <c r="N23" i="6"/>
  <c r="P23" i="6"/>
  <c r="Q23" i="6"/>
  <c r="S23" i="6"/>
  <c r="T23" i="6"/>
  <c r="V23" i="6"/>
  <c r="W23" i="6"/>
  <c r="U23" i="6" s="1"/>
  <c r="X23" i="6"/>
  <c r="Y23" i="6"/>
  <c r="Z23" i="6"/>
  <c r="AA23" i="6"/>
  <c r="AC23" i="6"/>
  <c r="AD23" i="6"/>
  <c r="AE23" i="6"/>
  <c r="AF23" i="6"/>
  <c r="AG23" i="6"/>
  <c r="J24" i="6"/>
  <c r="M24" i="6"/>
  <c r="N24" i="6"/>
  <c r="P24" i="6"/>
  <c r="Q24" i="6"/>
  <c r="S24" i="6"/>
  <c r="T24" i="6"/>
  <c r="V24" i="6"/>
  <c r="W24" i="6"/>
  <c r="X24" i="6"/>
  <c r="Y24" i="6"/>
  <c r="Z24" i="6"/>
  <c r="AA24" i="6"/>
  <c r="AC24" i="6"/>
  <c r="AD24" i="6"/>
  <c r="AB24" i="6" s="1"/>
  <c r="AE24" i="6"/>
  <c r="AF24" i="6"/>
  <c r="AG24" i="6"/>
  <c r="J25" i="6"/>
  <c r="M25" i="6"/>
  <c r="N25" i="6"/>
  <c r="P25" i="6"/>
  <c r="Q25" i="6"/>
  <c r="S25" i="6"/>
  <c r="T25" i="6"/>
  <c r="V25" i="6"/>
  <c r="W25" i="6"/>
  <c r="X25" i="6"/>
  <c r="Y25" i="6"/>
  <c r="Z25" i="6"/>
  <c r="AA25" i="6"/>
  <c r="AC25" i="6"/>
  <c r="AD25" i="6"/>
  <c r="AE25" i="6"/>
  <c r="AF25" i="6"/>
  <c r="AG25" i="6"/>
  <c r="J26" i="6"/>
  <c r="M26" i="6"/>
  <c r="N26" i="6"/>
  <c r="P26" i="6"/>
  <c r="Q26" i="6"/>
  <c r="S26" i="6"/>
  <c r="T26" i="6"/>
  <c r="V26" i="6"/>
  <c r="W26" i="6"/>
  <c r="X26" i="6"/>
  <c r="Y26" i="6"/>
  <c r="R26" i="6" s="1"/>
  <c r="Z26" i="6"/>
  <c r="AA26" i="6"/>
  <c r="AC26" i="6"/>
  <c r="AD26" i="6"/>
  <c r="AE26" i="6"/>
  <c r="AF26" i="6"/>
  <c r="AG26" i="6"/>
  <c r="J27" i="6"/>
  <c r="M27" i="6"/>
  <c r="N27" i="6"/>
  <c r="P27" i="6"/>
  <c r="Q27" i="6"/>
  <c r="S27" i="6"/>
  <c r="T27" i="6"/>
  <c r="V27" i="6"/>
  <c r="W27" i="6"/>
  <c r="U27" i="6" s="1"/>
  <c r="X27" i="6"/>
  <c r="Y27" i="6"/>
  <c r="Z27" i="6"/>
  <c r="AA27" i="6"/>
  <c r="AC27" i="6"/>
  <c r="AD27" i="6"/>
  <c r="AE27" i="6"/>
  <c r="AF27" i="6"/>
  <c r="AG27" i="6"/>
  <c r="J28" i="6"/>
  <c r="M28" i="6"/>
  <c r="N28" i="6"/>
  <c r="P28" i="6"/>
  <c r="Q28" i="6"/>
  <c r="S28" i="6"/>
  <c r="T28" i="6"/>
  <c r="V28" i="6"/>
  <c r="W28" i="6"/>
  <c r="X28" i="6"/>
  <c r="Y28" i="6"/>
  <c r="Z28" i="6"/>
  <c r="AA28" i="6"/>
  <c r="AC28" i="6"/>
  <c r="AD28" i="6"/>
  <c r="AB28" i="6" s="1"/>
  <c r="AE28" i="6"/>
  <c r="AF28" i="6"/>
  <c r="AG28" i="6"/>
  <c r="J21" i="1"/>
  <c r="K21" i="1"/>
  <c r="L21" i="1"/>
  <c r="M21" i="1"/>
  <c r="N21" i="1"/>
  <c r="O21" i="1"/>
  <c r="P21" i="1"/>
  <c r="Q21" i="1"/>
  <c r="R21" i="1"/>
  <c r="J22" i="1"/>
  <c r="K22" i="1"/>
  <c r="L22" i="1"/>
  <c r="M22" i="1"/>
  <c r="N22" i="1"/>
  <c r="O22" i="1"/>
  <c r="P22" i="1"/>
  <c r="Q22" i="1"/>
  <c r="R22" i="1"/>
  <c r="J23" i="1"/>
  <c r="K23" i="1"/>
  <c r="L23" i="1"/>
  <c r="M23" i="1"/>
  <c r="N23" i="1"/>
  <c r="O23" i="1"/>
  <c r="P23" i="1"/>
  <c r="Q23" i="1"/>
  <c r="R23" i="1"/>
  <c r="J24" i="1"/>
  <c r="K24" i="1"/>
  <c r="L24" i="1"/>
  <c r="M24" i="1"/>
  <c r="N24" i="1"/>
  <c r="O24" i="1"/>
  <c r="P24" i="1"/>
  <c r="Q24" i="1"/>
  <c r="R24" i="1"/>
  <c r="J25" i="1"/>
  <c r="K25" i="1"/>
  <c r="L25" i="1"/>
  <c r="M25" i="1"/>
  <c r="N25" i="1"/>
  <c r="O25" i="1"/>
  <c r="P25" i="1"/>
  <c r="Q25" i="1"/>
  <c r="R25" i="1"/>
  <c r="J26" i="1"/>
  <c r="K26" i="1"/>
  <c r="L26" i="1"/>
  <c r="M26" i="1"/>
  <c r="N26" i="1"/>
  <c r="O26" i="1"/>
  <c r="P26" i="1"/>
  <c r="Q26" i="1"/>
  <c r="R26" i="1"/>
  <c r="L26" i="6" l="1"/>
  <c r="R22" i="6"/>
  <c r="L22" i="6"/>
  <c r="R25" i="6"/>
  <c r="R21" i="6"/>
  <c r="U28" i="6"/>
  <c r="U24" i="6"/>
  <c r="K26" i="6"/>
  <c r="L25" i="6"/>
  <c r="AB23" i="6"/>
  <c r="U22" i="6"/>
  <c r="L21" i="6"/>
  <c r="R28" i="6"/>
  <c r="AB26" i="6"/>
  <c r="K25" i="6"/>
  <c r="R24" i="6"/>
  <c r="L24" i="6"/>
  <c r="AB22" i="6"/>
  <c r="R19" i="6"/>
  <c r="L19" i="6"/>
  <c r="AB27" i="6"/>
  <c r="L28" i="6"/>
  <c r="R27" i="6"/>
  <c r="L27" i="6"/>
  <c r="AB25" i="6"/>
  <c r="R23" i="6"/>
  <c r="L23" i="6"/>
  <c r="AB21" i="6"/>
  <c r="K19" i="6"/>
  <c r="K28" i="6"/>
  <c r="K27" i="6"/>
  <c r="K24" i="6"/>
  <c r="K23" i="6"/>
  <c r="K22" i="6"/>
  <c r="K21" i="6"/>
  <c r="O28" i="6"/>
  <c r="O25" i="6"/>
  <c r="O24" i="6"/>
  <c r="O22" i="6"/>
  <c r="O27" i="6"/>
  <c r="O26" i="6"/>
  <c r="O23" i="6"/>
  <c r="U26" i="6"/>
  <c r="U25" i="6"/>
  <c r="U21" i="6"/>
  <c r="U19" i="6"/>
  <c r="O19" i="6"/>
  <c r="J18" i="1"/>
  <c r="K18" i="1"/>
  <c r="L18" i="1"/>
  <c r="M18" i="1"/>
  <c r="N18" i="1"/>
  <c r="O18" i="1"/>
  <c r="P18" i="1"/>
  <c r="Q18" i="1"/>
  <c r="R18" i="1"/>
  <c r="J19" i="1"/>
  <c r="K19" i="1"/>
  <c r="L19" i="1"/>
  <c r="M19" i="1"/>
  <c r="N19" i="1"/>
  <c r="O19" i="1"/>
  <c r="P19" i="1"/>
  <c r="Q19" i="1"/>
  <c r="R19" i="1"/>
  <c r="J27" i="1"/>
  <c r="K27" i="1"/>
  <c r="L27" i="1"/>
  <c r="M27" i="1"/>
  <c r="N27" i="1"/>
  <c r="O27" i="1"/>
  <c r="P27" i="1"/>
  <c r="Q27" i="1"/>
  <c r="R27" i="1"/>
  <c r="J28" i="1"/>
  <c r="K28" i="1"/>
  <c r="L28" i="1"/>
  <c r="M28" i="1"/>
  <c r="N28" i="1"/>
  <c r="O28" i="1"/>
  <c r="P28" i="1"/>
  <c r="Q28" i="1"/>
  <c r="R28" i="1"/>
  <c r="CA76" i="6" l="1"/>
  <c r="CA75" i="6"/>
  <c r="CA74" i="6"/>
  <c r="CA60" i="6"/>
  <c r="CA58" i="6"/>
  <c r="CA57" i="6"/>
  <c r="CA56" i="6"/>
  <c r="CA54" i="6"/>
  <c r="CA53" i="6"/>
  <c r="CA51" i="6"/>
  <c r="BX47" i="6"/>
  <c r="BW47" i="6"/>
  <c r="BV47" i="6"/>
  <c r="BU47" i="6"/>
  <c r="BT47" i="6"/>
  <c r="BS47" i="6"/>
  <c r="BR47" i="6"/>
  <c r="BQ47" i="6"/>
  <c r="BP47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P10" i="6"/>
  <c r="Q10" i="6"/>
  <c r="P11" i="6"/>
  <c r="Q11" i="6"/>
  <c r="P13" i="6"/>
  <c r="Q13" i="6"/>
  <c r="P14" i="6"/>
  <c r="Q14" i="6"/>
  <c r="P15" i="6"/>
  <c r="Q15" i="6"/>
  <c r="P17" i="6"/>
  <c r="Q17" i="6"/>
  <c r="P18" i="6"/>
  <c r="Q18" i="6"/>
  <c r="P31" i="6"/>
  <c r="Q31" i="6"/>
  <c r="P32" i="6"/>
  <c r="Q32" i="6"/>
  <c r="P33" i="6"/>
  <c r="Q33" i="6"/>
  <c r="P34" i="6"/>
  <c r="Q34" i="6"/>
  <c r="P36" i="6"/>
  <c r="Q36" i="6"/>
  <c r="P37" i="6"/>
  <c r="Q37" i="6"/>
  <c r="P38" i="6"/>
  <c r="Q38" i="6"/>
  <c r="P39" i="6"/>
  <c r="Q39" i="6"/>
  <c r="P40" i="6"/>
  <c r="Q40" i="6"/>
  <c r="P41" i="6"/>
  <c r="Q41" i="6"/>
  <c r="P42" i="6"/>
  <c r="Q42" i="6"/>
  <c r="AG42" i="6"/>
  <c r="AF42" i="6"/>
  <c r="AE42" i="6"/>
  <c r="AD42" i="6"/>
  <c r="AC42" i="6"/>
  <c r="AA42" i="6"/>
  <c r="Z42" i="6"/>
  <c r="Y42" i="6"/>
  <c r="X42" i="6"/>
  <c r="W42" i="6"/>
  <c r="V42" i="6"/>
  <c r="T42" i="6"/>
  <c r="S42" i="6"/>
  <c r="N42" i="6"/>
  <c r="M42" i="6"/>
  <c r="AG41" i="6"/>
  <c r="AF41" i="6"/>
  <c r="AE41" i="6"/>
  <c r="AD41" i="6"/>
  <c r="AC41" i="6"/>
  <c r="AA41" i="6"/>
  <c r="Z41" i="6"/>
  <c r="Y41" i="6"/>
  <c r="X41" i="6"/>
  <c r="W41" i="6"/>
  <c r="V41" i="6"/>
  <c r="T41" i="6"/>
  <c r="S41" i="6"/>
  <c r="N41" i="6"/>
  <c r="M41" i="6"/>
  <c r="AG40" i="6"/>
  <c r="AF40" i="6"/>
  <c r="AE40" i="6"/>
  <c r="AD40" i="6"/>
  <c r="AC40" i="6"/>
  <c r="AA40" i="6"/>
  <c r="Z40" i="6"/>
  <c r="Y40" i="6"/>
  <c r="X40" i="6"/>
  <c r="W40" i="6"/>
  <c r="V40" i="6"/>
  <c r="T40" i="6"/>
  <c r="S40" i="6"/>
  <c r="N40" i="6"/>
  <c r="M40" i="6"/>
  <c r="AG39" i="6"/>
  <c r="AF39" i="6"/>
  <c r="AE39" i="6"/>
  <c r="AD39" i="6"/>
  <c r="AC39" i="6"/>
  <c r="AA39" i="6"/>
  <c r="Z39" i="6"/>
  <c r="Y39" i="6"/>
  <c r="X39" i="6"/>
  <c r="W39" i="6"/>
  <c r="V39" i="6"/>
  <c r="T39" i="6"/>
  <c r="S39" i="6"/>
  <c r="N39" i="6"/>
  <c r="M39" i="6"/>
  <c r="AG38" i="6"/>
  <c r="AF38" i="6"/>
  <c r="AE38" i="6"/>
  <c r="AD38" i="6"/>
  <c r="AC38" i="6"/>
  <c r="AA38" i="6"/>
  <c r="Z38" i="6"/>
  <c r="Y38" i="6"/>
  <c r="X38" i="6"/>
  <c r="W38" i="6"/>
  <c r="V38" i="6"/>
  <c r="T38" i="6"/>
  <c r="S38" i="6"/>
  <c r="N38" i="6"/>
  <c r="M38" i="6"/>
  <c r="AG37" i="6"/>
  <c r="AF37" i="6"/>
  <c r="AE37" i="6"/>
  <c r="AD37" i="6"/>
  <c r="AC37" i="6"/>
  <c r="AA37" i="6"/>
  <c r="Z37" i="6"/>
  <c r="Y37" i="6"/>
  <c r="X37" i="6"/>
  <c r="W37" i="6"/>
  <c r="V37" i="6"/>
  <c r="T37" i="6"/>
  <c r="S37" i="6"/>
  <c r="N37" i="6"/>
  <c r="M37" i="6"/>
  <c r="AG36" i="6"/>
  <c r="AF36" i="6"/>
  <c r="AE36" i="6"/>
  <c r="AD36" i="6"/>
  <c r="AC36" i="6"/>
  <c r="AA36" i="6"/>
  <c r="Z36" i="6"/>
  <c r="Y36" i="6"/>
  <c r="X36" i="6"/>
  <c r="W36" i="6"/>
  <c r="V36" i="6"/>
  <c r="T36" i="6"/>
  <c r="S36" i="6"/>
  <c r="N36" i="6"/>
  <c r="M36" i="6"/>
  <c r="AG34" i="6"/>
  <c r="AF34" i="6"/>
  <c r="AE34" i="6"/>
  <c r="AD34" i="6"/>
  <c r="AC34" i="6"/>
  <c r="AA34" i="6"/>
  <c r="Z34" i="6"/>
  <c r="Y34" i="6"/>
  <c r="X34" i="6"/>
  <c r="W34" i="6"/>
  <c r="V34" i="6"/>
  <c r="T34" i="6"/>
  <c r="S34" i="6"/>
  <c r="N34" i="6"/>
  <c r="M34" i="6"/>
  <c r="AG33" i="6"/>
  <c r="AF33" i="6"/>
  <c r="AE33" i="6"/>
  <c r="AD33" i="6"/>
  <c r="AC33" i="6"/>
  <c r="AA33" i="6"/>
  <c r="Z33" i="6"/>
  <c r="Y33" i="6"/>
  <c r="X33" i="6"/>
  <c r="W33" i="6"/>
  <c r="V33" i="6"/>
  <c r="T33" i="6"/>
  <c r="S33" i="6"/>
  <c r="N33" i="6"/>
  <c r="M33" i="6"/>
  <c r="AG32" i="6"/>
  <c r="AF32" i="6"/>
  <c r="AE32" i="6"/>
  <c r="AD32" i="6"/>
  <c r="AC32" i="6"/>
  <c r="AA32" i="6"/>
  <c r="Z32" i="6"/>
  <c r="Y32" i="6"/>
  <c r="X32" i="6"/>
  <c r="W32" i="6"/>
  <c r="V32" i="6"/>
  <c r="T32" i="6"/>
  <c r="S32" i="6"/>
  <c r="N32" i="6"/>
  <c r="M32" i="6"/>
  <c r="AG31" i="6"/>
  <c r="AF31" i="6"/>
  <c r="AE31" i="6"/>
  <c r="AD31" i="6"/>
  <c r="AC31" i="6"/>
  <c r="AA31" i="6"/>
  <c r="Z31" i="6"/>
  <c r="Y31" i="6"/>
  <c r="X31" i="6"/>
  <c r="W31" i="6"/>
  <c r="V31" i="6"/>
  <c r="T31" i="6"/>
  <c r="S31" i="6"/>
  <c r="N31" i="6"/>
  <c r="M31" i="6"/>
  <c r="AG18" i="6"/>
  <c r="AF18" i="6"/>
  <c r="AE18" i="6"/>
  <c r="AD18" i="6"/>
  <c r="AC18" i="6"/>
  <c r="AA18" i="6"/>
  <c r="Z18" i="6"/>
  <c r="Y18" i="6"/>
  <c r="X18" i="6"/>
  <c r="W18" i="6"/>
  <c r="V18" i="6"/>
  <c r="T18" i="6"/>
  <c r="S18" i="6"/>
  <c r="N18" i="6"/>
  <c r="M18" i="6"/>
  <c r="AG17" i="6"/>
  <c r="AF17" i="6"/>
  <c r="AE17" i="6"/>
  <c r="AD17" i="6"/>
  <c r="AC17" i="6"/>
  <c r="AA17" i="6"/>
  <c r="Z17" i="6"/>
  <c r="Y17" i="6"/>
  <c r="X17" i="6"/>
  <c r="W17" i="6"/>
  <c r="V17" i="6"/>
  <c r="T17" i="6"/>
  <c r="S17" i="6"/>
  <c r="N17" i="6"/>
  <c r="M17" i="6"/>
  <c r="AG15" i="6"/>
  <c r="AF15" i="6"/>
  <c r="AE15" i="6"/>
  <c r="AD15" i="6"/>
  <c r="AC15" i="6"/>
  <c r="AA15" i="6"/>
  <c r="Z15" i="6"/>
  <c r="Y15" i="6"/>
  <c r="X15" i="6"/>
  <c r="W15" i="6"/>
  <c r="V15" i="6"/>
  <c r="T15" i="6"/>
  <c r="S15" i="6"/>
  <c r="N15" i="6"/>
  <c r="M15" i="6"/>
  <c r="AG14" i="6"/>
  <c r="AF14" i="6"/>
  <c r="AE14" i="6"/>
  <c r="AD14" i="6"/>
  <c r="AC14" i="6"/>
  <c r="AA14" i="6"/>
  <c r="Z14" i="6"/>
  <c r="Y14" i="6"/>
  <c r="X14" i="6"/>
  <c r="W14" i="6"/>
  <c r="V14" i="6"/>
  <c r="T14" i="6"/>
  <c r="S14" i="6"/>
  <c r="N14" i="6"/>
  <c r="M14" i="6"/>
  <c r="AG13" i="6"/>
  <c r="AF13" i="6"/>
  <c r="AE13" i="6"/>
  <c r="AD13" i="6"/>
  <c r="AC13" i="6"/>
  <c r="AA13" i="6"/>
  <c r="Z13" i="6"/>
  <c r="Y13" i="6"/>
  <c r="X13" i="6"/>
  <c r="W13" i="6"/>
  <c r="V13" i="6"/>
  <c r="T13" i="6"/>
  <c r="S13" i="6"/>
  <c r="N13" i="6"/>
  <c r="M13" i="6"/>
  <c r="AG11" i="6"/>
  <c r="AF11" i="6"/>
  <c r="AE11" i="6"/>
  <c r="AD11" i="6"/>
  <c r="AC11" i="6"/>
  <c r="AA11" i="6"/>
  <c r="Z11" i="6"/>
  <c r="Y11" i="6"/>
  <c r="X11" i="6"/>
  <c r="W11" i="6"/>
  <c r="V11" i="6"/>
  <c r="T11" i="6"/>
  <c r="S11" i="6"/>
  <c r="N11" i="6"/>
  <c r="M11" i="6"/>
  <c r="AG10" i="6"/>
  <c r="AF10" i="6"/>
  <c r="AE10" i="6"/>
  <c r="AD10" i="6"/>
  <c r="AC10" i="6"/>
  <c r="AA10" i="6"/>
  <c r="Z10" i="6"/>
  <c r="Y10" i="6"/>
  <c r="X10" i="6"/>
  <c r="W10" i="6"/>
  <c r="V10" i="6"/>
  <c r="T10" i="6"/>
  <c r="S10" i="6"/>
  <c r="N10" i="6"/>
  <c r="M10" i="6"/>
  <c r="M8" i="6"/>
  <c r="J10" i="6"/>
  <c r="J11" i="6"/>
  <c r="J13" i="6"/>
  <c r="J14" i="6"/>
  <c r="J15" i="6"/>
  <c r="J17" i="6"/>
  <c r="J18" i="6"/>
  <c r="J31" i="6"/>
  <c r="J32" i="6"/>
  <c r="J33" i="6"/>
  <c r="J34" i="6"/>
  <c r="J36" i="6"/>
  <c r="J37" i="6"/>
  <c r="J38" i="6"/>
  <c r="J39" i="6"/>
  <c r="J40" i="6"/>
  <c r="J41" i="6"/>
  <c r="J42" i="6"/>
  <c r="J8" i="6"/>
  <c r="J41" i="1"/>
  <c r="J43" i="1"/>
  <c r="J44" i="1"/>
  <c r="J45" i="1"/>
  <c r="J46" i="1"/>
  <c r="J47" i="1"/>
  <c r="J48" i="1"/>
  <c r="J49" i="1"/>
  <c r="J10" i="1"/>
  <c r="J11" i="1"/>
  <c r="J13" i="1"/>
  <c r="J14" i="1"/>
  <c r="J15" i="1"/>
  <c r="J17" i="1"/>
  <c r="J32" i="1"/>
  <c r="J33" i="1"/>
  <c r="J34" i="1"/>
  <c r="J35" i="1"/>
  <c r="J36" i="1"/>
  <c r="J37" i="1"/>
  <c r="J38" i="1"/>
  <c r="J39" i="1"/>
  <c r="J40" i="1"/>
  <c r="J8" i="1"/>
  <c r="P8" i="6"/>
  <c r="S8" i="6"/>
  <c r="V8" i="6"/>
  <c r="X8" i="6"/>
  <c r="Z8" i="6"/>
  <c r="AC8" i="6"/>
  <c r="AE8" i="6"/>
  <c r="AG8" i="6"/>
  <c r="CA33" i="6"/>
  <c r="CA32" i="6"/>
  <c r="CA31" i="6"/>
  <c r="CA17" i="6"/>
  <c r="CA15" i="6"/>
  <c r="CA14" i="6"/>
  <c r="CA13" i="6"/>
  <c r="CA11" i="6"/>
  <c r="CA10" i="6"/>
  <c r="CA8" i="6"/>
  <c r="AF8" i="6"/>
  <c r="AD8" i="6"/>
  <c r="AA8" i="6"/>
  <c r="Y8" i="6"/>
  <c r="W8" i="6"/>
  <c r="O8" i="6" s="1"/>
  <c r="T8" i="6"/>
  <c r="Q8" i="6"/>
  <c r="N8" i="6"/>
  <c r="AM3" i="6"/>
  <c r="AL3" i="6"/>
  <c r="AK3" i="6"/>
  <c r="AJ3" i="6"/>
  <c r="R49" i="1"/>
  <c r="Q49" i="1"/>
  <c r="P49" i="1"/>
  <c r="O49" i="1"/>
  <c r="N49" i="1"/>
  <c r="M49" i="1"/>
  <c r="L49" i="1"/>
  <c r="K49" i="1"/>
  <c r="R48" i="1"/>
  <c r="Q48" i="1"/>
  <c r="P48" i="1"/>
  <c r="O48" i="1"/>
  <c r="N48" i="1"/>
  <c r="M48" i="1"/>
  <c r="L48" i="1"/>
  <c r="K48" i="1"/>
  <c r="R47" i="1"/>
  <c r="Q47" i="1"/>
  <c r="P47" i="1"/>
  <c r="O47" i="1"/>
  <c r="N47" i="1"/>
  <c r="M47" i="1"/>
  <c r="L47" i="1"/>
  <c r="K47" i="1"/>
  <c r="R46" i="1"/>
  <c r="Q46" i="1"/>
  <c r="P46" i="1"/>
  <c r="O46" i="1"/>
  <c r="N46" i="1"/>
  <c r="M46" i="1"/>
  <c r="L46" i="1"/>
  <c r="K46" i="1"/>
  <c r="R45" i="1"/>
  <c r="Q45" i="1"/>
  <c r="P45" i="1"/>
  <c r="O45" i="1"/>
  <c r="N45" i="1"/>
  <c r="M45" i="1"/>
  <c r="L45" i="1"/>
  <c r="K45" i="1"/>
  <c r="R44" i="1"/>
  <c r="Q44" i="1"/>
  <c r="P44" i="1"/>
  <c r="O44" i="1"/>
  <c r="N44" i="1"/>
  <c r="M44" i="1"/>
  <c r="L44" i="1"/>
  <c r="K44" i="1"/>
  <c r="R43" i="1"/>
  <c r="Q43" i="1"/>
  <c r="P43" i="1"/>
  <c r="O43" i="1"/>
  <c r="N43" i="1"/>
  <c r="M43" i="1"/>
  <c r="L43" i="1"/>
  <c r="K43" i="1"/>
  <c r="BF80" i="6" l="1"/>
  <c r="BF69" i="6"/>
  <c r="BF65" i="6"/>
  <c r="BF72" i="6"/>
  <c r="BF68" i="6"/>
  <c r="BF64" i="6"/>
  <c r="BF71" i="6"/>
  <c r="BF67" i="6"/>
  <c r="BF62" i="6"/>
  <c r="BF66" i="6"/>
  <c r="BF70" i="6"/>
  <c r="BO80" i="6"/>
  <c r="BO62" i="6"/>
  <c r="BO66" i="6"/>
  <c r="BO70" i="6"/>
  <c r="BO72" i="6"/>
  <c r="BO69" i="6"/>
  <c r="BO65" i="6"/>
  <c r="BO71" i="6"/>
  <c r="BO64" i="6"/>
  <c r="BO67" i="6"/>
  <c r="BO68" i="6"/>
  <c r="AR58" i="6"/>
  <c r="AR67" i="6"/>
  <c r="AR62" i="6"/>
  <c r="AR66" i="6"/>
  <c r="AR70" i="6"/>
  <c r="AR65" i="6"/>
  <c r="AR69" i="6"/>
  <c r="AR72" i="6"/>
  <c r="AR68" i="6"/>
  <c r="AR64" i="6"/>
  <c r="AR71" i="6"/>
  <c r="AS57" i="6"/>
  <c r="AS64" i="6"/>
  <c r="AS67" i="6"/>
  <c r="AS62" i="6"/>
  <c r="AS66" i="6"/>
  <c r="AS70" i="6"/>
  <c r="AS69" i="6"/>
  <c r="AS65" i="6"/>
  <c r="AS72" i="6"/>
  <c r="AS71" i="6"/>
  <c r="AS68" i="6"/>
  <c r="AT77" i="6"/>
  <c r="AT71" i="6"/>
  <c r="AT62" i="6"/>
  <c r="AT66" i="6"/>
  <c r="AT64" i="6"/>
  <c r="AT69" i="6"/>
  <c r="AT67" i="6"/>
  <c r="AT70" i="6"/>
  <c r="AT65" i="6"/>
  <c r="AT72" i="6"/>
  <c r="AT68" i="6"/>
  <c r="BB79" i="6"/>
  <c r="BB71" i="6"/>
  <c r="BB64" i="6"/>
  <c r="BB62" i="6"/>
  <c r="BB70" i="6"/>
  <c r="BB67" i="6"/>
  <c r="BB66" i="6"/>
  <c r="BB69" i="6"/>
  <c r="BB68" i="6"/>
  <c r="BB65" i="6"/>
  <c r="BB72" i="6"/>
  <c r="BJ77" i="6"/>
  <c r="BJ71" i="6"/>
  <c r="BJ64" i="6"/>
  <c r="BJ66" i="6"/>
  <c r="BJ67" i="6"/>
  <c r="BJ62" i="6"/>
  <c r="BJ70" i="6"/>
  <c r="BJ65" i="6"/>
  <c r="BJ72" i="6"/>
  <c r="BJ68" i="6"/>
  <c r="BJ69" i="6"/>
  <c r="BR57" i="6"/>
  <c r="BR71" i="6"/>
  <c r="BR69" i="6"/>
  <c r="BR64" i="6"/>
  <c r="BR70" i="6"/>
  <c r="BR67" i="6"/>
  <c r="BR62" i="6"/>
  <c r="BR66" i="6"/>
  <c r="BR68" i="6"/>
  <c r="BR65" i="6"/>
  <c r="BR72" i="6"/>
  <c r="BN60" i="6"/>
  <c r="BN69" i="6"/>
  <c r="BN71" i="6"/>
  <c r="BN68" i="6"/>
  <c r="BN65" i="6"/>
  <c r="BN72" i="6"/>
  <c r="BN64" i="6"/>
  <c r="BN66" i="6"/>
  <c r="BN70" i="6"/>
  <c r="BN67" i="6"/>
  <c r="BN62" i="6"/>
  <c r="AQ60" i="6"/>
  <c r="AQ62" i="6"/>
  <c r="AQ66" i="6"/>
  <c r="AQ70" i="6"/>
  <c r="AQ72" i="6"/>
  <c r="AQ69" i="6"/>
  <c r="AQ68" i="6"/>
  <c r="AQ65" i="6"/>
  <c r="AQ71" i="6"/>
  <c r="AQ67" i="6"/>
  <c r="AQ64" i="6"/>
  <c r="BW62" i="6"/>
  <c r="BW66" i="6"/>
  <c r="BW70" i="6"/>
  <c r="BW68" i="6"/>
  <c r="BW69" i="6"/>
  <c r="BW65" i="6"/>
  <c r="BW72" i="6"/>
  <c r="BW71" i="6"/>
  <c r="BW67" i="6"/>
  <c r="BW64" i="6"/>
  <c r="BH80" i="6"/>
  <c r="BH67" i="6"/>
  <c r="BH72" i="6"/>
  <c r="BH62" i="6"/>
  <c r="BH66" i="6"/>
  <c r="BH70" i="6"/>
  <c r="BH69" i="6"/>
  <c r="BH65" i="6"/>
  <c r="BH68" i="6"/>
  <c r="BH64" i="6"/>
  <c r="BH71" i="6"/>
  <c r="BA83" i="6"/>
  <c r="BA64" i="6"/>
  <c r="BA67" i="6"/>
  <c r="BA69" i="6"/>
  <c r="BA62" i="6"/>
  <c r="BA66" i="6"/>
  <c r="BA70" i="6"/>
  <c r="BA65" i="6"/>
  <c r="BA72" i="6"/>
  <c r="BA68" i="6"/>
  <c r="BA71" i="6"/>
  <c r="AU76" i="6"/>
  <c r="AU68" i="6"/>
  <c r="Y68" i="6" s="1"/>
  <c r="AU71" i="6"/>
  <c r="AU67" i="6"/>
  <c r="AU62" i="6"/>
  <c r="AU64" i="6"/>
  <c r="AU66" i="6"/>
  <c r="AU69" i="6"/>
  <c r="AU70" i="6"/>
  <c r="AU65" i="6"/>
  <c r="AU72" i="6"/>
  <c r="BC82" i="6"/>
  <c r="BC68" i="6"/>
  <c r="BC62" i="6"/>
  <c r="BC66" i="6"/>
  <c r="BC71" i="6"/>
  <c r="BC64" i="6"/>
  <c r="BC67" i="6"/>
  <c r="BC70" i="6"/>
  <c r="BC69" i="6"/>
  <c r="BC65" i="6"/>
  <c r="BC72" i="6"/>
  <c r="BK82" i="6"/>
  <c r="BK68" i="6"/>
  <c r="BK71" i="6"/>
  <c r="BK67" i="6"/>
  <c r="BK66" i="6"/>
  <c r="BK64" i="6"/>
  <c r="BK69" i="6"/>
  <c r="BK65" i="6"/>
  <c r="BK72" i="6"/>
  <c r="BK62" i="6"/>
  <c r="BK70" i="6"/>
  <c r="BS61" i="6"/>
  <c r="BS68" i="6"/>
  <c r="BS70" i="6"/>
  <c r="BS71" i="6"/>
  <c r="BS64" i="6"/>
  <c r="BS67" i="6"/>
  <c r="BS66" i="6"/>
  <c r="BS69" i="6"/>
  <c r="BS65" i="6"/>
  <c r="BS62" i="6"/>
  <c r="BS72" i="6"/>
  <c r="AP51" i="6"/>
  <c r="AP69" i="6"/>
  <c r="AP68" i="6"/>
  <c r="AP65" i="6"/>
  <c r="AP72" i="6"/>
  <c r="AP71" i="6"/>
  <c r="T71" i="6" s="1"/>
  <c r="AP64" i="6"/>
  <c r="AP70" i="6"/>
  <c r="AP67" i="6"/>
  <c r="AP62" i="6"/>
  <c r="AP66" i="6"/>
  <c r="BV58" i="6"/>
  <c r="BV69" i="6"/>
  <c r="BV68" i="6"/>
  <c r="BV65" i="6"/>
  <c r="BV72" i="6"/>
  <c r="BV64" i="6"/>
  <c r="BV67" i="6"/>
  <c r="BV62" i="6"/>
  <c r="BV66" i="6"/>
  <c r="BV70" i="6"/>
  <c r="BV71" i="6"/>
  <c r="BG53" i="6"/>
  <c r="BG62" i="6"/>
  <c r="BG66" i="6"/>
  <c r="BG70" i="6"/>
  <c r="BG65" i="6"/>
  <c r="BG69" i="6"/>
  <c r="BG72" i="6"/>
  <c r="BG68" i="6"/>
  <c r="BG71" i="6"/>
  <c r="BG67" i="6"/>
  <c r="BG64" i="6"/>
  <c r="BP74" i="6"/>
  <c r="BP67" i="6"/>
  <c r="BP65" i="6"/>
  <c r="BP62" i="6"/>
  <c r="BP66" i="6"/>
  <c r="BP70" i="6"/>
  <c r="BP72" i="6"/>
  <c r="BP69" i="6"/>
  <c r="BP68" i="6"/>
  <c r="BP71" i="6"/>
  <c r="BP64" i="6"/>
  <c r="BX67" i="6"/>
  <c r="BX62" i="6"/>
  <c r="BX66" i="6"/>
  <c r="BX70" i="6"/>
  <c r="BX65" i="6"/>
  <c r="BX69" i="6"/>
  <c r="BX68" i="6"/>
  <c r="BX64" i="6"/>
  <c r="BX71" i="6"/>
  <c r="BX72" i="6"/>
  <c r="BQ83" i="6"/>
  <c r="BQ64" i="6"/>
  <c r="BQ67" i="6"/>
  <c r="BQ69" i="6"/>
  <c r="BQ62" i="6"/>
  <c r="BQ66" i="6"/>
  <c r="BQ70" i="6"/>
  <c r="BQ65" i="6"/>
  <c r="BQ72" i="6"/>
  <c r="BQ68" i="6"/>
  <c r="BQ71" i="6"/>
  <c r="AN53" i="6"/>
  <c r="AN65" i="6"/>
  <c r="AN72" i="6"/>
  <c r="AN64" i="6"/>
  <c r="AN67" i="6"/>
  <c r="AN68" i="6"/>
  <c r="AN71" i="6"/>
  <c r="AN62" i="6"/>
  <c r="AN66" i="6"/>
  <c r="AN70" i="6"/>
  <c r="AN69" i="6"/>
  <c r="AV84" i="6"/>
  <c r="AV65" i="6"/>
  <c r="Z65" i="6" s="1"/>
  <c r="AV72" i="6"/>
  <c r="AV68" i="6"/>
  <c r="AV64" i="6"/>
  <c r="AV71" i="6"/>
  <c r="AV62" i="6"/>
  <c r="AV66" i="6"/>
  <c r="AV70" i="6"/>
  <c r="AV69" i="6"/>
  <c r="AV67" i="6"/>
  <c r="BD76" i="6"/>
  <c r="BD65" i="6"/>
  <c r="BD72" i="6"/>
  <c r="BD68" i="6"/>
  <c r="BD67" i="6"/>
  <c r="BD71" i="6"/>
  <c r="BD64" i="6"/>
  <c r="BD62" i="6"/>
  <c r="BD66" i="6"/>
  <c r="BD70" i="6"/>
  <c r="BD69" i="6"/>
  <c r="BL51" i="6"/>
  <c r="BL65" i="6"/>
  <c r="BL72" i="6"/>
  <c r="BL68" i="6"/>
  <c r="BL64" i="6"/>
  <c r="BL71" i="6"/>
  <c r="BL67" i="6"/>
  <c r="BL62" i="6"/>
  <c r="BL66" i="6"/>
  <c r="BL70" i="6"/>
  <c r="BL69" i="6"/>
  <c r="BT54" i="6"/>
  <c r="BT65" i="6"/>
  <c r="BT72" i="6"/>
  <c r="BT64" i="6"/>
  <c r="BT67" i="6"/>
  <c r="BT68" i="6"/>
  <c r="BT71" i="6"/>
  <c r="BT62" i="6"/>
  <c r="BT66" i="6"/>
  <c r="BT70" i="6"/>
  <c r="BT69" i="6"/>
  <c r="AX57" i="6"/>
  <c r="AX69" i="6"/>
  <c r="AX65" i="6"/>
  <c r="AX72" i="6"/>
  <c r="AX68" i="6"/>
  <c r="AX64" i="6"/>
  <c r="AC64" i="6" s="1"/>
  <c r="AX62" i="6"/>
  <c r="AX66" i="6"/>
  <c r="AX67" i="6"/>
  <c r="AX70" i="6"/>
  <c r="AX71" i="6"/>
  <c r="AY84" i="6"/>
  <c r="AY62" i="6"/>
  <c r="AY66" i="6"/>
  <c r="AY70" i="6"/>
  <c r="AY69" i="6"/>
  <c r="AY65" i="6"/>
  <c r="AY72" i="6"/>
  <c r="AY71" i="6"/>
  <c r="AY68" i="6"/>
  <c r="AY64" i="6"/>
  <c r="AY67" i="6"/>
  <c r="AZ57" i="6"/>
  <c r="AZ67" i="6"/>
  <c r="AZ65" i="6"/>
  <c r="AZ62" i="6"/>
  <c r="AZ66" i="6"/>
  <c r="AZ70" i="6"/>
  <c r="AZ69" i="6"/>
  <c r="AZ68" i="6"/>
  <c r="AZ72" i="6"/>
  <c r="AZ71" i="6"/>
  <c r="AZ64" i="6"/>
  <c r="BI64" i="6"/>
  <c r="BI67" i="6"/>
  <c r="BI62" i="6"/>
  <c r="BI66" i="6"/>
  <c r="BI70" i="6"/>
  <c r="BI69" i="6"/>
  <c r="BI65" i="6"/>
  <c r="BI72" i="6"/>
  <c r="BI71" i="6"/>
  <c r="BI68" i="6"/>
  <c r="AO84" i="6"/>
  <c r="AO65" i="6"/>
  <c r="AO72" i="6"/>
  <c r="T72" i="6" s="1"/>
  <c r="AO64" i="6"/>
  <c r="AO68" i="6"/>
  <c r="AO71" i="6"/>
  <c r="AO67" i="6"/>
  <c r="AO62" i="6"/>
  <c r="AO66" i="6"/>
  <c r="AO70" i="6"/>
  <c r="AO69" i="6"/>
  <c r="AW75" i="6"/>
  <c r="AW71" i="6"/>
  <c r="AW64" i="6"/>
  <c r="AW65" i="6"/>
  <c r="AW72" i="6"/>
  <c r="AW68" i="6"/>
  <c r="AW67" i="6"/>
  <c r="AW69" i="6"/>
  <c r="AW62" i="6"/>
  <c r="AW66" i="6"/>
  <c r="AW70" i="6"/>
  <c r="BE85" i="6"/>
  <c r="BE65" i="6"/>
  <c r="BE72" i="6"/>
  <c r="BE71" i="6"/>
  <c r="BE68" i="6"/>
  <c r="AA68" i="6" s="1"/>
  <c r="BE64" i="6"/>
  <c r="BE67" i="6"/>
  <c r="BE62" i="6"/>
  <c r="BE66" i="6"/>
  <c r="BE70" i="6"/>
  <c r="BE69" i="6"/>
  <c r="BM51" i="6"/>
  <c r="BM65" i="6"/>
  <c r="BM72" i="6"/>
  <c r="BM64" i="6"/>
  <c r="BM68" i="6"/>
  <c r="BM71" i="6"/>
  <c r="BM67" i="6"/>
  <c r="BM69" i="6"/>
  <c r="BM62" i="6"/>
  <c r="BM66" i="6"/>
  <c r="BM70" i="6"/>
  <c r="BU76" i="6"/>
  <c r="BU64" i="6"/>
  <c r="BU65" i="6"/>
  <c r="BU72" i="6"/>
  <c r="BU71" i="6"/>
  <c r="BU68" i="6"/>
  <c r="BU67" i="6"/>
  <c r="BU62" i="6"/>
  <c r="BU66" i="6"/>
  <c r="BU70" i="6"/>
  <c r="BU69" i="6"/>
  <c r="L8" i="6"/>
  <c r="R8" i="6"/>
  <c r="AB13" i="6"/>
  <c r="AB34" i="6"/>
  <c r="O10" i="6"/>
  <c r="R13" i="6"/>
  <c r="O32" i="6"/>
  <c r="R34" i="6"/>
  <c r="O41" i="6"/>
  <c r="AO83" i="6"/>
  <c r="AU56" i="6"/>
  <c r="BA79" i="6"/>
  <c r="BT61" i="6"/>
  <c r="BS56" i="6"/>
  <c r="AS80" i="6"/>
  <c r="AV53" i="6"/>
  <c r="BB83" i="6"/>
  <c r="BD77" i="6"/>
  <c r="BC61" i="6"/>
  <c r="BB56" i="6"/>
  <c r="AW76" i="6"/>
  <c r="AP53" i="6"/>
  <c r="BJ82" i="6"/>
  <c r="BC77" i="6"/>
  <c r="BB61" i="6"/>
  <c r="BV54" i="6"/>
  <c r="AV76" i="6"/>
  <c r="AX80" i="6"/>
  <c r="BD82" i="6"/>
  <c r="BL76" i="6"/>
  <c r="BF60" i="6"/>
  <c r="BE54" i="6"/>
  <c r="AW85" i="6"/>
  <c r="AW74" i="6"/>
  <c r="AX79" i="6"/>
  <c r="BM81" i="6"/>
  <c r="BF76" i="6"/>
  <c r="BE60" i="6"/>
  <c r="BD54" i="6"/>
  <c r="AV85" i="6"/>
  <c r="AQ74" i="6"/>
  <c r="BN85" i="6"/>
  <c r="BL81" i="6"/>
  <c r="BO75" i="6"/>
  <c r="BN58" i="6"/>
  <c r="AO85" i="6"/>
  <c r="BM85" i="6"/>
  <c r="BN75" i="6"/>
  <c r="BQ57" i="6"/>
  <c r="BT51" i="6"/>
  <c r="AW84" i="6"/>
  <c r="AV56" i="6"/>
  <c r="BV84" i="6"/>
  <c r="BR79" i="6"/>
  <c r="BR74" i="6"/>
  <c r="BT56" i="6"/>
  <c r="BN51" i="6"/>
  <c r="BX51" i="6"/>
  <c r="BX54" i="6"/>
  <c r="BX60" i="6"/>
  <c r="BX76" i="6"/>
  <c r="BX81" i="6"/>
  <c r="BX85" i="6"/>
  <c r="BX56" i="6"/>
  <c r="BX61" i="6"/>
  <c r="BX77" i="6"/>
  <c r="BX82" i="6"/>
  <c r="BP80" i="6"/>
  <c r="BH53" i="6"/>
  <c r="AR82" i="6"/>
  <c r="BQ74" i="6"/>
  <c r="BH58" i="6"/>
  <c r="AQ53" i="6"/>
  <c r="AQ75" i="6"/>
  <c r="AQ84" i="6"/>
  <c r="AQ54" i="6"/>
  <c r="AQ76" i="6"/>
  <c r="AQ56" i="6"/>
  <c r="AQ77" i="6"/>
  <c r="AQ57" i="6"/>
  <c r="AQ79" i="6"/>
  <c r="AQ58" i="6"/>
  <c r="AQ80" i="6"/>
  <c r="AY51" i="6"/>
  <c r="AY54" i="6"/>
  <c r="AY60" i="6"/>
  <c r="AY76" i="6"/>
  <c r="AY81" i="6"/>
  <c r="AY85" i="6"/>
  <c r="AY56" i="6"/>
  <c r="AY61" i="6"/>
  <c r="AY77" i="6"/>
  <c r="AY82" i="6"/>
  <c r="AY57" i="6"/>
  <c r="AY74" i="6"/>
  <c r="AY79" i="6"/>
  <c r="AY83" i="6"/>
  <c r="BG51" i="6"/>
  <c r="BG54" i="6"/>
  <c r="BG60" i="6"/>
  <c r="BG76" i="6"/>
  <c r="BG81" i="6"/>
  <c r="BG85" i="6"/>
  <c r="BG56" i="6"/>
  <c r="BG61" i="6"/>
  <c r="BG77" i="6"/>
  <c r="BG82" i="6"/>
  <c r="BG57" i="6"/>
  <c r="BG74" i="6"/>
  <c r="BG79" i="6"/>
  <c r="BG83" i="6"/>
  <c r="BO51" i="6"/>
  <c r="BO54" i="6"/>
  <c r="BO60" i="6"/>
  <c r="BO76" i="6"/>
  <c r="BO81" i="6"/>
  <c r="BO85" i="6"/>
  <c r="BO56" i="6"/>
  <c r="BO61" i="6"/>
  <c r="BO77" i="6"/>
  <c r="BO82" i="6"/>
  <c r="BO57" i="6"/>
  <c r="BO74" i="6"/>
  <c r="BO79" i="6"/>
  <c r="BO83" i="6"/>
  <c r="BW51" i="6"/>
  <c r="BW54" i="6"/>
  <c r="BW60" i="6"/>
  <c r="BW76" i="6"/>
  <c r="BW81" i="6"/>
  <c r="BW85" i="6"/>
  <c r="BW56" i="6"/>
  <c r="BW61" i="6"/>
  <c r="BW77" i="6"/>
  <c r="BW82" i="6"/>
  <c r="BW57" i="6"/>
  <c r="BW74" i="6"/>
  <c r="BW79" i="6"/>
  <c r="BW83" i="6"/>
  <c r="AN80" i="6"/>
  <c r="AP85" i="6"/>
  <c r="AP83" i="6"/>
  <c r="AT80" i="6"/>
  <c r="AO75" i="6"/>
  <c r="AS60" i="6"/>
  <c r="AW53" i="6"/>
  <c r="AX81" i="6"/>
  <c r="BT85" i="6"/>
  <c r="BW84" i="6"/>
  <c r="AZ84" i="6"/>
  <c r="BH83" i="6"/>
  <c r="BN81" i="6"/>
  <c r="BV80" i="6"/>
  <c r="AY80" i="6"/>
  <c r="BM76" i="6"/>
  <c r="BP75" i="6"/>
  <c r="BX74" i="6"/>
  <c r="BA74" i="6"/>
  <c r="BD61" i="6"/>
  <c r="BL60" i="6"/>
  <c r="BO58" i="6"/>
  <c r="BC56" i="6"/>
  <c r="BF54" i="6"/>
  <c r="BN53" i="6"/>
  <c r="BU51" i="6"/>
  <c r="AZ51" i="6"/>
  <c r="AZ54" i="6"/>
  <c r="AZ60" i="6"/>
  <c r="AZ76" i="6"/>
  <c r="AZ81" i="6"/>
  <c r="AZ85" i="6"/>
  <c r="AZ56" i="6"/>
  <c r="AZ61" i="6"/>
  <c r="AZ77" i="6"/>
  <c r="AZ82" i="6"/>
  <c r="AS61" i="6"/>
  <c r="AS82" i="6"/>
  <c r="AS51" i="6"/>
  <c r="AS74" i="6"/>
  <c r="AS83" i="6"/>
  <c r="AS53" i="6"/>
  <c r="AS75" i="6"/>
  <c r="AS84" i="6"/>
  <c r="AS54" i="6"/>
  <c r="AS76" i="6"/>
  <c r="AS56" i="6"/>
  <c r="AS77" i="6"/>
  <c r="AT60" i="6"/>
  <c r="AT81" i="6"/>
  <c r="AT61" i="6"/>
  <c r="AT82" i="6"/>
  <c r="AT51" i="6"/>
  <c r="AT74" i="6"/>
  <c r="AT83" i="6"/>
  <c r="AT53" i="6"/>
  <c r="AT75" i="6"/>
  <c r="AT84" i="6"/>
  <c r="AT54" i="6"/>
  <c r="AT76" i="6"/>
  <c r="BB53" i="6"/>
  <c r="BB58" i="6"/>
  <c r="BB75" i="6"/>
  <c r="BB80" i="6"/>
  <c r="BB84" i="6"/>
  <c r="BB51" i="6"/>
  <c r="BB54" i="6"/>
  <c r="BB60" i="6"/>
  <c r="BB76" i="6"/>
  <c r="BB81" i="6"/>
  <c r="BB85" i="6"/>
  <c r="BJ53" i="6"/>
  <c r="BJ58" i="6"/>
  <c r="BJ75" i="6"/>
  <c r="BJ80" i="6"/>
  <c r="BJ84" i="6"/>
  <c r="BJ51" i="6"/>
  <c r="BJ54" i="6"/>
  <c r="BJ60" i="6"/>
  <c r="BJ76" i="6"/>
  <c r="BJ81" i="6"/>
  <c r="BJ85" i="6"/>
  <c r="BR53" i="6"/>
  <c r="BR58" i="6"/>
  <c r="BR75" i="6"/>
  <c r="BR80" i="6"/>
  <c r="BR84" i="6"/>
  <c r="BR51" i="6"/>
  <c r="BR54" i="6"/>
  <c r="BR60" i="6"/>
  <c r="BR76" i="6"/>
  <c r="BR81" i="6"/>
  <c r="BR85" i="6"/>
  <c r="AU85" i="6"/>
  <c r="AQ82" i="6"/>
  <c r="AU79" i="6"/>
  <c r="AP74" i="6"/>
  <c r="AT58" i="6"/>
  <c r="AT56" i="6"/>
  <c r="AO53" i="6"/>
  <c r="AX60" i="6"/>
  <c r="BL85" i="6"/>
  <c r="BO84" i="6"/>
  <c r="BR83" i="6"/>
  <c r="AZ83" i="6"/>
  <c r="BF81" i="6"/>
  <c r="BN80" i="6"/>
  <c r="BQ79" i="6"/>
  <c r="BT77" i="6"/>
  <c r="BB77" i="6"/>
  <c r="BE76" i="6"/>
  <c r="BH75" i="6"/>
  <c r="BV60" i="6"/>
  <c r="BD60" i="6"/>
  <c r="BG58" i="6"/>
  <c r="BJ57" i="6"/>
  <c r="BR56" i="6"/>
  <c r="BU54" i="6"/>
  <c r="BX53" i="6"/>
  <c r="BF53" i="6"/>
  <c r="BP51" i="6"/>
  <c r="BP54" i="6"/>
  <c r="BP60" i="6"/>
  <c r="BP76" i="6"/>
  <c r="BP81" i="6"/>
  <c r="BP85" i="6"/>
  <c r="BP56" i="6"/>
  <c r="BP61" i="6"/>
  <c r="BP77" i="6"/>
  <c r="BP82" i="6"/>
  <c r="BX79" i="6"/>
  <c r="AZ74" i="6"/>
  <c r="BI53" i="6"/>
  <c r="BI58" i="6"/>
  <c r="BI75" i="6"/>
  <c r="BI80" i="6"/>
  <c r="BI84" i="6"/>
  <c r="BI51" i="6"/>
  <c r="BI54" i="6"/>
  <c r="BI60" i="6"/>
  <c r="BI76" i="6"/>
  <c r="BI81" i="6"/>
  <c r="BI85" i="6"/>
  <c r="BI56" i="6"/>
  <c r="BI61" i="6"/>
  <c r="BI77" i="6"/>
  <c r="BI82" i="6"/>
  <c r="AR80" i="6"/>
  <c r="BX83" i="6"/>
  <c r="BP57" i="6"/>
  <c r="AU58" i="6"/>
  <c r="AU80" i="6"/>
  <c r="AU60" i="6"/>
  <c r="AU81" i="6"/>
  <c r="AU61" i="6"/>
  <c r="AU82" i="6"/>
  <c r="AU51" i="6"/>
  <c r="AU74" i="6"/>
  <c r="AU83" i="6"/>
  <c r="AU53" i="6"/>
  <c r="AU75" i="6"/>
  <c r="AU84" i="6"/>
  <c r="BC57" i="6"/>
  <c r="BC74" i="6"/>
  <c r="BC79" i="6"/>
  <c r="BC83" i="6"/>
  <c r="BC53" i="6"/>
  <c r="BC58" i="6"/>
  <c r="BC75" i="6"/>
  <c r="BC80" i="6"/>
  <c r="BC84" i="6"/>
  <c r="BC51" i="6"/>
  <c r="BC54" i="6"/>
  <c r="BC60" i="6"/>
  <c r="BC76" i="6"/>
  <c r="BC81" i="6"/>
  <c r="BC85" i="6"/>
  <c r="BK57" i="6"/>
  <c r="BK74" i="6"/>
  <c r="BK79" i="6"/>
  <c r="BK83" i="6"/>
  <c r="BK53" i="6"/>
  <c r="BK58" i="6"/>
  <c r="BK75" i="6"/>
  <c r="BK80" i="6"/>
  <c r="BK84" i="6"/>
  <c r="BK51" i="6"/>
  <c r="BK54" i="6"/>
  <c r="BK60" i="6"/>
  <c r="BK76" i="6"/>
  <c r="BK81" i="6"/>
  <c r="BK85" i="6"/>
  <c r="BS57" i="6"/>
  <c r="BS74" i="6"/>
  <c r="BS79" i="6"/>
  <c r="BS83" i="6"/>
  <c r="BS53" i="6"/>
  <c r="BS58" i="6"/>
  <c r="BS75" i="6"/>
  <c r="BS80" i="6"/>
  <c r="BS84" i="6"/>
  <c r="BS51" i="6"/>
  <c r="BS54" i="6"/>
  <c r="BS60" i="6"/>
  <c r="BS76" i="6"/>
  <c r="BS81" i="6"/>
  <c r="BS85" i="6"/>
  <c r="AT85" i="6"/>
  <c r="AP84" i="6"/>
  <c r="AP82" i="6"/>
  <c r="AT79" i="6"/>
  <c r="AO76" i="6"/>
  <c r="AO74" i="6"/>
  <c r="AS58" i="6"/>
  <c r="AW54" i="6"/>
  <c r="AW51" i="6"/>
  <c r="AX58" i="6"/>
  <c r="BF85" i="6"/>
  <c r="BN84" i="6"/>
  <c r="BT82" i="6"/>
  <c r="BB82" i="6"/>
  <c r="BE81" i="6"/>
  <c r="BP79" i="6"/>
  <c r="BS77" i="6"/>
  <c r="BV76" i="6"/>
  <c r="BG75" i="6"/>
  <c r="BJ74" i="6"/>
  <c r="BR61" i="6"/>
  <c r="BU60" i="6"/>
  <c r="BX58" i="6"/>
  <c r="BF58" i="6"/>
  <c r="BI57" i="6"/>
  <c r="BL56" i="6"/>
  <c r="BW53" i="6"/>
  <c r="AZ53" i="6"/>
  <c r="BH51" i="6"/>
  <c r="BH54" i="6"/>
  <c r="BH60" i="6"/>
  <c r="BH76" i="6"/>
  <c r="BH81" i="6"/>
  <c r="BH85" i="6"/>
  <c r="BH56" i="6"/>
  <c r="BH61" i="6"/>
  <c r="BH77" i="6"/>
  <c r="BH82" i="6"/>
  <c r="AV57" i="6"/>
  <c r="AV79" i="6"/>
  <c r="AV58" i="6"/>
  <c r="AV80" i="6"/>
  <c r="AV60" i="6"/>
  <c r="AV81" i="6"/>
  <c r="AV61" i="6"/>
  <c r="AV82" i="6"/>
  <c r="AV51" i="6"/>
  <c r="AV74" i="6"/>
  <c r="AV83" i="6"/>
  <c r="BD57" i="6"/>
  <c r="BD74" i="6"/>
  <c r="BD79" i="6"/>
  <c r="BD83" i="6"/>
  <c r="BD53" i="6"/>
  <c r="BD58" i="6"/>
  <c r="BD75" i="6"/>
  <c r="BD80" i="6"/>
  <c r="BD84" i="6"/>
  <c r="BL57" i="6"/>
  <c r="BL74" i="6"/>
  <c r="BL79" i="6"/>
  <c r="BL83" i="6"/>
  <c r="BL53" i="6"/>
  <c r="BL58" i="6"/>
  <c r="BL75" i="6"/>
  <c r="BL80" i="6"/>
  <c r="BL84" i="6"/>
  <c r="BT57" i="6"/>
  <c r="BT74" i="6"/>
  <c r="BT79" i="6"/>
  <c r="BT83" i="6"/>
  <c r="BT53" i="6"/>
  <c r="BT58" i="6"/>
  <c r="BT75" i="6"/>
  <c r="BT80" i="6"/>
  <c r="BT84" i="6"/>
  <c r="AS85" i="6"/>
  <c r="AS81" i="6"/>
  <c r="AS79" i="6"/>
  <c r="AR61" i="6"/>
  <c r="AV54" i="6"/>
  <c r="AQ51" i="6"/>
  <c r="BH84" i="6"/>
  <c r="BP83" i="6"/>
  <c r="BS82" i="6"/>
  <c r="BV81" i="6"/>
  <c r="BD81" i="6"/>
  <c r="BG80" i="6"/>
  <c r="BJ79" i="6"/>
  <c r="BR77" i="6"/>
  <c r="BX75" i="6"/>
  <c r="BF75" i="6"/>
  <c r="BI74" i="6"/>
  <c r="BL61" i="6"/>
  <c r="BT60" i="6"/>
  <c r="BW58" i="6"/>
  <c r="AZ58" i="6"/>
  <c r="BH57" i="6"/>
  <c r="BK56" i="6"/>
  <c r="BN54" i="6"/>
  <c r="BV53" i="6"/>
  <c r="AY53" i="6"/>
  <c r="BF51" i="6"/>
  <c r="AR51" i="6"/>
  <c r="AR74" i="6"/>
  <c r="AR83" i="6"/>
  <c r="AR53" i="6"/>
  <c r="AR75" i="6"/>
  <c r="AR84" i="6"/>
  <c r="AR54" i="6"/>
  <c r="AR76" i="6"/>
  <c r="AR56" i="6"/>
  <c r="AR77" i="6"/>
  <c r="AR57" i="6"/>
  <c r="AR79" i="6"/>
  <c r="AR60" i="6"/>
  <c r="BQ53" i="6"/>
  <c r="BQ58" i="6"/>
  <c r="BQ75" i="6"/>
  <c r="BQ80" i="6"/>
  <c r="BQ84" i="6"/>
  <c r="BQ51" i="6"/>
  <c r="BQ54" i="6"/>
  <c r="BQ60" i="6"/>
  <c r="BQ76" i="6"/>
  <c r="BQ81" i="6"/>
  <c r="BQ85" i="6"/>
  <c r="BQ56" i="6"/>
  <c r="BQ61" i="6"/>
  <c r="BQ77" i="6"/>
  <c r="BQ82" i="6"/>
  <c r="AO56" i="6"/>
  <c r="AO77" i="6"/>
  <c r="AO57" i="6"/>
  <c r="AO79" i="6"/>
  <c r="AO58" i="6"/>
  <c r="AO80" i="6"/>
  <c r="AO60" i="6"/>
  <c r="AO81" i="6"/>
  <c r="AO61" i="6"/>
  <c r="AO82" i="6"/>
  <c r="AW56" i="6"/>
  <c r="AW77" i="6"/>
  <c r="AW57" i="6"/>
  <c r="AW79" i="6"/>
  <c r="AW58" i="6"/>
  <c r="AW80" i="6"/>
  <c r="AW60" i="6"/>
  <c r="AW81" i="6"/>
  <c r="AW61" i="6"/>
  <c r="AW82" i="6"/>
  <c r="BE56" i="6"/>
  <c r="BE61" i="6"/>
  <c r="BE77" i="6"/>
  <c r="BE82" i="6"/>
  <c r="BE57" i="6"/>
  <c r="BE74" i="6"/>
  <c r="BE79" i="6"/>
  <c r="BE83" i="6"/>
  <c r="BE53" i="6"/>
  <c r="BE58" i="6"/>
  <c r="BE75" i="6"/>
  <c r="BE80" i="6"/>
  <c r="BE84" i="6"/>
  <c r="BM56" i="6"/>
  <c r="BM61" i="6"/>
  <c r="BM77" i="6"/>
  <c r="BM82" i="6"/>
  <c r="BM57" i="6"/>
  <c r="BM74" i="6"/>
  <c r="BM79" i="6"/>
  <c r="BM83" i="6"/>
  <c r="BM53" i="6"/>
  <c r="BM58" i="6"/>
  <c r="BM75" i="6"/>
  <c r="BM80" i="6"/>
  <c r="BM84" i="6"/>
  <c r="BU56" i="6"/>
  <c r="BU61" i="6"/>
  <c r="BU77" i="6"/>
  <c r="BU82" i="6"/>
  <c r="BU57" i="6"/>
  <c r="BU74" i="6"/>
  <c r="BU79" i="6"/>
  <c r="BU83" i="6"/>
  <c r="BU53" i="6"/>
  <c r="BU58" i="6"/>
  <c r="BU75" i="6"/>
  <c r="BU80" i="6"/>
  <c r="BU84" i="6"/>
  <c r="AR85" i="6"/>
  <c r="AW83" i="6"/>
  <c r="AR81" i="6"/>
  <c r="AV77" i="6"/>
  <c r="AV75" i="6"/>
  <c r="AQ61" i="6"/>
  <c r="AU57" i="6"/>
  <c r="AU54" i="6"/>
  <c r="BV85" i="6"/>
  <c r="BD85" i="6"/>
  <c r="BG84" i="6"/>
  <c r="BJ83" i="6"/>
  <c r="BR82" i="6"/>
  <c r="BU81" i="6"/>
  <c r="BX80" i="6"/>
  <c r="BI79" i="6"/>
  <c r="BL77" i="6"/>
  <c r="BT76" i="6"/>
  <c r="BW75" i="6"/>
  <c r="AZ75" i="6"/>
  <c r="BH74" i="6"/>
  <c r="BK61" i="6"/>
  <c r="AY58" i="6"/>
  <c r="BB57" i="6"/>
  <c r="BJ56" i="6"/>
  <c r="BM54" i="6"/>
  <c r="BP53" i="6"/>
  <c r="BE51" i="6"/>
  <c r="BA53" i="6"/>
  <c r="BA58" i="6"/>
  <c r="BA75" i="6"/>
  <c r="BA80" i="6"/>
  <c r="BA84" i="6"/>
  <c r="BA51" i="6"/>
  <c r="BA54" i="6"/>
  <c r="BA60" i="6"/>
  <c r="BA76" i="6"/>
  <c r="BA81" i="6"/>
  <c r="BA85" i="6"/>
  <c r="BA56" i="6"/>
  <c r="BA61" i="6"/>
  <c r="BA77" i="6"/>
  <c r="BA82" i="6"/>
  <c r="BP84" i="6"/>
  <c r="AZ79" i="6"/>
  <c r="AP54" i="6"/>
  <c r="AP76" i="6"/>
  <c r="AP56" i="6"/>
  <c r="AP77" i="6"/>
  <c r="AP57" i="6"/>
  <c r="AP79" i="6"/>
  <c r="AP58" i="6"/>
  <c r="AP80" i="6"/>
  <c r="AP60" i="6"/>
  <c r="AP81" i="6"/>
  <c r="AX61" i="6"/>
  <c r="AX82" i="6"/>
  <c r="AX74" i="6"/>
  <c r="AX83" i="6"/>
  <c r="AX53" i="6"/>
  <c r="AX75" i="6"/>
  <c r="AX84" i="6"/>
  <c r="AX54" i="6"/>
  <c r="AX76" i="6"/>
  <c r="AX85" i="6"/>
  <c r="AX56" i="6"/>
  <c r="AX77" i="6"/>
  <c r="AX51" i="6"/>
  <c r="BF56" i="6"/>
  <c r="BF61" i="6"/>
  <c r="BF77" i="6"/>
  <c r="BF82" i="6"/>
  <c r="BF57" i="6"/>
  <c r="BF74" i="6"/>
  <c r="BF79" i="6"/>
  <c r="BF83" i="6"/>
  <c r="BN56" i="6"/>
  <c r="BN61" i="6"/>
  <c r="BN77" i="6"/>
  <c r="BN82" i="6"/>
  <c r="BN57" i="6"/>
  <c r="BN74" i="6"/>
  <c r="BN79" i="6"/>
  <c r="BN83" i="6"/>
  <c r="BV56" i="6"/>
  <c r="BV61" i="6"/>
  <c r="BV77" i="6"/>
  <c r="BV82" i="6"/>
  <c r="BV57" i="6"/>
  <c r="BV74" i="6"/>
  <c r="BV79" i="6"/>
  <c r="BV83" i="6"/>
  <c r="AN81" i="6"/>
  <c r="AQ85" i="6"/>
  <c r="AQ83" i="6"/>
  <c r="AQ81" i="6"/>
  <c r="AU77" i="6"/>
  <c r="AP75" i="6"/>
  <c r="AP61" i="6"/>
  <c r="AT57" i="6"/>
  <c r="AO54" i="6"/>
  <c r="AO51" i="6"/>
  <c r="BU85" i="6"/>
  <c r="BX84" i="6"/>
  <c r="BF84" i="6"/>
  <c r="BI83" i="6"/>
  <c r="BL82" i="6"/>
  <c r="BT81" i="6"/>
  <c r="BW80" i="6"/>
  <c r="AZ80" i="6"/>
  <c r="BH79" i="6"/>
  <c r="BK77" i="6"/>
  <c r="BN76" i="6"/>
  <c r="BV75" i="6"/>
  <c r="AY75" i="6"/>
  <c r="BB74" i="6"/>
  <c r="BJ61" i="6"/>
  <c r="BM60" i="6"/>
  <c r="BP58" i="6"/>
  <c r="BX57" i="6"/>
  <c r="BA57" i="6"/>
  <c r="BD56" i="6"/>
  <c r="BL54" i="6"/>
  <c r="BO53" i="6"/>
  <c r="BV51" i="6"/>
  <c r="BD51" i="6"/>
  <c r="AN79" i="6"/>
  <c r="AN74" i="6"/>
  <c r="AN61" i="6"/>
  <c r="AN60" i="6"/>
  <c r="AN83" i="6"/>
  <c r="AN58" i="6"/>
  <c r="AN82" i="6"/>
  <c r="AN57" i="6"/>
  <c r="R17" i="6"/>
  <c r="AN51" i="6"/>
  <c r="AN77" i="6"/>
  <c r="AN56" i="6"/>
  <c r="O36" i="6"/>
  <c r="O33" i="6"/>
  <c r="R36" i="6"/>
  <c r="AB40" i="6"/>
  <c r="O42" i="6"/>
  <c r="AN85" i="6"/>
  <c r="AN76" i="6"/>
  <c r="AN54" i="6"/>
  <c r="O14" i="6"/>
  <c r="L18" i="6"/>
  <c r="AN84" i="6"/>
  <c r="AN75" i="6"/>
  <c r="O38" i="6"/>
  <c r="R40" i="6"/>
  <c r="O34" i="6"/>
  <c r="R18" i="6"/>
  <c r="R39" i="6"/>
  <c r="O11" i="6"/>
  <c r="R42" i="6"/>
  <c r="R11" i="6"/>
  <c r="O31" i="6"/>
  <c r="R33" i="6"/>
  <c r="O40" i="6"/>
  <c r="O13" i="6"/>
  <c r="R10" i="6"/>
  <c r="O15" i="6"/>
  <c r="U18" i="6"/>
  <c r="R32" i="6"/>
  <c r="O37" i="6"/>
  <c r="O39" i="6"/>
  <c r="R41" i="6"/>
  <c r="AB14" i="6"/>
  <c r="O17" i="6"/>
  <c r="R31" i="6"/>
  <c r="R38" i="6"/>
  <c r="AB42" i="6"/>
  <c r="R15" i="6"/>
  <c r="R37" i="6"/>
  <c r="AB32" i="6"/>
  <c r="U14" i="6"/>
  <c r="U10" i="6"/>
  <c r="O18" i="6"/>
  <c r="R14" i="6"/>
  <c r="U15" i="6"/>
  <c r="L40" i="6"/>
  <c r="L10" i="6"/>
  <c r="AB15" i="6"/>
  <c r="U33" i="6"/>
  <c r="AB17" i="6"/>
  <c r="K37" i="6"/>
  <c r="U41" i="6"/>
  <c r="AB11" i="6"/>
  <c r="K15" i="6"/>
  <c r="AB39" i="6"/>
  <c r="L38" i="6"/>
  <c r="U40" i="6"/>
  <c r="L17" i="6"/>
  <c r="K8" i="6"/>
  <c r="U39" i="6"/>
  <c r="U17" i="6"/>
  <c r="L33" i="6"/>
  <c r="AB36" i="6"/>
  <c r="L13" i="6"/>
  <c r="AB37" i="6"/>
  <c r="K40" i="6"/>
  <c r="AB8" i="6"/>
  <c r="L14" i="6"/>
  <c r="L34" i="6"/>
  <c r="U37" i="6"/>
  <c r="AB38" i="6"/>
  <c r="K10" i="6"/>
  <c r="AB10" i="6"/>
  <c r="L39" i="6"/>
  <c r="U31" i="6"/>
  <c r="AB31" i="6"/>
  <c r="K32" i="6"/>
  <c r="L36" i="6"/>
  <c r="U36" i="6"/>
  <c r="L42" i="6"/>
  <c r="K17" i="6"/>
  <c r="U32" i="6"/>
  <c r="AB41" i="6"/>
  <c r="U8" i="6"/>
  <c r="K42" i="6"/>
  <c r="L31" i="6"/>
  <c r="L37" i="6"/>
  <c r="L11" i="6"/>
  <c r="U11" i="6"/>
  <c r="U13" i="6"/>
  <c r="K33" i="6"/>
  <c r="AB33" i="6"/>
  <c r="U38" i="6"/>
  <c r="U42" i="6"/>
  <c r="L15" i="6"/>
  <c r="K18" i="6"/>
  <c r="AB18" i="6"/>
  <c r="L32" i="6"/>
  <c r="U34" i="6"/>
  <c r="L41" i="6"/>
  <c r="K14" i="6"/>
  <c r="K39" i="6"/>
  <c r="K11" i="6"/>
  <c r="K36" i="6"/>
  <c r="K31" i="6"/>
  <c r="K41" i="6"/>
  <c r="K13" i="6"/>
  <c r="K34" i="6"/>
  <c r="K38" i="6"/>
  <c r="A22" i="3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R41" i="3"/>
  <c r="Q41" i="3"/>
  <c r="P41" i="3"/>
  <c r="O41" i="3"/>
  <c r="N41" i="3"/>
  <c r="M41" i="3"/>
  <c r="L41" i="3"/>
  <c r="K41" i="3"/>
  <c r="J41" i="3"/>
  <c r="R40" i="3"/>
  <c r="Q40" i="3"/>
  <c r="P40" i="3"/>
  <c r="O40" i="3"/>
  <c r="N40" i="3"/>
  <c r="M40" i="3"/>
  <c r="L40" i="3"/>
  <c r="K40" i="3"/>
  <c r="J40" i="3"/>
  <c r="R39" i="3"/>
  <c r="Q39" i="3"/>
  <c r="P39" i="3"/>
  <c r="O39" i="3"/>
  <c r="N39" i="3"/>
  <c r="M39" i="3"/>
  <c r="L39" i="3"/>
  <c r="K39" i="3"/>
  <c r="J39" i="3"/>
  <c r="R38" i="3"/>
  <c r="Q38" i="3"/>
  <c r="P38" i="3"/>
  <c r="O38" i="3"/>
  <c r="N38" i="3"/>
  <c r="M38" i="3"/>
  <c r="L38" i="3"/>
  <c r="K38" i="3"/>
  <c r="J38" i="3"/>
  <c r="R37" i="3"/>
  <c r="Q37" i="3"/>
  <c r="P37" i="3"/>
  <c r="O37" i="3"/>
  <c r="N37" i="3"/>
  <c r="M37" i="3"/>
  <c r="L37" i="3"/>
  <c r="K37" i="3"/>
  <c r="J37" i="3"/>
  <c r="R36" i="3"/>
  <c r="Q36" i="3"/>
  <c r="P36" i="3"/>
  <c r="O36" i="3"/>
  <c r="N36" i="3"/>
  <c r="M36" i="3"/>
  <c r="L36" i="3"/>
  <c r="K36" i="3"/>
  <c r="J36" i="3"/>
  <c r="R35" i="3"/>
  <c r="Q35" i="3"/>
  <c r="P35" i="3"/>
  <c r="O35" i="3"/>
  <c r="N35" i="3"/>
  <c r="M35" i="3"/>
  <c r="L35" i="3"/>
  <c r="K35" i="3"/>
  <c r="J35" i="3"/>
  <c r="R34" i="3"/>
  <c r="Q34" i="3"/>
  <c r="P34" i="3"/>
  <c r="O34" i="3"/>
  <c r="N34" i="3"/>
  <c r="M34" i="3"/>
  <c r="L34" i="3"/>
  <c r="K34" i="3"/>
  <c r="J34" i="3"/>
  <c r="R33" i="3"/>
  <c r="Q33" i="3"/>
  <c r="P33" i="3"/>
  <c r="O33" i="3"/>
  <c r="N33" i="3"/>
  <c r="M33" i="3"/>
  <c r="L33" i="3"/>
  <c r="K33" i="3"/>
  <c r="J33" i="3"/>
  <c r="R32" i="3"/>
  <c r="Q32" i="3"/>
  <c r="P32" i="3"/>
  <c r="O32" i="3"/>
  <c r="N32" i="3"/>
  <c r="M32" i="3"/>
  <c r="L32" i="3"/>
  <c r="K32" i="3"/>
  <c r="J32" i="3"/>
  <c r="R31" i="3"/>
  <c r="Q31" i="3"/>
  <c r="P31" i="3"/>
  <c r="O31" i="3"/>
  <c r="N31" i="3"/>
  <c r="M31" i="3"/>
  <c r="L31" i="3"/>
  <c r="K31" i="3"/>
  <c r="J31" i="3"/>
  <c r="R30" i="3"/>
  <c r="Q30" i="3"/>
  <c r="P30" i="3"/>
  <c r="O30" i="3"/>
  <c r="N30" i="3"/>
  <c r="M30" i="3"/>
  <c r="L30" i="3"/>
  <c r="K30" i="3"/>
  <c r="J30" i="3"/>
  <c r="R29" i="3"/>
  <c r="Q29" i="3"/>
  <c r="P29" i="3"/>
  <c r="O29" i="3"/>
  <c r="N29" i="3"/>
  <c r="M29" i="3"/>
  <c r="L29" i="3"/>
  <c r="K29" i="3"/>
  <c r="J29" i="3"/>
  <c r="R28" i="3"/>
  <c r="Q28" i="3"/>
  <c r="P28" i="3"/>
  <c r="O28" i="3"/>
  <c r="N28" i="3"/>
  <c r="M28" i="3"/>
  <c r="L28" i="3"/>
  <c r="K28" i="3"/>
  <c r="J28" i="3"/>
  <c r="R27" i="3"/>
  <c r="Q27" i="3"/>
  <c r="P27" i="3"/>
  <c r="O27" i="3"/>
  <c r="N27" i="3"/>
  <c r="M27" i="3"/>
  <c r="L27" i="3"/>
  <c r="K27" i="3"/>
  <c r="J27" i="3"/>
  <c r="R26" i="3"/>
  <c r="Q26" i="3"/>
  <c r="P26" i="3"/>
  <c r="O26" i="3"/>
  <c r="N26" i="3"/>
  <c r="M26" i="3"/>
  <c r="L26" i="3"/>
  <c r="K26" i="3"/>
  <c r="J26" i="3"/>
  <c r="R25" i="3"/>
  <c r="Q25" i="3"/>
  <c r="P25" i="3"/>
  <c r="O25" i="3"/>
  <c r="N25" i="3"/>
  <c r="M25" i="3"/>
  <c r="L25" i="3"/>
  <c r="K25" i="3"/>
  <c r="J25" i="3"/>
  <c r="R24" i="3"/>
  <c r="Q24" i="3"/>
  <c r="P24" i="3"/>
  <c r="O24" i="3"/>
  <c r="N24" i="3"/>
  <c r="M24" i="3"/>
  <c r="L24" i="3"/>
  <c r="K24" i="3"/>
  <c r="J24" i="3"/>
  <c r="R23" i="3"/>
  <c r="Q23" i="3"/>
  <c r="P23" i="3"/>
  <c r="O23" i="3"/>
  <c r="N23" i="3"/>
  <c r="M23" i="3"/>
  <c r="L23" i="3"/>
  <c r="K23" i="3"/>
  <c r="J23" i="3"/>
  <c r="R22" i="3"/>
  <c r="Q22" i="3"/>
  <c r="P22" i="3"/>
  <c r="O22" i="3"/>
  <c r="N22" i="3"/>
  <c r="M22" i="3"/>
  <c r="L22" i="3"/>
  <c r="K22" i="3"/>
  <c r="J22" i="3"/>
  <c r="R21" i="3"/>
  <c r="Q21" i="3"/>
  <c r="P21" i="3"/>
  <c r="O21" i="3"/>
  <c r="N21" i="3"/>
  <c r="M21" i="3"/>
  <c r="L21" i="3"/>
  <c r="K21" i="3"/>
  <c r="J21" i="3"/>
  <c r="R20" i="3"/>
  <c r="Q20" i="3"/>
  <c r="P20" i="3"/>
  <c r="O20" i="3"/>
  <c r="N20" i="3"/>
  <c r="M20" i="3"/>
  <c r="L20" i="3"/>
  <c r="K20" i="3"/>
  <c r="J20" i="3"/>
  <c r="R19" i="3"/>
  <c r="Q19" i="3"/>
  <c r="P19" i="3"/>
  <c r="O19" i="3"/>
  <c r="N19" i="3"/>
  <c r="M19" i="3"/>
  <c r="L19" i="3"/>
  <c r="K19" i="3"/>
  <c r="J19" i="3"/>
  <c r="R18" i="3"/>
  <c r="Q18" i="3"/>
  <c r="P18" i="3"/>
  <c r="O18" i="3"/>
  <c r="N18" i="3"/>
  <c r="M18" i="3"/>
  <c r="L18" i="3"/>
  <c r="K18" i="3"/>
  <c r="J18" i="3"/>
  <c r="R17" i="3"/>
  <c r="Q17" i="3"/>
  <c r="P17" i="3"/>
  <c r="O17" i="3"/>
  <c r="N17" i="3"/>
  <c r="M17" i="3"/>
  <c r="L17" i="3"/>
  <c r="K17" i="3"/>
  <c r="J17" i="3"/>
  <c r="R16" i="3"/>
  <c r="Q16" i="3"/>
  <c r="P16" i="3"/>
  <c r="O16" i="3"/>
  <c r="N16" i="3"/>
  <c r="M16" i="3"/>
  <c r="L16" i="3"/>
  <c r="K16" i="3"/>
  <c r="J16" i="3"/>
  <c r="R15" i="3"/>
  <c r="Q15" i="3"/>
  <c r="P15" i="3"/>
  <c r="O15" i="3"/>
  <c r="N15" i="3"/>
  <c r="M15" i="3"/>
  <c r="L15" i="3"/>
  <c r="K15" i="3"/>
  <c r="J15" i="3"/>
  <c r="R14" i="3"/>
  <c r="Q14" i="3"/>
  <c r="P14" i="3"/>
  <c r="O14" i="3"/>
  <c r="N14" i="3"/>
  <c r="M14" i="3"/>
  <c r="L14" i="3"/>
  <c r="K14" i="3"/>
  <c r="J14" i="3"/>
  <c r="R13" i="3"/>
  <c r="Q13" i="3"/>
  <c r="P13" i="3"/>
  <c r="O13" i="3"/>
  <c r="N13" i="3"/>
  <c r="M13" i="3"/>
  <c r="L13" i="3"/>
  <c r="K13" i="3"/>
  <c r="J13" i="3"/>
  <c r="R12" i="3"/>
  <c r="Q12" i="3"/>
  <c r="P12" i="3"/>
  <c r="O12" i="3"/>
  <c r="N12" i="3"/>
  <c r="M12" i="3"/>
  <c r="L12" i="3"/>
  <c r="K12" i="3"/>
  <c r="J12" i="3"/>
  <c r="R11" i="3"/>
  <c r="Q11" i="3"/>
  <c r="P11" i="3"/>
  <c r="O11" i="3"/>
  <c r="N11" i="3"/>
  <c r="M11" i="3"/>
  <c r="L11" i="3"/>
  <c r="K11" i="3"/>
  <c r="J11" i="3"/>
  <c r="R10" i="3"/>
  <c r="Q10" i="3"/>
  <c r="P10" i="3"/>
  <c r="O10" i="3"/>
  <c r="N10" i="3"/>
  <c r="M10" i="3"/>
  <c r="L10" i="3"/>
  <c r="K10" i="3"/>
  <c r="J10" i="3"/>
  <c r="R9" i="3"/>
  <c r="Q9" i="3"/>
  <c r="P9" i="3"/>
  <c r="O9" i="3"/>
  <c r="N9" i="3"/>
  <c r="M9" i="3"/>
  <c r="L9" i="3"/>
  <c r="K9" i="3"/>
  <c r="J9" i="3"/>
  <c r="R8" i="3"/>
  <c r="Q8" i="3"/>
  <c r="P8" i="3"/>
  <c r="O8" i="3"/>
  <c r="N8" i="3"/>
  <c r="M8" i="3"/>
  <c r="L8" i="3"/>
  <c r="K8" i="3"/>
  <c r="J8" i="3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V64" i="6" l="1"/>
  <c r="AE62" i="6"/>
  <c r="AD69" i="6"/>
  <c r="Z71" i="6"/>
  <c r="S68" i="6"/>
  <c r="AC72" i="6"/>
  <c r="W69" i="6"/>
  <c r="X69" i="6"/>
  <c r="J69" i="6"/>
  <c r="P69" i="6"/>
  <c r="V69" i="6"/>
  <c r="P72" i="6"/>
  <c r="W72" i="6"/>
  <c r="J72" i="6"/>
  <c r="N72" i="6"/>
  <c r="X72" i="6"/>
  <c r="AG62" i="6"/>
  <c r="AF62" i="6"/>
  <c r="AF68" i="6"/>
  <c r="R68" i="6" s="1"/>
  <c r="AG68" i="6"/>
  <c r="AE67" i="6"/>
  <c r="M64" i="6"/>
  <c r="M66" i="6"/>
  <c r="Q71" i="6"/>
  <c r="Y66" i="6"/>
  <c r="Z66" i="6"/>
  <c r="V72" i="6"/>
  <c r="AC71" i="6"/>
  <c r="AA71" i="6"/>
  <c r="AE71" i="6"/>
  <c r="AD71" i="6"/>
  <c r="AA65" i="6"/>
  <c r="AE65" i="6"/>
  <c r="AC65" i="6"/>
  <c r="J70" i="6"/>
  <c r="W70" i="6"/>
  <c r="X70" i="6"/>
  <c r="V70" i="6"/>
  <c r="N70" i="6"/>
  <c r="T70" i="6"/>
  <c r="T65" i="6"/>
  <c r="P65" i="6"/>
  <c r="W65" i="6"/>
  <c r="M65" i="6"/>
  <c r="V65" i="6"/>
  <c r="N65" i="6"/>
  <c r="J65" i="6"/>
  <c r="X65" i="6"/>
  <c r="T66" i="6"/>
  <c r="AF72" i="6"/>
  <c r="AG72" i="6"/>
  <c r="Q66" i="6"/>
  <c r="AE68" i="6"/>
  <c r="AE64" i="6"/>
  <c r="M62" i="6"/>
  <c r="Z62" i="6"/>
  <c r="Y62" i="6"/>
  <c r="S62" i="6"/>
  <c r="N69" i="6"/>
  <c r="J67" i="6"/>
  <c r="X67" i="6"/>
  <c r="W67" i="6"/>
  <c r="V67" i="6"/>
  <c r="M67" i="6"/>
  <c r="M72" i="6"/>
  <c r="Q69" i="6"/>
  <c r="S69" i="6"/>
  <c r="Y69" i="6"/>
  <c r="AC68" i="6"/>
  <c r="AD68" i="6"/>
  <c r="Y70" i="6"/>
  <c r="P67" i="6"/>
  <c r="Z70" i="6"/>
  <c r="S70" i="6"/>
  <c r="Q70" i="6"/>
  <c r="AG65" i="6"/>
  <c r="AF65" i="6"/>
  <c r="AE72" i="6"/>
  <c r="P70" i="6"/>
  <c r="Q67" i="6"/>
  <c r="S67" i="6"/>
  <c r="Y67" i="6"/>
  <c r="R67" i="6" s="1"/>
  <c r="Z67" i="6"/>
  <c r="Y85" i="6"/>
  <c r="Z76" i="6"/>
  <c r="Z84" i="6"/>
  <c r="AD64" i="6"/>
  <c r="AD65" i="6"/>
  <c r="AA67" i="6"/>
  <c r="AC67" i="6"/>
  <c r="J62" i="6"/>
  <c r="W62" i="6"/>
  <c r="X62" i="6"/>
  <c r="N62" i="6"/>
  <c r="T62" i="6"/>
  <c r="V62" i="6"/>
  <c r="T67" i="6"/>
  <c r="AF69" i="6"/>
  <c r="AB69" i="6" s="1"/>
  <c r="AG69" i="6"/>
  <c r="Q62" i="6"/>
  <c r="AF67" i="6"/>
  <c r="Y71" i="6"/>
  <c r="Q64" i="6"/>
  <c r="Y64" i="6"/>
  <c r="Z64" i="6"/>
  <c r="S64" i="6"/>
  <c r="AG67" i="6"/>
  <c r="Q65" i="6"/>
  <c r="AC62" i="6"/>
  <c r="P64" i="6"/>
  <c r="W64" i="6"/>
  <c r="J64" i="6"/>
  <c r="N64" i="6"/>
  <c r="X64" i="6"/>
  <c r="AG71" i="6"/>
  <c r="AA70" i="6"/>
  <c r="AD70" i="6"/>
  <c r="AE69" i="6"/>
  <c r="AA69" i="6"/>
  <c r="N66" i="6"/>
  <c r="X66" i="6"/>
  <c r="V66" i="6"/>
  <c r="J66" i="6"/>
  <c r="P66" i="6"/>
  <c r="W66" i="6"/>
  <c r="T69" i="6"/>
  <c r="S66" i="6"/>
  <c r="S71" i="6"/>
  <c r="AD67" i="6"/>
  <c r="AB67" i="6" s="1"/>
  <c r="AC69" i="6"/>
  <c r="AD66" i="6"/>
  <c r="AA66" i="6"/>
  <c r="AE66" i="6"/>
  <c r="AF71" i="6"/>
  <c r="Z68" i="6"/>
  <c r="M71" i="6"/>
  <c r="V71" i="6"/>
  <c r="J71" i="6"/>
  <c r="W71" i="6"/>
  <c r="X71" i="6"/>
  <c r="N71" i="6"/>
  <c r="P71" i="6"/>
  <c r="AF64" i="6"/>
  <c r="AG64" i="6"/>
  <c r="AE70" i="6"/>
  <c r="S72" i="6"/>
  <c r="Y72" i="6"/>
  <c r="Q72" i="6"/>
  <c r="Z72" i="6"/>
  <c r="AC66" i="6"/>
  <c r="Z69" i="6"/>
  <c r="N67" i="6"/>
  <c r="AA64" i="6"/>
  <c r="AG70" i="6"/>
  <c r="AF70" i="6"/>
  <c r="M70" i="6"/>
  <c r="AA72" i="6"/>
  <c r="P62" i="6"/>
  <c r="Q68" i="6"/>
  <c r="T64" i="6"/>
  <c r="AD72" i="6"/>
  <c r="AC70" i="6"/>
  <c r="AA62" i="6"/>
  <c r="AD62" i="6"/>
  <c r="T68" i="6"/>
  <c r="N68" i="6"/>
  <c r="W68" i="6"/>
  <c r="V68" i="6"/>
  <c r="P68" i="6"/>
  <c r="M68" i="6"/>
  <c r="J68" i="6"/>
  <c r="X68" i="6"/>
  <c r="AF66" i="6"/>
  <c r="AG66" i="6"/>
  <c r="M69" i="6"/>
  <c r="S65" i="6"/>
  <c r="Y65" i="6"/>
  <c r="R65" i="6" s="1"/>
  <c r="S80" i="6"/>
  <c r="V85" i="6"/>
  <c r="AG81" i="6"/>
  <c r="Z57" i="6"/>
  <c r="Q83" i="6"/>
  <c r="M51" i="6"/>
  <c r="Q75" i="6"/>
  <c r="AA58" i="6"/>
  <c r="AW3" i="6"/>
  <c r="V54" i="6"/>
  <c r="V56" i="6"/>
  <c r="T60" i="6"/>
  <c r="W77" i="6"/>
  <c r="O77" i="6" s="1"/>
  <c r="BX3" i="6"/>
  <c r="N58" i="6"/>
  <c r="Y82" i="6"/>
  <c r="Q60" i="6"/>
  <c r="AR3" i="6"/>
  <c r="P75" i="6"/>
  <c r="Z81" i="6"/>
  <c r="AG51" i="6"/>
  <c r="S56" i="6"/>
  <c r="Y54" i="6"/>
  <c r="AE84" i="6"/>
  <c r="AF77" i="6"/>
  <c r="T82" i="6"/>
  <c r="AF76" i="6"/>
  <c r="N53" i="6"/>
  <c r="W79" i="6"/>
  <c r="Q84" i="6"/>
  <c r="S81" i="6"/>
  <c r="AD56" i="6"/>
  <c r="BQ3" i="6"/>
  <c r="M74" i="6"/>
  <c r="P80" i="6"/>
  <c r="Z85" i="6"/>
  <c r="Q80" i="6"/>
  <c r="BR3" i="6"/>
  <c r="AE79" i="6"/>
  <c r="J81" i="6"/>
  <c r="AF83" i="6"/>
  <c r="AA84" i="6"/>
  <c r="AD75" i="6"/>
  <c r="O75" i="6" s="1"/>
  <c r="AE51" i="6"/>
  <c r="BE3" i="6"/>
  <c r="X75" i="6"/>
  <c r="AC74" i="6"/>
  <c r="BJ3" i="6"/>
  <c r="Q77" i="6"/>
  <c r="AD81" i="6"/>
  <c r="N80" i="6"/>
  <c r="AF80" i="6"/>
  <c r="AA53" i="6"/>
  <c r="Y56" i="6"/>
  <c r="AY3" i="6"/>
  <c r="Q56" i="6"/>
  <c r="T54" i="6"/>
  <c r="J79" i="6"/>
  <c r="Q85" i="6"/>
  <c r="AD54" i="6"/>
  <c r="BL3" i="6"/>
  <c r="AV3" i="6"/>
  <c r="Q76" i="6"/>
  <c r="BK3" i="6"/>
  <c r="AC84" i="6"/>
  <c r="AF74" i="6"/>
  <c r="AA57" i="6"/>
  <c r="Q57" i="6"/>
  <c r="Q81" i="6"/>
  <c r="Q54" i="6"/>
  <c r="AF82" i="6"/>
  <c r="AA77" i="6"/>
  <c r="T79" i="6"/>
  <c r="AD60" i="6"/>
  <c r="BS3" i="6"/>
  <c r="Y80" i="6"/>
  <c r="R80" i="6" s="1"/>
  <c r="X60" i="6"/>
  <c r="BA3" i="6"/>
  <c r="BN3" i="6"/>
  <c r="Z79" i="6"/>
  <c r="AS3" i="6"/>
  <c r="AA54" i="6"/>
  <c r="AD61" i="6"/>
  <c r="Y81" i="6"/>
  <c r="W51" i="6"/>
  <c r="T56" i="6"/>
  <c r="BI3" i="6"/>
  <c r="S83" i="6"/>
  <c r="AD80" i="6"/>
  <c r="X54" i="6"/>
  <c r="Y57" i="6"/>
  <c r="W75" i="6"/>
  <c r="AD82" i="6"/>
  <c r="P74" i="6"/>
  <c r="AA79" i="6"/>
  <c r="J57" i="6"/>
  <c r="Q61" i="6"/>
  <c r="Z75" i="6"/>
  <c r="AE57" i="6"/>
  <c r="M83" i="6"/>
  <c r="T61" i="6"/>
  <c r="AD83" i="6"/>
  <c r="BU3" i="6"/>
  <c r="AG57" i="6"/>
  <c r="X81" i="6"/>
  <c r="AC56" i="6"/>
  <c r="AP3" i="6"/>
  <c r="AE58" i="6"/>
  <c r="M76" i="6"/>
  <c r="AF51" i="6"/>
  <c r="Q53" i="6"/>
  <c r="BG3" i="6"/>
  <c r="J84" i="6"/>
  <c r="M60" i="6"/>
  <c r="AG75" i="6"/>
  <c r="Q58" i="6"/>
  <c r="X82" i="6"/>
  <c r="S57" i="6"/>
  <c r="V58" i="6"/>
  <c r="V81" i="6"/>
  <c r="AD58" i="6"/>
  <c r="AT3" i="6"/>
  <c r="W84" i="6"/>
  <c r="AF79" i="6"/>
  <c r="Y61" i="6"/>
  <c r="X53" i="6"/>
  <c r="BB3" i="6"/>
  <c r="Q82" i="6"/>
  <c r="Y84" i="6"/>
  <c r="AC82" i="6"/>
  <c r="AD76" i="6"/>
  <c r="AB76" i="6" s="1"/>
  <c r="AE83" i="6"/>
  <c r="AE85" i="6"/>
  <c r="V80" i="6"/>
  <c r="V79" i="6"/>
  <c r="BC3" i="6"/>
  <c r="AA75" i="6"/>
  <c r="AF53" i="6"/>
  <c r="P85" i="6"/>
  <c r="AA56" i="6"/>
  <c r="BT3" i="6"/>
  <c r="AG56" i="6"/>
  <c r="AC79" i="6"/>
  <c r="AC83" i="6"/>
  <c r="M80" i="6"/>
  <c r="W81" i="6"/>
  <c r="O81" i="6" s="1"/>
  <c r="N74" i="6"/>
  <c r="N84" i="6"/>
  <c r="Q79" i="6"/>
  <c r="N85" i="6"/>
  <c r="P60" i="6"/>
  <c r="M79" i="6"/>
  <c r="J85" i="6"/>
  <c r="W53" i="6"/>
  <c r="N54" i="6"/>
  <c r="X77" i="6"/>
  <c r="T53" i="6"/>
  <c r="AC54" i="6"/>
  <c r="AA83" i="6"/>
  <c r="AC75" i="6"/>
  <c r="AC61" i="6"/>
  <c r="AA61" i="6"/>
  <c r="AC80" i="6"/>
  <c r="S53" i="6"/>
  <c r="P83" i="6"/>
  <c r="V74" i="6"/>
  <c r="Y75" i="6"/>
  <c r="Z56" i="6"/>
  <c r="X80" i="6"/>
  <c r="X61" i="6"/>
  <c r="AD57" i="6"/>
  <c r="AD85" i="6"/>
  <c r="AE82" i="6"/>
  <c r="AF54" i="6"/>
  <c r="AG83" i="6"/>
  <c r="Y76" i="6"/>
  <c r="Z82" i="6"/>
  <c r="AG58" i="6"/>
  <c r="Y60" i="6"/>
  <c r="AQ3" i="6"/>
  <c r="AA80" i="6"/>
  <c r="P81" i="6"/>
  <c r="AF84" i="6"/>
  <c r="S76" i="6"/>
  <c r="T81" i="6"/>
  <c r="Y58" i="6"/>
  <c r="T77" i="6"/>
  <c r="P51" i="6"/>
  <c r="AE74" i="6"/>
  <c r="AG74" i="6"/>
  <c r="AG60" i="6"/>
  <c r="AE60" i="6"/>
  <c r="Y51" i="6"/>
  <c r="Z51" i="6"/>
  <c r="T58" i="6"/>
  <c r="T75" i="6"/>
  <c r="N81" i="6"/>
  <c r="P58" i="6"/>
  <c r="N77" i="6"/>
  <c r="V77" i="6"/>
  <c r="T84" i="6"/>
  <c r="V75" i="6"/>
  <c r="J74" i="6"/>
  <c r="M53" i="6"/>
  <c r="Y77" i="6"/>
  <c r="V53" i="6"/>
  <c r="P77" i="6"/>
  <c r="J53" i="6"/>
  <c r="AC58" i="6"/>
  <c r="AA82" i="6"/>
  <c r="AD84" i="6"/>
  <c r="AF60" i="6"/>
  <c r="AF57" i="6"/>
  <c r="AA81" i="6"/>
  <c r="AD79" i="6"/>
  <c r="AC51" i="6"/>
  <c r="V84" i="6"/>
  <c r="S61" i="6"/>
  <c r="M58" i="6"/>
  <c r="X58" i="6"/>
  <c r="T74" i="6"/>
  <c r="AG82" i="6"/>
  <c r="AA76" i="6"/>
  <c r="AE61" i="6"/>
  <c r="AF61" i="6"/>
  <c r="AG84" i="6"/>
  <c r="AG79" i="6"/>
  <c r="AF81" i="6"/>
  <c r="AB81" i="6" s="1"/>
  <c r="AA60" i="6"/>
  <c r="AC76" i="6"/>
  <c r="AE53" i="6"/>
  <c r="Z54" i="6"/>
  <c r="Z61" i="6"/>
  <c r="AG77" i="6"/>
  <c r="BO3" i="6"/>
  <c r="AC81" i="6"/>
  <c r="Z74" i="6"/>
  <c r="Y74" i="6"/>
  <c r="R74" i="6" s="1"/>
  <c r="T83" i="6"/>
  <c r="P54" i="6"/>
  <c r="T80" i="6"/>
  <c r="Z58" i="6"/>
  <c r="M85" i="6"/>
  <c r="AE81" i="6"/>
  <c r="AF58" i="6"/>
  <c r="BW3" i="6"/>
  <c r="M75" i="6"/>
  <c r="X74" i="6"/>
  <c r="N60" i="6"/>
  <c r="J80" i="6"/>
  <c r="W74" i="6"/>
  <c r="AO3" i="6"/>
  <c r="J58" i="6"/>
  <c r="T85" i="6"/>
  <c r="N61" i="6"/>
  <c r="X84" i="6"/>
  <c r="X76" i="6"/>
  <c r="N75" i="6"/>
  <c r="AC77" i="6"/>
  <c r="S60" i="6"/>
  <c r="AF56" i="6"/>
  <c r="AF85" i="6"/>
  <c r="AG54" i="6"/>
  <c r="S85" i="6"/>
  <c r="S75" i="6"/>
  <c r="P53" i="6"/>
  <c r="S82" i="6"/>
  <c r="X57" i="6"/>
  <c r="BD3" i="6"/>
  <c r="AX3" i="6"/>
  <c r="AC57" i="6"/>
  <c r="BF3" i="6"/>
  <c r="AE77" i="6"/>
  <c r="Y79" i="6"/>
  <c r="J75" i="6"/>
  <c r="M77" i="6"/>
  <c r="W83" i="6"/>
  <c r="Z77" i="6"/>
  <c r="W76" i="6"/>
  <c r="AA85" i="6"/>
  <c r="AE56" i="6"/>
  <c r="AE80" i="6"/>
  <c r="AG80" i="6"/>
  <c r="AZ3" i="6"/>
  <c r="V83" i="6"/>
  <c r="J60" i="6"/>
  <c r="J83" i="6"/>
  <c r="V60" i="6"/>
  <c r="AU3" i="6"/>
  <c r="N51" i="6"/>
  <c r="M56" i="6"/>
  <c r="X83" i="6"/>
  <c r="P84" i="6"/>
  <c r="N76" i="6"/>
  <c r="V61" i="6"/>
  <c r="J77" i="6"/>
  <c r="AD77" i="6"/>
  <c r="N56" i="6"/>
  <c r="AD51" i="6"/>
  <c r="S74" i="6"/>
  <c r="M82" i="6"/>
  <c r="BV3" i="6"/>
  <c r="S54" i="6"/>
  <c r="AF75" i="6"/>
  <c r="AE75" i="6"/>
  <c r="BP3" i="6"/>
  <c r="AC60" i="6"/>
  <c r="Z53" i="6"/>
  <c r="Y53" i="6"/>
  <c r="AG85" i="6"/>
  <c r="AE54" i="6"/>
  <c r="BH3" i="6"/>
  <c r="S79" i="6"/>
  <c r="M81" i="6"/>
  <c r="S84" i="6"/>
  <c r="X85" i="6"/>
  <c r="Q74" i="6"/>
  <c r="X79" i="6"/>
  <c r="S77" i="6"/>
  <c r="N83" i="6"/>
  <c r="W60" i="6"/>
  <c r="M84" i="6"/>
  <c r="X51" i="6"/>
  <c r="S58" i="6"/>
  <c r="AD74" i="6"/>
  <c r="AB74" i="6" s="1"/>
  <c r="AA74" i="6"/>
  <c r="BM3" i="6"/>
  <c r="AC85" i="6"/>
  <c r="N79" i="6"/>
  <c r="S51" i="6"/>
  <c r="Q51" i="6"/>
  <c r="P79" i="6"/>
  <c r="W54" i="6"/>
  <c r="P56" i="6"/>
  <c r="W58" i="6"/>
  <c r="AA51" i="6"/>
  <c r="AD53" i="6"/>
  <c r="AE76" i="6"/>
  <c r="AC53" i="6"/>
  <c r="AG61" i="6"/>
  <c r="AG76" i="6"/>
  <c r="AG53" i="6"/>
  <c r="Z80" i="6"/>
  <c r="Z60" i="6"/>
  <c r="Y83" i="6"/>
  <c r="Z83" i="6"/>
  <c r="W80" i="6"/>
  <c r="J82" i="6"/>
  <c r="W57" i="6"/>
  <c r="N82" i="6"/>
  <c r="M57" i="6"/>
  <c r="V82" i="6"/>
  <c r="W61" i="6"/>
  <c r="W82" i="6"/>
  <c r="P61" i="6"/>
  <c r="M61" i="6"/>
  <c r="P57" i="6"/>
  <c r="P82" i="6"/>
  <c r="N57" i="6"/>
  <c r="J61" i="6"/>
  <c r="T57" i="6"/>
  <c r="AN3" i="6"/>
  <c r="V57" i="6"/>
  <c r="V76" i="6"/>
  <c r="W85" i="6"/>
  <c r="J76" i="6"/>
  <c r="T51" i="6"/>
  <c r="M54" i="6"/>
  <c r="W56" i="6"/>
  <c r="T76" i="6"/>
  <c r="P76" i="6"/>
  <c r="V51" i="6"/>
  <c r="X56" i="6"/>
  <c r="J54" i="6"/>
  <c r="J51" i="6"/>
  <c r="J56" i="6"/>
  <c r="L68" i="6" l="1"/>
  <c r="L71" i="6"/>
  <c r="U53" i="6"/>
  <c r="U84" i="6"/>
  <c r="AB77" i="6"/>
  <c r="L80" i="6"/>
  <c r="AB75" i="6"/>
  <c r="R76" i="6"/>
  <c r="L64" i="6"/>
  <c r="R66" i="6"/>
  <c r="R64" i="6"/>
  <c r="O76" i="6"/>
  <c r="U57" i="6"/>
  <c r="R57" i="6"/>
  <c r="L70" i="6"/>
  <c r="L72" i="6"/>
  <c r="U79" i="6"/>
  <c r="L62" i="6"/>
  <c r="AB72" i="6"/>
  <c r="O61" i="6"/>
  <c r="AB61" i="6"/>
  <c r="L69" i="6"/>
  <c r="L67" i="6"/>
  <c r="K62" i="6"/>
  <c r="R62" i="6"/>
  <c r="O85" i="6"/>
  <c r="R77" i="6"/>
  <c r="AB51" i="6"/>
  <c r="U68" i="6"/>
  <c r="O68" i="6"/>
  <c r="K68" i="6"/>
  <c r="O64" i="6"/>
  <c r="K64" i="6"/>
  <c r="U64" i="6"/>
  <c r="AB64" i="6"/>
  <c r="R70" i="6"/>
  <c r="K65" i="6"/>
  <c r="O65" i="6"/>
  <c r="U65" i="6"/>
  <c r="R71" i="6"/>
  <c r="AB68" i="6"/>
  <c r="AB71" i="6"/>
  <c r="O69" i="6"/>
  <c r="U69" i="6"/>
  <c r="K69" i="6"/>
  <c r="O80" i="6"/>
  <c r="O66" i="6"/>
  <c r="U66" i="6"/>
  <c r="K66" i="6"/>
  <c r="AB70" i="6"/>
  <c r="AB65" i="6"/>
  <c r="O67" i="6"/>
  <c r="K67" i="6"/>
  <c r="U67" i="6"/>
  <c r="L65" i="6"/>
  <c r="R84" i="6"/>
  <c r="K77" i="6"/>
  <c r="O62" i="6"/>
  <c r="AB62" i="6"/>
  <c r="L66" i="6"/>
  <c r="U62" i="6"/>
  <c r="R69" i="6"/>
  <c r="O72" i="6"/>
  <c r="K72" i="6"/>
  <c r="U72" i="6"/>
  <c r="L83" i="6"/>
  <c r="R75" i="6"/>
  <c r="R72" i="6"/>
  <c r="U71" i="6"/>
  <c r="O71" i="6"/>
  <c r="K71" i="6"/>
  <c r="AB66" i="6"/>
  <c r="U70" i="6"/>
  <c r="K70" i="6"/>
  <c r="O70" i="6"/>
  <c r="L77" i="6"/>
  <c r="L85" i="6"/>
  <c r="K84" i="6"/>
  <c r="O51" i="6"/>
  <c r="K79" i="6"/>
  <c r="U75" i="6"/>
  <c r="AB80" i="6"/>
  <c r="K83" i="6"/>
  <c r="U51" i="6"/>
  <c r="L54" i="6"/>
  <c r="AB60" i="6"/>
  <c r="U77" i="6"/>
  <c r="AB58" i="6"/>
  <c r="AB57" i="6"/>
  <c r="K54" i="6"/>
  <c r="L60" i="6"/>
  <c r="U56" i="6"/>
  <c r="U60" i="6"/>
  <c r="AB54" i="6"/>
  <c r="AB56" i="6"/>
  <c r="K57" i="6"/>
  <c r="R60" i="6"/>
  <c r="R58" i="6"/>
  <c r="L82" i="6"/>
  <c r="L61" i="6"/>
  <c r="O54" i="6"/>
  <c r="R53" i="6"/>
  <c r="R54" i="6"/>
  <c r="AB79" i="6"/>
  <c r="K80" i="6"/>
  <c r="L56" i="6"/>
  <c r="R79" i="6"/>
  <c r="U81" i="6"/>
  <c r="K81" i="6"/>
  <c r="K53" i="6"/>
  <c r="U74" i="6"/>
  <c r="L58" i="6"/>
  <c r="L53" i="6"/>
  <c r="L79" i="6"/>
  <c r="AB82" i="6"/>
  <c r="R81" i="6"/>
  <c r="O53" i="6"/>
  <c r="AB85" i="6"/>
  <c r="O60" i="6"/>
  <c r="K60" i="6"/>
  <c r="U54" i="6"/>
  <c r="R82" i="6"/>
  <c r="L76" i="6"/>
  <c r="U85" i="6"/>
  <c r="K74" i="6"/>
  <c r="K76" i="6"/>
  <c r="K85" i="6"/>
  <c r="L84" i="6"/>
  <c r="R83" i="6"/>
  <c r="L57" i="6"/>
  <c r="R56" i="6"/>
  <c r="AB83" i="6"/>
  <c r="O57" i="6"/>
  <c r="L74" i="6"/>
  <c r="L75" i="6"/>
  <c r="O74" i="6"/>
  <c r="L51" i="6"/>
  <c r="O58" i="6"/>
  <c r="K58" i="6"/>
  <c r="O79" i="6"/>
  <c r="U80" i="6"/>
  <c r="R85" i="6"/>
  <c r="AB84" i="6"/>
  <c r="U58" i="6"/>
  <c r="R61" i="6"/>
  <c r="O84" i="6"/>
  <c r="U83" i="6"/>
  <c r="O83" i="6"/>
  <c r="K51" i="6"/>
  <c r="AB53" i="6"/>
  <c r="U76" i="6"/>
  <c r="K75" i="6"/>
  <c r="L81" i="6"/>
  <c r="R51" i="6"/>
  <c r="U61" i="6"/>
  <c r="U82" i="6"/>
  <c r="O82" i="6"/>
  <c r="K61" i="6"/>
  <c r="K82" i="6"/>
  <c r="K56" i="6"/>
  <c r="O56" i="6"/>
  <c r="BL15" i="1"/>
  <c r="K15" i="1"/>
  <c r="L15" i="1"/>
  <c r="M15" i="1"/>
  <c r="N15" i="1"/>
  <c r="O15" i="1"/>
  <c r="P15" i="1"/>
  <c r="Q15" i="1"/>
  <c r="R15" i="1"/>
  <c r="K40" i="1" l="1"/>
  <c r="L40" i="1"/>
  <c r="M40" i="1"/>
  <c r="N40" i="1"/>
  <c r="O40" i="1"/>
  <c r="P40" i="1"/>
  <c r="Q40" i="1"/>
  <c r="R40" i="1"/>
  <c r="K38" i="1"/>
  <c r="L38" i="1"/>
  <c r="M38" i="1"/>
  <c r="N38" i="1"/>
  <c r="O38" i="1"/>
  <c r="P38" i="1"/>
  <c r="Q38" i="1"/>
  <c r="R38" i="1"/>
  <c r="K39" i="1"/>
  <c r="L39" i="1"/>
  <c r="M39" i="1"/>
  <c r="N39" i="1"/>
  <c r="O39" i="1"/>
  <c r="P39" i="1"/>
  <c r="Q39" i="1"/>
  <c r="R39" i="1"/>
  <c r="K41" i="1"/>
  <c r="L41" i="1"/>
  <c r="M41" i="1"/>
  <c r="N41" i="1"/>
  <c r="O41" i="1"/>
  <c r="P41" i="1"/>
  <c r="Q41" i="1"/>
  <c r="R41" i="1"/>
  <c r="BL17" i="1"/>
  <c r="R17" i="1"/>
  <c r="Q17" i="1"/>
  <c r="P17" i="1"/>
  <c r="O17" i="1"/>
  <c r="N17" i="1"/>
  <c r="M17" i="1"/>
  <c r="L17" i="1"/>
  <c r="K17" i="1"/>
  <c r="K37" i="1"/>
  <c r="L37" i="1"/>
  <c r="M37" i="1"/>
  <c r="N37" i="1"/>
  <c r="O37" i="1"/>
  <c r="P37" i="1"/>
  <c r="Q37" i="1"/>
  <c r="R37" i="1"/>
  <c r="N42" i="2" l="1"/>
  <c r="P42" i="2"/>
  <c r="N10" i="2"/>
  <c r="Z10" i="2" s="1"/>
  <c r="P10" i="2"/>
  <c r="N14" i="2"/>
  <c r="P14" i="2"/>
  <c r="N15" i="2"/>
  <c r="P15" i="2"/>
  <c r="N16" i="2"/>
  <c r="P16" i="2"/>
  <c r="N17" i="2"/>
  <c r="P17" i="2"/>
  <c r="N18" i="2"/>
  <c r="P18" i="2"/>
  <c r="N19" i="2"/>
  <c r="P19" i="2"/>
  <c r="N20" i="2"/>
  <c r="P20" i="2"/>
  <c r="N22" i="2"/>
  <c r="P22" i="2"/>
  <c r="N23" i="2"/>
  <c r="P23" i="2"/>
  <c r="N24" i="2"/>
  <c r="P24" i="2"/>
  <c r="N25" i="2"/>
  <c r="P25" i="2"/>
  <c r="N26" i="2"/>
  <c r="P26" i="2"/>
  <c r="N28" i="2"/>
  <c r="P28" i="2"/>
  <c r="N29" i="2"/>
  <c r="P29" i="2"/>
  <c r="N30" i="2"/>
  <c r="P30" i="2"/>
  <c r="N31" i="2"/>
  <c r="P31" i="2"/>
  <c r="N33" i="2"/>
  <c r="P33" i="2"/>
  <c r="N34" i="2"/>
  <c r="P34" i="2"/>
  <c r="N35" i="2"/>
  <c r="P35" i="2"/>
  <c r="N36" i="2"/>
  <c r="P36" i="2"/>
  <c r="N37" i="2"/>
  <c r="P37" i="2"/>
  <c r="N38" i="2"/>
  <c r="P38" i="2"/>
  <c r="N39" i="2"/>
  <c r="P39" i="2"/>
  <c r="N40" i="2"/>
  <c r="P40" i="2"/>
  <c r="N41" i="2"/>
  <c r="P41" i="2"/>
  <c r="N9" i="2"/>
  <c r="P9" i="2"/>
  <c r="P8" i="2"/>
  <c r="N8" i="2"/>
  <c r="Q4" i="2"/>
  <c r="Q3" i="2"/>
  <c r="O4" i="2"/>
  <c r="O3" i="2"/>
  <c r="O10" i="2" s="1"/>
  <c r="M3" i="2"/>
  <c r="K3" i="2"/>
  <c r="L4" i="2"/>
  <c r="M4" i="2" s="1"/>
  <c r="J4" i="2"/>
  <c r="J9" i="2" s="1"/>
  <c r="P10" i="1"/>
  <c r="Q10" i="1"/>
  <c r="R10" i="1"/>
  <c r="P11" i="1"/>
  <c r="Q11" i="1"/>
  <c r="R11" i="1"/>
  <c r="P13" i="1"/>
  <c r="Q13" i="1"/>
  <c r="R13" i="1"/>
  <c r="P14" i="1"/>
  <c r="Q14" i="1"/>
  <c r="R14" i="1"/>
  <c r="P32" i="1"/>
  <c r="Q32" i="1"/>
  <c r="R32" i="1"/>
  <c r="P33" i="1"/>
  <c r="Q33" i="1"/>
  <c r="R33" i="1"/>
  <c r="P34" i="1"/>
  <c r="Q34" i="1"/>
  <c r="R34" i="1"/>
  <c r="P35" i="1"/>
  <c r="Q35" i="1"/>
  <c r="R35" i="1"/>
  <c r="P36" i="1"/>
  <c r="Q36" i="1"/>
  <c r="R36" i="1"/>
  <c r="R8" i="1"/>
  <c r="Q8" i="1"/>
  <c r="P8" i="1"/>
  <c r="O10" i="1"/>
  <c r="O11" i="1"/>
  <c r="O13" i="1"/>
  <c r="O14" i="1"/>
  <c r="O32" i="1"/>
  <c r="O33" i="1"/>
  <c r="O34" i="1"/>
  <c r="O35" i="1"/>
  <c r="O36" i="1"/>
  <c r="O8" i="1"/>
  <c r="N8" i="1"/>
  <c r="N10" i="1"/>
  <c r="N11" i="1"/>
  <c r="N13" i="1"/>
  <c r="N14" i="1"/>
  <c r="N32" i="1"/>
  <c r="N33" i="1"/>
  <c r="N34" i="1"/>
  <c r="N35" i="1"/>
  <c r="N36" i="1"/>
  <c r="M8" i="1"/>
  <c r="K8" i="1"/>
  <c r="Z20" i="2" l="1"/>
  <c r="AA24" i="2"/>
  <c r="AA19" i="2"/>
  <c r="AA41" i="2"/>
  <c r="Z29" i="2"/>
  <c r="Z19" i="2"/>
  <c r="Z37" i="2"/>
  <c r="Q42" i="2"/>
  <c r="U10" i="2"/>
  <c r="M42" i="2"/>
  <c r="Q10" i="2"/>
  <c r="V10" i="2" s="1"/>
  <c r="O42" i="2"/>
  <c r="L42" i="2"/>
  <c r="Y42" i="2" s="1"/>
  <c r="M8" i="2"/>
  <c r="J42" i="2"/>
  <c r="X42" i="2" s="1"/>
  <c r="L35" i="2"/>
  <c r="L40" i="2"/>
  <c r="Y40" i="2" s="1"/>
  <c r="L31" i="2"/>
  <c r="L9" i="2"/>
  <c r="L37" i="2"/>
  <c r="L28" i="2"/>
  <c r="L34" i="2"/>
  <c r="Y34" i="2" s="1"/>
  <c r="L24" i="2"/>
  <c r="Y24" i="2" s="1"/>
  <c r="L15" i="2"/>
  <c r="L25" i="2"/>
  <c r="Y25" i="2" s="1"/>
  <c r="L16" i="2"/>
  <c r="L22" i="2"/>
  <c r="L18" i="2"/>
  <c r="L39" i="2"/>
  <c r="Y39" i="2" s="1"/>
  <c r="L30" i="2"/>
  <c r="Y30" i="2" s="1"/>
  <c r="L20" i="2"/>
  <c r="L8" i="2"/>
  <c r="L36" i="2"/>
  <c r="L26" i="2"/>
  <c r="L17" i="2"/>
  <c r="L41" i="2"/>
  <c r="Y41" i="2" s="1"/>
  <c r="L33" i="2"/>
  <c r="L23" i="2"/>
  <c r="L14" i="2"/>
  <c r="K4" i="2"/>
  <c r="K42" i="2" s="1"/>
  <c r="L38" i="2"/>
  <c r="L29" i="2"/>
  <c r="L19" i="2"/>
  <c r="Y19" i="2" s="1"/>
  <c r="L10" i="2"/>
  <c r="M38" i="2"/>
  <c r="T38" i="2" s="1"/>
  <c r="M10" i="2"/>
  <c r="M15" i="2"/>
  <c r="T15" i="2" s="1"/>
  <c r="M17" i="2"/>
  <c r="T17" i="2" s="1"/>
  <c r="M19" i="2"/>
  <c r="T19" i="2" s="1"/>
  <c r="M22" i="2"/>
  <c r="T22" i="2" s="1"/>
  <c r="M24" i="2"/>
  <c r="M26" i="2"/>
  <c r="T26" i="2" s="1"/>
  <c r="M29" i="2"/>
  <c r="T29" i="2" s="1"/>
  <c r="M31" i="2"/>
  <c r="T31" i="2" s="1"/>
  <c r="M34" i="2"/>
  <c r="M36" i="2"/>
  <c r="T36" i="2" s="1"/>
  <c r="M39" i="2"/>
  <c r="M41" i="2"/>
  <c r="M14" i="2"/>
  <c r="T14" i="2" s="1"/>
  <c r="M16" i="2"/>
  <c r="T16" i="2" s="1"/>
  <c r="M18" i="2"/>
  <c r="T18" i="2" s="1"/>
  <c r="M20" i="2"/>
  <c r="T20" i="2" s="1"/>
  <c r="M23" i="2"/>
  <c r="T23" i="2" s="1"/>
  <c r="M25" i="2"/>
  <c r="M28" i="2"/>
  <c r="T28" i="2" s="1"/>
  <c r="M30" i="2"/>
  <c r="M33" i="2"/>
  <c r="T33" i="2" s="1"/>
  <c r="M35" i="2"/>
  <c r="T35" i="2" s="1"/>
  <c r="M37" i="2"/>
  <c r="T37" i="2" s="1"/>
  <c r="M40" i="2"/>
  <c r="O8" i="2"/>
  <c r="U8" i="2" s="1"/>
  <c r="Q8" i="2"/>
  <c r="V8" i="2" s="1"/>
  <c r="J41" i="2"/>
  <c r="J40" i="2"/>
  <c r="J39" i="2"/>
  <c r="J38" i="2"/>
  <c r="J37" i="2"/>
  <c r="J36" i="2"/>
  <c r="J35" i="2"/>
  <c r="J34" i="2"/>
  <c r="J33" i="2"/>
  <c r="J31" i="2"/>
  <c r="J30" i="2"/>
  <c r="J29" i="2"/>
  <c r="J28" i="2"/>
  <c r="J26" i="2"/>
  <c r="J25" i="2"/>
  <c r="J24" i="2"/>
  <c r="J23" i="2"/>
  <c r="J22" i="2"/>
  <c r="J20" i="2"/>
  <c r="J19" i="2"/>
  <c r="J18" i="2"/>
  <c r="J17" i="2"/>
  <c r="J16" i="2"/>
  <c r="J15" i="2"/>
  <c r="J14" i="2"/>
  <c r="J10" i="2"/>
  <c r="M9" i="2"/>
  <c r="K24" i="2"/>
  <c r="S24" i="2" s="1"/>
  <c r="J8" i="2"/>
  <c r="Q9" i="2"/>
  <c r="V9" i="2" s="1"/>
  <c r="Q41" i="2"/>
  <c r="V41" i="2" s="1"/>
  <c r="Q40" i="2"/>
  <c r="Q39" i="2"/>
  <c r="Q38" i="2"/>
  <c r="V38" i="2" s="1"/>
  <c r="Q37" i="2"/>
  <c r="V37" i="2" s="1"/>
  <c r="Q36" i="2"/>
  <c r="Q35" i="2"/>
  <c r="Q34" i="2"/>
  <c r="V34" i="2" s="1"/>
  <c r="Q33" i="2"/>
  <c r="V33" i="2" s="1"/>
  <c r="Q31" i="2"/>
  <c r="Q30" i="2"/>
  <c r="Q29" i="2"/>
  <c r="V29" i="2" s="1"/>
  <c r="Q28" i="2"/>
  <c r="V28" i="2" s="1"/>
  <c r="Q26" i="2"/>
  <c r="Q25" i="2"/>
  <c r="Q24" i="2"/>
  <c r="V24" i="2" s="1"/>
  <c r="Q23" i="2"/>
  <c r="V23" i="2" s="1"/>
  <c r="Q22" i="2"/>
  <c r="Q20" i="2"/>
  <c r="Q19" i="2"/>
  <c r="V19" i="2" s="1"/>
  <c r="Q18" i="2"/>
  <c r="V18" i="2" s="1"/>
  <c r="Q17" i="2"/>
  <c r="Q16" i="2"/>
  <c r="Q15" i="2"/>
  <c r="V15" i="2" s="1"/>
  <c r="Q14" i="2"/>
  <c r="V14" i="2" s="1"/>
  <c r="O9" i="2"/>
  <c r="U9" i="2" s="1"/>
  <c r="O41" i="2"/>
  <c r="U41" i="2" s="1"/>
  <c r="O40" i="2"/>
  <c r="O39" i="2"/>
  <c r="U39" i="2" s="1"/>
  <c r="O38" i="2"/>
  <c r="U38" i="2" s="1"/>
  <c r="O37" i="2"/>
  <c r="U37" i="2" s="1"/>
  <c r="O36" i="2"/>
  <c r="O35" i="2"/>
  <c r="U35" i="2" s="1"/>
  <c r="O34" i="2"/>
  <c r="U34" i="2" s="1"/>
  <c r="O33" i="2"/>
  <c r="U33" i="2" s="1"/>
  <c r="O31" i="2"/>
  <c r="O30" i="2"/>
  <c r="U30" i="2" s="1"/>
  <c r="O29" i="2"/>
  <c r="U29" i="2" s="1"/>
  <c r="O28" i="2"/>
  <c r="U28" i="2" s="1"/>
  <c r="O26" i="2"/>
  <c r="O25" i="2"/>
  <c r="U25" i="2" s="1"/>
  <c r="O24" i="2"/>
  <c r="U24" i="2" s="1"/>
  <c r="O23" i="2"/>
  <c r="U23" i="2" s="1"/>
  <c r="O22" i="2"/>
  <c r="O20" i="2"/>
  <c r="U20" i="2" s="1"/>
  <c r="O19" i="2"/>
  <c r="U19" i="2" s="1"/>
  <c r="O18" i="2"/>
  <c r="U18" i="2" s="1"/>
  <c r="O17" i="2"/>
  <c r="O16" i="2"/>
  <c r="U16" i="2" s="1"/>
  <c r="O15" i="2"/>
  <c r="U15" i="2" s="1"/>
  <c r="O14" i="2"/>
  <c r="U14" i="2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BL32" i="1"/>
  <c r="L32" i="1"/>
  <c r="K32" i="1"/>
  <c r="M32" i="1"/>
  <c r="BL10" i="1"/>
  <c r="BL11" i="1"/>
  <c r="BL13" i="1"/>
  <c r="BL14" i="1"/>
  <c r="BL33" i="1"/>
  <c r="BL34" i="1"/>
  <c r="BL35" i="1"/>
  <c r="BL36" i="1"/>
  <c r="BL8" i="1"/>
  <c r="L14" i="1"/>
  <c r="K14" i="1"/>
  <c r="M14" i="1"/>
  <c r="Y10" i="2" l="1"/>
  <c r="AA10" i="2"/>
  <c r="AA8" i="2"/>
  <c r="AC42" i="2"/>
  <c r="Z16" i="2"/>
  <c r="AA22" i="2"/>
  <c r="V22" i="2"/>
  <c r="X22" i="2"/>
  <c r="X23" i="2"/>
  <c r="AC23" i="2" s="1"/>
  <c r="X41" i="2"/>
  <c r="T41" i="2"/>
  <c r="Y17" i="2"/>
  <c r="Y18" i="2"/>
  <c r="Y28" i="2"/>
  <c r="Z18" i="2"/>
  <c r="Z38" i="2"/>
  <c r="Z15" i="2"/>
  <c r="AA29" i="2"/>
  <c r="Z25" i="2"/>
  <c r="AA20" i="2"/>
  <c r="V20" i="2"/>
  <c r="Y33" i="2"/>
  <c r="AA37" i="2"/>
  <c r="U17" i="2"/>
  <c r="Z17" i="2"/>
  <c r="V40" i="2"/>
  <c r="AA40" i="2"/>
  <c r="X40" i="2"/>
  <c r="AC40" i="2" s="1"/>
  <c r="X15" i="2"/>
  <c r="AC15" i="2" s="1"/>
  <c r="X24" i="2"/>
  <c r="T25" i="2"/>
  <c r="T39" i="2"/>
  <c r="Y29" i="2"/>
  <c r="Y26" i="2"/>
  <c r="Y37" i="2"/>
  <c r="Z42" i="2"/>
  <c r="U42" i="2"/>
  <c r="Z23" i="2"/>
  <c r="AA14" i="2"/>
  <c r="Z24" i="2"/>
  <c r="AA34" i="2"/>
  <c r="Z30" i="2"/>
  <c r="AA30" i="2"/>
  <c r="V30" i="2"/>
  <c r="X30" i="2"/>
  <c r="U36" i="2"/>
  <c r="Z36" i="2"/>
  <c r="T30" i="2"/>
  <c r="AA16" i="2"/>
  <c r="V16" i="2"/>
  <c r="V25" i="2"/>
  <c r="AA25" i="2"/>
  <c r="AA35" i="2"/>
  <c r="V35" i="2"/>
  <c r="X16" i="2"/>
  <c r="X35" i="2"/>
  <c r="AC35" i="2" s="1"/>
  <c r="Y38" i="2"/>
  <c r="Y36" i="2"/>
  <c r="Y22" i="2"/>
  <c r="Y9" i="2"/>
  <c r="Z28" i="2"/>
  <c r="AA18" i="2"/>
  <c r="Z34" i="2"/>
  <c r="AA38" i="2"/>
  <c r="Z35" i="2"/>
  <c r="AA39" i="2"/>
  <c r="V39" i="2"/>
  <c r="U26" i="2"/>
  <c r="Z26" i="2"/>
  <c r="AA31" i="2"/>
  <c r="V31" i="2"/>
  <c r="T24" i="2"/>
  <c r="Z14" i="2"/>
  <c r="Z22" i="2"/>
  <c r="U22" i="2"/>
  <c r="Z31" i="2"/>
  <c r="U31" i="2"/>
  <c r="Z40" i="2"/>
  <c r="U40" i="2"/>
  <c r="V17" i="2"/>
  <c r="AA17" i="2"/>
  <c r="V26" i="2"/>
  <c r="AA26" i="2"/>
  <c r="V36" i="2"/>
  <c r="AA36" i="2"/>
  <c r="T40" i="2"/>
  <c r="T34" i="2"/>
  <c r="S42" i="2"/>
  <c r="Y8" i="2"/>
  <c r="Y16" i="2"/>
  <c r="Y31" i="2"/>
  <c r="T42" i="2"/>
  <c r="Z33" i="2"/>
  <c r="AA23" i="2"/>
  <c r="Z9" i="2"/>
  <c r="AA9" i="2"/>
  <c r="Z39" i="2"/>
  <c r="Y14" i="2"/>
  <c r="AA28" i="2"/>
  <c r="X29" i="2"/>
  <c r="AC29" i="2" s="1"/>
  <c r="Y23" i="2"/>
  <c r="Y20" i="2"/>
  <c r="Y15" i="2"/>
  <c r="Y35" i="2"/>
  <c r="V42" i="2"/>
  <c r="AA42" i="2"/>
  <c r="Z41" i="2"/>
  <c r="AA33" i="2"/>
  <c r="AA15" i="2"/>
  <c r="Z8" i="2"/>
  <c r="K22" i="2"/>
  <c r="S22" i="2" s="1"/>
  <c r="T8" i="2"/>
  <c r="K39" i="2"/>
  <c r="S39" i="2" s="1"/>
  <c r="K41" i="2"/>
  <c r="S41" i="2" s="1"/>
  <c r="K14" i="2"/>
  <c r="S14" i="2" s="1"/>
  <c r="K26" i="2"/>
  <c r="S26" i="2" s="1"/>
  <c r="K31" i="2"/>
  <c r="S31" i="2" s="1"/>
  <c r="K17" i="2"/>
  <c r="S17" i="2" s="1"/>
  <c r="K34" i="2"/>
  <c r="S34" i="2" s="1"/>
  <c r="K35" i="2"/>
  <c r="S35" i="2" s="1"/>
  <c r="K25" i="2"/>
  <c r="S25" i="2" s="1"/>
  <c r="K16" i="2"/>
  <c r="S16" i="2" s="1"/>
  <c r="K36" i="2"/>
  <c r="S36" i="2" s="1"/>
  <c r="T9" i="2"/>
  <c r="K10" i="2"/>
  <c r="S10" i="2" s="1"/>
  <c r="K28" i="2"/>
  <c r="S28" i="2" s="1"/>
  <c r="K18" i="2"/>
  <c r="S18" i="2" s="1"/>
  <c r="K38" i="2"/>
  <c r="S38" i="2" s="1"/>
  <c r="K30" i="2"/>
  <c r="S30" i="2" s="1"/>
  <c r="K20" i="2"/>
  <c r="S20" i="2" s="1"/>
  <c r="K40" i="2"/>
  <c r="S40" i="2" s="1"/>
  <c r="K15" i="2"/>
  <c r="S15" i="2" s="1"/>
  <c r="K33" i="2"/>
  <c r="S33" i="2" s="1"/>
  <c r="K23" i="2"/>
  <c r="S23" i="2" s="1"/>
  <c r="K19" i="2"/>
  <c r="S19" i="2" s="1"/>
  <c r="K37" i="2"/>
  <c r="S37" i="2" s="1"/>
  <c r="K29" i="2"/>
  <c r="S29" i="2" s="1"/>
  <c r="T10" i="2"/>
  <c r="K8" i="2"/>
  <c r="S8" i="2" s="1"/>
  <c r="K9" i="2"/>
  <c r="X10" i="2" l="1"/>
  <c r="AC10" i="2" s="1"/>
  <c r="A50" i="1"/>
  <c r="A51" i="1" s="1"/>
  <c r="A52" i="1" s="1"/>
  <c r="A53" i="1" s="1"/>
  <c r="A54" i="1" s="1"/>
  <c r="A55" i="1" s="1"/>
  <c r="A56" i="1" s="1"/>
  <c r="X14" i="2"/>
  <c r="AC14" i="2" s="1"/>
  <c r="X36" i="2"/>
  <c r="AC36" i="2" s="1"/>
  <c r="AC16" i="2"/>
  <c r="AC22" i="2"/>
  <c r="X37" i="2"/>
  <c r="AC37" i="2" s="1"/>
  <c r="X26" i="2"/>
  <c r="AC26" i="2" s="1"/>
  <c r="X8" i="2"/>
  <c r="AC8" i="2" s="1"/>
  <c r="S9" i="2"/>
  <c r="X9" i="2"/>
  <c r="AC9" i="2" s="1"/>
  <c r="X28" i="2"/>
  <c r="AC28" i="2" s="1"/>
  <c r="X17" i="2"/>
  <c r="AC17" i="2" s="1"/>
  <c r="X25" i="2"/>
  <c r="AC25" i="2" s="1"/>
  <c r="X39" i="2"/>
  <c r="AC39" i="2" s="1"/>
  <c r="X20" i="2"/>
  <c r="AC20" i="2" s="1"/>
  <c r="X38" i="2"/>
  <c r="AC38" i="2" s="1"/>
  <c r="X18" i="2"/>
  <c r="AC18" i="2" s="1"/>
  <c r="X31" i="2"/>
  <c r="AC31" i="2" s="1"/>
  <c r="AC30" i="2"/>
  <c r="X34" i="2"/>
  <c r="AC34" i="2" s="1"/>
  <c r="AC41" i="2"/>
  <c r="X19" i="2"/>
  <c r="AC19" i="2" s="1"/>
  <c r="AC24" i="2"/>
  <c r="X33" i="2"/>
  <c r="AC33" i="2" s="1"/>
  <c r="L34" i="1"/>
  <c r="K34" i="1"/>
  <c r="M34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M35" i="1"/>
  <c r="K35" i="1"/>
  <c r="L35" i="1"/>
  <c r="M36" i="1"/>
  <c r="K36" i="1"/>
  <c r="L36" i="1"/>
  <c r="M33" i="1"/>
  <c r="K33" i="1"/>
  <c r="L33" i="1"/>
  <c r="M13" i="1" l="1"/>
  <c r="K13" i="1"/>
  <c r="L13" i="1"/>
  <c r="L10" i="1" l="1"/>
  <c r="L11" i="1"/>
  <c r="L8" i="1"/>
  <c r="K10" i="1"/>
  <c r="K11" i="1"/>
  <c r="M10" i="1"/>
  <c r="M11" i="1"/>
</calcChain>
</file>

<file path=xl/sharedStrings.xml><?xml version="1.0" encoding="utf-8"?>
<sst xmlns="http://schemas.openxmlformats.org/spreadsheetml/2006/main" count="611" uniqueCount="123">
  <si>
    <t>repeat</t>
  </si>
  <si>
    <t>SumRew</t>
  </si>
  <si>
    <t>Regret</t>
  </si>
  <si>
    <t>Opt[%]</t>
  </si>
  <si>
    <t>RNopt[%]</t>
  </si>
  <si>
    <t>case01</t>
  </si>
  <si>
    <t>case02</t>
  </si>
  <si>
    <t>case03</t>
  </si>
  <si>
    <t>case04</t>
  </si>
  <si>
    <t>case05</t>
  </si>
  <si>
    <t>case06</t>
  </si>
  <si>
    <t>case07</t>
  </si>
  <si>
    <t>case08</t>
  </si>
  <si>
    <t>case09</t>
  </si>
  <si>
    <t>case10</t>
  </si>
  <si>
    <t>case11</t>
  </si>
  <si>
    <t>case12</t>
  </si>
  <si>
    <t>case13</t>
  </si>
  <si>
    <t>case14</t>
  </si>
  <si>
    <t>case15</t>
  </si>
  <si>
    <t>case16</t>
  </si>
  <si>
    <t>case17</t>
  </si>
  <si>
    <t>case18</t>
  </si>
  <si>
    <t>case19</t>
  </si>
  <si>
    <t>case20</t>
  </si>
  <si>
    <t>case21</t>
  </si>
  <si>
    <t>case22</t>
  </si>
  <si>
    <t>case23</t>
  </si>
  <si>
    <t>case24</t>
  </si>
  <si>
    <t>case25</t>
  </si>
  <si>
    <t>case26</t>
  </si>
  <si>
    <t>case27</t>
  </si>
  <si>
    <t>case28</t>
  </si>
  <si>
    <t>case29</t>
  </si>
  <si>
    <t>case30</t>
  </si>
  <si>
    <t>case31</t>
  </si>
  <si>
    <t>case32</t>
  </si>
  <si>
    <t>case33</t>
  </si>
  <si>
    <t>case34</t>
  </si>
  <si>
    <t>case35</t>
  </si>
  <si>
    <t>case36</t>
  </si>
  <si>
    <t>case37</t>
  </si>
  <si>
    <t>p0</t>
  </si>
  <si>
    <t>p1</t>
  </si>
  <si>
    <t>p2</t>
  </si>
  <si>
    <t>p3</t>
  </si>
  <si>
    <t>p4</t>
  </si>
  <si>
    <t>UCBT no change point detection</t>
  </si>
  <si>
    <t>UCBT no change point C linear 3 inputs</t>
  </si>
  <si>
    <t>UCBT page-hinkley resetSingle</t>
  </si>
  <si>
    <t>UCBT davorTomCP resetSingle</t>
  </si>
  <si>
    <t>ID</t>
  </si>
  <si>
    <t>best by rank</t>
  </si>
  <si>
    <t>OPTIMIZATION CASES</t>
  </si>
  <si>
    <t>NON-OPTIMIZATION CASES</t>
  </si>
  <si>
    <t>case type</t>
  </si>
  <si>
    <t>non-stat</t>
  </si>
  <si>
    <t>stat</t>
  </si>
  <si>
    <t>c=0.7087</t>
  </si>
  <si>
    <t>c=0.77</t>
  </si>
  <si>
    <t>CP_thr=42.83</t>
  </si>
  <si>
    <t>CP_s=50</t>
  </si>
  <si>
    <t>c=0.8</t>
  </si>
  <si>
    <t>CP_thr=1.6</t>
  </si>
  <si>
    <t>CP_int=0.9</t>
  </si>
  <si>
    <t>CP_samp=30</t>
  </si>
  <si>
    <t>POKER page-hinkley resetSingle</t>
  </si>
  <si>
    <t>CP_thr=43</t>
  </si>
  <si>
    <t>1000</t>
  </si>
  <si>
    <t>COPY NEW RESULTS IN NEW LINE FROM COLUMN R RIGHTWARDS</t>
  </si>
  <si>
    <t>UCBT linear C1 to C2, with linear approx 2 inputs</t>
  </si>
  <si>
    <t>p5</t>
  </si>
  <si>
    <t>/</t>
  </si>
  <si>
    <t>c=1.0</t>
  </si>
  <si>
    <t>c2=0.77</t>
  </si>
  <si>
    <t>VoterUCBT (plain UCBT : plain POKER)</t>
  </si>
  <si>
    <t>POKER no change point detection</t>
  </si>
  <si>
    <t>EVALUATION CASES</t>
  </si>
  <si>
    <t>OPTIMIZIATION+EVALUATION CASES</t>
  </si>
  <si>
    <t>BOTH</t>
  </si>
  <si>
    <t>NON-STAT</t>
  </si>
  <si>
    <t>STAT</t>
  </si>
  <si>
    <t>Random normalized scores [%]</t>
  </si>
  <si>
    <t>inp2</t>
  </si>
  <si>
    <t>inp1</t>
  </si>
  <si>
    <t>w0</t>
  </si>
  <si>
    <t>w1</t>
  </si>
  <si>
    <t>w2</t>
  </si>
  <si>
    <t>w3</t>
  </si>
  <si>
    <t>w4</t>
  </si>
  <si>
    <t>w5</t>
  </si>
  <si>
    <t>linear function output calculator</t>
  </si>
  <si>
    <t>out1</t>
  </si>
  <si>
    <t>out2</t>
  </si>
  <si>
    <t>diff</t>
  </si>
  <si>
    <t>avgs</t>
  </si>
  <si>
    <t>avg avg</t>
  </si>
  <si>
    <t>4 extreme situations for 2 parameters</t>
  </si>
  <si>
    <t>copy from matlab here below</t>
  </si>
  <si>
    <t>POKER  PH reset to zero</t>
  </si>
  <si>
    <t>VoterUCBT (plain UCBT : POKER ; both HP reset all to zero)</t>
  </si>
  <si>
    <t>CP_thr = 43</t>
  </si>
  <si>
    <t>DEV_2</t>
  </si>
  <si>
    <t>DEV_CASES</t>
  </si>
  <si>
    <t>DEV_4</t>
  </si>
  <si>
    <t>BEST</t>
  </si>
  <si>
    <t>non-stat BEST</t>
  </si>
  <si>
    <t>stat BEST</t>
  </si>
  <si>
    <t>best of group below are marked green</t>
  </si>
  <si>
    <t>BELOW HERE IS THE PERCENTAGE OF BEST ACHIEVED SCORE (AMONG ALL ALGORITHMS) FOR EACH CASE</t>
  </si>
  <si>
    <t>MAX</t>
  </si>
  <si>
    <t>VoterUCBT (plain UCBT : POKER ; HP reset POKER all to zero)</t>
  </si>
  <si>
    <t>(BEST) UCBT linear C1 to C2, with linear approx 2 inputs</t>
  </si>
  <si>
    <t>(NONSTAT) UCBT linear C1 to C2, with linear approx 2 inputs</t>
  </si>
  <si>
    <t>(STAT) UCBT linear C1 to C2, with linear approx 2 inputs</t>
  </si>
  <si>
    <t>VoterUCBT (UCBT linCinp2 : POKER ; both HP reset all to zero)</t>
  </si>
  <si>
    <t>VoterUCBT (UCBT linCinp2 : POKER ; HP reset POKER all to zero)</t>
  </si>
  <si>
    <t>VoterUCBT (UCBT linCinp2 : plain POKER)</t>
  </si>
  <si>
    <t>linW BEST</t>
  </si>
  <si>
    <t>linW NONSTAT</t>
  </si>
  <si>
    <t>linW STAT</t>
  </si>
  <si>
    <t>VoterC = 1</t>
  </si>
  <si>
    <t>UCBT_C=0.77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</si>
</sst>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b/>
      <sz val="11"/>
      <color theme="9" tint="-0.249977111117893"/>
      <name val="Calibri"/>
      <family val="2"/>
      <charset val="238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charset val="238"/>
      <scheme val="minor"/>
    </font>
    <font>
      <b/>
      <sz val="11"/>
      <color theme="9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2" fontId="3" fillId="0" borderId="0" xfId="0" applyNumberFormat="1" applyFont="1" applyAlignment="1">
      <alignment horizontal="right"/>
    </xf>
    <xf numFmtId="0" fontId="6" fillId="0" borderId="0" xfId="0" applyFont="1"/>
    <xf numFmtId="164" fontId="0" fillId="0" borderId="0" xfId="0" applyNumberFormat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center"/>
    </xf>
    <xf numFmtId="2" fontId="9" fillId="0" borderId="0" xfId="0" applyNumberFormat="1" applyFont="1"/>
    <xf numFmtId="0" fontId="7" fillId="0" borderId="0" xfId="0" applyFont="1"/>
    <xf numFmtId="0" fontId="8" fillId="0" borderId="0" xfId="0" applyFont="1" applyAlignment="1"/>
    <xf numFmtId="0" fontId="10" fillId="0" borderId="0" xfId="0" applyFont="1"/>
    <xf numFmtId="0" fontId="10" fillId="0" borderId="0" xfId="0" applyFont="1" applyAlignment="1">
      <alignment horizontal="center"/>
    </xf>
    <xf numFmtId="2" fontId="10" fillId="0" borderId="0" xfId="0" applyNumberFormat="1" applyFont="1"/>
    <xf numFmtId="164" fontId="0" fillId="0" borderId="0" xfId="0" applyNumberFormat="1"/>
    <xf numFmtId="2" fontId="0" fillId="0" borderId="0" xfId="0" applyNumberFormat="1"/>
    <xf numFmtId="2" fontId="5" fillId="0" borderId="0" xfId="0" applyNumberFormat="1" applyFont="1"/>
    <xf numFmtId="2" fontId="2" fillId="0" borderId="0" xfId="0" applyNumberFormat="1" applyFont="1"/>
    <xf numFmtId="2" fontId="4" fillId="0" borderId="0" xfId="0" applyNumberFormat="1" applyFont="1"/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2" fontId="11" fillId="0" borderId="0" xfId="0" applyNumberFormat="1" applyFont="1" applyFill="1"/>
    <xf numFmtId="2" fontId="10" fillId="0" borderId="0" xfId="0" applyNumberFormat="1" applyFont="1" applyFill="1"/>
    <xf numFmtId="2" fontId="13" fillId="0" borderId="0" xfId="0" applyNumberFormat="1" applyFont="1"/>
    <xf numFmtId="2" fontId="13" fillId="0" borderId="0" xfId="0" applyNumberFormat="1" applyFont="1" applyFill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2" fontId="14" fillId="0" borderId="0" xfId="0" applyNumberFormat="1" applyFont="1"/>
    <xf numFmtId="0" fontId="12" fillId="0" borderId="0" xfId="0" applyFont="1"/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2" fontId="15" fillId="0" borderId="0" xfId="0" applyNumberFormat="1" applyFont="1"/>
    <xf numFmtId="0" fontId="16" fillId="0" borderId="0" xfId="0" applyFont="1"/>
    <xf numFmtId="0" fontId="16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0" fontId="17" fillId="0" borderId="0" xfId="0" applyFont="1"/>
    <xf numFmtId="0" fontId="18" fillId="0" borderId="0" xfId="0" applyFont="1" applyAlignment="1">
      <alignment horizontal="left"/>
    </xf>
    <xf numFmtId="2" fontId="18" fillId="0" borderId="0" xfId="0" applyNumberFormat="1" applyFont="1" applyAlignment="1">
      <alignment horizontal="right"/>
    </xf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344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82"/>
  <sheetViews>
    <sheetView tabSelected="1" topLeftCell="A11" workbookViewId="0">
      <selection activeCell="D28" sqref="D28"/>
    </sheetView>
  </sheetViews>
  <sheetFormatPr defaultRowHeight="15" x14ac:dyDescent="0.25"/>
  <cols>
    <col min="1" max="1" width="9.140625" style="50"/>
    <col min="2" max="2" width="58.5703125" style="3" customWidth="1"/>
    <col min="3" max="8" width="13.28515625" style="3" customWidth="1"/>
    <col min="10" max="10" width="11" style="12" bestFit="1" customWidth="1"/>
    <col min="11" max="11" width="12.28515625" style="12" bestFit="1" customWidth="1"/>
    <col min="12" max="12" width="11" style="12" bestFit="1" customWidth="1"/>
    <col min="13" max="13" width="11" style="17" bestFit="1" customWidth="1"/>
    <col min="14" max="14" width="12.28515625" style="17" bestFit="1" customWidth="1"/>
    <col min="15" max="15" width="11" style="17" bestFit="1" customWidth="1"/>
    <col min="16" max="16" width="11" style="12" bestFit="1" customWidth="1"/>
    <col min="17" max="17" width="12.28515625" style="12" bestFit="1" customWidth="1"/>
    <col min="18" max="18" width="11" style="12" bestFit="1" customWidth="1"/>
    <col min="21" max="23" width="9.140625" style="2"/>
    <col min="24" max="24" width="13" style="1" customWidth="1"/>
    <col min="25" max="26" width="9.140625" style="4"/>
    <col min="27" max="28" width="9.140625" style="4" customWidth="1"/>
    <col min="29" max="34" width="9.140625" style="4"/>
  </cols>
  <sheetData>
    <row r="1" spans="1:64" x14ac:dyDescent="0.25">
      <c r="T1" s="10" t="s">
        <v>69</v>
      </c>
    </row>
    <row r="2" spans="1:64" x14ac:dyDescent="0.25">
      <c r="J2" s="16" t="s">
        <v>82</v>
      </c>
      <c r="Y2" s="4" t="s">
        <v>53</v>
      </c>
      <c r="AI2" t="s">
        <v>54</v>
      </c>
    </row>
    <row r="3" spans="1:64" x14ac:dyDescent="0.25">
      <c r="T3" s="3" t="s">
        <v>52</v>
      </c>
      <c r="U3">
        <f>MATCH(MAX(U8:U134),U8:U134,0)</f>
        <v>19</v>
      </c>
      <c r="V3">
        <f>MATCH(MIN(V8:V134),V8:V134,0)</f>
        <v>19</v>
      </c>
      <c r="W3">
        <f t="shared" ref="W3:BI3" si="0">MATCH(MAX(W8:W134),W8:W134,0)</f>
        <v>19</v>
      </c>
      <c r="X3" s="1">
        <f t="shared" si="0"/>
        <v>19</v>
      </c>
      <c r="Y3" s="4">
        <f t="shared" si="0"/>
        <v>36</v>
      </c>
      <c r="Z3" s="4">
        <f t="shared" si="0"/>
        <v>33</v>
      </c>
      <c r="AA3" s="4">
        <f t="shared" si="0"/>
        <v>33</v>
      </c>
      <c r="AB3" s="4">
        <f t="shared" si="0"/>
        <v>33</v>
      </c>
      <c r="AC3" s="4">
        <f t="shared" si="0"/>
        <v>8</v>
      </c>
      <c r="AD3" s="4">
        <f t="shared" si="0"/>
        <v>4</v>
      </c>
      <c r="AE3" s="4">
        <f t="shared" si="0"/>
        <v>20</v>
      </c>
      <c r="AF3" s="4">
        <f t="shared" si="0"/>
        <v>4</v>
      </c>
      <c r="AG3" s="4">
        <f t="shared" si="0"/>
        <v>34</v>
      </c>
      <c r="AH3" s="4">
        <f t="shared" si="0"/>
        <v>25</v>
      </c>
      <c r="AI3">
        <f t="shared" si="0"/>
        <v>3</v>
      </c>
      <c r="AJ3">
        <f t="shared" si="0"/>
        <v>36</v>
      </c>
      <c r="AK3">
        <f t="shared" si="0"/>
        <v>37</v>
      </c>
      <c r="AL3">
        <f t="shared" si="0"/>
        <v>1</v>
      </c>
      <c r="AM3">
        <f t="shared" si="0"/>
        <v>8</v>
      </c>
      <c r="AN3">
        <f t="shared" si="0"/>
        <v>6</v>
      </c>
      <c r="AO3">
        <f t="shared" si="0"/>
        <v>36</v>
      </c>
      <c r="AP3">
        <f t="shared" si="0"/>
        <v>8</v>
      </c>
      <c r="AQ3">
        <f t="shared" si="0"/>
        <v>19</v>
      </c>
      <c r="AR3">
        <f t="shared" si="0"/>
        <v>14</v>
      </c>
      <c r="AS3">
        <f t="shared" si="0"/>
        <v>7</v>
      </c>
      <c r="AT3">
        <f t="shared" si="0"/>
        <v>6</v>
      </c>
      <c r="AU3">
        <f t="shared" si="0"/>
        <v>7</v>
      </c>
      <c r="AV3">
        <f t="shared" si="0"/>
        <v>38</v>
      </c>
      <c r="AW3">
        <f t="shared" si="0"/>
        <v>39</v>
      </c>
      <c r="AX3">
        <f t="shared" si="0"/>
        <v>32</v>
      </c>
      <c r="AY3">
        <f t="shared" si="0"/>
        <v>11</v>
      </c>
      <c r="AZ3">
        <f t="shared" si="0"/>
        <v>34</v>
      </c>
      <c r="BA3">
        <f t="shared" si="0"/>
        <v>29</v>
      </c>
      <c r="BB3">
        <f t="shared" si="0"/>
        <v>20</v>
      </c>
      <c r="BC3">
        <f t="shared" si="0"/>
        <v>12</v>
      </c>
      <c r="BD3">
        <f t="shared" si="0"/>
        <v>7</v>
      </c>
      <c r="BE3">
        <f t="shared" si="0"/>
        <v>7</v>
      </c>
      <c r="BF3">
        <f t="shared" si="0"/>
        <v>33</v>
      </c>
      <c r="BG3">
        <f t="shared" si="0"/>
        <v>4</v>
      </c>
      <c r="BH3">
        <f t="shared" si="0"/>
        <v>21</v>
      </c>
      <c r="BI3">
        <f t="shared" si="0"/>
        <v>25</v>
      </c>
    </row>
    <row r="4" spans="1:64" x14ac:dyDescent="0.25">
      <c r="T4" s="3"/>
      <c r="U4"/>
      <c r="V4"/>
      <c r="W4"/>
    </row>
    <row r="5" spans="1:64" x14ac:dyDescent="0.25">
      <c r="K5" s="13" t="s">
        <v>78</v>
      </c>
      <c r="N5" s="18" t="s">
        <v>53</v>
      </c>
      <c r="Q5" s="13" t="s">
        <v>77</v>
      </c>
      <c r="T5" s="3"/>
      <c r="X5" s="4" t="s">
        <v>55</v>
      </c>
      <c r="Y5" s="4" t="s">
        <v>57</v>
      </c>
      <c r="Z5" s="4" t="s">
        <v>57</v>
      </c>
      <c r="AA5" s="4" t="s">
        <v>57</v>
      </c>
      <c r="AB5" s="4" t="s">
        <v>57</v>
      </c>
      <c r="AC5" s="4" t="s">
        <v>57</v>
      </c>
      <c r="AD5" s="4" t="s">
        <v>56</v>
      </c>
      <c r="AE5" s="4" t="s">
        <v>56</v>
      </c>
      <c r="AF5" s="4" t="s">
        <v>56</v>
      </c>
      <c r="AG5" s="4" t="s">
        <v>56</v>
      </c>
      <c r="AH5" s="4" t="s">
        <v>56</v>
      </c>
      <c r="AI5" s="5" t="s">
        <v>57</v>
      </c>
      <c r="AJ5" s="5" t="s">
        <v>57</v>
      </c>
      <c r="AK5" s="5" t="s">
        <v>57</v>
      </c>
      <c r="AL5" s="5" t="s">
        <v>57</v>
      </c>
      <c r="AM5" s="5" t="s">
        <v>57</v>
      </c>
      <c r="AN5" s="5" t="s">
        <v>57</v>
      </c>
      <c r="AO5" s="5" t="s">
        <v>57</v>
      </c>
      <c r="AP5" s="5" t="s">
        <v>57</v>
      </c>
      <c r="AQ5" s="5" t="s">
        <v>57</v>
      </c>
      <c r="AR5" s="5" t="s">
        <v>57</v>
      </c>
      <c r="AS5" s="5" t="s">
        <v>57</v>
      </c>
      <c r="AT5" s="5" t="s">
        <v>57</v>
      </c>
      <c r="AU5" s="5" t="s">
        <v>57</v>
      </c>
      <c r="AV5" s="5" t="s">
        <v>56</v>
      </c>
      <c r="AW5" s="5" t="s">
        <v>56</v>
      </c>
      <c r="AX5" s="5" t="s">
        <v>56</v>
      </c>
      <c r="AY5" s="5" t="s">
        <v>56</v>
      </c>
      <c r="AZ5" s="5" t="s">
        <v>56</v>
      </c>
      <c r="BA5" s="5" t="s">
        <v>56</v>
      </c>
      <c r="BB5" s="5" t="s">
        <v>56</v>
      </c>
      <c r="BC5" s="5" t="s">
        <v>56</v>
      </c>
      <c r="BD5" s="5" t="s">
        <v>56</v>
      </c>
      <c r="BE5" s="5" t="s">
        <v>56</v>
      </c>
      <c r="BF5" s="5" t="s">
        <v>56</v>
      </c>
      <c r="BG5" s="5" t="s">
        <v>56</v>
      </c>
      <c r="BH5" s="5" t="s">
        <v>56</v>
      </c>
      <c r="BI5" s="5" t="s">
        <v>56</v>
      </c>
    </row>
    <row r="6" spans="1:64" x14ac:dyDescent="0.25">
      <c r="C6" s="3" t="s">
        <v>42</v>
      </c>
      <c r="D6" s="3" t="s">
        <v>43</v>
      </c>
      <c r="E6" s="3" t="s">
        <v>44</v>
      </c>
      <c r="F6" s="3" t="s">
        <v>45</v>
      </c>
      <c r="G6" s="3" t="s">
        <v>46</v>
      </c>
      <c r="H6" s="3" t="s">
        <v>71</v>
      </c>
      <c r="J6" s="13" t="s">
        <v>79</v>
      </c>
      <c r="K6" s="13" t="s">
        <v>81</v>
      </c>
      <c r="L6" s="13" t="s">
        <v>80</v>
      </c>
      <c r="M6" s="18" t="s">
        <v>79</v>
      </c>
      <c r="N6" s="18" t="s">
        <v>81</v>
      </c>
      <c r="O6" s="18" t="s">
        <v>80</v>
      </c>
      <c r="P6" s="13" t="s">
        <v>79</v>
      </c>
      <c r="Q6" s="13" t="s">
        <v>81</v>
      </c>
      <c r="R6" s="13" t="s">
        <v>80</v>
      </c>
      <c r="T6" t="s">
        <v>0</v>
      </c>
      <c r="U6" s="2" t="s">
        <v>1</v>
      </c>
      <c r="V6" s="2" t="s">
        <v>2</v>
      </c>
      <c r="W6" s="2" t="s">
        <v>3</v>
      </c>
      <c r="X6" s="1" t="s">
        <v>4</v>
      </c>
      <c r="Y6" s="4" t="s">
        <v>5</v>
      </c>
      <c r="Z6" s="4" t="s">
        <v>6</v>
      </c>
      <c r="AA6" s="4" t="s">
        <v>7</v>
      </c>
      <c r="AB6" s="4" t="s">
        <v>8</v>
      </c>
      <c r="AC6" s="4" t="s">
        <v>9</v>
      </c>
      <c r="AD6" s="4" t="s">
        <v>10</v>
      </c>
      <c r="AE6" s="4" t="s">
        <v>11</v>
      </c>
      <c r="AF6" s="4" t="s">
        <v>12</v>
      </c>
      <c r="AG6" s="4" t="s">
        <v>13</v>
      </c>
      <c r="AH6" s="4" t="s">
        <v>14</v>
      </c>
      <c r="AI6" t="s">
        <v>15</v>
      </c>
      <c r="AJ6" t="s">
        <v>16</v>
      </c>
      <c r="AK6" t="s">
        <v>17</v>
      </c>
      <c r="AL6" t="s">
        <v>18</v>
      </c>
      <c r="AM6" t="s">
        <v>19</v>
      </c>
      <c r="AN6" t="s">
        <v>20</v>
      </c>
      <c r="AO6" t="s">
        <v>21</v>
      </c>
      <c r="AP6" t="s">
        <v>22</v>
      </c>
      <c r="AQ6" t="s">
        <v>23</v>
      </c>
      <c r="AR6" t="s">
        <v>24</v>
      </c>
      <c r="AS6" t="s">
        <v>25</v>
      </c>
      <c r="AT6" t="s">
        <v>26</v>
      </c>
      <c r="AU6" t="s">
        <v>27</v>
      </c>
      <c r="AV6" t="s">
        <v>28</v>
      </c>
      <c r="AW6" t="s">
        <v>29</v>
      </c>
      <c r="AX6" t="s">
        <v>30</v>
      </c>
      <c r="AY6" t="s">
        <v>31</v>
      </c>
      <c r="AZ6" t="s">
        <v>32</v>
      </c>
      <c r="BA6" t="s">
        <v>33</v>
      </c>
      <c r="BB6" t="s">
        <v>34</v>
      </c>
      <c r="BC6" t="s">
        <v>35</v>
      </c>
      <c r="BD6" t="s">
        <v>36</v>
      </c>
      <c r="BE6" t="s">
        <v>37</v>
      </c>
      <c r="BF6" t="s">
        <v>38</v>
      </c>
      <c r="BG6" t="s">
        <v>39</v>
      </c>
      <c r="BH6" t="s">
        <v>40</v>
      </c>
      <c r="BI6" t="s">
        <v>41</v>
      </c>
    </row>
    <row r="7" spans="1:64" x14ac:dyDescent="0.25">
      <c r="A7" s="50" t="s">
        <v>51</v>
      </c>
    </row>
    <row r="8" spans="1:64" x14ac:dyDescent="0.25">
      <c r="A8" s="50">
        <v>1</v>
      </c>
      <c r="B8" s="3" t="s">
        <v>47</v>
      </c>
      <c r="C8" s="3" t="s">
        <v>59</v>
      </c>
      <c r="J8" s="14">
        <f>SUM(Y8:BI8)/COUNT(Y8:BI8)</f>
        <v>49.170270270270272</v>
      </c>
      <c r="K8" s="14">
        <f>(SUM(Y8:AC8)+SUM(AI8:AU8))/(COUNT(Y8:AC8)+COUNT(AI8:AU8))</f>
        <v>48.939999999999991</v>
      </c>
      <c r="L8" s="14">
        <f>(SUM(AD8:AH8)+SUM(AV8:BI8))/(COUNT(AD8:AH8)+COUNT(AV8:BI8))</f>
        <v>49.388421052631585</v>
      </c>
      <c r="M8" s="19">
        <f>AVERAGE(Y8:AH8)</f>
        <v>51.6</v>
      </c>
      <c r="N8" s="19">
        <f>(SUM(Y8:AC8))/(COUNT(Y8:AC8))</f>
        <v>48.656000000000006</v>
      </c>
      <c r="O8" s="19">
        <f>(SUM(AD8:AH8))/(COUNT(AD8:AH8))</f>
        <v>54.544000000000004</v>
      </c>
      <c r="P8" s="14">
        <f>AVERAGE(AI8:BI8)</f>
        <v>48.270370370370351</v>
      </c>
      <c r="Q8" s="14">
        <f>(SUM(AI8:AU8))/(COUNT(AI8:AU8))</f>
        <v>49.049230769230761</v>
      </c>
      <c r="R8" s="14">
        <f>(SUM(AV8:BI8))/(COUNT(AV8:BI8))</f>
        <v>47.547142857142866</v>
      </c>
      <c r="T8">
        <v>1000</v>
      </c>
      <c r="U8" s="14">
        <v>52468.91</v>
      </c>
      <c r="V8" s="2">
        <v>2383.59</v>
      </c>
      <c r="W8" s="2">
        <v>91.08</v>
      </c>
      <c r="X8" s="23">
        <v>49.17</v>
      </c>
      <c r="Y8" s="19">
        <v>86.97</v>
      </c>
      <c r="Z8" s="19">
        <v>70.44</v>
      </c>
      <c r="AA8" s="19">
        <v>70.760000000000005</v>
      </c>
      <c r="AB8" s="19">
        <v>15.68</v>
      </c>
      <c r="AC8" s="19">
        <v>-0.56999999999999995</v>
      </c>
      <c r="AD8" s="19">
        <v>38.49</v>
      </c>
      <c r="AE8" s="19">
        <v>55.53</v>
      </c>
      <c r="AF8" s="19">
        <v>57.53</v>
      </c>
      <c r="AG8" s="19">
        <v>88.91</v>
      </c>
      <c r="AH8" s="19">
        <v>32.26</v>
      </c>
      <c r="AI8" s="31">
        <v>99.16</v>
      </c>
      <c r="AJ8" s="31">
        <v>97.11</v>
      </c>
      <c r="AK8" s="31">
        <v>14.6</v>
      </c>
      <c r="AL8" s="31">
        <v>99.6</v>
      </c>
      <c r="AM8" s="31">
        <v>18.079999999999998</v>
      </c>
      <c r="AN8" s="31">
        <v>13.33</v>
      </c>
      <c r="AO8" s="31">
        <v>65.349999999999994</v>
      </c>
      <c r="AP8" s="31">
        <v>11.7</v>
      </c>
      <c r="AQ8" s="31">
        <v>66.959999999999994</v>
      </c>
      <c r="AR8" s="31">
        <v>13.16</v>
      </c>
      <c r="AS8" s="31">
        <v>27.6</v>
      </c>
      <c r="AT8" s="31">
        <v>26.38</v>
      </c>
      <c r="AU8" s="31">
        <v>84.61</v>
      </c>
      <c r="AV8" s="31">
        <v>23.4</v>
      </c>
      <c r="AW8" s="31">
        <v>87.4</v>
      </c>
      <c r="AX8" s="31">
        <v>40.520000000000003</v>
      </c>
      <c r="AY8" s="31">
        <v>18.61</v>
      </c>
      <c r="AZ8" s="31">
        <v>41.54</v>
      </c>
      <c r="BA8" s="31">
        <v>41.27</v>
      </c>
      <c r="BB8" s="31">
        <v>60.42</v>
      </c>
      <c r="BC8" s="31">
        <v>82.84</v>
      </c>
      <c r="BD8" s="31">
        <v>21.62</v>
      </c>
      <c r="BE8" s="31">
        <v>26.67</v>
      </c>
      <c r="BF8" s="31">
        <v>77.180000000000007</v>
      </c>
      <c r="BG8" s="31">
        <v>70.86</v>
      </c>
      <c r="BH8" s="31">
        <v>36.840000000000003</v>
      </c>
      <c r="BI8" s="31">
        <v>36.49</v>
      </c>
      <c r="BL8" t="str">
        <f>B8</f>
        <v>UCBT no change point detection</v>
      </c>
    </row>
    <row r="9" spans="1:64" x14ac:dyDescent="0.25">
      <c r="A9" s="50">
        <f>A8+1</f>
        <v>2</v>
      </c>
      <c r="J9" s="14"/>
      <c r="K9" s="14"/>
      <c r="L9" s="14"/>
      <c r="M9" s="19"/>
      <c r="N9" s="19"/>
      <c r="O9" s="19"/>
      <c r="P9" s="14"/>
      <c r="Q9" s="14"/>
      <c r="R9" s="14"/>
      <c r="U9" s="14"/>
      <c r="X9" s="23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</row>
    <row r="10" spans="1:64" x14ac:dyDescent="0.25">
      <c r="A10" s="50">
        <f t="shared" ref="A10:A56" si="1">A9+1</f>
        <v>3</v>
      </c>
      <c r="B10" s="3" t="s">
        <v>49</v>
      </c>
      <c r="C10" s="3" t="s">
        <v>58</v>
      </c>
      <c r="D10" s="3" t="s">
        <v>60</v>
      </c>
      <c r="E10" s="3" t="s">
        <v>61</v>
      </c>
      <c r="J10" s="14">
        <f t="shared" ref="J10:J49" si="2">SUM(Y10:BI10)/COUNT(Y10:BI10)</f>
        <v>48.758378378378374</v>
      </c>
      <c r="K10" s="14">
        <f>(SUM(Y10:AC10)+SUM(AI10:AU10))/(COUNT(Y10:AC10)+COUNT(AI10:AU10))</f>
        <v>49.101666666666659</v>
      </c>
      <c r="L10" s="14">
        <f>(SUM(AD10:AH10)+SUM(AV10:BI10))/(COUNT(AD10:AH10)+COUNT(AV10:BI10))</f>
        <v>48.433157894736844</v>
      </c>
      <c r="M10" s="19">
        <f>AVERAGE(Y10:AH10)</f>
        <v>56.414999999999999</v>
      </c>
      <c r="N10" s="19">
        <f t="shared" ref="N10:N36" si="3">(SUM(Y10:AC10))/(COUNT(Y10:AC10))</f>
        <v>49.214000000000006</v>
      </c>
      <c r="O10" s="19">
        <f t="shared" ref="O10:O36" si="4">(SUM(AD10:AH10))/(COUNT(AD10:AH10))</f>
        <v>63.616</v>
      </c>
      <c r="P10" s="14">
        <f t="shared" ref="P10:P36" si="5">AVERAGE(AI10:BI10)</f>
        <v>45.922592592592586</v>
      </c>
      <c r="Q10" s="14">
        <f t="shared" ref="Q10:Q36" si="6">(SUM(AI10:AU10))/(COUNT(AI10:AU10))</f>
        <v>49.058461538461529</v>
      </c>
      <c r="R10" s="14">
        <f t="shared" ref="R10:R36" si="7">(SUM(AV10:BI10))/(COUNT(AV10:BI10))</f>
        <v>43.010714285714293</v>
      </c>
      <c r="T10">
        <v>1000</v>
      </c>
      <c r="U10" s="14">
        <v>52093.88</v>
      </c>
      <c r="V10" s="2">
        <v>2758.62</v>
      </c>
      <c r="W10" s="2">
        <v>91.01</v>
      </c>
      <c r="X10" s="23">
        <v>48.76</v>
      </c>
      <c r="Y10" s="19">
        <v>87.86</v>
      </c>
      <c r="Z10" s="19">
        <v>72.94</v>
      </c>
      <c r="AA10" s="19">
        <v>71.180000000000007</v>
      </c>
      <c r="AB10" s="19">
        <v>16.23</v>
      </c>
      <c r="AC10" s="19">
        <v>-2.14</v>
      </c>
      <c r="AD10" s="19">
        <v>64.680000000000007</v>
      </c>
      <c r="AE10" s="19">
        <v>56.56</v>
      </c>
      <c r="AF10" s="19">
        <v>75.319999999999993</v>
      </c>
      <c r="AG10" s="19">
        <v>87.97</v>
      </c>
      <c r="AH10" s="19">
        <v>33.549999999999997</v>
      </c>
      <c r="AI10" s="31">
        <v>99.62</v>
      </c>
      <c r="AJ10" s="31">
        <v>97.3</v>
      </c>
      <c r="AK10" s="31">
        <v>12.04</v>
      </c>
      <c r="AL10" s="31">
        <v>99.6</v>
      </c>
      <c r="AM10" s="31">
        <v>14.26</v>
      </c>
      <c r="AN10" s="31">
        <v>15.95</v>
      </c>
      <c r="AO10" s="31">
        <v>64.569999999999993</v>
      </c>
      <c r="AP10" s="31">
        <v>10.64</v>
      </c>
      <c r="AQ10" s="31">
        <v>65.55</v>
      </c>
      <c r="AR10" s="31">
        <v>10.88</v>
      </c>
      <c r="AS10" s="31">
        <v>31.41</v>
      </c>
      <c r="AT10" s="31">
        <v>29.65</v>
      </c>
      <c r="AU10" s="31">
        <v>86.29</v>
      </c>
      <c r="AV10" s="31">
        <v>15.6</v>
      </c>
      <c r="AW10" s="31">
        <v>90.8</v>
      </c>
      <c r="AX10" s="31">
        <v>38.47</v>
      </c>
      <c r="AY10" s="31">
        <v>30.29</v>
      </c>
      <c r="AZ10" s="31">
        <v>48.35</v>
      </c>
      <c r="BA10" s="31">
        <v>36.67</v>
      </c>
      <c r="BB10" s="31">
        <v>61.28</v>
      </c>
      <c r="BC10" s="31">
        <v>12.06</v>
      </c>
      <c r="BD10" s="31">
        <v>20.28</v>
      </c>
      <c r="BE10" s="31">
        <v>23.61</v>
      </c>
      <c r="BF10" s="31">
        <v>77.81</v>
      </c>
      <c r="BG10" s="31">
        <v>73.62</v>
      </c>
      <c r="BH10" s="31">
        <v>35.869999999999997</v>
      </c>
      <c r="BI10" s="31">
        <v>37.44</v>
      </c>
      <c r="BL10" t="str">
        <f t="shared" ref="BL10:BL36" si="8">B10</f>
        <v>UCBT page-hinkley resetSingle</v>
      </c>
    </row>
    <row r="11" spans="1:64" x14ac:dyDescent="0.25">
      <c r="A11" s="50">
        <f t="shared" si="1"/>
        <v>4</v>
      </c>
      <c r="B11" s="3" t="s">
        <v>50</v>
      </c>
      <c r="C11" s="3" t="s">
        <v>62</v>
      </c>
      <c r="D11" s="3" t="s">
        <v>63</v>
      </c>
      <c r="E11" s="3" t="s">
        <v>64</v>
      </c>
      <c r="F11" s="3" t="s">
        <v>65</v>
      </c>
      <c r="J11" s="14">
        <f t="shared" si="2"/>
        <v>46.34486486486486</v>
      </c>
      <c r="K11" s="14">
        <f>(SUM(Y11:AC11)+SUM(AI11:AU11))/(COUNT(Y11:AC11)+COUNT(AI11:AU11))</f>
        <v>46.737777777777779</v>
      </c>
      <c r="L11" s="14">
        <f>(SUM(AD11:AH11)+SUM(AV11:BI11))/(COUNT(AD11:AH11)+COUNT(AV11:BI11))</f>
        <v>45.972631578947372</v>
      </c>
      <c r="M11" s="19">
        <f>AVERAGE(Y11:AH11)</f>
        <v>56.641999999999996</v>
      </c>
      <c r="N11" s="19">
        <f t="shared" si="3"/>
        <v>48.286000000000001</v>
      </c>
      <c r="O11" s="19">
        <f t="shared" si="4"/>
        <v>64.998000000000005</v>
      </c>
      <c r="P11" s="14">
        <f t="shared" si="5"/>
        <v>42.531111111111109</v>
      </c>
      <c r="Q11" s="14">
        <f t="shared" si="6"/>
        <v>46.142307692307682</v>
      </c>
      <c r="R11" s="14">
        <f t="shared" si="7"/>
        <v>39.177857142857142</v>
      </c>
      <c r="T11">
        <v>1000</v>
      </c>
      <c r="U11" s="14">
        <v>51995.360000000001</v>
      </c>
      <c r="V11" s="2">
        <v>2857.14</v>
      </c>
      <c r="W11" s="2">
        <v>90.91</v>
      </c>
      <c r="X11" s="23">
        <v>46.35</v>
      </c>
      <c r="Y11" s="19">
        <v>85.94</v>
      </c>
      <c r="Z11" s="19">
        <v>72.989999999999995</v>
      </c>
      <c r="AA11" s="19">
        <v>60.45</v>
      </c>
      <c r="AB11" s="19">
        <v>17.18</v>
      </c>
      <c r="AC11" s="19">
        <v>4.87</v>
      </c>
      <c r="AD11" s="19">
        <v>74.31</v>
      </c>
      <c r="AE11" s="19">
        <v>37.36</v>
      </c>
      <c r="AF11" s="19">
        <v>81.06</v>
      </c>
      <c r="AG11" s="19">
        <v>88.35</v>
      </c>
      <c r="AH11" s="19">
        <v>43.91</v>
      </c>
      <c r="AI11" s="31">
        <v>99.28</v>
      </c>
      <c r="AJ11" s="31">
        <v>97.19</v>
      </c>
      <c r="AK11" s="31">
        <v>2.98</v>
      </c>
      <c r="AL11" s="31">
        <v>99.6</v>
      </c>
      <c r="AM11" s="31">
        <v>12.68</v>
      </c>
      <c r="AN11" s="31">
        <v>14.24</v>
      </c>
      <c r="AO11" s="31">
        <v>58.77</v>
      </c>
      <c r="AP11" s="31">
        <v>7.78</v>
      </c>
      <c r="AQ11" s="31">
        <v>46.11</v>
      </c>
      <c r="AR11" s="31">
        <v>15.1</v>
      </c>
      <c r="AS11" s="31">
        <v>43.06</v>
      </c>
      <c r="AT11" s="31">
        <v>16.43</v>
      </c>
      <c r="AU11" s="31">
        <v>86.63</v>
      </c>
      <c r="AV11" s="31">
        <v>15.14</v>
      </c>
      <c r="AW11" s="31">
        <v>93.4</v>
      </c>
      <c r="AX11" s="31">
        <v>36.86</v>
      </c>
      <c r="AY11" s="31">
        <v>25.58</v>
      </c>
      <c r="AZ11" s="31">
        <v>49.12</v>
      </c>
      <c r="BA11" s="31">
        <v>23.72</v>
      </c>
      <c r="BB11" s="31">
        <v>33.24</v>
      </c>
      <c r="BC11" s="31">
        <v>-15.21</v>
      </c>
      <c r="BD11" s="31">
        <v>20.7</v>
      </c>
      <c r="BE11" s="31">
        <v>16.34</v>
      </c>
      <c r="BF11" s="31">
        <v>80.349999999999994</v>
      </c>
      <c r="BG11" s="31">
        <v>78.430000000000007</v>
      </c>
      <c r="BH11" s="31">
        <v>49.37</v>
      </c>
      <c r="BI11" s="31">
        <v>41.45</v>
      </c>
      <c r="BL11" t="str">
        <f t="shared" si="8"/>
        <v>UCBT davorTomCP resetSingle</v>
      </c>
    </row>
    <row r="12" spans="1:64" x14ac:dyDescent="0.25">
      <c r="A12" s="50">
        <f t="shared" si="1"/>
        <v>5</v>
      </c>
      <c r="J12" s="14"/>
      <c r="K12" s="14"/>
      <c r="L12" s="14"/>
      <c r="M12" s="19"/>
      <c r="N12" s="19"/>
      <c r="O12" s="19"/>
      <c r="P12" s="14"/>
      <c r="Q12" s="14"/>
      <c r="R12" s="14"/>
      <c r="U12" s="14"/>
      <c r="X12" s="23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</row>
    <row r="13" spans="1:64" s="6" customFormat="1" x14ac:dyDescent="0.25">
      <c r="A13" s="50">
        <f t="shared" si="1"/>
        <v>6</v>
      </c>
      <c r="B13" s="7" t="s">
        <v>66</v>
      </c>
      <c r="C13" s="7"/>
      <c r="D13" s="7" t="s">
        <v>67</v>
      </c>
      <c r="E13" s="7" t="s">
        <v>61</v>
      </c>
      <c r="F13" s="7"/>
      <c r="G13" s="7"/>
      <c r="H13" s="7"/>
      <c r="J13" s="14">
        <f t="shared" si="2"/>
        <v>48.738378378378371</v>
      </c>
      <c r="K13" s="14">
        <f>(SUM(Y13:AC13)+SUM(AI13:AU13))/(COUNT(Y13:AC13)+COUNT(AI13:AU13))</f>
        <v>58.010000000000005</v>
      </c>
      <c r="L13" s="14">
        <f>(SUM(AD13:AH13)+SUM(AV13:BI13))/(COUNT(AD13:AH13)+COUNT(AV13:BI13))</f>
        <v>39.95473684210527</v>
      </c>
      <c r="M13" s="19">
        <f>AVERAGE(Y13:AH13)</f>
        <v>42.266000000000005</v>
      </c>
      <c r="N13" s="19">
        <f t="shared" si="3"/>
        <v>47.360000000000007</v>
      </c>
      <c r="O13" s="19">
        <f t="shared" si="4"/>
        <v>37.17199999999999</v>
      </c>
      <c r="P13" s="14">
        <f t="shared" si="5"/>
        <v>51.135555555555548</v>
      </c>
      <c r="Q13" s="14">
        <f t="shared" si="6"/>
        <v>62.106153846153852</v>
      </c>
      <c r="R13" s="14">
        <f t="shared" si="7"/>
        <v>40.948571428571434</v>
      </c>
      <c r="T13" s="8" t="s">
        <v>68</v>
      </c>
      <c r="U13" s="14">
        <v>52719.95</v>
      </c>
      <c r="V13" s="9">
        <v>3032.55</v>
      </c>
      <c r="W13" s="9">
        <v>89.62</v>
      </c>
      <c r="X13" s="23">
        <v>49.33</v>
      </c>
      <c r="Y13" s="19">
        <v>76.150000000000006</v>
      </c>
      <c r="Z13" s="19">
        <v>64.459999999999994</v>
      </c>
      <c r="AA13" s="19">
        <v>64.37</v>
      </c>
      <c r="AB13" s="19">
        <v>21.11</v>
      </c>
      <c r="AC13" s="19">
        <v>10.71</v>
      </c>
      <c r="AD13" s="19">
        <v>48.71</v>
      </c>
      <c r="AE13" s="19">
        <v>34.549999999999997</v>
      </c>
      <c r="AF13" s="19">
        <v>42.07</v>
      </c>
      <c r="AG13" s="19">
        <v>57.83</v>
      </c>
      <c r="AH13" s="19">
        <v>2.7</v>
      </c>
      <c r="AI13" s="31">
        <v>72.88</v>
      </c>
      <c r="AJ13" s="31">
        <v>77.56</v>
      </c>
      <c r="AK13" s="31">
        <v>13.08</v>
      </c>
      <c r="AL13" s="31">
        <v>99.02</v>
      </c>
      <c r="AM13" s="31">
        <v>38.82</v>
      </c>
      <c r="AN13" s="31">
        <v>73.19</v>
      </c>
      <c r="AO13" s="31">
        <v>57.26</v>
      </c>
      <c r="AP13" s="31">
        <v>53.78</v>
      </c>
      <c r="AQ13" s="31">
        <v>52.88</v>
      </c>
      <c r="AR13" s="31">
        <v>12.61</v>
      </c>
      <c r="AS13" s="31">
        <v>69.28</v>
      </c>
      <c r="AT13" s="31">
        <v>97.21</v>
      </c>
      <c r="AU13" s="31">
        <v>89.81</v>
      </c>
      <c r="AV13" s="31">
        <v>7</v>
      </c>
      <c r="AW13" s="31">
        <v>92.89</v>
      </c>
      <c r="AX13" s="31">
        <v>29.53</v>
      </c>
      <c r="AY13" s="31">
        <v>30.04</v>
      </c>
      <c r="AZ13" s="31">
        <v>33.49</v>
      </c>
      <c r="BA13" s="31">
        <v>27.51</v>
      </c>
      <c r="BB13" s="31">
        <v>28.54</v>
      </c>
      <c r="BC13" s="31">
        <v>56.71</v>
      </c>
      <c r="BD13" s="31">
        <v>37.33</v>
      </c>
      <c r="BE13" s="31">
        <v>37.29</v>
      </c>
      <c r="BF13" s="31">
        <v>64.78</v>
      </c>
      <c r="BG13" s="31">
        <v>62.24</v>
      </c>
      <c r="BH13" s="31">
        <v>42.6</v>
      </c>
      <c r="BI13" s="31">
        <v>23.33</v>
      </c>
      <c r="BJ13" s="8"/>
      <c r="BL13" t="str">
        <f t="shared" si="8"/>
        <v>POKER page-hinkley resetSingle</v>
      </c>
    </row>
    <row r="14" spans="1:64" s="6" customFormat="1" x14ac:dyDescent="0.25">
      <c r="A14" s="50">
        <f t="shared" si="1"/>
        <v>7</v>
      </c>
      <c r="B14" s="3" t="s">
        <v>76</v>
      </c>
      <c r="C14" s="3" t="s">
        <v>72</v>
      </c>
      <c r="D14" s="3" t="s">
        <v>72</v>
      </c>
      <c r="E14" s="3" t="s">
        <v>72</v>
      </c>
      <c r="F14" s="3" t="s">
        <v>72</v>
      </c>
      <c r="H14" s="3"/>
      <c r="I14"/>
      <c r="J14" s="14">
        <f t="shared" si="2"/>
        <v>42.99243243243243</v>
      </c>
      <c r="K14" s="14">
        <f>(SUM(Y14:AC14)+SUM(AI14:AU14))/(COUNT(Y14:AC14)+COUNT(AI14:AU14))</f>
        <v>59.016111111111094</v>
      </c>
      <c r="L14" s="14">
        <f>(SUM(AD14:AH14)+SUM(AV14:BI14))/(COUNT(AD14:AH14)+COUNT(AV14:BI14))</f>
        <v>27.812105263157893</v>
      </c>
      <c r="M14" s="19">
        <f>AVERAGE(Y14:AH14)</f>
        <v>31.172999999999995</v>
      </c>
      <c r="N14" s="19">
        <f t="shared" si="3"/>
        <v>52.297999999999988</v>
      </c>
      <c r="O14" s="19">
        <f t="shared" si="4"/>
        <v>10.047999999999998</v>
      </c>
      <c r="P14" s="14">
        <f t="shared" si="5"/>
        <v>47.37</v>
      </c>
      <c r="Q14" s="14">
        <f t="shared" si="6"/>
        <v>61.599999999999987</v>
      </c>
      <c r="R14" s="14">
        <f t="shared" si="7"/>
        <v>34.15642857142857</v>
      </c>
      <c r="S14"/>
      <c r="T14" s="25">
        <v>1000</v>
      </c>
      <c r="U14" s="14">
        <v>51628.57</v>
      </c>
      <c r="V14" s="27">
        <v>3223.93</v>
      </c>
      <c r="W14" s="27">
        <v>88.26</v>
      </c>
      <c r="X14" s="26">
        <v>42.99</v>
      </c>
      <c r="Y14" s="19">
        <v>78.099999999999994</v>
      </c>
      <c r="Z14" s="19">
        <v>80.05</v>
      </c>
      <c r="AA14" s="19">
        <v>66.33</v>
      </c>
      <c r="AB14" s="19">
        <v>23.17</v>
      </c>
      <c r="AC14" s="19">
        <v>13.84</v>
      </c>
      <c r="AD14" s="19">
        <v>-11.88</v>
      </c>
      <c r="AE14" s="19">
        <v>-15.92</v>
      </c>
      <c r="AF14" s="19">
        <v>22.5</v>
      </c>
      <c r="AG14" s="19">
        <v>57.98</v>
      </c>
      <c r="AH14" s="19">
        <v>-2.44</v>
      </c>
      <c r="AI14" s="31">
        <v>72.84</v>
      </c>
      <c r="AJ14" s="31">
        <v>77.8</v>
      </c>
      <c r="AK14" s="31">
        <v>2.4</v>
      </c>
      <c r="AL14" s="31">
        <v>98.98</v>
      </c>
      <c r="AM14" s="31">
        <v>38.340000000000003</v>
      </c>
      <c r="AN14" s="31">
        <v>69.16</v>
      </c>
      <c r="AO14" s="31">
        <v>57.39</v>
      </c>
      <c r="AP14" s="31">
        <v>47.16</v>
      </c>
      <c r="AQ14" s="31">
        <v>61.76</v>
      </c>
      <c r="AR14" s="31">
        <v>13.18</v>
      </c>
      <c r="AS14" s="31">
        <v>71.12</v>
      </c>
      <c r="AT14" s="31">
        <v>97.17</v>
      </c>
      <c r="AU14" s="31">
        <v>93.5</v>
      </c>
      <c r="AV14" s="31">
        <v>29.18</v>
      </c>
      <c r="AW14" s="31">
        <v>93.46</v>
      </c>
      <c r="AX14" s="31">
        <v>31.23</v>
      </c>
      <c r="AY14" s="31">
        <v>9.51</v>
      </c>
      <c r="AZ14" s="31">
        <v>20.03</v>
      </c>
      <c r="BA14" s="31">
        <v>29.65</v>
      </c>
      <c r="BB14" s="31">
        <v>-21.8</v>
      </c>
      <c r="BC14" s="31">
        <v>60.05</v>
      </c>
      <c r="BD14" s="31">
        <v>38.43</v>
      </c>
      <c r="BE14" s="31">
        <v>38.54</v>
      </c>
      <c r="BF14" s="31">
        <v>69.16</v>
      </c>
      <c r="BG14" s="31">
        <v>62.98</v>
      </c>
      <c r="BH14" s="31">
        <v>4.43</v>
      </c>
      <c r="BI14" s="31">
        <v>13.34</v>
      </c>
      <c r="BJ14" s="8"/>
      <c r="BL14" t="str">
        <f t="shared" si="8"/>
        <v>POKER no change point detection</v>
      </c>
    </row>
    <row r="15" spans="1:64" s="6" customFormat="1" x14ac:dyDescent="0.25">
      <c r="A15" s="50">
        <f t="shared" si="1"/>
        <v>8</v>
      </c>
      <c r="B15" s="3" t="s">
        <v>99</v>
      </c>
      <c r="C15" s="3"/>
      <c r="D15" s="7" t="s">
        <v>67</v>
      </c>
      <c r="E15" s="7"/>
      <c r="F15" s="3"/>
      <c r="H15" s="3"/>
      <c r="I15" s="25"/>
      <c r="J15" s="14">
        <f t="shared" si="2"/>
        <v>51.237837837837837</v>
      </c>
      <c r="K15" s="29">
        <f>(SUM(Y15:AC15)+SUM(AI15:AU15))/(COUNT(Y15:AC15)+COUNT(AI15:AU15))</f>
        <v>58.95055555555556</v>
      </c>
      <c r="L15" s="29">
        <f>(SUM(AD15:AH15)+SUM(AV15:BI15))/(COUNT(AD15:AH15)+COUNT(AV15:BI15))</f>
        <v>43.931052631578943</v>
      </c>
      <c r="M15" s="30">
        <f>AVERAGE(Y15:AH15)</f>
        <v>47.472999999999999</v>
      </c>
      <c r="N15" s="30">
        <f t="shared" si="3"/>
        <v>50.238</v>
      </c>
      <c r="O15" s="30">
        <f t="shared" si="4"/>
        <v>44.707999999999998</v>
      </c>
      <c r="P15" s="29">
        <f t="shared" si="5"/>
        <v>52.632222222222225</v>
      </c>
      <c r="Q15" s="29">
        <f t="shared" si="6"/>
        <v>62.30153846153847</v>
      </c>
      <c r="R15" s="29">
        <f t="shared" si="7"/>
        <v>43.653571428571425</v>
      </c>
      <c r="S15" s="25"/>
      <c r="T15" s="25">
        <v>1000</v>
      </c>
      <c r="U15" s="29">
        <v>52161.77</v>
      </c>
      <c r="V15" s="27">
        <v>2690.73</v>
      </c>
      <c r="W15" s="27">
        <v>90.44</v>
      </c>
      <c r="X15" s="26">
        <v>51.24</v>
      </c>
      <c r="Y15" s="30">
        <v>77.849999999999994</v>
      </c>
      <c r="Z15" s="30">
        <v>75.84</v>
      </c>
      <c r="AA15" s="30">
        <v>63.15</v>
      </c>
      <c r="AB15" s="30">
        <v>17.87</v>
      </c>
      <c r="AC15" s="30">
        <v>16.48</v>
      </c>
      <c r="AD15" s="30">
        <v>57.99</v>
      </c>
      <c r="AE15" s="30">
        <v>33.64</v>
      </c>
      <c r="AF15" s="30">
        <v>39.33</v>
      </c>
      <c r="AG15" s="30">
        <v>58.67</v>
      </c>
      <c r="AH15" s="30">
        <v>33.909999999999997</v>
      </c>
      <c r="AI15" s="32">
        <v>72.91</v>
      </c>
      <c r="AJ15" s="32">
        <v>77.59</v>
      </c>
      <c r="AK15" s="32">
        <v>17.5</v>
      </c>
      <c r="AL15" s="32">
        <v>99</v>
      </c>
      <c r="AM15" s="32">
        <v>39.700000000000003</v>
      </c>
      <c r="AN15" s="32">
        <v>62.85</v>
      </c>
      <c r="AO15" s="32">
        <v>60</v>
      </c>
      <c r="AP15" s="32">
        <v>55.44</v>
      </c>
      <c r="AQ15" s="32">
        <v>58.07</v>
      </c>
      <c r="AR15" s="32">
        <v>16.03</v>
      </c>
      <c r="AS15" s="32">
        <v>65.22</v>
      </c>
      <c r="AT15" s="32">
        <v>97.08</v>
      </c>
      <c r="AU15" s="32">
        <v>88.53</v>
      </c>
      <c r="AV15" s="32">
        <v>8.6</v>
      </c>
      <c r="AW15" s="32">
        <v>93.19</v>
      </c>
      <c r="AX15" s="32">
        <v>30.87</v>
      </c>
      <c r="AY15" s="32">
        <v>26.79</v>
      </c>
      <c r="AZ15" s="32">
        <v>32.97</v>
      </c>
      <c r="BA15" s="32">
        <v>29.07</v>
      </c>
      <c r="BB15" s="32">
        <v>24.13</v>
      </c>
      <c r="BC15" s="32">
        <v>58.95</v>
      </c>
      <c r="BD15" s="32">
        <v>38.17</v>
      </c>
      <c r="BE15" s="32">
        <v>36.24</v>
      </c>
      <c r="BF15" s="32">
        <v>64.569999999999993</v>
      </c>
      <c r="BG15" s="32">
        <v>60.27</v>
      </c>
      <c r="BH15" s="32">
        <v>59.98</v>
      </c>
      <c r="BI15" s="32">
        <v>47.35</v>
      </c>
      <c r="BJ15" s="8"/>
      <c r="BL15" s="25" t="str">
        <f t="shared" si="8"/>
        <v>POKER  PH reset to zero</v>
      </c>
    </row>
    <row r="16" spans="1:64" s="6" customFormat="1" x14ac:dyDescent="0.25">
      <c r="A16" s="50">
        <f t="shared" si="1"/>
        <v>9</v>
      </c>
      <c r="B16" s="3"/>
      <c r="C16" s="3"/>
      <c r="D16" s="3"/>
      <c r="E16" s="3"/>
      <c r="F16" s="3"/>
      <c r="H16" s="3"/>
      <c r="I16"/>
      <c r="J16" s="14"/>
      <c r="K16" s="14"/>
      <c r="L16" s="14"/>
      <c r="M16" s="19"/>
      <c r="N16" s="19"/>
      <c r="O16" s="19"/>
      <c r="P16" s="14"/>
      <c r="Q16" s="14"/>
      <c r="R16" s="14"/>
      <c r="S16"/>
      <c r="T16"/>
      <c r="U16" s="14"/>
      <c r="V16" s="2"/>
      <c r="W16" s="2"/>
      <c r="X16" s="23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8"/>
      <c r="BL16"/>
    </row>
    <row r="17" spans="1:64" x14ac:dyDescent="0.25">
      <c r="A17" s="50">
        <f t="shared" si="1"/>
        <v>10</v>
      </c>
      <c r="B17" s="3" t="s">
        <v>75</v>
      </c>
      <c r="D17" s="3" t="s">
        <v>122</v>
      </c>
      <c r="G17" s="3" t="s">
        <v>121</v>
      </c>
      <c r="J17" s="14">
        <f t="shared" si="2"/>
        <v>52.006216216216224</v>
      </c>
      <c r="K17" s="14">
        <f>(SUM(Y17:AC17)+SUM(AI17:AU17))/(COUNT(Y17:AC17)+COUNT(AI17:AU17))</f>
        <v>55.12222222222222</v>
      </c>
      <c r="L17" s="14">
        <f>(SUM(AD17:AH17)+SUM(AV17:BI17))/(COUNT(AD17:AH17)+COUNT(AV17:BI17))</f>
        <v>49.054210526315785</v>
      </c>
      <c r="M17" s="19">
        <f>AVERAGE(Y17:AH17)</f>
        <v>52.346000000000004</v>
      </c>
      <c r="N17" s="19">
        <f t="shared" ref="N17" si="9">(SUM(Y17:AC17))/(COUNT(Y17:AC17))</f>
        <v>53.179999999999993</v>
      </c>
      <c r="O17" s="19">
        <f t="shared" ref="O17" si="10">(SUM(AD17:AH17))/(COUNT(AD17:AH17))</f>
        <v>51.512</v>
      </c>
      <c r="P17" s="14">
        <f t="shared" ref="P17" si="11">AVERAGE(AI17:BI17)</f>
        <v>51.880370370370379</v>
      </c>
      <c r="Q17" s="14">
        <f t="shared" ref="Q17" si="12">(SUM(AI17:AU17))/(COUNT(AI17:AU17))</f>
        <v>55.869230769230768</v>
      </c>
      <c r="R17" s="14">
        <f t="shared" ref="R17" si="13">(SUM(AV17:BI17))/(COUNT(AV17:BI17))</f>
        <v>48.176428571428566</v>
      </c>
      <c r="T17" s="25">
        <v>1000</v>
      </c>
      <c r="U17" s="14">
        <v>52605.64</v>
      </c>
      <c r="V17" s="27">
        <v>2246.86</v>
      </c>
      <c r="W17" s="27">
        <v>91.2</v>
      </c>
      <c r="X17" s="26">
        <v>52.01</v>
      </c>
      <c r="Y17" s="19">
        <v>85.98</v>
      </c>
      <c r="Z17" s="19">
        <v>72.42</v>
      </c>
      <c r="AA17" s="19">
        <v>70.099999999999994</v>
      </c>
      <c r="AB17" s="19">
        <v>29.75</v>
      </c>
      <c r="AC17" s="19">
        <v>7.65</v>
      </c>
      <c r="AD17" s="19">
        <v>33.92</v>
      </c>
      <c r="AE17" s="19">
        <v>52.24</v>
      </c>
      <c r="AF17" s="19">
        <v>54.68</v>
      </c>
      <c r="AG17" s="19">
        <v>82.36</v>
      </c>
      <c r="AH17" s="19">
        <v>34.36</v>
      </c>
      <c r="AI17" s="31">
        <v>97.31</v>
      </c>
      <c r="AJ17" s="31">
        <v>90.85</v>
      </c>
      <c r="AK17" s="31">
        <v>27.66</v>
      </c>
      <c r="AL17" s="31">
        <v>99.15</v>
      </c>
      <c r="AM17" s="31">
        <v>15.06</v>
      </c>
      <c r="AN17" s="31">
        <v>12.44</v>
      </c>
      <c r="AO17" s="31">
        <v>66.569999999999993</v>
      </c>
      <c r="AP17" s="31">
        <v>22.26</v>
      </c>
      <c r="AQ17" s="31">
        <v>65.209999999999994</v>
      </c>
      <c r="AR17" s="31">
        <v>17.829999999999998</v>
      </c>
      <c r="AS17" s="31">
        <v>47.44</v>
      </c>
      <c r="AT17" s="31">
        <v>75.569999999999993</v>
      </c>
      <c r="AU17" s="31">
        <v>88.95</v>
      </c>
      <c r="AV17" s="31">
        <v>23.49</v>
      </c>
      <c r="AW17" s="31">
        <v>93.93</v>
      </c>
      <c r="AX17" s="31">
        <v>40.56</v>
      </c>
      <c r="AY17" s="31">
        <v>21.17</v>
      </c>
      <c r="AZ17" s="31">
        <v>46.82</v>
      </c>
      <c r="BA17" s="31">
        <v>40.659999999999997</v>
      </c>
      <c r="BB17" s="31">
        <v>58.03</v>
      </c>
      <c r="BC17" s="31">
        <v>84.68</v>
      </c>
      <c r="BD17" s="31">
        <v>13.18</v>
      </c>
      <c r="BE17" s="31">
        <v>24.77</v>
      </c>
      <c r="BF17" s="31">
        <v>76.55</v>
      </c>
      <c r="BG17" s="31">
        <v>69.42</v>
      </c>
      <c r="BH17" s="31">
        <v>41.58</v>
      </c>
      <c r="BI17" s="31">
        <v>39.630000000000003</v>
      </c>
      <c r="BL17" t="str">
        <f t="shared" ref="BL17" si="14">B17</f>
        <v>VoterUCBT (plain UCBT : plain POKER)</v>
      </c>
    </row>
    <row r="18" spans="1:64" s="6" customFormat="1" x14ac:dyDescent="0.25">
      <c r="A18" s="50">
        <f t="shared" si="1"/>
        <v>11</v>
      </c>
      <c r="B18" s="3" t="s">
        <v>100</v>
      </c>
      <c r="C18" s="3"/>
      <c r="D18" s="3" t="s">
        <v>122</v>
      </c>
      <c r="F18" s="3" t="s">
        <v>101</v>
      </c>
      <c r="G18" s="3" t="s">
        <v>121</v>
      </c>
      <c r="H18" s="3"/>
      <c r="I18" s="25"/>
      <c r="J18" s="14">
        <f t="shared" ref="J18:J28" si="15">SUM(Y18:BI18)/COUNT(Y18:BI18)</f>
        <v>54.009729729729735</v>
      </c>
      <c r="K18" s="14">
        <f t="shared" ref="K18:K28" si="16">(SUM(Y18:AC18)+SUM(AI18:AU18))/(COUNT(Y18:AC18)+COUNT(AI18:AU18))</f>
        <v>53.37722222222223</v>
      </c>
      <c r="L18" s="14">
        <f t="shared" ref="L18:L28" si="17">(SUM(AD18:AH18)+SUM(AV18:BI18))/(COUNT(AD18:AH18)+COUNT(AV18:BI18))</f>
        <v>54.608947368421049</v>
      </c>
      <c r="M18" s="19">
        <f t="shared" ref="M18:M28" si="18">AVERAGE(Y18:AH18)</f>
        <v>59.613999999999997</v>
      </c>
      <c r="N18" s="19">
        <f t="shared" ref="N18:N28" si="19">(SUM(Y18:AC18))/(COUNT(Y18:AC18))</f>
        <v>52.057999999999993</v>
      </c>
      <c r="O18" s="19">
        <f t="shared" ref="O18:O28" si="20">(SUM(AD18:AH18))/(COUNT(AD18:AH18))</f>
        <v>67.169999999999987</v>
      </c>
      <c r="P18" s="14">
        <f t="shared" ref="P18:P28" si="21">AVERAGE(AI18:BI18)</f>
        <v>51.934074074074076</v>
      </c>
      <c r="Q18" s="14">
        <f t="shared" ref="Q18:Q28" si="22">(SUM(AI18:AU18))/(COUNT(AI18:AU18))</f>
        <v>53.884615384615394</v>
      </c>
      <c r="R18" s="14">
        <f t="shared" ref="R18:R28" si="23">(SUM(AV18:BI18))/(COUNT(AV18:BI18))</f>
        <v>50.122857142857143</v>
      </c>
      <c r="S18" s="25"/>
      <c r="T18" s="25">
        <v>1000</v>
      </c>
      <c r="U18" s="14">
        <v>52678.43</v>
      </c>
      <c r="V18" s="27">
        <v>2174.0700000000002</v>
      </c>
      <c r="W18" s="27">
        <v>91.84</v>
      </c>
      <c r="X18" s="23">
        <v>54.01</v>
      </c>
      <c r="Y18" s="19">
        <v>85.45</v>
      </c>
      <c r="Z18" s="19">
        <v>68.62</v>
      </c>
      <c r="AA18" s="19">
        <v>71.34</v>
      </c>
      <c r="AB18" s="19">
        <v>25.51</v>
      </c>
      <c r="AC18" s="19">
        <v>9.3699999999999992</v>
      </c>
      <c r="AD18" s="19">
        <v>69.989999999999995</v>
      </c>
      <c r="AE18" s="19">
        <v>59.37</v>
      </c>
      <c r="AF18" s="19">
        <v>75.569999999999993</v>
      </c>
      <c r="AG18" s="19">
        <v>82.34</v>
      </c>
      <c r="AH18" s="19">
        <v>48.58</v>
      </c>
      <c r="AI18" s="31">
        <v>97.31</v>
      </c>
      <c r="AJ18" s="31">
        <v>91.32</v>
      </c>
      <c r="AK18" s="31">
        <v>23.3</v>
      </c>
      <c r="AL18" s="31">
        <v>99.15</v>
      </c>
      <c r="AM18" s="31">
        <v>19.12</v>
      </c>
      <c r="AN18" s="31">
        <v>13.17</v>
      </c>
      <c r="AO18" s="31">
        <v>67.16</v>
      </c>
      <c r="AP18" s="31">
        <v>16.100000000000001</v>
      </c>
      <c r="AQ18" s="31">
        <v>60.64</v>
      </c>
      <c r="AR18" s="31">
        <v>15.5</v>
      </c>
      <c r="AS18" s="31">
        <v>37.590000000000003</v>
      </c>
      <c r="AT18" s="31">
        <v>75.52</v>
      </c>
      <c r="AU18" s="31">
        <v>84.62</v>
      </c>
      <c r="AV18" s="31">
        <v>13.39</v>
      </c>
      <c r="AW18" s="31">
        <v>93.87</v>
      </c>
      <c r="AX18" s="31">
        <v>39.549999999999997</v>
      </c>
      <c r="AY18" s="31">
        <v>37.32</v>
      </c>
      <c r="AZ18" s="31">
        <v>56.26</v>
      </c>
      <c r="BA18" s="31">
        <v>41.42</v>
      </c>
      <c r="BB18" s="31">
        <v>64.150000000000006</v>
      </c>
      <c r="BC18" s="31">
        <v>63.27</v>
      </c>
      <c r="BD18" s="31">
        <v>11.02</v>
      </c>
      <c r="BE18" s="31">
        <v>25.26</v>
      </c>
      <c r="BF18" s="31">
        <v>75.16</v>
      </c>
      <c r="BG18" s="31">
        <v>71.48</v>
      </c>
      <c r="BH18" s="31">
        <v>58.48</v>
      </c>
      <c r="BI18" s="31">
        <v>51.09</v>
      </c>
      <c r="BJ18" s="8"/>
      <c r="BL18"/>
    </row>
    <row r="19" spans="1:64" s="6" customFormat="1" x14ac:dyDescent="0.25">
      <c r="A19" s="50">
        <f t="shared" si="1"/>
        <v>12</v>
      </c>
      <c r="B19" s="3" t="s">
        <v>111</v>
      </c>
      <c r="C19" s="3"/>
      <c r="D19" s="3" t="s">
        <v>122</v>
      </c>
      <c r="F19" s="3" t="s">
        <v>101</v>
      </c>
      <c r="G19" s="3"/>
      <c r="H19" s="3"/>
      <c r="I19"/>
      <c r="J19" s="14">
        <f t="shared" si="15"/>
        <v>53.251081081081082</v>
      </c>
      <c r="K19" s="14">
        <f t="shared" si="16"/>
        <v>53.919444444444451</v>
      </c>
      <c r="L19" s="14">
        <f t="shared" si="17"/>
        <v>52.617894736842103</v>
      </c>
      <c r="M19" s="19">
        <f t="shared" si="18"/>
        <v>55.991999999999997</v>
      </c>
      <c r="N19" s="19">
        <f t="shared" si="19"/>
        <v>51.353999999999999</v>
      </c>
      <c r="O19" s="19">
        <f t="shared" si="20"/>
        <v>60.629999999999995</v>
      </c>
      <c r="P19" s="14">
        <f t="shared" si="21"/>
        <v>52.23592592592594</v>
      </c>
      <c r="Q19" s="14">
        <f t="shared" si="22"/>
        <v>54.906153846153856</v>
      </c>
      <c r="R19" s="14">
        <f t="shared" si="23"/>
        <v>49.756428571428572</v>
      </c>
      <c r="S19"/>
      <c r="T19">
        <v>1000</v>
      </c>
      <c r="U19" s="14">
        <v>52781.91</v>
      </c>
      <c r="V19" s="2">
        <v>2070.59</v>
      </c>
      <c r="W19" s="2">
        <v>91.83</v>
      </c>
      <c r="X19" s="23">
        <v>53.25</v>
      </c>
      <c r="Y19" s="19">
        <v>84.88</v>
      </c>
      <c r="Z19" s="19">
        <v>69.38</v>
      </c>
      <c r="AA19" s="19">
        <v>69.760000000000005</v>
      </c>
      <c r="AB19" s="19">
        <v>25.18</v>
      </c>
      <c r="AC19" s="19">
        <v>7.57</v>
      </c>
      <c r="AD19" s="19">
        <v>52.5</v>
      </c>
      <c r="AE19" s="19">
        <v>54.3</v>
      </c>
      <c r="AF19" s="19">
        <v>63.78</v>
      </c>
      <c r="AG19" s="19">
        <v>82.83</v>
      </c>
      <c r="AH19" s="19">
        <v>49.74</v>
      </c>
      <c r="AI19" s="31">
        <v>98.98</v>
      </c>
      <c r="AJ19" s="31">
        <v>95.01</v>
      </c>
      <c r="AK19" s="31">
        <v>22.18</v>
      </c>
      <c r="AL19" s="31">
        <v>99.15</v>
      </c>
      <c r="AM19" s="31">
        <v>17.84</v>
      </c>
      <c r="AN19" s="31">
        <v>15.36</v>
      </c>
      <c r="AO19" s="31">
        <v>66.37</v>
      </c>
      <c r="AP19" s="31">
        <v>18.22</v>
      </c>
      <c r="AQ19" s="31">
        <v>66.02</v>
      </c>
      <c r="AR19" s="31">
        <v>11.6</v>
      </c>
      <c r="AS19" s="31">
        <v>42.69</v>
      </c>
      <c r="AT19" s="31">
        <v>73.73</v>
      </c>
      <c r="AU19" s="31">
        <v>86.63</v>
      </c>
      <c r="AV19" s="31">
        <v>19.420000000000002</v>
      </c>
      <c r="AW19" s="31">
        <v>90.84</v>
      </c>
      <c r="AX19" s="31">
        <v>37.5</v>
      </c>
      <c r="AY19" s="31">
        <v>19.09</v>
      </c>
      <c r="AZ19" s="31">
        <v>42.64</v>
      </c>
      <c r="BA19" s="31">
        <v>40.98</v>
      </c>
      <c r="BB19" s="31">
        <v>60.02</v>
      </c>
      <c r="BC19" s="31">
        <v>88.35</v>
      </c>
      <c r="BD19" s="31">
        <v>14.15</v>
      </c>
      <c r="BE19" s="31">
        <v>26.58</v>
      </c>
      <c r="BF19" s="31">
        <v>75.12</v>
      </c>
      <c r="BG19" s="31">
        <v>69.239999999999995</v>
      </c>
      <c r="BH19" s="31">
        <v>60.39</v>
      </c>
      <c r="BI19" s="31">
        <v>52.27</v>
      </c>
      <c r="BJ19" s="8"/>
      <c r="BL19"/>
    </row>
    <row r="20" spans="1:64" s="6" customFormat="1" x14ac:dyDescent="0.25">
      <c r="A20" s="50">
        <f t="shared" si="1"/>
        <v>13</v>
      </c>
      <c r="B20" s="3"/>
      <c r="C20" s="3"/>
      <c r="D20" s="3"/>
      <c r="F20" s="3"/>
      <c r="G20" s="3"/>
      <c r="H20" s="3"/>
      <c r="I20"/>
      <c r="J20" s="14"/>
      <c r="K20" s="14"/>
      <c r="L20" s="14"/>
      <c r="M20" s="19"/>
      <c r="N20" s="19"/>
      <c r="O20" s="19"/>
      <c r="P20" s="14"/>
      <c r="Q20" s="14"/>
      <c r="R20" s="14"/>
      <c r="S20"/>
      <c r="T20"/>
      <c r="U20" s="14"/>
      <c r="V20" s="2"/>
      <c r="W20" s="2"/>
      <c r="X20" s="23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8"/>
      <c r="BL20"/>
    </row>
    <row r="21" spans="1:64" s="6" customFormat="1" x14ac:dyDescent="0.25">
      <c r="A21" s="50">
        <f t="shared" si="1"/>
        <v>14</v>
      </c>
      <c r="B21" s="3" t="s">
        <v>117</v>
      </c>
      <c r="C21" s="3"/>
      <c r="D21" s="44" t="s">
        <v>118</v>
      </c>
      <c r="F21" s="3"/>
      <c r="G21" s="3" t="s">
        <v>121</v>
      </c>
      <c r="H21" s="3"/>
      <c r="I21" s="25"/>
      <c r="J21" s="14">
        <f t="shared" ref="J21:J26" si="24">SUM(Y21:BI21)/COUNT(Y21:BI21)</f>
        <v>51.288648648648653</v>
      </c>
      <c r="K21" s="14">
        <f t="shared" ref="K21:K26" si="25">(SUM(Y21:AC21)+SUM(AI21:AU21))/(COUNT(Y21:AC21)+COUNT(AI21:AU21))</f>
        <v>55.073888888888888</v>
      </c>
      <c r="L21" s="14">
        <f t="shared" ref="L21:L26" si="26">(SUM(AD21:AH21)+SUM(AV21:BI21))/(COUNT(AD21:AH21)+COUNT(AV21:BI21))</f>
        <v>47.702631578947361</v>
      </c>
      <c r="M21" s="19">
        <f t="shared" ref="M21:M26" si="27">AVERAGE(Y21:AH21)</f>
        <v>53.706999999999994</v>
      </c>
      <c r="N21" s="19">
        <f t="shared" ref="N21:N26" si="28">(SUM(Y21:AC21))/(COUNT(Y21:AC21))</f>
        <v>53.173999999999999</v>
      </c>
      <c r="O21" s="19">
        <f t="shared" ref="O21:O26" si="29">(SUM(AD21:AH21))/(COUNT(AD21:AH21))</f>
        <v>54.239999999999995</v>
      </c>
      <c r="P21" s="14">
        <f t="shared" ref="P21:P26" si="30">AVERAGE(AI21:BI21)</f>
        <v>50.392962962962969</v>
      </c>
      <c r="Q21" s="14">
        <f t="shared" ref="Q21:Q26" si="31">(SUM(AI21:AU21))/(COUNT(AI21:AU21))</f>
        <v>55.804615384615389</v>
      </c>
      <c r="R21" s="14">
        <f t="shared" ref="R21:R26" si="32">(SUM(AV21:BI21))/(COUNT(AV21:BI21))</f>
        <v>45.367857142857133</v>
      </c>
      <c r="S21" s="25"/>
      <c r="T21" s="25">
        <v>1000</v>
      </c>
      <c r="U21" s="14">
        <v>52478.879999999997</v>
      </c>
      <c r="V21" s="27">
        <v>2373.62</v>
      </c>
      <c r="W21" s="27">
        <v>90.89</v>
      </c>
      <c r="X21" s="23">
        <v>51.29</v>
      </c>
      <c r="Y21" s="19">
        <v>85.58</v>
      </c>
      <c r="Z21" s="19">
        <v>71.61</v>
      </c>
      <c r="AA21" s="19">
        <v>71.13</v>
      </c>
      <c r="AB21" s="19">
        <v>25.54</v>
      </c>
      <c r="AC21" s="19">
        <v>12.01</v>
      </c>
      <c r="AD21" s="19">
        <v>38.409999999999997</v>
      </c>
      <c r="AE21" s="19">
        <v>50.49</v>
      </c>
      <c r="AF21" s="19">
        <v>55.03</v>
      </c>
      <c r="AG21" s="19">
        <v>82.64</v>
      </c>
      <c r="AH21" s="19">
        <v>44.63</v>
      </c>
      <c r="AI21" s="31">
        <v>99.06</v>
      </c>
      <c r="AJ21" s="31">
        <v>95.27</v>
      </c>
      <c r="AK21" s="31">
        <v>18.02</v>
      </c>
      <c r="AL21" s="31">
        <v>99.15</v>
      </c>
      <c r="AM21" s="31">
        <v>20.100000000000001</v>
      </c>
      <c r="AN21" s="31">
        <v>15.16</v>
      </c>
      <c r="AO21" s="31">
        <v>66.989999999999995</v>
      </c>
      <c r="AP21" s="31">
        <v>17.079999999999998</v>
      </c>
      <c r="AQ21" s="31">
        <v>64.8</v>
      </c>
      <c r="AR21" s="31">
        <v>21.1</v>
      </c>
      <c r="AS21" s="31">
        <v>42.65</v>
      </c>
      <c r="AT21" s="31">
        <v>74.709999999999994</v>
      </c>
      <c r="AU21" s="31">
        <v>91.37</v>
      </c>
      <c r="AV21" s="31">
        <v>25.46</v>
      </c>
      <c r="AW21" s="31">
        <v>49.48</v>
      </c>
      <c r="AX21" s="31">
        <v>38.380000000000003</v>
      </c>
      <c r="AY21" s="31">
        <v>16.7</v>
      </c>
      <c r="AZ21" s="31">
        <v>43</v>
      </c>
      <c r="BA21" s="31">
        <v>43.38</v>
      </c>
      <c r="BB21" s="31">
        <v>55.95</v>
      </c>
      <c r="BC21" s="31">
        <v>87.58</v>
      </c>
      <c r="BD21" s="31">
        <v>12.59</v>
      </c>
      <c r="BE21" s="31">
        <v>24.3</v>
      </c>
      <c r="BF21" s="31">
        <v>76.39</v>
      </c>
      <c r="BG21" s="31">
        <v>69.44</v>
      </c>
      <c r="BH21" s="31">
        <v>48.88</v>
      </c>
      <c r="BI21" s="31">
        <v>43.62</v>
      </c>
      <c r="BJ21" s="8"/>
      <c r="BL21" s="25"/>
    </row>
    <row r="22" spans="1:64" s="6" customFormat="1" x14ac:dyDescent="0.25">
      <c r="A22" s="50">
        <f t="shared" si="1"/>
        <v>15</v>
      </c>
      <c r="B22" s="3" t="s">
        <v>117</v>
      </c>
      <c r="C22" s="3"/>
      <c r="D22" s="44" t="s">
        <v>119</v>
      </c>
      <c r="F22" s="3"/>
      <c r="G22" s="3" t="s">
        <v>121</v>
      </c>
      <c r="H22" s="3"/>
      <c r="I22" s="25"/>
      <c r="J22" s="14">
        <f t="shared" si="24"/>
        <v>51.057027027027033</v>
      </c>
      <c r="K22" s="14">
        <f t="shared" si="25"/>
        <v>53.55222222222222</v>
      </c>
      <c r="L22" s="14">
        <f t="shared" si="26"/>
        <v>48.693157894736842</v>
      </c>
      <c r="M22" s="19">
        <f t="shared" si="27"/>
        <v>53.684000000000005</v>
      </c>
      <c r="N22" s="19">
        <f t="shared" si="28"/>
        <v>50.769999999999996</v>
      </c>
      <c r="O22" s="19">
        <f t="shared" si="29"/>
        <v>56.597999999999999</v>
      </c>
      <c r="P22" s="14">
        <f t="shared" si="30"/>
        <v>50.084074074074074</v>
      </c>
      <c r="Q22" s="14">
        <f t="shared" si="31"/>
        <v>54.622307692307686</v>
      </c>
      <c r="R22" s="14">
        <f t="shared" si="32"/>
        <v>45.87</v>
      </c>
      <c r="S22" s="25"/>
      <c r="T22" s="25">
        <v>1000</v>
      </c>
      <c r="U22" s="14">
        <v>52512.92</v>
      </c>
      <c r="V22" s="27">
        <v>2339.58</v>
      </c>
      <c r="W22" s="27">
        <v>91.01</v>
      </c>
      <c r="X22" s="23">
        <v>51.06</v>
      </c>
      <c r="Y22" s="19">
        <v>82.7</v>
      </c>
      <c r="Z22" s="19">
        <v>67.52</v>
      </c>
      <c r="AA22" s="19">
        <v>66.239999999999995</v>
      </c>
      <c r="AB22" s="19">
        <v>27.87</v>
      </c>
      <c r="AC22" s="19">
        <v>9.52</v>
      </c>
      <c r="AD22" s="19">
        <v>44.24</v>
      </c>
      <c r="AE22" s="19">
        <v>47.6</v>
      </c>
      <c r="AF22" s="19">
        <v>55.45</v>
      </c>
      <c r="AG22" s="19">
        <v>82.63</v>
      </c>
      <c r="AH22" s="19">
        <v>53.07</v>
      </c>
      <c r="AI22" s="31">
        <v>99.02</v>
      </c>
      <c r="AJ22" s="31">
        <v>95.15</v>
      </c>
      <c r="AK22" s="31">
        <v>13.44</v>
      </c>
      <c r="AL22" s="31">
        <v>99.15</v>
      </c>
      <c r="AM22" s="31">
        <v>18.46</v>
      </c>
      <c r="AN22" s="31">
        <v>12.72</v>
      </c>
      <c r="AO22" s="31">
        <v>67.02</v>
      </c>
      <c r="AP22" s="31">
        <v>15.9</v>
      </c>
      <c r="AQ22" s="31">
        <v>65.36</v>
      </c>
      <c r="AR22" s="31">
        <v>20.22</v>
      </c>
      <c r="AS22" s="31">
        <v>36.29</v>
      </c>
      <c r="AT22" s="31">
        <v>76.75</v>
      </c>
      <c r="AU22" s="31">
        <v>90.61</v>
      </c>
      <c r="AV22" s="31">
        <v>22.9</v>
      </c>
      <c r="AW22" s="31">
        <v>52.99</v>
      </c>
      <c r="AX22" s="31">
        <v>36.950000000000003</v>
      </c>
      <c r="AY22" s="31">
        <v>19.420000000000002</v>
      </c>
      <c r="AZ22" s="31">
        <v>41.86</v>
      </c>
      <c r="BA22" s="31">
        <v>37.25</v>
      </c>
      <c r="BB22" s="31">
        <v>53.51</v>
      </c>
      <c r="BC22" s="31">
        <v>86.47</v>
      </c>
      <c r="BD22" s="31">
        <v>12.17</v>
      </c>
      <c r="BE22" s="31">
        <v>28.26</v>
      </c>
      <c r="BF22" s="31">
        <v>74.91</v>
      </c>
      <c r="BG22" s="31">
        <v>67.39</v>
      </c>
      <c r="BH22" s="31">
        <v>58.3</v>
      </c>
      <c r="BI22" s="31">
        <v>49.8</v>
      </c>
      <c r="BJ22" s="8"/>
      <c r="BL22" s="25"/>
    </row>
    <row r="23" spans="1:64" s="6" customFormat="1" x14ac:dyDescent="0.25">
      <c r="A23" s="50">
        <f t="shared" si="1"/>
        <v>16</v>
      </c>
      <c r="B23" s="3" t="s">
        <v>117</v>
      </c>
      <c r="C23" s="3"/>
      <c r="D23" s="44" t="s">
        <v>120</v>
      </c>
      <c r="F23" s="3"/>
      <c r="G23" s="3" t="s">
        <v>121</v>
      </c>
      <c r="H23" s="3"/>
      <c r="I23" s="25"/>
      <c r="J23" s="14">
        <f t="shared" si="24"/>
        <v>51.947837837837831</v>
      </c>
      <c r="K23" s="14">
        <f t="shared" si="25"/>
        <v>57.695555555555558</v>
      </c>
      <c r="L23" s="14">
        <f t="shared" si="26"/>
        <v>46.502631578947366</v>
      </c>
      <c r="M23" s="19">
        <f t="shared" si="27"/>
        <v>51.936</v>
      </c>
      <c r="N23" s="19">
        <f t="shared" si="28"/>
        <v>54.527999999999999</v>
      </c>
      <c r="O23" s="19">
        <f t="shared" si="29"/>
        <v>49.344000000000008</v>
      </c>
      <c r="P23" s="14">
        <f t="shared" si="30"/>
        <v>51.952222222222225</v>
      </c>
      <c r="Q23" s="14">
        <f t="shared" si="31"/>
        <v>58.913846153846166</v>
      </c>
      <c r="R23" s="14">
        <f t="shared" si="32"/>
        <v>45.487857142857138</v>
      </c>
      <c r="S23" s="25"/>
      <c r="T23" s="25">
        <v>1000</v>
      </c>
      <c r="U23" s="14">
        <v>52528.24</v>
      </c>
      <c r="V23" s="27">
        <v>2324.2600000000002</v>
      </c>
      <c r="W23" s="27">
        <v>91.1</v>
      </c>
      <c r="X23" s="23">
        <v>51.95</v>
      </c>
      <c r="Y23" s="19">
        <v>85.58</v>
      </c>
      <c r="Z23" s="19">
        <v>75.44</v>
      </c>
      <c r="AA23" s="19">
        <v>70.44</v>
      </c>
      <c r="AB23" s="19">
        <v>28.92</v>
      </c>
      <c r="AC23" s="19">
        <v>12.26</v>
      </c>
      <c r="AD23" s="19">
        <v>17.399999999999999</v>
      </c>
      <c r="AE23" s="19">
        <v>39.340000000000003</v>
      </c>
      <c r="AF23" s="19">
        <v>53.72</v>
      </c>
      <c r="AG23" s="19">
        <v>83.18</v>
      </c>
      <c r="AH23" s="19">
        <v>53.08</v>
      </c>
      <c r="AI23" s="31">
        <v>99.15</v>
      </c>
      <c r="AJ23" s="31">
        <v>95.37</v>
      </c>
      <c r="AK23" s="31">
        <v>11.9</v>
      </c>
      <c r="AL23" s="31">
        <v>99.15</v>
      </c>
      <c r="AM23" s="31">
        <v>32.1</v>
      </c>
      <c r="AN23" s="31">
        <v>26.48</v>
      </c>
      <c r="AO23" s="31">
        <v>66.59</v>
      </c>
      <c r="AP23" s="31">
        <v>24.82</v>
      </c>
      <c r="AQ23" s="31">
        <v>67.84</v>
      </c>
      <c r="AR23" s="31">
        <v>20.420000000000002</v>
      </c>
      <c r="AS23" s="31">
        <v>54.82</v>
      </c>
      <c r="AT23" s="31">
        <v>75.06</v>
      </c>
      <c r="AU23" s="31">
        <v>92.18</v>
      </c>
      <c r="AV23" s="31">
        <v>32.99</v>
      </c>
      <c r="AW23" s="31">
        <v>49.59</v>
      </c>
      <c r="AX23" s="31">
        <v>37.74</v>
      </c>
      <c r="AY23" s="31">
        <v>14.95</v>
      </c>
      <c r="AZ23" s="31">
        <v>40.75</v>
      </c>
      <c r="BA23" s="31">
        <v>38.119999999999997</v>
      </c>
      <c r="BB23" s="31">
        <v>44.88</v>
      </c>
      <c r="BC23" s="31">
        <v>87.52</v>
      </c>
      <c r="BD23" s="31">
        <v>13.11</v>
      </c>
      <c r="BE23" s="31">
        <v>26.02</v>
      </c>
      <c r="BF23" s="31">
        <v>78.12</v>
      </c>
      <c r="BG23" s="31">
        <v>71.349999999999994</v>
      </c>
      <c r="BH23" s="31">
        <v>55.02</v>
      </c>
      <c r="BI23" s="31">
        <v>46.67</v>
      </c>
      <c r="BJ23" s="8"/>
      <c r="BL23" s="25"/>
    </row>
    <row r="24" spans="1:64" s="6" customFormat="1" x14ac:dyDescent="0.25">
      <c r="A24" s="50">
        <f t="shared" si="1"/>
        <v>17</v>
      </c>
      <c r="B24" s="3" t="s">
        <v>116</v>
      </c>
      <c r="C24" s="3"/>
      <c r="D24" s="44" t="s">
        <v>118</v>
      </c>
      <c r="F24" s="3" t="s">
        <v>101</v>
      </c>
      <c r="G24" s="3" t="s">
        <v>121</v>
      </c>
      <c r="H24" s="3"/>
      <c r="I24" s="25"/>
      <c r="J24" s="14">
        <f t="shared" si="24"/>
        <v>53.56837837837837</v>
      </c>
      <c r="K24" s="14">
        <f t="shared" si="25"/>
        <v>53.801666666666662</v>
      </c>
      <c r="L24" s="14">
        <f t="shared" si="26"/>
        <v>53.347368421052636</v>
      </c>
      <c r="M24" s="19">
        <f t="shared" si="27"/>
        <v>56.503999999999998</v>
      </c>
      <c r="N24" s="19">
        <f t="shared" si="28"/>
        <v>51.274000000000001</v>
      </c>
      <c r="O24" s="19">
        <f t="shared" si="29"/>
        <v>61.734000000000002</v>
      </c>
      <c r="P24" s="14">
        <f t="shared" si="30"/>
        <v>52.481111111111119</v>
      </c>
      <c r="Q24" s="14">
        <f t="shared" si="31"/>
        <v>54.773846153846151</v>
      </c>
      <c r="R24" s="14">
        <f t="shared" si="32"/>
        <v>50.352142857142859</v>
      </c>
      <c r="S24" s="25"/>
      <c r="T24" s="25">
        <v>1000</v>
      </c>
      <c r="U24" s="14">
        <v>52791.61</v>
      </c>
      <c r="V24" s="27">
        <v>2060.9</v>
      </c>
      <c r="W24" s="27">
        <v>91.89</v>
      </c>
      <c r="X24" s="23">
        <v>53.57</v>
      </c>
      <c r="Y24" s="19">
        <v>84.99</v>
      </c>
      <c r="Z24" s="19">
        <v>69.19</v>
      </c>
      <c r="AA24" s="19">
        <v>68.83</v>
      </c>
      <c r="AB24" s="19">
        <v>24.63</v>
      </c>
      <c r="AC24" s="19">
        <v>8.73</v>
      </c>
      <c r="AD24" s="19">
        <v>53.36</v>
      </c>
      <c r="AE24" s="19">
        <v>54.8</v>
      </c>
      <c r="AF24" s="19">
        <v>63.56</v>
      </c>
      <c r="AG24" s="19">
        <v>82.96</v>
      </c>
      <c r="AH24" s="19">
        <v>53.99</v>
      </c>
      <c r="AI24" s="31">
        <v>99.15</v>
      </c>
      <c r="AJ24" s="31">
        <v>95.46</v>
      </c>
      <c r="AK24" s="31">
        <v>19.78</v>
      </c>
      <c r="AL24" s="31">
        <v>99.15</v>
      </c>
      <c r="AM24" s="31">
        <v>17.98</v>
      </c>
      <c r="AN24" s="31">
        <v>13.15</v>
      </c>
      <c r="AO24" s="31">
        <v>65.83</v>
      </c>
      <c r="AP24" s="31">
        <v>24.52</v>
      </c>
      <c r="AQ24" s="31">
        <v>58.08</v>
      </c>
      <c r="AR24" s="31">
        <v>17.93</v>
      </c>
      <c r="AS24" s="31">
        <v>36.979999999999997</v>
      </c>
      <c r="AT24" s="31">
        <v>74.63</v>
      </c>
      <c r="AU24" s="31">
        <v>89.42</v>
      </c>
      <c r="AV24" s="31">
        <v>20.45</v>
      </c>
      <c r="AW24" s="31">
        <v>90.78</v>
      </c>
      <c r="AX24" s="31">
        <v>40.090000000000003</v>
      </c>
      <c r="AY24" s="31">
        <v>23.84</v>
      </c>
      <c r="AZ24" s="31">
        <v>46.57</v>
      </c>
      <c r="BA24" s="31">
        <v>41.97</v>
      </c>
      <c r="BB24" s="31">
        <v>59.28</v>
      </c>
      <c r="BC24" s="31">
        <v>87.1</v>
      </c>
      <c r="BD24" s="31">
        <v>12.67</v>
      </c>
      <c r="BE24" s="31">
        <v>27.2</v>
      </c>
      <c r="BF24" s="31">
        <v>75.7</v>
      </c>
      <c r="BG24" s="31">
        <v>69.27</v>
      </c>
      <c r="BH24" s="31">
        <v>60.16</v>
      </c>
      <c r="BI24" s="31">
        <v>49.85</v>
      </c>
      <c r="BJ24" s="8"/>
      <c r="BL24" s="25"/>
    </row>
    <row r="25" spans="1:64" s="6" customFormat="1" x14ac:dyDescent="0.25">
      <c r="A25" s="50">
        <f t="shared" si="1"/>
        <v>18</v>
      </c>
      <c r="B25" s="3" t="s">
        <v>116</v>
      </c>
      <c r="C25" s="3"/>
      <c r="D25" s="44" t="s">
        <v>119</v>
      </c>
      <c r="F25" s="3" t="s">
        <v>101</v>
      </c>
      <c r="G25" s="3" t="s">
        <v>121</v>
      </c>
      <c r="H25" s="3"/>
      <c r="I25" s="25"/>
      <c r="J25" s="14">
        <f t="shared" si="24"/>
        <v>52.225405405405397</v>
      </c>
      <c r="K25" s="14">
        <f t="shared" si="25"/>
        <v>52.822222222222223</v>
      </c>
      <c r="L25" s="14">
        <f t="shared" si="26"/>
        <v>51.66</v>
      </c>
      <c r="M25" s="19">
        <f t="shared" si="27"/>
        <v>55.463000000000001</v>
      </c>
      <c r="N25" s="19">
        <f t="shared" si="28"/>
        <v>51.911999999999999</v>
      </c>
      <c r="O25" s="19">
        <f t="shared" si="29"/>
        <v>59.013999999999996</v>
      </c>
      <c r="P25" s="14">
        <f t="shared" si="30"/>
        <v>51.026296296296287</v>
      </c>
      <c r="Q25" s="14">
        <f t="shared" si="31"/>
        <v>53.17230769230769</v>
      </c>
      <c r="R25" s="14">
        <f t="shared" si="32"/>
        <v>49.033571428571427</v>
      </c>
      <c r="S25" s="25"/>
      <c r="T25" s="25">
        <v>1000</v>
      </c>
      <c r="U25" s="14">
        <v>52774.81</v>
      </c>
      <c r="V25" s="27">
        <v>2077.69</v>
      </c>
      <c r="W25" s="27">
        <v>91.67</v>
      </c>
      <c r="X25" s="23">
        <v>52.22</v>
      </c>
      <c r="Y25" s="19">
        <v>82.88</v>
      </c>
      <c r="Z25" s="19">
        <v>68.58</v>
      </c>
      <c r="AA25" s="19">
        <v>69.78</v>
      </c>
      <c r="AB25" s="19">
        <v>28.1</v>
      </c>
      <c r="AC25" s="19">
        <v>10.220000000000001</v>
      </c>
      <c r="AD25" s="19">
        <v>51.19</v>
      </c>
      <c r="AE25" s="19">
        <v>47.31</v>
      </c>
      <c r="AF25" s="19">
        <v>61</v>
      </c>
      <c r="AG25" s="19">
        <v>82.27</v>
      </c>
      <c r="AH25" s="19">
        <v>53.3</v>
      </c>
      <c r="AI25" s="31">
        <v>98.93</v>
      </c>
      <c r="AJ25" s="31">
        <v>95.05</v>
      </c>
      <c r="AK25" s="31">
        <v>12.12</v>
      </c>
      <c r="AL25" s="31">
        <v>99.16</v>
      </c>
      <c r="AM25" s="31">
        <v>14.4</v>
      </c>
      <c r="AN25" s="31">
        <v>10.96</v>
      </c>
      <c r="AO25" s="31">
        <v>67.63</v>
      </c>
      <c r="AP25" s="31">
        <v>16.36</v>
      </c>
      <c r="AQ25" s="31">
        <v>60.95</v>
      </c>
      <c r="AR25" s="31">
        <v>11.14</v>
      </c>
      <c r="AS25" s="31">
        <v>37.340000000000003</v>
      </c>
      <c r="AT25" s="31">
        <v>76.97</v>
      </c>
      <c r="AU25" s="31">
        <v>90.23</v>
      </c>
      <c r="AV25" s="31">
        <v>18.48</v>
      </c>
      <c r="AW25" s="31">
        <v>90.77</v>
      </c>
      <c r="AX25" s="31">
        <v>37.04</v>
      </c>
      <c r="AY25" s="31">
        <v>25.76</v>
      </c>
      <c r="AZ25" s="31">
        <v>42.56</v>
      </c>
      <c r="BA25" s="31">
        <v>37.18</v>
      </c>
      <c r="BB25" s="31">
        <v>53.98</v>
      </c>
      <c r="BC25" s="31">
        <v>88.12</v>
      </c>
      <c r="BD25" s="31">
        <v>13.51</v>
      </c>
      <c r="BE25" s="31">
        <v>27.3</v>
      </c>
      <c r="BF25" s="31">
        <v>77.64</v>
      </c>
      <c r="BG25" s="31">
        <v>70.239999999999995</v>
      </c>
      <c r="BH25" s="31">
        <v>56.09</v>
      </c>
      <c r="BI25" s="31">
        <v>47.8</v>
      </c>
      <c r="BJ25" s="8"/>
      <c r="BL25" s="25"/>
    </row>
    <row r="26" spans="1:64" s="6" customFormat="1" x14ac:dyDescent="0.25">
      <c r="A26" s="50">
        <f t="shared" si="1"/>
        <v>19</v>
      </c>
      <c r="B26" s="3" t="s">
        <v>116</v>
      </c>
      <c r="C26" s="3"/>
      <c r="D26" s="44" t="s">
        <v>120</v>
      </c>
      <c r="F26" s="3" t="s">
        <v>101</v>
      </c>
      <c r="G26" s="3" t="s">
        <v>121</v>
      </c>
      <c r="H26" s="3"/>
      <c r="I26" s="25"/>
      <c r="J26" s="14">
        <f t="shared" si="24"/>
        <v>54.692162162162155</v>
      </c>
      <c r="K26" s="14">
        <f t="shared" si="25"/>
        <v>57.47055555555557</v>
      </c>
      <c r="L26" s="14">
        <f t="shared" si="26"/>
        <v>52.06</v>
      </c>
      <c r="M26" s="19">
        <f t="shared" si="27"/>
        <v>57.480999999999995</v>
      </c>
      <c r="N26" s="19">
        <f t="shared" si="28"/>
        <v>54.975999999999999</v>
      </c>
      <c r="O26" s="19">
        <f t="shared" si="29"/>
        <v>59.986000000000004</v>
      </c>
      <c r="P26" s="14">
        <f t="shared" si="30"/>
        <v>53.659259259259265</v>
      </c>
      <c r="Q26" s="14">
        <f t="shared" si="31"/>
        <v>58.430000000000014</v>
      </c>
      <c r="R26" s="14">
        <f t="shared" si="32"/>
        <v>49.229285714285716</v>
      </c>
      <c r="S26" s="25"/>
      <c r="T26" s="25">
        <v>1000</v>
      </c>
      <c r="U26" s="14">
        <v>52817.05</v>
      </c>
      <c r="V26" s="27">
        <v>2035.45</v>
      </c>
      <c r="W26" s="27">
        <v>92.05</v>
      </c>
      <c r="X26" s="23">
        <v>54.69</v>
      </c>
      <c r="Y26" s="19">
        <v>87.1</v>
      </c>
      <c r="Z26" s="19">
        <v>74.63</v>
      </c>
      <c r="AA26" s="19">
        <v>72.63</v>
      </c>
      <c r="AB26" s="19">
        <v>30.05</v>
      </c>
      <c r="AC26" s="19">
        <v>10.47</v>
      </c>
      <c r="AD26" s="19">
        <v>47.87</v>
      </c>
      <c r="AE26" s="19">
        <v>46.65</v>
      </c>
      <c r="AF26" s="19">
        <v>63.26</v>
      </c>
      <c r="AG26" s="19">
        <v>83.92</v>
      </c>
      <c r="AH26" s="19">
        <v>58.23</v>
      </c>
      <c r="AI26" s="31">
        <v>98.87</v>
      </c>
      <c r="AJ26" s="31">
        <v>95.49</v>
      </c>
      <c r="AK26" s="31">
        <v>17.04</v>
      </c>
      <c r="AL26" s="31">
        <v>99.16</v>
      </c>
      <c r="AM26" s="31">
        <v>36.299999999999997</v>
      </c>
      <c r="AN26" s="31">
        <v>24.21</v>
      </c>
      <c r="AO26" s="31">
        <v>67.260000000000005</v>
      </c>
      <c r="AP26" s="31">
        <v>21.52</v>
      </c>
      <c r="AQ26" s="31">
        <v>72.150000000000006</v>
      </c>
      <c r="AR26" s="31">
        <v>15.7</v>
      </c>
      <c r="AS26" s="31">
        <v>47.46</v>
      </c>
      <c r="AT26" s="31">
        <v>74.98</v>
      </c>
      <c r="AU26" s="31">
        <v>89.45</v>
      </c>
      <c r="AV26" s="31">
        <v>20.59</v>
      </c>
      <c r="AW26" s="31">
        <v>91.06</v>
      </c>
      <c r="AX26" s="31">
        <v>38.01</v>
      </c>
      <c r="AY26" s="31">
        <v>17.27</v>
      </c>
      <c r="AZ26" s="31">
        <v>45.1</v>
      </c>
      <c r="BA26" s="31">
        <v>40.35</v>
      </c>
      <c r="BB26" s="31">
        <v>50.86</v>
      </c>
      <c r="BC26" s="31">
        <v>85.5</v>
      </c>
      <c r="BD26" s="31">
        <v>12.88</v>
      </c>
      <c r="BE26" s="31">
        <v>28.54</v>
      </c>
      <c r="BF26" s="31">
        <v>77.77</v>
      </c>
      <c r="BG26" s="31">
        <v>71.17</v>
      </c>
      <c r="BH26" s="31">
        <v>60.3</v>
      </c>
      <c r="BI26" s="31">
        <v>49.81</v>
      </c>
      <c r="BJ26" s="8"/>
      <c r="BL26" s="25"/>
    </row>
    <row r="27" spans="1:64" s="6" customFormat="1" x14ac:dyDescent="0.25">
      <c r="A27" s="50">
        <f t="shared" si="1"/>
        <v>20</v>
      </c>
      <c r="B27" s="3" t="s">
        <v>115</v>
      </c>
      <c r="C27" s="3"/>
      <c r="D27" s="44" t="s">
        <v>118</v>
      </c>
      <c r="F27" s="3" t="s">
        <v>101</v>
      </c>
      <c r="G27" s="3" t="s">
        <v>121</v>
      </c>
      <c r="H27" s="3"/>
      <c r="I27" s="25"/>
      <c r="J27" s="14">
        <f t="shared" si="15"/>
        <v>54.668648648648663</v>
      </c>
      <c r="K27" s="14">
        <f t="shared" si="16"/>
        <v>54.05222222222222</v>
      </c>
      <c r="L27" s="14">
        <f t="shared" si="17"/>
        <v>55.252631578947366</v>
      </c>
      <c r="M27" s="19">
        <f t="shared" si="18"/>
        <v>60.033000000000001</v>
      </c>
      <c r="N27" s="19">
        <f t="shared" si="19"/>
        <v>52.220000000000006</v>
      </c>
      <c r="O27" s="19">
        <f t="shared" si="20"/>
        <v>67.845999999999989</v>
      </c>
      <c r="P27" s="14">
        <f t="shared" si="21"/>
        <v>52.681851851851853</v>
      </c>
      <c r="Q27" s="14">
        <f t="shared" si="22"/>
        <v>54.756923076923073</v>
      </c>
      <c r="R27" s="14">
        <f t="shared" si="23"/>
        <v>50.755000000000003</v>
      </c>
      <c r="S27" s="25"/>
      <c r="T27" s="25">
        <v>1000</v>
      </c>
      <c r="U27" s="14">
        <v>52743.24</v>
      </c>
      <c r="V27" s="27">
        <v>2109.2600000000002</v>
      </c>
      <c r="W27" s="27">
        <v>92.04</v>
      </c>
      <c r="X27" s="23">
        <v>54.67</v>
      </c>
      <c r="Y27" s="19">
        <v>85.93</v>
      </c>
      <c r="Z27" s="19">
        <v>68.239999999999995</v>
      </c>
      <c r="AA27" s="19">
        <v>68.47</v>
      </c>
      <c r="AB27" s="19">
        <v>26.18</v>
      </c>
      <c r="AC27" s="19">
        <v>12.28</v>
      </c>
      <c r="AD27" s="19">
        <v>70.23</v>
      </c>
      <c r="AE27" s="19">
        <v>60.16</v>
      </c>
      <c r="AF27" s="19">
        <v>73.099999999999994</v>
      </c>
      <c r="AG27" s="19">
        <v>83.04</v>
      </c>
      <c r="AH27" s="19">
        <v>52.7</v>
      </c>
      <c r="AI27" s="31">
        <v>98.99</v>
      </c>
      <c r="AJ27" s="31">
        <v>95.05</v>
      </c>
      <c r="AK27" s="31">
        <v>14.48</v>
      </c>
      <c r="AL27" s="31">
        <v>99.15</v>
      </c>
      <c r="AM27" s="31">
        <v>18.32</v>
      </c>
      <c r="AN27" s="31">
        <v>14.64</v>
      </c>
      <c r="AO27" s="31">
        <v>65.48</v>
      </c>
      <c r="AP27" s="31">
        <v>18.760000000000002</v>
      </c>
      <c r="AQ27" s="31">
        <v>62.44</v>
      </c>
      <c r="AR27" s="31">
        <v>15.62</v>
      </c>
      <c r="AS27" s="31">
        <v>47.98</v>
      </c>
      <c r="AT27" s="31">
        <v>74.5</v>
      </c>
      <c r="AU27" s="31">
        <v>86.43</v>
      </c>
      <c r="AV27" s="31">
        <v>14.34</v>
      </c>
      <c r="AW27" s="31">
        <v>89.9</v>
      </c>
      <c r="AX27" s="31">
        <v>38.49</v>
      </c>
      <c r="AY27" s="31">
        <v>35.85</v>
      </c>
      <c r="AZ27" s="31">
        <v>59.14</v>
      </c>
      <c r="BA27" s="31">
        <v>40.39</v>
      </c>
      <c r="BB27" s="31">
        <v>64.97</v>
      </c>
      <c r="BC27" s="31">
        <v>70.31</v>
      </c>
      <c r="BD27" s="31">
        <v>12.09</v>
      </c>
      <c r="BE27" s="31">
        <v>24.9</v>
      </c>
      <c r="BF27" s="31">
        <v>75.41</v>
      </c>
      <c r="BG27" s="31">
        <v>71.680000000000007</v>
      </c>
      <c r="BH27" s="31">
        <v>60.96</v>
      </c>
      <c r="BI27" s="31">
        <v>52.14</v>
      </c>
      <c r="BJ27" s="8"/>
      <c r="BL27" s="25"/>
    </row>
    <row r="28" spans="1:64" s="6" customFormat="1" x14ac:dyDescent="0.25">
      <c r="A28" s="50">
        <f t="shared" si="1"/>
        <v>21</v>
      </c>
      <c r="B28" s="3" t="s">
        <v>115</v>
      </c>
      <c r="C28" s="3"/>
      <c r="D28" s="44" t="s">
        <v>119</v>
      </c>
      <c r="F28" s="3" t="s">
        <v>101</v>
      </c>
      <c r="G28" s="3" t="s">
        <v>121</v>
      </c>
      <c r="H28" s="3"/>
      <c r="I28" s="25"/>
      <c r="J28" s="14">
        <f t="shared" si="15"/>
        <v>53.285675675675677</v>
      </c>
      <c r="K28" s="14">
        <f t="shared" si="16"/>
        <v>52.212222222222216</v>
      </c>
      <c r="L28" s="14">
        <f t="shared" si="17"/>
        <v>54.30263157894737</v>
      </c>
      <c r="M28" s="19">
        <f t="shared" si="18"/>
        <v>58.524999999999999</v>
      </c>
      <c r="N28" s="19">
        <f t="shared" si="19"/>
        <v>49.158000000000001</v>
      </c>
      <c r="O28" s="19">
        <f t="shared" si="20"/>
        <v>67.891999999999996</v>
      </c>
      <c r="P28" s="14">
        <f t="shared" si="21"/>
        <v>51.345185185185173</v>
      </c>
      <c r="Q28" s="14">
        <f t="shared" si="22"/>
        <v>53.386923076923075</v>
      </c>
      <c r="R28" s="14">
        <f t="shared" si="23"/>
        <v>49.449285714285715</v>
      </c>
      <c r="S28" s="25"/>
      <c r="T28" s="25">
        <v>1000</v>
      </c>
      <c r="U28" s="14">
        <v>52668.21</v>
      </c>
      <c r="V28" s="27">
        <v>2184.29</v>
      </c>
      <c r="W28" s="27">
        <v>91.89</v>
      </c>
      <c r="X28" s="23">
        <v>53.28</v>
      </c>
      <c r="Y28" s="19">
        <v>81.290000000000006</v>
      </c>
      <c r="Z28" s="19">
        <v>65.8</v>
      </c>
      <c r="AA28" s="19">
        <v>67.42</v>
      </c>
      <c r="AB28" s="19">
        <v>24.69</v>
      </c>
      <c r="AC28" s="19">
        <v>6.59</v>
      </c>
      <c r="AD28" s="19">
        <v>69.05</v>
      </c>
      <c r="AE28" s="19">
        <v>58.55</v>
      </c>
      <c r="AF28" s="19">
        <v>73.91</v>
      </c>
      <c r="AG28" s="19">
        <v>82.76</v>
      </c>
      <c r="AH28" s="19">
        <v>55.19</v>
      </c>
      <c r="AI28" s="31">
        <v>98.97</v>
      </c>
      <c r="AJ28" s="31">
        <v>95.18</v>
      </c>
      <c r="AK28" s="31">
        <v>9.34</v>
      </c>
      <c r="AL28" s="31">
        <v>99.16</v>
      </c>
      <c r="AM28" s="31">
        <v>19.14</v>
      </c>
      <c r="AN28" s="31">
        <v>8.7100000000000009</v>
      </c>
      <c r="AO28" s="31">
        <v>63.98</v>
      </c>
      <c r="AP28" s="31">
        <v>22.74</v>
      </c>
      <c r="AQ28" s="31">
        <v>60.32</v>
      </c>
      <c r="AR28" s="31">
        <v>15.27</v>
      </c>
      <c r="AS28" s="31">
        <v>36.74</v>
      </c>
      <c r="AT28" s="31">
        <v>76.739999999999995</v>
      </c>
      <c r="AU28" s="31">
        <v>87.74</v>
      </c>
      <c r="AV28" s="31">
        <v>15.62</v>
      </c>
      <c r="AW28" s="31">
        <v>91.94</v>
      </c>
      <c r="AX28" s="31">
        <v>37.68</v>
      </c>
      <c r="AY28" s="31">
        <v>31</v>
      </c>
      <c r="AZ28" s="31">
        <v>54.29</v>
      </c>
      <c r="BA28" s="31">
        <v>39.94</v>
      </c>
      <c r="BB28" s="31">
        <v>61.78</v>
      </c>
      <c r="BC28" s="31">
        <v>56.94</v>
      </c>
      <c r="BD28" s="31">
        <v>11.37</v>
      </c>
      <c r="BE28" s="31">
        <v>30.06</v>
      </c>
      <c r="BF28" s="31">
        <v>75.489999999999995</v>
      </c>
      <c r="BG28" s="31">
        <v>73.02</v>
      </c>
      <c r="BH28" s="31">
        <v>60.99</v>
      </c>
      <c r="BI28" s="31">
        <v>52.17</v>
      </c>
      <c r="BJ28" s="8"/>
      <c r="BL28" s="25"/>
    </row>
    <row r="29" spans="1:64" s="6" customFormat="1" x14ac:dyDescent="0.25">
      <c r="A29" s="50">
        <f t="shared" si="1"/>
        <v>22</v>
      </c>
      <c r="B29" s="3" t="s">
        <v>115</v>
      </c>
      <c r="C29" s="3"/>
      <c r="D29" s="44" t="s">
        <v>120</v>
      </c>
      <c r="F29" s="3" t="s">
        <v>101</v>
      </c>
      <c r="G29" s="3" t="s">
        <v>121</v>
      </c>
      <c r="H29" s="3"/>
      <c r="I29" s="25"/>
      <c r="J29" s="14">
        <f t="shared" ref="J29" si="33">SUM(Y29:BI29)/COUNT(Y29:BI29)</f>
        <v>54.665315315315297</v>
      </c>
      <c r="K29" s="14">
        <f t="shared" ref="K29" si="34">(SUM(Y29:AC29)+SUM(AI29:AU29))/(COUNT(Y29:AC29)+COUNT(AI29:AU29))</f>
        <v>57.480740740740742</v>
      </c>
      <c r="L29" s="14">
        <f t="shared" ref="L29" si="35">(SUM(AD29:AH29)+SUM(AV29:BI29))/(COUNT(AD29:AH29)+COUNT(AV29:BI29))</f>
        <v>51.998070175438592</v>
      </c>
      <c r="M29" s="19">
        <f t="shared" ref="M29" si="36">AVERAGE(Y29:AH29)</f>
        <v>57.085000000000001</v>
      </c>
      <c r="N29" s="19">
        <f t="shared" ref="N29" si="37">(SUM(Y29:AC29))/(COUNT(Y29:AC29))</f>
        <v>54.214666666666666</v>
      </c>
      <c r="O29" s="19">
        <f t="shared" ref="O29" si="38">(SUM(AD29:AH29))/(COUNT(AD29:AH29))</f>
        <v>59.955333333333328</v>
      </c>
      <c r="P29" s="14">
        <f t="shared" ref="P29" si="39">AVERAGE(AI29:BI29)</f>
        <v>53.769135802469137</v>
      </c>
      <c r="Q29" s="14">
        <f t="shared" ref="Q29" si="40">(SUM(AI29:AU29))/(COUNT(AI29:AU29))</f>
        <v>58.736923076923077</v>
      </c>
      <c r="R29" s="14">
        <f t="shared" ref="R29" si="41">(SUM(AV29:BI29))/(COUNT(AV29:BI29))</f>
        <v>49.156190476190474</v>
      </c>
      <c r="S29" s="25"/>
      <c r="T29" s="25"/>
      <c r="U29" s="14">
        <v>52798.829999999994</v>
      </c>
      <c r="V29" s="27">
        <v>2053.67</v>
      </c>
      <c r="W29" s="27">
        <v>92.033333333333346</v>
      </c>
      <c r="X29" s="23">
        <v>54.663333333333334</v>
      </c>
      <c r="Y29" s="19">
        <v>85.62</v>
      </c>
      <c r="Z29" s="19">
        <v>73.943333333333342</v>
      </c>
      <c r="AA29" s="19">
        <v>72.893333333333331</v>
      </c>
      <c r="AB29" s="19">
        <v>29.936666666666667</v>
      </c>
      <c r="AC29" s="19">
        <v>8.68</v>
      </c>
      <c r="AD29" s="19">
        <v>50.736666666666672</v>
      </c>
      <c r="AE29" s="19">
        <v>45.053333333333335</v>
      </c>
      <c r="AF29" s="19">
        <v>64.163333333333341</v>
      </c>
      <c r="AG29" s="19">
        <v>82.606666666666669</v>
      </c>
      <c r="AH29" s="19">
        <v>57.216666666666669</v>
      </c>
      <c r="AI29" s="31">
        <v>99.116666666666674</v>
      </c>
      <c r="AJ29" s="31">
        <v>95.7</v>
      </c>
      <c r="AK29" s="31">
        <v>24.55</v>
      </c>
      <c r="AL29" s="31">
        <v>99.15333333333335</v>
      </c>
      <c r="AM29" s="31">
        <v>32.043333333333329</v>
      </c>
      <c r="AN29" s="31">
        <v>27.886666666666667</v>
      </c>
      <c r="AO29" s="31">
        <v>67.56</v>
      </c>
      <c r="AP29" s="31">
        <v>22.396666666666665</v>
      </c>
      <c r="AQ29" s="31">
        <v>60.6</v>
      </c>
      <c r="AR29" s="31">
        <v>16.883333333333336</v>
      </c>
      <c r="AS29" s="31">
        <v>52.363333333333337</v>
      </c>
      <c r="AT29" s="31">
        <v>75.206666666666663</v>
      </c>
      <c r="AU29" s="31">
        <v>90.12</v>
      </c>
      <c r="AV29" s="31">
        <v>20.540000000000003</v>
      </c>
      <c r="AW29" s="31">
        <v>91.086666666666659</v>
      </c>
      <c r="AX29" s="31">
        <v>38.49</v>
      </c>
      <c r="AY29" s="31">
        <v>18.84</v>
      </c>
      <c r="AZ29" s="31">
        <v>43.093333333333334</v>
      </c>
      <c r="BA29" s="31">
        <v>40.493333333333332</v>
      </c>
      <c r="BB29" s="31">
        <v>49.640000000000008</v>
      </c>
      <c r="BC29" s="31">
        <v>84.47</v>
      </c>
      <c r="BD29" s="31">
        <v>14.286666666666667</v>
      </c>
      <c r="BE29" s="31">
        <v>30.076666666666664</v>
      </c>
      <c r="BF29" s="31">
        <v>77.273333333333326</v>
      </c>
      <c r="BG29" s="31">
        <v>70.790000000000006</v>
      </c>
      <c r="BH29" s="31">
        <v>59.583333333333336</v>
      </c>
      <c r="BI29" s="31">
        <v>49.523333333333333</v>
      </c>
      <c r="BJ29" s="8"/>
      <c r="BL29" s="25"/>
    </row>
    <row r="30" spans="1:64" s="6" customFormat="1" x14ac:dyDescent="0.25">
      <c r="A30" s="50">
        <f t="shared" si="1"/>
        <v>23</v>
      </c>
      <c r="B30" s="3"/>
      <c r="C30" s="3"/>
      <c r="D30" s="3"/>
      <c r="E30" s="3"/>
      <c r="F30" s="3"/>
      <c r="H30" s="3"/>
      <c r="I30"/>
      <c r="J30" s="14"/>
      <c r="K30" s="14"/>
      <c r="L30" s="14"/>
      <c r="M30" s="19"/>
      <c r="N30" s="19"/>
      <c r="O30" s="19"/>
      <c r="P30" s="14"/>
      <c r="Q30" s="14"/>
      <c r="R30" s="14"/>
      <c r="S30"/>
      <c r="T30"/>
      <c r="U30" s="14"/>
      <c r="V30" s="2"/>
      <c r="W30" s="2"/>
      <c r="X30" s="23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8"/>
      <c r="BL30"/>
    </row>
    <row r="31" spans="1:64" s="6" customFormat="1" x14ac:dyDescent="0.25">
      <c r="A31" s="50">
        <f t="shared" si="1"/>
        <v>24</v>
      </c>
      <c r="B31" s="45" t="s">
        <v>108</v>
      </c>
      <c r="C31" s="3"/>
      <c r="D31" s="3"/>
      <c r="E31" s="3"/>
      <c r="F31" s="3"/>
      <c r="H31" s="3"/>
      <c r="I31"/>
      <c r="J31" s="14"/>
      <c r="K31" s="14"/>
      <c r="L31" s="14"/>
      <c r="M31" s="19"/>
      <c r="N31" s="19"/>
      <c r="O31" s="19"/>
      <c r="P31" s="14"/>
      <c r="Q31" s="14"/>
      <c r="R31" s="14"/>
      <c r="S31"/>
      <c r="T31"/>
      <c r="U31" s="14"/>
      <c r="V31" s="2"/>
      <c r="W31" s="2"/>
      <c r="X31" s="23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8"/>
      <c r="BL31"/>
    </row>
    <row r="32" spans="1:64" x14ac:dyDescent="0.25">
      <c r="A32" s="50">
        <f t="shared" si="1"/>
        <v>25</v>
      </c>
      <c r="B32" s="3" t="s">
        <v>48</v>
      </c>
      <c r="C32" s="3">
        <v>0.45229999999999998</v>
      </c>
      <c r="D32" s="3">
        <v>-0.44390000000000002</v>
      </c>
      <c r="E32" s="3">
        <v>0.1721</v>
      </c>
      <c r="F32" s="3">
        <v>0.24909999999999999</v>
      </c>
      <c r="J32" s="14">
        <f t="shared" si="2"/>
        <v>47.983243243243237</v>
      </c>
      <c r="K32" s="14">
        <f t="shared" ref="K32:K37" si="42">(SUM(Y32:AC32)+SUM(AI32:AU32))/(COUNT(Y32:AC32)+COUNT(AI32:AU32))</f>
        <v>49.606666666666662</v>
      </c>
      <c r="L32" s="14">
        <f t="shared" ref="L32:L37" si="43">(SUM(AD32:AH32)+SUM(AV32:BI32))/(COUNT(AD32:AH32)+COUNT(AV32:BI32))</f>
        <v>46.445263157894736</v>
      </c>
      <c r="M32" s="19">
        <f t="shared" ref="M32:M37" si="44">AVERAGE(Y32:AH32)</f>
        <v>53.259</v>
      </c>
      <c r="N32" s="19">
        <f t="shared" si="3"/>
        <v>51.033999999999999</v>
      </c>
      <c r="O32" s="19">
        <f t="shared" si="4"/>
        <v>55.484000000000002</v>
      </c>
      <c r="P32" s="14">
        <f t="shared" si="5"/>
        <v>46.02925925925927</v>
      </c>
      <c r="Q32" s="14">
        <f t="shared" si="6"/>
        <v>49.057692307692307</v>
      </c>
      <c r="R32" s="14">
        <f t="shared" si="7"/>
        <v>43.217142857142861</v>
      </c>
      <c r="T32">
        <v>1000</v>
      </c>
      <c r="U32" s="14">
        <v>52335.78</v>
      </c>
      <c r="V32" s="2">
        <v>2516.7199999999998</v>
      </c>
      <c r="W32" s="2">
        <v>91.02</v>
      </c>
      <c r="X32" s="23">
        <v>47.98</v>
      </c>
      <c r="Y32" s="19">
        <v>82.68</v>
      </c>
      <c r="Z32" s="19">
        <v>77.02</v>
      </c>
      <c r="AA32" s="19">
        <v>73.59</v>
      </c>
      <c r="AB32" s="19">
        <v>18.03</v>
      </c>
      <c r="AC32" s="19">
        <v>3.85</v>
      </c>
      <c r="AD32" s="19">
        <v>29.7</v>
      </c>
      <c r="AE32" s="19">
        <v>46.68</v>
      </c>
      <c r="AF32" s="19">
        <v>52.09</v>
      </c>
      <c r="AG32" s="19">
        <v>87.6</v>
      </c>
      <c r="AH32" s="19">
        <v>61.35</v>
      </c>
      <c r="AI32" s="31">
        <v>99.46</v>
      </c>
      <c r="AJ32" s="31">
        <v>97.49</v>
      </c>
      <c r="AK32" s="31">
        <v>9.8000000000000007</v>
      </c>
      <c r="AL32" s="31">
        <v>99.6</v>
      </c>
      <c r="AM32" s="31">
        <v>20.02</v>
      </c>
      <c r="AN32" s="31">
        <v>15</v>
      </c>
      <c r="AO32" s="31">
        <v>59.35</v>
      </c>
      <c r="AP32" s="31">
        <v>11.8</v>
      </c>
      <c r="AQ32" s="31">
        <v>65.61</v>
      </c>
      <c r="AR32" s="31">
        <v>10.9</v>
      </c>
      <c r="AS32" s="31">
        <v>34.5</v>
      </c>
      <c r="AT32" s="31">
        <v>28.37</v>
      </c>
      <c r="AU32" s="31">
        <v>85.85</v>
      </c>
      <c r="AV32" s="31">
        <v>17.54</v>
      </c>
      <c r="AW32" s="31">
        <v>63</v>
      </c>
      <c r="AX32" s="31">
        <v>31.75</v>
      </c>
      <c r="AY32" s="31">
        <v>12.71</v>
      </c>
      <c r="AZ32" s="31">
        <v>28.09</v>
      </c>
      <c r="BA32" s="31">
        <v>25.39</v>
      </c>
      <c r="BB32" s="31">
        <v>52.12</v>
      </c>
      <c r="BC32" s="31">
        <v>82.48</v>
      </c>
      <c r="BD32" s="31">
        <v>19.989999999999998</v>
      </c>
      <c r="BE32" s="31">
        <v>23.7</v>
      </c>
      <c r="BF32" s="31">
        <v>71.64</v>
      </c>
      <c r="BG32" s="31">
        <v>61.55</v>
      </c>
      <c r="BH32" s="31">
        <v>60.63</v>
      </c>
      <c r="BI32" s="31">
        <v>54.45</v>
      </c>
      <c r="BL32" t="str">
        <f t="shared" ref="BL32" si="45">B32</f>
        <v>UCBT no change point C linear 3 inputs</v>
      </c>
    </row>
    <row r="33" spans="1:64" x14ac:dyDescent="0.25">
      <c r="A33" s="50">
        <f t="shared" si="1"/>
        <v>26</v>
      </c>
      <c r="B33" s="3" t="s">
        <v>70</v>
      </c>
      <c r="C33" s="11">
        <v>0.9</v>
      </c>
      <c r="D33" s="11">
        <v>-0.2</v>
      </c>
      <c r="E33" s="11">
        <v>-0.4</v>
      </c>
      <c r="F33" s="11">
        <v>0.9</v>
      </c>
      <c r="G33" s="11">
        <v>-0.3</v>
      </c>
      <c r="H33" s="11">
        <v>-0.1</v>
      </c>
      <c r="J33" s="14">
        <f t="shared" si="2"/>
        <v>49.911081081081079</v>
      </c>
      <c r="K33" s="14">
        <f t="shared" si="42"/>
        <v>49.151111111111113</v>
      </c>
      <c r="L33" s="14">
        <f t="shared" si="43"/>
        <v>50.631052631578953</v>
      </c>
      <c r="M33" s="19">
        <f t="shared" si="44"/>
        <v>54.746000000000002</v>
      </c>
      <c r="N33" s="19">
        <f t="shared" si="3"/>
        <v>49.374000000000002</v>
      </c>
      <c r="O33" s="19">
        <f t="shared" si="4"/>
        <v>60.118000000000009</v>
      </c>
      <c r="P33" s="14">
        <f t="shared" si="5"/>
        <v>48.12037037037036</v>
      </c>
      <c r="Q33" s="14">
        <f t="shared" si="6"/>
        <v>49.065384615384616</v>
      </c>
      <c r="R33" s="14">
        <f t="shared" si="7"/>
        <v>47.242857142857147</v>
      </c>
      <c r="T33">
        <v>1000</v>
      </c>
      <c r="U33" s="14">
        <v>52515.39</v>
      </c>
      <c r="V33" s="2">
        <v>2337.11</v>
      </c>
      <c r="W33" s="2">
        <v>91.24</v>
      </c>
      <c r="X33" s="23">
        <v>49.91</v>
      </c>
      <c r="Y33" s="19">
        <v>88.4</v>
      </c>
      <c r="Z33" s="19">
        <v>68.59</v>
      </c>
      <c r="AA33" s="19">
        <v>70.02</v>
      </c>
      <c r="AB33" s="19">
        <v>14.52</v>
      </c>
      <c r="AC33" s="19">
        <v>5.34</v>
      </c>
      <c r="AD33" s="19">
        <v>47.07</v>
      </c>
      <c r="AE33" s="19">
        <v>53.68</v>
      </c>
      <c r="AF33" s="19">
        <v>58.11</v>
      </c>
      <c r="AG33" s="19">
        <v>88.38</v>
      </c>
      <c r="AH33" s="19">
        <v>53.35</v>
      </c>
      <c r="AI33" s="31">
        <v>99.18</v>
      </c>
      <c r="AJ33" s="31">
        <v>97</v>
      </c>
      <c r="AK33" s="31">
        <v>20.12</v>
      </c>
      <c r="AL33" s="31">
        <v>99.2</v>
      </c>
      <c r="AM33" s="31">
        <v>11.62</v>
      </c>
      <c r="AN33" s="31">
        <v>15.08</v>
      </c>
      <c r="AO33" s="31">
        <v>66.08</v>
      </c>
      <c r="AP33" s="31">
        <v>11.24</v>
      </c>
      <c r="AQ33" s="31">
        <v>64.44</v>
      </c>
      <c r="AR33" s="31">
        <v>6.36</v>
      </c>
      <c r="AS33" s="31">
        <v>31.46</v>
      </c>
      <c r="AT33" s="31">
        <v>29.85</v>
      </c>
      <c r="AU33" s="31">
        <v>86.22</v>
      </c>
      <c r="AV33" s="31">
        <v>22.54</v>
      </c>
      <c r="AW33" s="31">
        <v>56</v>
      </c>
      <c r="AX33" s="31">
        <v>39.840000000000003</v>
      </c>
      <c r="AY33" s="31">
        <v>17.55</v>
      </c>
      <c r="AZ33" s="31">
        <v>46.29</v>
      </c>
      <c r="BA33" s="31">
        <v>41.66</v>
      </c>
      <c r="BB33" s="31">
        <v>58.12</v>
      </c>
      <c r="BC33" s="31">
        <v>82.62</v>
      </c>
      <c r="BD33" s="31">
        <v>21.25</v>
      </c>
      <c r="BE33" s="31">
        <v>20.48</v>
      </c>
      <c r="BF33" s="31">
        <v>78.86</v>
      </c>
      <c r="BG33" s="31">
        <v>72.2</v>
      </c>
      <c r="BH33" s="31">
        <v>54.25</v>
      </c>
      <c r="BI33" s="31">
        <v>49.74</v>
      </c>
      <c r="BL33" t="str">
        <f t="shared" si="8"/>
        <v>UCBT linear C1 to C2, with linear approx 2 inputs</v>
      </c>
    </row>
    <row r="34" spans="1:64" x14ac:dyDescent="0.25">
      <c r="A34" s="50">
        <f t="shared" si="1"/>
        <v>27</v>
      </c>
      <c r="B34" s="3" t="s">
        <v>70</v>
      </c>
      <c r="C34" s="11">
        <v>0.9</v>
      </c>
      <c r="D34" s="11">
        <v>-0.3</v>
      </c>
      <c r="E34" s="11">
        <v>-0.4</v>
      </c>
      <c r="F34" s="11">
        <v>1.2</v>
      </c>
      <c r="G34" s="11">
        <v>-0.1</v>
      </c>
      <c r="H34" s="11">
        <v>-0.4</v>
      </c>
      <c r="J34" s="14">
        <f t="shared" si="2"/>
        <v>49.362432432432442</v>
      </c>
      <c r="K34" s="14">
        <f t="shared" si="42"/>
        <v>46.18888888888889</v>
      </c>
      <c r="L34" s="14">
        <f t="shared" si="43"/>
        <v>52.368947368421061</v>
      </c>
      <c r="M34" s="19">
        <f t="shared" si="44"/>
        <v>53.970000000000006</v>
      </c>
      <c r="N34" s="19">
        <f t="shared" si="3"/>
        <v>45.275999999999996</v>
      </c>
      <c r="O34" s="19">
        <f t="shared" si="4"/>
        <v>62.664000000000009</v>
      </c>
      <c r="P34" s="14">
        <f t="shared" si="5"/>
        <v>47.655925925925921</v>
      </c>
      <c r="Q34" s="14">
        <f t="shared" si="6"/>
        <v>46.54</v>
      </c>
      <c r="R34" s="14">
        <f t="shared" si="7"/>
        <v>48.692142857142862</v>
      </c>
      <c r="T34">
        <v>1000</v>
      </c>
      <c r="U34" s="14">
        <v>52549.85</v>
      </c>
      <c r="V34" s="2">
        <v>2302.65</v>
      </c>
      <c r="W34" s="2">
        <v>91.22</v>
      </c>
      <c r="X34" s="23">
        <v>49.36</v>
      </c>
      <c r="Y34" s="19">
        <v>86.74</v>
      </c>
      <c r="Z34" s="19">
        <v>61.96</v>
      </c>
      <c r="AA34" s="19">
        <v>64.06</v>
      </c>
      <c r="AB34" s="19">
        <v>8.93</v>
      </c>
      <c r="AC34" s="19">
        <v>4.6900000000000004</v>
      </c>
      <c r="AD34" s="19">
        <v>60.43</v>
      </c>
      <c r="AE34" s="19">
        <v>58.43</v>
      </c>
      <c r="AF34" s="19">
        <v>59.68</v>
      </c>
      <c r="AG34" s="19">
        <v>88.56</v>
      </c>
      <c r="AH34" s="19">
        <v>46.22</v>
      </c>
      <c r="AI34" s="31">
        <v>98.7</v>
      </c>
      <c r="AJ34" s="31">
        <v>94.88</v>
      </c>
      <c r="AK34" s="31">
        <v>22.9</v>
      </c>
      <c r="AL34" s="31">
        <v>99.2</v>
      </c>
      <c r="AM34" s="31">
        <v>9.36</v>
      </c>
      <c r="AN34" s="31">
        <v>7.29</v>
      </c>
      <c r="AO34" s="31">
        <v>61.2</v>
      </c>
      <c r="AP34" s="31">
        <v>7.4</v>
      </c>
      <c r="AQ34" s="31">
        <v>57.84</v>
      </c>
      <c r="AR34" s="31">
        <v>8.2100000000000009</v>
      </c>
      <c r="AS34" s="31">
        <v>26.61</v>
      </c>
      <c r="AT34" s="31">
        <v>26.73</v>
      </c>
      <c r="AU34" s="31">
        <v>84.7</v>
      </c>
      <c r="AV34" s="31">
        <v>18.149999999999999</v>
      </c>
      <c r="AW34" s="31">
        <v>72.400000000000006</v>
      </c>
      <c r="AX34" s="31">
        <v>40</v>
      </c>
      <c r="AY34" s="31">
        <v>20.04</v>
      </c>
      <c r="AZ34" s="31">
        <v>50.86</v>
      </c>
      <c r="BA34" s="31">
        <v>40.909999999999997</v>
      </c>
      <c r="BB34" s="31">
        <v>62.27</v>
      </c>
      <c r="BC34" s="31">
        <v>82.97</v>
      </c>
      <c r="BD34" s="31">
        <v>21.81</v>
      </c>
      <c r="BE34" s="31">
        <v>21.29</v>
      </c>
      <c r="BF34" s="31">
        <v>76.77</v>
      </c>
      <c r="BG34" s="31">
        <v>70.849999999999994</v>
      </c>
      <c r="BH34" s="31">
        <v>52.72</v>
      </c>
      <c r="BI34" s="31">
        <v>50.65</v>
      </c>
      <c r="BL34" t="str">
        <f t="shared" si="8"/>
        <v>UCBT linear C1 to C2, with linear approx 2 inputs</v>
      </c>
    </row>
    <row r="35" spans="1:64" x14ac:dyDescent="0.25">
      <c r="A35" s="50">
        <f t="shared" si="1"/>
        <v>28</v>
      </c>
      <c r="B35" s="3" t="s">
        <v>70</v>
      </c>
      <c r="C35" s="11">
        <v>1.5</v>
      </c>
      <c r="D35" s="11">
        <v>-0.3</v>
      </c>
      <c r="E35" s="11">
        <v>0.3</v>
      </c>
      <c r="F35" s="11">
        <v>1</v>
      </c>
      <c r="G35" s="11">
        <v>-0.2</v>
      </c>
      <c r="H35" s="11">
        <v>-0.4</v>
      </c>
      <c r="J35" s="14">
        <f t="shared" si="2"/>
        <v>47.638648648648648</v>
      </c>
      <c r="K35" s="14">
        <f t="shared" si="42"/>
        <v>47.951666666666668</v>
      </c>
      <c r="L35" s="14">
        <f t="shared" si="43"/>
        <v>47.342105263157897</v>
      </c>
      <c r="M35" s="19">
        <f t="shared" si="44"/>
        <v>50.963000000000001</v>
      </c>
      <c r="N35" s="19">
        <f t="shared" si="3"/>
        <v>47.72</v>
      </c>
      <c r="O35" s="19">
        <f t="shared" si="4"/>
        <v>54.205999999999996</v>
      </c>
      <c r="P35" s="14">
        <f t="shared" si="5"/>
        <v>46.407407407407405</v>
      </c>
      <c r="Q35" s="14">
        <f t="shared" si="6"/>
        <v>48.040769230769229</v>
      </c>
      <c r="R35" s="14">
        <f t="shared" si="7"/>
        <v>44.890714285714289</v>
      </c>
      <c r="T35">
        <v>494</v>
      </c>
      <c r="U35" s="14">
        <v>52256.25</v>
      </c>
      <c r="V35" s="2">
        <v>2596.25</v>
      </c>
      <c r="W35" s="2">
        <v>90.35</v>
      </c>
      <c r="X35" s="23">
        <v>47.64</v>
      </c>
      <c r="Y35" s="19">
        <v>90.22</v>
      </c>
      <c r="Z35" s="19">
        <v>65.959999999999994</v>
      </c>
      <c r="AA35" s="19">
        <v>62.32</v>
      </c>
      <c r="AB35" s="19">
        <v>12.6</v>
      </c>
      <c r="AC35" s="19">
        <v>7.5</v>
      </c>
      <c r="AD35" s="19">
        <v>46.09</v>
      </c>
      <c r="AE35" s="19">
        <v>50.91</v>
      </c>
      <c r="AF35" s="19">
        <v>59.56</v>
      </c>
      <c r="AG35" s="19">
        <v>89.14</v>
      </c>
      <c r="AH35" s="19">
        <v>25.33</v>
      </c>
      <c r="AI35" s="31">
        <v>98.64</v>
      </c>
      <c r="AJ35" s="31">
        <v>95.67</v>
      </c>
      <c r="AK35" s="31">
        <v>14.37</v>
      </c>
      <c r="AL35" s="31">
        <v>99.2</v>
      </c>
      <c r="AM35" s="31">
        <v>11.21</v>
      </c>
      <c r="AN35" s="31">
        <v>17.79</v>
      </c>
      <c r="AO35" s="31">
        <v>65.040000000000006</v>
      </c>
      <c r="AP35" s="31">
        <v>9.51</v>
      </c>
      <c r="AQ35" s="31">
        <v>60.47</v>
      </c>
      <c r="AR35" s="31">
        <v>10.31</v>
      </c>
      <c r="AS35" s="31">
        <v>24.16</v>
      </c>
      <c r="AT35" s="31">
        <v>35.28</v>
      </c>
      <c r="AU35" s="31">
        <v>82.88</v>
      </c>
      <c r="AV35" s="31">
        <v>24.88</v>
      </c>
      <c r="AW35" s="31">
        <v>63.6</v>
      </c>
      <c r="AX35" s="31">
        <v>41.6</v>
      </c>
      <c r="AY35" s="31">
        <v>21.4</v>
      </c>
      <c r="AZ35" s="31">
        <v>53.49</v>
      </c>
      <c r="BA35" s="31">
        <v>43.14</v>
      </c>
      <c r="BB35" s="31">
        <v>53.17</v>
      </c>
      <c r="BC35" s="31">
        <v>82.61</v>
      </c>
      <c r="BD35" s="31">
        <v>26.01</v>
      </c>
      <c r="BE35" s="31">
        <v>18.86</v>
      </c>
      <c r="BF35" s="31">
        <v>76.349999999999994</v>
      </c>
      <c r="BG35" s="31">
        <v>70.989999999999995</v>
      </c>
      <c r="BH35" s="31">
        <v>27.99</v>
      </c>
      <c r="BI35" s="31">
        <v>24.38</v>
      </c>
      <c r="BL35" t="str">
        <f t="shared" si="8"/>
        <v>UCBT linear C1 to C2, with linear approx 2 inputs</v>
      </c>
    </row>
    <row r="36" spans="1:64" x14ac:dyDescent="0.25">
      <c r="A36" s="50">
        <f t="shared" si="1"/>
        <v>29</v>
      </c>
      <c r="B36" s="3" t="s">
        <v>70</v>
      </c>
      <c r="C36" s="11">
        <v>0.7</v>
      </c>
      <c r="D36" s="11">
        <v>0.5</v>
      </c>
      <c r="E36" s="11">
        <v>0.3</v>
      </c>
      <c r="F36" s="11">
        <v>0.9</v>
      </c>
      <c r="G36" s="11">
        <v>-0.2</v>
      </c>
      <c r="H36" s="11">
        <v>0.1</v>
      </c>
      <c r="J36" s="14">
        <f t="shared" si="2"/>
        <v>46.869729729729734</v>
      </c>
      <c r="K36" s="14">
        <f t="shared" si="42"/>
        <v>46.836111111111123</v>
      </c>
      <c r="L36" s="14">
        <f t="shared" si="43"/>
        <v>46.901578947368421</v>
      </c>
      <c r="M36" s="19">
        <f t="shared" si="44"/>
        <v>50.274000000000008</v>
      </c>
      <c r="N36" s="19">
        <f t="shared" si="3"/>
        <v>46.43</v>
      </c>
      <c r="O36" s="19">
        <f t="shared" si="4"/>
        <v>54.118000000000009</v>
      </c>
      <c r="P36" s="14">
        <f t="shared" si="5"/>
        <v>45.608888888888899</v>
      </c>
      <c r="Q36" s="14">
        <f t="shared" si="6"/>
        <v>46.992307692307705</v>
      </c>
      <c r="R36" s="14">
        <f t="shared" si="7"/>
        <v>44.324285714285715</v>
      </c>
      <c r="T36">
        <v>372</v>
      </c>
      <c r="U36" s="14">
        <v>52185.41</v>
      </c>
      <c r="V36" s="2">
        <v>2667.09</v>
      </c>
      <c r="W36" s="2">
        <v>90.21</v>
      </c>
      <c r="X36" s="23">
        <v>46.87</v>
      </c>
      <c r="Y36" s="19">
        <v>82.04</v>
      </c>
      <c r="Z36" s="19">
        <v>65.400000000000006</v>
      </c>
      <c r="AA36" s="19">
        <v>68.62</v>
      </c>
      <c r="AB36" s="19">
        <v>15.27</v>
      </c>
      <c r="AC36" s="19">
        <v>0.82</v>
      </c>
      <c r="AD36" s="19">
        <v>48.33</v>
      </c>
      <c r="AE36" s="19">
        <v>51.98</v>
      </c>
      <c r="AF36" s="19">
        <v>58.24</v>
      </c>
      <c r="AG36" s="19">
        <v>88.61</v>
      </c>
      <c r="AH36" s="19">
        <v>23.43</v>
      </c>
      <c r="AI36" s="31">
        <v>99.15</v>
      </c>
      <c r="AJ36" s="31">
        <v>96.06</v>
      </c>
      <c r="AK36" s="31">
        <v>24.3</v>
      </c>
      <c r="AL36" s="31">
        <v>99.2</v>
      </c>
      <c r="AM36" s="31">
        <v>14.25</v>
      </c>
      <c r="AN36" s="31">
        <v>15.05</v>
      </c>
      <c r="AO36" s="31">
        <v>64.69</v>
      </c>
      <c r="AP36" s="31">
        <v>6.99</v>
      </c>
      <c r="AQ36" s="31">
        <v>59.1</v>
      </c>
      <c r="AR36" s="31">
        <v>8.2200000000000006</v>
      </c>
      <c r="AS36" s="31">
        <v>22.67</v>
      </c>
      <c r="AT36" s="31">
        <v>20.27</v>
      </c>
      <c r="AU36" s="31">
        <v>80.95</v>
      </c>
      <c r="AV36" s="31">
        <v>24.95</v>
      </c>
      <c r="AW36" s="31">
        <v>57.8</v>
      </c>
      <c r="AX36" s="31">
        <v>41.08</v>
      </c>
      <c r="AY36" s="31">
        <v>24.44</v>
      </c>
      <c r="AZ36" s="31">
        <v>40.840000000000003</v>
      </c>
      <c r="BA36" s="31">
        <v>44.32</v>
      </c>
      <c r="BB36" s="31">
        <v>57.63</v>
      </c>
      <c r="BC36" s="31">
        <v>82.68</v>
      </c>
      <c r="BD36" s="31">
        <v>24.23</v>
      </c>
      <c r="BE36" s="31">
        <v>19.559999999999999</v>
      </c>
      <c r="BF36" s="31">
        <v>75.739999999999995</v>
      </c>
      <c r="BG36" s="31">
        <v>69.56</v>
      </c>
      <c r="BH36" s="31">
        <v>27.66</v>
      </c>
      <c r="BI36" s="31">
        <v>30.05</v>
      </c>
      <c r="BL36" t="str">
        <f t="shared" si="8"/>
        <v>UCBT linear C1 to C2, with linear approx 2 inputs</v>
      </c>
    </row>
    <row r="37" spans="1:64" x14ac:dyDescent="0.25">
      <c r="A37" s="50">
        <f t="shared" si="1"/>
        <v>30</v>
      </c>
      <c r="B37" s="3" t="s">
        <v>70</v>
      </c>
      <c r="C37" s="3">
        <v>0.9</v>
      </c>
      <c r="D37" s="3">
        <v>-0.2</v>
      </c>
      <c r="E37" s="3">
        <v>-0.18</v>
      </c>
      <c r="F37" s="3">
        <v>0.9</v>
      </c>
      <c r="G37" s="3">
        <v>-0.2</v>
      </c>
      <c r="H37" s="3">
        <v>-0.25</v>
      </c>
      <c r="J37" s="14">
        <f t="shared" si="2"/>
        <v>50.017297297297297</v>
      </c>
      <c r="K37" s="14">
        <f t="shared" si="42"/>
        <v>49.720555555555556</v>
      </c>
      <c r="L37" s="14">
        <f t="shared" si="43"/>
        <v>50.298421052631582</v>
      </c>
      <c r="M37" s="19">
        <f t="shared" si="44"/>
        <v>53.647000000000006</v>
      </c>
      <c r="N37" s="19">
        <f t="shared" ref="N37" si="46">(SUM(Y37:AC37))/(COUNT(Y37:AC37))</f>
        <v>48.843999999999994</v>
      </c>
      <c r="O37" s="19">
        <f t="shared" ref="O37" si="47">(SUM(AD37:AH37))/(COUNT(AD37:AH37))</f>
        <v>58.45</v>
      </c>
      <c r="P37" s="14">
        <f t="shared" ref="P37" si="48">AVERAGE(AI37:BI37)</f>
        <v>48.672962962962956</v>
      </c>
      <c r="Q37" s="14">
        <f t="shared" ref="Q37" si="49">(SUM(AI37:AU37))/(COUNT(AI37:AU37))</f>
        <v>50.057692307692307</v>
      </c>
      <c r="R37" s="14">
        <f t="shared" ref="R37" si="50">(SUM(AV37:BI37))/(COUNT(AV37:BI37))</f>
        <v>47.387142857142862</v>
      </c>
      <c r="T37">
        <v>1000</v>
      </c>
      <c r="U37" s="14">
        <v>52475.39</v>
      </c>
      <c r="V37" s="2">
        <v>2377.11</v>
      </c>
      <c r="W37" s="2">
        <v>91</v>
      </c>
      <c r="X37" s="23">
        <v>50.02</v>
      </c>
      <c r="Y37" s="19">
        <v>90.02</v>
      </c>
      <c r="Z37" s="19">
        <v>68.69</v>
      </c>
      <c r="AA37" s="19">
        <v>69.81</v>
      </c>
      <c r="AB37" s="19">
        <v>12.19</v>
      </c>
      <c r="AC37" s="19">
        <v>3.51</v>
      </c>
      <c r="AD37" s="19">
        <v>45.73</v>
      </c>
      <c r="AE37" s="19">
        <v>54.13</v>
      </c>
      <c r="AF37" s="19">
        <v>58.51</v>
      </c>
      <c r="AG37" s="19">
        <v>88.03</v>
      </c>
      <c r="AH37" s="19">
        <v>45.85</v>
      </c>
      <c r="AI37" s="31">
        <v>98.92</v>
      </c>
      <c r="AJ37" s="31">
        <v>97.22</v>
      </c>
      <c r="AK37" s="31">
        <v>24.62</v>
      </c>
      <c r="AL37" s="31">
        <v>99.2</v>
      </c>
      <c r="AM37" s="31">
        <v>15.14</v>
      </c>
      <c r="AN37" s="31">
        <v>9.11</v>
      </c>
      <c r="AO37" s="31">
        <v>66.48</v>
      </c>
      <c r="AP37" s="31">
        <v>8.82</v>
      </c>
      <c r="AQ37" s="31">
        <v>59</v>
      </c>
      <c r="AR37" s="31">
        <v>13.23</v>
      </c>
      <c r="AS37" s="31">
        <v>31.37</v>
      </c>
      <c r="AT37" s="31">
        <v>38.479999999999997</v>
      </c>
      <c r="AU37" s="31">
        <v>89.16</v>
      </c>
      <c r="AV37" s="31">
        <v>26.98</v>
      </c>
      <c r="AW37" s="31">
        <v>55.4</v>
      </c>
      <c r="AX37" s="31">
        <v>41.55</v>
      </c>
      <c r="AY37" s="31">
        <v>19.77</v>
      </c>
      <c r="AZ37" s="31">
        <v>49.52</v>
      </c>
      <c r="BA37" s="31">
        <v>43.62</v>
      </c>
      <c r="BB37" s="31">
        <v>59.45</v>
      </c>
      <c r="BC37" s="31">
        <v>82.77</v>
      </c>
      <c r="BD37" s="31">
        <v>22.18</v>
      </c>
      <c r="BE37" s="31">
        <v>22.41</v>
      </c>
      <c r="BF37" s="31">
        <v>78.55</v>
      </c>
      <c r="BG37" s="31">
        <v>72.08</v>
      </c>
      <c r="BH37" s="31">
        <v>47.58</v>
      </c>
      <c r="BI37" s="31">
        <v>41.56</v>
      </c>
    </row>
    <row r="38" spans="1:64" x14ac:dyDescent="0.25">
      <c r="A38" s="50">
        <f t="shared" si="1"/>
        <v>31</v>
      </c>
      <c r="B38" s="3" t="s">
        <v>70</v>
      </c>
      <c r="C38" s="11">
        <v>1.1200000000000001</v>
      </c>
      <c r="D38" s="11">
        <v>-0.06</v>
      </c>
      <c r="E38" s="11">
        <v>0.3</v>
      </c>
      <c r="F38" s="11">
        <v>1.06</v>
      </c>
      <c r="G38" s="11">
        <v>0.06</v>
      </c>
      <c r="H38" s="11">
        <v>0.1</v>
      </c>
      <c r="J38" s="14">
        <f t="shared" si="2"/>
        <v>46.140810810810819</v>
      </c>
      <c r="K38" s="14">
        <f t="shared" ref="K38:K41" si="51">(SUM(Y38:AC38)+SUM(AI38:AU38))/(COUNT(Y38:AC38)+COUNT(AI38:AU38))</f>
        <v>43.094999999999999</v>
      </c>
      <c r="L38" s="14">
        <f t="shared" ref="L38:L41" si="52">(SUM(AD38:AH38)+SUM(AV38:BI38))/(COUNT(AD38:AH38)+COUNT(AV38:BI38))</f>
        <v>49.026315789473685</v>
      </c>
      <c r="M38" s="19">
        <f t="shared" ref="M38:M41" si="53">AVERAGE(Y38:AH38)</f>
        <v>50.387</v>
      </c>
      <c r="N38" s="19">
        <f t="shared" ref="N38:N41" si="54">(SUM(Y38:AC38))/(COUNT(Y38:AC38))</f>
        <v>44.15</v>
      </c>
      <c r="O38" s="19">
        <f t="shared" ref="O38:O41" si="55">(SUM(AD38:AH38))/(COUNT(AD38:AH38))</f>
        <v>56.624000000000002</v>
      </c>
      <c r="P38" s="14">
        <f t="shared" ref="P38:P41" si="56">AVERAGE(AI38:BI38)</f>
        <v>44.568148148148154</v>
      </c>
      <c r="Q38" s="14">
        <f t="shared" ref="Q38:Q41" si="57">(SUM(AI38:AU38))/(COUNT(AI38:AU38))</f>
        <v>42.689230769230775</v>
      </c>
      <c r="R38" s="14">
        <f t="shared" ref="R38:R41" si="58">(SUM(AV38:BI38))/(COUNT(AV38:BI38))</f>
        <v>46.312857142857141</v>
      </c>
      <c r="T38">
        <v>774</v>
      </c>
      <c r="U38" s="14">
        <v>52294.84</v>
      </c>
      <c r="V38" s="2">
        <v>2557.66</v>
      </c>
      <c r="W38" s="2">
        <v>90.4</v>
      </c>
      <c r="X38" s="23">
        <v>46.14</v>
      </c>
      <c r="Y38" s="19">
        <v>88.74</v>
      </c>
      <c r="Z38" s="19">
        <v>60.25</v>
      </c>
      <c r="AA38" s="19">
        <v>59.47</v>
      </c>
      <c r="AB38" s="19">
        <v>9.7200000000000006</v>
      </c>
      <c r="AC38" s="19">
        <v>2.57</v>
      </c>
      <c r="AD38" s="19">
        <v>61.71</v>
      </c>
      <c r="AE38" s="19">
        <v>54.21</v>
      </c>
      <c r="AF38" s="19">
        <v>59.99</v>
      </c>
      <c r="AG38" s="19">
        <v>87.86</v>
      </c>
      <c r="AH38" s="19">
        <v>19.350000000000001</v>
      </c>
      <c r="AI38" s="31">
        <v>99.26</v>
      </c>
      <c r="AJ38" s="31">
        <v>95.1</v>
      </c>
      <c r="AK38" s="31">
        <v>10.31</v>
      </c>
      <c r="AL38" s="31">
        <v>99.2</v>
      </c>
      <c r="AM38" s="31">
        <v>11.06</v>
      </c>
      <c r="AN38" s="31">
        <v>6.68</v>
      </c>
      <c r="AO38" s="31">
        <v>61.56</v>
      </c>
      <c r="AP38" s="31">
        <v>4.29</v>
      </c>
      <c r="AQ38" s="31">
        <v>51.23</v>
      </c>
      <c r="AR38" s="31">
        <v>11.25</v>
      </c>
      <c r="AS38" s="31">
        <v>14.09</v>
      </c>
      <c r="AT38" s="31">
        <v>15.57</v>
      </c>
      <c r="AU38" s="31">
        <v>75.36</v>
      </c>
      <c r="AV38" s="31">
        <v>22.54</v>
      </c>
      <c r="AW38" s="31">
        <v>89.2</v>
      </c>
      <c r="AX38" s="31">
        <v>40.9</v>
      </c>
      <c r="AY38" s="31">
        <v>18.97</v>
      </c>
      <c r="AZ38" s="31">
        <v>52.82</v>
      </c>
      <c r="BA38" s="31">
        <v>39.64</v>
      </c>
      <c r="BB38" s="31">
        <v>57.18</v>
      </c>
      <c r="BC38" s="31">
        <v>82.64</v>
      </c>
      <c r="BD38" s="31">
        <v>26.29</v>
      </c>
      <c r="BE38" s="31">
        <v>18.34</v>
      </c>
      <c r="BF38" s="31">
        <v>75.400000000000006</v>
      </c>
      <c r="BG38" s="31">
        <v>69.36</v>
      </c>
      <c r="BH38" s="31">
        <v>24.91</v>
      </c>
      <c r="BI38" s="31">
        <v>30.19</v>
      </c>
    </row>
    <row r="39" spans="1:64" x14ac:dyDescent="0.25">
      <c r="A39" s="50">
        <f t="shared" si="1"/>
        <v>32</v>
      </c>
      <c r="B39" s="3" t="s">
        <v>70</v>
      </c>
      <c r="C39" s="11">
        <v>1.08</v>
      </c>
      <c r="D39" s="11">
        <v>-0.13</v>
      </c>
      <c r="E39" s="11">
        <v>0.1</v>
      </c>
      <c r="F39" s="11">
        <v>1</v>
      </c>
      <c r="G39" s="11">
        <v>-0.1</v>
      </c>
      <c r="H39" s="11">
        <v>0</v>
      </c>
      <c r="J39" s="14">
        <f t="shared" si="2"/>
        <v>47.639459459459459</v>
      </c>
      <c r="K39" s="14">
        <f t="shared" si="51"/>
        <v>46.140555555555565</v>
      </c>
      <c r="L39" s="14">
        <f t="shared" si="52"/>
        <v>49.059473684210523</v>
      </c>
      <c r="M39" s="19">
        <f t="shared" si="53"/>
        <v>51.637</v>
      </c>
      <c r="N39" s="19">
        <f t="shared" si="54"/>
        <v>46.21</v>
      </c>
      <c r="O39" s="19">
        <f t="shared" si="55"/>
        <v>57.064</v>
      </c>
      <c r="P39" s="14">
        <f t="shared" si="56"/>
        <v>46.158888888888889</v>
      </c>
      <c r="Q39" s="14">
        <f t="shared" si="57"/>
        <v>46.113846153846161</v>
      </c>
      <c r="R39" s="14">
        <f t="shared" si="58"/>
        <v>46.200714285714284</v>
      </c>
      <c r="T39">
        <v>888</v>
      </c>
      <c r="U39" s="14">
        <v>52333.39</v>
      </c>
      <c r="V39" s="2">
        <v>2519.11</v>
      </c>
      <c r="W39" s="2">
        <v>90.63</v>
      </c>
      <c r="X39" s="23">
        <v>47.64</v>
      </c>
      <c r="Y39" s="19">
        <v>89.78</v>
      </c>
      <c r="Z39" s="19">
        <v>64.569999999999993</v>
      </c>
      <c r="AA39" s="19">
        <v>63.66</v>
      </c>
      <c r="AB39" s="19">
        <v>10.8</v>
      </c>
      <c r="AC39" s="19">
        <v>2.2400000000000002</v>
      </c>
      <c r="AD39" s="19">
        <v>56.62</v>
      </c>
      <c r="AE39" s="19">
        <v>54.94</v>
      </c>
      <c r="AF39" s="19">
        <v>60.18</v>
      </c>
      <c r="AG39" s="19">
        <v>89.26</v>
      </c>
      <c r="AH39" s="19">
        <v>24.32</v>
      </c>
      <c r="AI39" s="31">
        <v>99.1</v>
      </c>
      <c r="AJ39" s="31">
        <v>95.39</v>
      </c>
      <c r="AK39" s="31">
        <v>20.41</v>
      </c>
      <c r="AL39" s="31">
        <v>99.2</v>
      </c>
      <c r="AM39" s="31">
        <v>8.31</v>
      </c>
      <c r="AN39" s="31">
        <v>10.35</v>
      </c>
      <c r="AO39" s="31">
        <v>62.31</v>
      </c>
      <c r="AP39" s="31">
        <v>10.43</v>
      </c>
      <c r="AQ39" s="31">
        <v>59.15</v>
      </c>
      <c r="AR39" s="31">
        <v>8.69</v>
      </c>
      <c r="AS39" s="31">
        <v>26.79</v>
      </c>
      <c r="AT39" s="31">
        <v>19.63</v>
      </c>
      <c r="AU39" s="31">
        <v>79.72</v>
      </c>
      <c r="AV39" s="31">
        <v>21.29</v>
      </c>
      <c r="AW39" s="31">
        <v>78.2</v>
      </c>
      <c r="AX39" s="31">
        <v>42.39</v>
      </c>
      <c r="AY39" s="31">
        <v>20.28</v>
      </c>
      <c r="AZ39" s="31">
        <v>52.8</v>
      </c>
      <c r="BA39" s="31">
        <v>40.049999999999997</v>
      </c>
      <c r="BB39" s="31">
        <v>57.51</v>
      </c>
      <c r="BC39" s="31">
        <v>82.75</v>
      </c>
      <c r="BD39" s="31">
        <v>23.2</v>
      </c>
      <c r="BE39" s="31">
        <v>17.86</v>
      </c>
      <c r="BF39" s="31">
        <v>76.78</v>
      </c>
      <c r="BG39" s="31">
        <v>69.72</v>
      </c>
      <c r="BH39" s="31">
        <v>31.3</v>
      </c>
      <c r="BI39" s="31">
        <v>32.68</v>
      </c>
    </row>
    <row r="40" spans="1:64" x14ac:dyDescent="0.25">
      <c r="A40" s="50">
        <f t="shared" si="1"/>
        <v>33</v>
      </c>
      <c r="B40" s="3" t="s">
        <v>70</v>
      </c>
      <c r="C40" s="11">
        <v>0.59</v>
      </c>
      <c r="D40" s="11">
        <v>-0.4</v>
      </c>
      <c r="E40" s="11">
        <v>-0.44</v>
      </c>
      <c r="F40" s="11">
        <v>0.56000000000000005</v>
      </c>
      <c r="G40" s="11">
        <v>-0.27</v>
      </c>
      <c r="H40" s="11">
        <v>-0.47</v>
      </c>
      <c r="J40" s="14">
        <f t="shared" si="2"/>
        <v>45.733783783783785</v>
      </c>
      <c r="K40" s="14">
        <f t="shared" si="51"/>
        <v>56.609999999999992</v>
      </c>
      <c r="L40" s="14">
        <f t="shared" si="52"/>
        <v>35.430000000000007</v>
      </c>
      <c r="M40" s="19">
        <f t="shared" si="53"/>
        <v>46.840999999999994</v>
      </c>
      <c r="N40" s="19">
        <f t="shared" si="54"/>
        <v>54.837999999999987</v>
      </c>
      <c r="O40" s="19">
        <f t="shared" si="55"/>
        <v>38.844000000000008</v>
      </c>
      <c r="P40" s="14">
        <f t="shared" si="56"/>
        <v>45.323703703703707</v>
      </c>
      <c r="Q40" s="14">
        <f t="shared" si="57"/>
        <v>57.291538461538458</v>
      </c>
      <c r="R40" s="14">
        <f t="shared" si="58"/>
        <v>34.210714285714289</v>
      </c>
      <c r="T40">
        <v>825</v>
      </c>
      <c r="U40" s="14">
        <v>51970.39</v>
      </c>
      <c r="V40" s="2">
        <v>2882.11</v>
      </c>
      <c r="W40" s="2">
        <v>89.31</v>
      </c>
      <c r="X40" s="23">
        <v>45.73</v>
      </c>
      <c r="Y40" s="19">
        <v>73.849999999999994</v>
      </c>
      <c r="Z40" s="19">
        <v>85.67</v>
      </c>
      <c r="AA40" s="19">
        <v>76.709999999999994</v>
      </c>
      <c r="AB40" s="19">
        <v>32.96</v>
      </c>
      <c r="AC40" s="19">
        <v>5</v>
      </c>
      <c r="AD40" s="19">
        <v>15.23</v>
      </c>
      <c r="AE40" s="19">
        <v>37.86</v>
      </c>
      <c r="AF40" s="19">
        <v>39.44</v>
      </c>
      <c r="AG40" s="19">
        <v>88.39</v>
      </c>
      <c r="AH40" s="19">
        <v>13.3</v>
      </c>
      <c r="AI40" s="31">
        <v>99.54</v>
      </c>
      <c r="AJ40" s="31">
        <v>97.3</v>
      </c>
      <c r="AK40" s="31">
        <v>7.85</v>
      </c>
      <c r="AL40" s="31">
        <v>99.6</v>
      </c>
      <c r="AM40" s="31">
        <v>29.62</v>
      </c>
      <c r="AN40" s="31">
        <v>26.45</v>
      </c>
      <c r="AO40" s="31">
        <v>57.09</v>
      </c>
      <c r="AP40" s="31">
        <v>18.809999999999999</v>
      </c>
      <c r="AQ40" s="31">
        <v>59.64</v>
      </c>
      <c r="AR40" s="31">
        <v>17.64</v>
      </c>
      <c r="AS40" s="31">
        <v>58.84</v>
      </c>
      <c r="AT40" s="31">
        <v>95.5</v>
      </c>
      <c r="AU40" s="31">
        <v>76.91</v>
      </c>
      <c r="AV40" s="31">
        <v>22.91</v>
      </c>
      <c r="AW40" s="31">
        <v>49.8</v>
      </c>
      <c r="AX40" s="31">
        <v>29.51</v>
      </c>
      <c r="AY40" s="31">
        <v>9.61</v>
      </c>
      <c r="AZ40" s="31">
        <v>22.37</v>
      </c>
      <c r="BA40" s="31">
        <v>20.239999999999998</v>
      </c>
      <c r="BB40" s="31">
        <v>44.21</v>
      </c>
      <c r="BC40" s="31">
        <v>82.66</v>
      </c>
      <c r="BD40" s="31">
        <v>19.809999999999999</v>
      </c>
      <c r="BE40" s="31">
        <v>24.85</v>
      </c>
      <c r="BF40" s="31">
        <v>80.72</v>
      </c>
      <c r="BG40" s="31">
        <v>73.239999999999995</v>
      </c>
      <c r="BH40" s="31">
        <v>-1.37</v>
      </c>
      <c r="BI40" s="31">
        <v>0.39</v>
      </c>
    </row>
    <row r="41" spans="1:64" x14ac:dyDescent="0.25">
      <c r="A41" s="50">
        <f t="shared" si="1"/>
        <v>34</v>
      </c>
      <c r="B41" s="3" t="s">
        <v>70</v>
      </c>
      <c r="C41" s="11">
        <v>1.5</v>
      </c>
      <c r="D41" s="11">
        <v>0.5</v>
      </c>
      <c r="E41" s="11">
        <v>0.41</v>
      </c>
      <c r="F41" s="11">
        <v>1.29</v>
      </c>
      <c r="G41" s="11">
        <v>0.3</v>
      </c>
      <c r="H41">
        <v>0.21</v>
      </c>
      <c r="J41" s="14">
        <f>SUM(Y41:BI41)/COUNT(Y41:BI41)</f>
        <v>43.382432432432431</v>
      </c>
      <c r="K41" s="14">
        <f t="shared" si="51"/>
        <v>39.777777777777779</v>
      </c>
      <c r="L41" s="14">
        <f t="shared" si="52"/>
        <v>46.797368421052639</v>
      </c>
      <c r="M41" s="19">
        <f t="shared" si="53"/>
        <v>47.493000000000002</v>
      </c>
      <c r="N41" s="19">
        <f t="shared" si="54"/>
        <v>40.051999999999992</v>
      </c>
      <c r="O41" s="19">
        <f t="shared" si="55"/>
        <v>54.934000000000005</v>
      </c>
      <c r="P41" s="14">
        <f t="shared" si="56"/>
        <v>41.860000000000007</v>
      </c>
      <c r="Q41" s="14">
        <f t="shared" si="57"/>
        <v>39.67230769230769</v>
      </c>
      <c r="R41" s="14">
        <f t="shared" si="58"/>
        <v>43.89142857142857</v>
      </c>
      <c r="T41">
        <v>830</v>
      </c>
      <c r="U41" s="14">
        <v>52099.18</v>
      </c>
      <c r="V41" s="2">
        <v>2753.32</v>
      </c>
      <c r="W41" s="2">
        <v>89.84</v>
      </c>
      <c r="X41" s="23">
        <v>43.38</v>
      </c>
      <c r="Y41" s="19">
        <v>83.43</v>
      </c>
      <c r="Z41" s="19">
        <v>52.51</v>
      </c>
      <c r="AA41" s="19">
        <v>53.08</v>
      </c>
      <c r="AB41" s="19">
        <v>6.51</v>
      </c>
      <c r="AC41" s="19">
        <v>4.7300000000000004</v>
      </c>
      <c r="AD41" s="19">
        <v>65.25</v>
      </c>
      <c r="AE41" s="19">
        <v>45.35</v>
      </c>
      <c r="AF41" s="19">
        <v>60.48</v>
      </c>
      <c r="AG41" s="19">
        <v>91.15</v>
      </c>
      <c r="AH41" s="19">
        <v>12.44</v>
      </c>
      <c r="AI41" s="31">
        <v>98.38</v>
      </c>
      <c r="AJ41" s="31">
        <v>94.83</v>
      </c>
      <c r="AK41" s="31">
        <v>-7.66</v>
      </c>
      <c r="AL41" s="31">
        <v>98.8</v>
      </c>
      <c r="AM41" s="31">
        <v>5.35</v>
      </c>
      <c r="AN41" s="31">
        <v>4.24</v>
      </c>
      <c r="AO41" s="31">
        <v>55.33</v>
      </c>
      <c r="AP41" s="31">
        <v>6.12</v>
      </c>
      <c r="AQ41" s="31">
        <v>51.55</v>
      </c>
      <c r="AR41" s="31">
        <v>9.7200000000000006</v>
      </c>
      <c r="AS41" s="31">
        <v>22.96</v>
      </c>
      <c r="AT41" s="31">
        <v>10.46</v>
      </c>
      <c r="AU41" s="31">
        <v>65.66</v>
      </c>
      <c r="AV41" s="31">
        <v>15.39</v>
      </c>
      <c r="AW41" s="31">
        <v>95.4</v>
      </c>
      <c r="AX41" s="31">
        <v>40.119999999999997</v>
      </c>
      <c r="AY41" s="31">
        <v>17.420000000000002</v>
      </c>
      <c r="AZ41" s="31">
        <v>59.58</v>
      </c>
      <c r="BA41" s="31">
        <v>34.01</v>
      </c>
      <c r="BB41" s="31">
        <v>47.6</v>
      </c>
      <c r="BC41" s="31">
        <v>82.47</v>
      </c>
      <c r="BD41" s="31">
        <v>31.11</v>
      </c>
      <c r="BE41" s="31">
        <v>13.73</v>
      </c>
      <c r="BF41" s="31">
        <v>70.73</v>
      </c>
      <c r="BG41" s="31">
        <v>67.09</v>
      </c>
      <c r="BH41" s="31">
        <v>16.16</v>
      </c>
      <c r="BI41" s="31">
        <v>23.67</v>
      </c>
    </row>
    <row r="42" spans="1:64" x14ac:dyDescent="0.25">
      <c r="A42" s="50">
        <f t="shared" si="1"/>
        <v>35</v>
      </c>
      <c r="B42" s="44"/>
      <c r="J42" s="14"/>
      <c r="K42" s="14"/>
      <c r="L42" s="14"/>
      <c r="M42" s="19"/>
      <c r="N42" s="19"/>
      <c r="O42" s="19"/>
      <c r="P42" s="14"/>
      <c r="Q42" s="14"/>
      <c r="R42" s="14"/>
      <c r="U42" s="14"/>
      <c r="X42" s="23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</row>
    <row r="43" spans="1:64" x14ac:dyDescent="0.25">
      <c r="A43" s="50">
        <f t="shared" si="1"/>
        <v>36</v>
      </c>
      <c r="B43" s="3" t="s">
        <v>70</v>
      </c>
      <c r="C43" s="25">
        <v>1.1000000000000001</v>
      </c>
      <c r="D43" s="25">
        <v>-0.2</v>
      </c>
      <c r="E43" s="25">
        <v>0.4</v>
      </c>
      <c r="F43" s="25">
        <v>0.5</v>
      </c>
      <c r="G43" s="25">
        <v>0.1</v>
      </c>
      <c r="H43" s="25">
        <v>-0.4</v>
      </c>
      <c r="J43" s="14">
        <f t="shared" si="2"/>
        <v>48.559459459459454</v>
      </c>
      <c r="K43" s="14">
        <f t="shared" ref="K43:K49" si="59">(SUM(Y43:AC43)+SUM(AI43:AU43))/(COUNT(Y43:AC43)+COUNT(AI43:AU43))</f>
        <v>54.311666666666667</v>
      </c>
      <c r="L43" s="14">
        <f t="shared" ref="L43:L49" si="60">(SUM(AD43:AH43)+SUM(AV43:BI43))/(COUNT(AD43:AH43)+COUNT(AV43:BI43))</f>
        <v>43.11</v>
      </c>
      <c r="M43" s="19">
        <f t="shared" ref="M43:M49" si="61">AVERAGE(Y43:AH43)</f>
        <v>49.814000000000007</v>
      </c>
      <c r="N43" s="19">
        <f t="shared" ref="N43:N49" si="62">(SUM(Y43:AC43))/(COUNT(Y43:AC43))</f>
        <v>55.114000000000011</v>
      </c>
      <c r="O43" s="19">
        <f t="shared" ref="O43:O49" si="63">(SUM(AD43:AH43))/(COUNT(AD43:AH43))</f>
        <v>44.514000000000003</v>
      </c>
      <c r="P43" s="14">
        <f t="shared" ref="P43:P49" si="64">AVERAGE(AI43:BI43)</f>
        <v>48.094814814814804</v>
      </c>
      <c r="Q43" s="14">
        <f t="shared" ref="Q43:Q49" si="65">(SUM(AI43:AU43))/(COUNT(AI43:AU43))</f>
        <v>54.003076923076918</v>
      </c>
      <c r="R43" s="14">
        <f t="shared" ref="R43:R49" si="66">(SUM(AV43:BI43))/(COUNT(AV43:BI43))</f>
        <v>42.60857142857143</v>
      </c>
      <c r="T43">
        <v>1000</v>
      </c>
      <c r="U43" s="14">
        <v>52181.73</v>
      </c>
      <c r="V43" s="2">
        <v>2670.77</v>
      </c>
      <c r="W43" s="2">
        <v>90.17</v>
      </c>
      <c r="X43" s="23">
        <v>48.56</v>
      </c>
      <c r="Y43" s="19">
        <v>91.78</v>
      </c>
      <c r="Z43" s="19">
        <v>76.680000000000007</v>
      </c>
      <c r="AA43" s="19">
        <v>73.78</v>
      </c>
      <c r="AB43" s="19">
        <v>25.91</v>
      </c>
      <c r="AC43" s="19">
        <v>7.42</v>
      </c>
      <c r="AD43" s="19">
        <v>10.57</v>
      </c>
      <c r="AE43" s="19">
        <v>46.88</v>
      </c>
      <c r="AF43" s="19">
        <v>53.42</v>
      </c>
      <c r="AG43" s="19">
        <v>88.4</v>
      </c>
      <c r="AH43" s="19">
        <v>23.3</v>
      </c>
      <c r="AI43" s="31">
        <v>99.01</v>
      </c>
      <c r="AJ43" s="31">
        <v>97.81</v>
      </c>
      <c r="AK43" s="31">
        <v>12.78</v>
      </c>
      <c r="AL43" s="31">
        <v>99.6</v>
      </c>
      <c r="AM43" s="31">
        <v>29.98</v>
      </c>
      <c r="AN43" s="31">
        <v>20.25</v>
      </c>
      <c r="AO43" s="31">
        <v>72.099999999999994</v>
      </c>
      <c r="AP43" s="31">
        <v>15.26</v>
      </c>
      <c r="AQ43" s="31">
        <v>64.12</v>
      </c>
      <c r="AR43" s="31">
        <v>11.9</v>
      </c>
      <c r="AS43" s="31">
        <v>41.8</v>
      </c>
      <c r="AT43" s="31">
        <v>51.21</v>
      </c>
      <c r="AU43" s="31">
        <v>86.22</v>
      </c>
      <c r="AV43" s="31">
        <v>33.25</v>
      </c>
      <c r="AW43" s="31">
        <v>49.6</v>
      </c>
      <c r="AX43" s="31">
        <v>41.97</v>
      </c>
      <c r="AY43" s="31">
        <v>14.18</v>
      </c>
      <c r="AZ43" s="31">
        <v>45.52</v>
      </c>
      <c r="BA43" s="31">
        <v>43.55</v>
      </c>
      <c r="BB43" s="31">
        <v>50.62</v>
      </c>
      <c r="BC43" s="31">
        <v>82.66</v>
      </c>
      <c r="BD43" s="31">
        <v>23.19</v>
      </c>
      <c r="BE43" s="31">
        <v>17.850000000000001</v>
      </c>
      <c r="BF43" s="31">
        <v>76.709999999999994</v>
      </c>
      <c r="BG43" s="31">
        <v>72.349999999999994</v>
      </c>
      <c r="BH43" s="31">
        <v>25.31</v>
      </c>
      <c r="BI43" s="31">
        <v>19.760000000000002</v>
      </c>
    </row>
    <row r="44" spans="1:64" x14ac:dyDescent="0.25">
      <c r="A44" s="50">
        <f t="shared" si="1"/>
        <v>37</v>
      </c>
      <c r="B44" s="3" t="s">
        <v>70</v>
      </c>
      <c r="C44" s="25">
        <v>0.8</v>
      </c>
      <c r="D44" s="25">
        <v>-0.4</v>
      </c>
      <c r="E44" s="25">
        <v>-0.1</v>
      </c>
      <c r="F44" s="25">
        <v>0.6</v>
      </c>
      <c r="G44" s="25">
        <v>0.2</v>
      </c>
      <c r="H44" s="25">
        <v>-0.5</v>
      </c>
      <c r="J44" s="14">
        <f t="shared" si="2"/>
        <v>51.575945945945946</v>
      </c>
      <c r="K44" s="14">
        <f t="shared" si="59"/>
        <v>55.984999999999999</v>
      </c>
      <c r="L44" s="14">
        <f t="shared" si="60"/>
        <v>47.398947368421048</v>
      </c>
      <c r="M44" s="19">
        <f t="shared" si="61"/>
        <v>52.422000000000004</v>
      </c>
      <c r="N44" s="19">
        <f t="shared" si="62"/>
        <v>52.852000000000011</v>
      </c>
      <c r="O44" s="19">
        <f t="shared" si="63"/>
        <v>51.991999999999997</v>
      </c>
      <c r="P44" s="14">
        <f t="shared" si="64"/>
        <v>51.26259259259259</v>
      </c>
      <c r="Q44" s="14">
        <f t="shared" si="65"/>
        <v>57.190000000000005</v>
      </c>
      <c r="R44" s="14">
        <f t="shared" si="66"/>
        <v>45.758571428571422</v>
      </c>
      <c r="T44">
        <v>1000</v>
      </c>
      <c r="U44" s="14">
        <v>52551.57</v>
      </c>
      <c r="V44" s="2">
        <v>2300.9299999999998</v>
      </c>
      <c r="W44" s="2">
        <v>91.23</v>
      </c>
      <c r="X44" s="23">
        <v>51.58</v>
      </c>
      <c r="Y44" s="19">
        <v>82.58</v>
      </c>
      <c r="Z44" s="19">
        <v>78.36</v>
      </c>
      <c r="AA44" s="19">
        <v>75.290000000000006</v>
      </c>
      <c r="AB44" s="19">
        <v>19.420000000000002</v>
      </c>
      <c r="AC44" s="19">
        <v>8.61</v>
      </c>
      <c r="AD44" s="19">
        <v>12.92</v>
      </c>
      <c r="AE44" s="19">
        <v>49.7</v>
      </c>
      <c r="AF44" s="19">
        <v>51.48</v>
      </c>
      <c r="AG44" s="19">
        <v>87.84</v>
      </c>
      <c r="AH44" s="19">
        <v>58.02</v>
      </c>
      <c r="AI44" s="31">
        <v>99.34</v>
      </c>
      <c r="AJ44" s="31">
        <v>97.17</v>
      </c>
      <c r="AK44" s="31">
        <v>27.78</v>
      </c>
      <c r="AL44" s="31">
        <v>99.6</v>
      </c>
      <c r="AM44" s="31">
        <v>29.22</v>
      </c>
      <c r="AN44" s="31">
        <v>14.56</v>
      </c>
      <c r="AO44" s="31">
        <v>67.2</v>
      </c>
      <c r="AP44" s="31">
        <v>16.559999999999999</v>
      </c>
      <c r="AQ44" s="31">
        <v>67.59</v>
      </c>
      <c r="AR44" s="31">
        <v>17.47</v>
      </c>
      <c r="AS44" s="31">
        <v>42.78</v>
      </c>
      <c r="AT44" s="31">
        <v>71.2</v>
      </c>
      <c r="AU44" s="31">
        <v>93</v>
      </c>
      <c r="AV44" s="31">
        <v>30.67</v>
      </c>
      <c r="AW44" s="31">
        <v>55.6</v>
      </c>
      <c r="AX44" s="31">
        <v>39.33</v>
      </c>
      <c r="AY44" s="31">
        <v>8.51</v>
      </c>
      <c r="AZ44" s="31">
        <v>36.549999999999997</v>
      </c>
      <c r="BA44" s="31">
        <v>34.74</v>
      </c>
      <c r="BB44" s="31">
        <v>56.54</v>
      </c>
      <c r="BC44" s="31">
        <v>82.73</v>
      </c>
      <c r="BD44" s="31">
        <v>20.34</v>
      </c>
      <c r="BE44" s="31">
        <v>24.39</v>
      </c>
      <c r="BF44" s="31">
        <v>77.91</v>
      </c>
      <c r="BG44" s="31">
        <v>70.94</v>
      </c>
      <c r="BH44" s="31">
        <v>54.31</v>
      </c>
      <c r="BI44" s="31">
        <v>48.06</v>
      </c>
    </row>
    <row r="45" spans="1:64" x14ac:dyDescent="0.25">
      <c r="A45" s="50">
        <f t="shared" si="1"/>
        <v>38</v>
      </c>
      <c r="B45" s="45" t="s">
        <v>114</v>
      </c>
      <c r="C45" s="46">
        <v>1.1000000000000001</v>
      </c>
      <c r="D45" s="46">
        <v>-0.4</v>
      </c>
      <c r="E45" s="46">
        <v>-0.4</v>
      </c>
      <c r="F45" s="46">
        <v>0.3</v>
      </c>
      <c r="G45" s="46">
        <v>0</v>
      </c>
      <c r="H45" s="46">
        <v>0</v>
      </c>
      <c r="J45" s="14">
        <f t="shared" si="2"/>
        <v>52.075135135135142</v>
      </c>
      <c r="K45" s="14">
        <f t="shared" si="59"/>
        <v>57.74166666666666</v>
      </c>
      <c r="L45" s="14">
        <f t="shared" si="60"/>
        <v>46.706842105263163</v>
      </c>
      <c r="M45" s="19">
        <f t="shared" si="61"/>
        <v>52.414000000000009</v>
      </c>
      <c r="N45" s="19">
        <f t="shared" si="62"/>
        <v>56.540000000000006</v>
      </c>
      <c r="O45" s="19">
        <f t="shared" si="63"/>
        <v>48.288000000000004</v>
      </c>
      <c r="P45" s="14">
        <f t="shared" si="64"/>
        <v>51.949629629629626</v>
      </c>
      <c r="Q45" s="14">
        <f t="shared" si="65"/>
        <v>58.203846153846143</v>
      </c>
      <c r="R45" s="14">
        <f t="shared" si="66"/>
        <v>46.142142857142858</v>
      </c>
      <c r="T45">
        <v>1000</v>
      </c>
      <c r="U45" s="14">
        <v>52552.49</v>
      </c>
      <c r="V45" s="2">
        <v>2300.0100000000002</v>
      </c>
      <c r="W45" s="2">
        <v>91.26</v>
      </c>
      <c r="X45" s="23">
        <v>52.08</v>
      </c>
      <c r="Y45" s="19">
        <v>88.87</v>
      </c>
      <c r="Z45" s="19">
        <v>80.040000000000006</v>
      </c>
      <c r="AA45" s="19">
        <v>76.61</v>
      </c>
      <c r="AB45" s="19">
        <v>31.79</v>
      </c>
      <c r="AC45" s="19">
        <v>5.39</v>
      </c>
      <c r="AD45" s="19">
        <v>4.97</v>
      </c>
      <c r="AE45" s="19">
        <v>42.23</v>
      </c>
      <c r="AF45" s="19">
        <v>47.64</v>
      </c>
      <c r="AG45" s="19">
        <v>88.64</v>
      </c>
      <c r="AH45" s="19">
        <v>57.96</v>
      </c>
      <c r="AI45" s="31">
        <v>99.57</v>
      </c>
      <c r="AJ45" s="31">
        <v>97.63</v>
      </c>
      <c r="AK45" s="31">
        <v>18.04</v>
      </c>
      <c r="AL45" s="31">
        <v>99.6</v>
      </c>
      <c r="AM45" s="31">
        <v>31.5</v>
      </c>
      <c r="AN45" s="31">
        <v>22.2</v>
      </c>
      <c r="AO45" s="31">
        <v>69.739999999999995</v>
      </c>
      <c r="AP45" s="31">
        <v>24.14</v>
      </c>
      <c r="AQ45" s="31">
        <v>68.66</v>
      </c>
      <c r="AR45" s="31">
        <v>20.16</v>
      </c>
      <c r="AS45" s="31">
        <v>48.42</v>
      </c>
      <c r="AT45" s="31">
        <v>64.69</v>
      </c>
      <c r="AU45" s="31">
        <v>92.3</v>
      </c>
      <c r="AV45" s="31">
        <v>34.590000000000003</v>
      </c>
      <c r="AW45" s="31">
        <v>49.8</v>
      </c>
      <c r="AX45" s="31">
        <v>40.380000000000003</v>
      </c>
      <c r="AY45" s="31">
        <v>14.58</v>
      </c>
      <c r="AZ45" s="31">
        <v>42.66</v>
      </c>
      <c r="BA45" s="31">
        <v>39.46</v>
      </c>
      <c r="BB45" s="31">
        <v>44.13</v>
      </c>
      <c r="BC45" s="31">
        <v>82.57</v>
      </c>
      <c r="BD45" s="31">
        <v>20.190000000000001</v>
      </c>
      <c r="BE45" s="31">
        <v>20.11</v>
      </c>
      <c r="BF45" s="31">
        <v>80.41</v>
      </c>
      <c r="BG45" s="31">
        <v>74.03</v>
      </c>
      <c r="BH45" s="31">
        <v>54.49</v>
      </c>
      <c r="BI45" s="31">
        <v>48.59</v>
      </c>
    </row>
    <row r="46" spans="1:64" x14ac:dyDescent="0.25">
      <c r="A46" s="50">
        <f t="shared" si="1"/>
        <v>39</v>
      </c>
      <c r="B46" s="45" t="s">
        <v>112</v>
      </c>
      <c r="C46" s="46">
        <v>1</v>
      </c>
      <c r="D46" s="46">
        <v>-0.1</v>
      </c>
      <c r="E46" s="46">
        <v>-0.4</v>
      </c>
      <c r="F46" s="46">
        <v>0.8</v>
      </c>
      <c r="G46" s="46">
        <v>-0.1</v>
      </c>
      <c r="H46" s="46">
        <v>-0.3</v>
      </c>
      <c r="J46" s="14">
        <f t="shared" si="2"/>
        <v>51.814594594594602</v>
      </c>
      <c r="K46" s="14">
        <f t="shared" si="59"/>
        <v>52.00555555555556</v>
      </c>
      <c r="L46" s="14">
        <f t="shared" si="60"/>
        <v>51.633684210526312</v>
      </c>
      <c r="M46" s="19">
        <f t="shared" si="61"/>
        <v>53.925000000000011</v>
      </c>
      <c r="N46" s="19">
        <f t="shared" si="62"/>
        <v>51.076000000000008</v>
      </c>
      <c r="O46" s="19">
        <f t="shared" si="63"/>
        <v>56.774000000000001</v>
      </c>
      <c r="P46" s="14">
        <f t="shared" si="64"/>
        <v>51.032962962962955</v>
      </c>
      <c r="Q46" s="14">
        <f t="shared" si="65"/>
        <v>52.363076923076925</v>
      </c>
      <c r="R46" s="14">
        <f t="shared" si="66"/>
        <v>49.79785714285714</v>
      </c>
      <c r="T46">
        <v>1000</v>
      </c>
      <c r="U46" s="14">
        <v>52708.91</v>
      </c>
      <c r="V46" s="2">
        <v>2143.59</v>
      </c>
      <c r="W46" s="2">
        <v>91.63</v>
      </c>
      <c r="X46" s="23">
        <v>51.81</v>
      </c>
      <c r="Y46" s="19">
        <v>88.88</v>
      </c>
      <c r="Z46" s="19">
        <v>71.56</v>
      </c>
      <c r="AA46" s="19">
        <v>72.36</v>
      </c>
      <c r="AB46" s="19">
        <v>16.96</v>
      </c>
      <c r="AC46" s="19">
        <v>5.62</v>
      </c>
      <c r="AD46" s="19">
        <v>37.56</v>
      </c>
      <c r="AE46" s="19">
        <v>53.02</v>
      </c>
      <c r="AF46" s="19">
        <v>57.42</v>
      </c>
      <c r="AG46" s="19">
        <v>88.49</v>
      </c>
      <c r="AH46" s="19">
        <v>47.38</v>
      </c>
      <c r="AI46" s="31">
        <v>99.12</v>
      </c>
      <c r="AJ46" s="31">
        <v>97.22</v>
      </c>
      <c r="AK46" s="31">
        <v>19.760000000000002</v>
      </c>
      <c r="AL46" s="31">
        <v>99.6</v>
      </c>
      <c r="AM46" s="31">
        <v>18.02</v>
      </c>
      <c r="AN46" s="31">
        <v>12.47</v>
      </c>
      <c r="AO46" s="31">
        <v>68.86</v>
      </c>
      <c r="AP46" s="31">
        <v>7.2</v>
      </c>
      <c r="AQ46" s="31">
        <v>67.739999999999995</v>
      </c>
      <c r="AR46" s="31">
        <v>11.23</v>
      </c>
      <c r="AS46" s="31">
        <v>39.33</v>
      </c>
      <c r="AT46" s="31">
        <v>49.41</v>
      </c>
      <c r="AU46" s="31">
        <v>90.76</v>
      </c>
      <c r="AV46" s="31">
        <v>28.23</v>
      </c>
      <c r="AW46" s="31">
        <v>97</v>
      </c>
      <c r="AX46" s="31">
        <v>40.96</v>
      </c>
      <c r="AY46" s="31">
        <v>21.54</v>
      </c>
      <c r="AZ46" s="31">
        <v>45.89</v>
      </c>
      <c r="BA46" s="31">
        <v>41.08</v>
      </c>
      <c r="BB46" s="31">
        <v>57.4</v>
      </c>
      <c r="BC46" s="31">
        <v>82.64</v>
      </c>
      <c r="BD46" s="31">
        <v>20.09</v>
      </c>
      <c r="BE46" s="31">
        <v>22.44</v>
      </c>
      <c r="BF46" s="31">
        <v>78.88</v>
      </c>
      <c r="BG46" s="31">
        <v>72.64</v>
      </c>
      <c r="BH46" s="31">
        <v>46.81</v>
      </c>
      <c r="BI46" s="31">
        <v>41.57</v>
      </c>
    </row>
    <row r="47" spans="1:64" x14ac:dyDescent="0.25">
      <c r="A47" s="50">
        <f t="shared" si="1"/>
        <v>40</v>
      </c>
      <c r="B47" s="45" t="s">
        <v>113</v>
      </c>
      <c r="C47" s="46">
        <v>0.7</v>
      </c>
      <c r="D47" s="46">
        <v>-0.4</v>
      </c>
      <c r="E47" s="46">
        <v>-0.3</v>
      </c>
      <c r="F47" s="46">
        <v>1</v>
      </c>
      <c r="G47" s="46">
        <v>-0.2</v>
      </c>
      <c r="H47" s="46">
        <v>-0.4</v>
      </c>
      <c r="J47" s="14">
        <f t="shared" si="2"/>
        <v>50.233513513513508</v>
      </c>
      <c r="K47" s="14">
        <f t="shared" si="59"/>
        <v>47.945555555555558</v>
      </c>
      <c r="L47" s="14">
        <f t="shared" si="60"/>
        <v>52.401052631578949</v>
      </c>
      <c r="M47" s="19">
        <f t="shared" si="61"/>
        <v>54.051000000000002</v>
      </c>
      <c r="N47" s="19">
        <f t="shared" si="62"/>
        <v>46.68</v>
      </c>
      <c r="O47" s="19">
        <f t="shared" si="63"/>
        <v>61.422000000000004</v>
      </c>
      <c r="P47" s="14">
        <f t="shared" si="64"/>
        <v>48.819629629629631</v>
      </c>
      <c r="Q47" s="14">
        <f t="shared" si="65"/>
        <v>48.432307692307695</v>
      </c>
      <c r="R47" s="14">
        <f t="shared" si="66"/>
        <v>49.179285714285712</v>
      </c>
      <c r="T47">
        <v>1000</v>
      </c>
      <c r="U47" s="14">
        <v>52642.93</v>
      </c>
      <c r="V47" s="2">
        <v>2209.5700000000002</v>
      </c>
      <c r="W47" s="2">
        <v>91.64</v>
      </c>
      <c r="X47" s="23">
        <v>50.23</v>
      </c>
      <c r="Y47" s="19">
        <v>84.58</v>
      </c>
      <c r="Z47" s="19">
        <v>67.61</v>
      </c>
      <c r="AA47" s="19">
        <v>69.08</v>
      </c>
      <c r="AB47" s="19">
        <v>13.86</v>
      </c>
      <c r="AC47" s="19">
        <v>-1.73</v>
      </c>
      <c r="AD47" s="19">
        <v>46.91</v>
      </c>
      <c r="AE47" s="19">
        <v>56.43</v>
      </c>
      <c r="AF47" s="19">
        <v>56.55</v>
      </c>
      <c r="AG47" s="19">
        <v>88.53</v>
      </c>
      <c r="AH47" s="19">
        <v>58.69</v>
      </c>
      <c r="AI47" s="31">
        <v>98.98</v>
      </c>
      <c r="AJ47" s="31">
        <v>97.15</v>
      </c>
      <c r="AK47" s="31">
        <v>-1.72</v>
      </c>
      <c r="AL47" s="31">
        <v>99.2</v>
      </c>
      <c r="AM47" s="31">
        <v>12.5</v>
      </c>
      <c r="AN47" s="31">
        <v>13.67</v>
      </c>
      <c r="AO47" s="31">
        <v>64.7</v>
      </c>
      <c r="AP47" s="31">
        <v>8.98</v>
      </c>
      <c r="AQ47" s="31">
        <v>63.44</v>
      </c>
      <c r="AR47" s="31">
        <v>12.08</v>
      </c>
      <c r="AS47" s="31">
        <v>28.14</v>
      </c>
      <c r="AT47" s="31">
        <v>42.65</v>
      </c>
      <c r="AU47" s="31">
        <v>89.85</v>
      </c>
      <c r="AV47" s="31">
        <v>19.079999999999998</v>
      </c>
      <c r="AW47" s="31">
        <v>88.8</v>
      </c>
      <c r="AX47" s="31">
        <v>39.6</v>
      </c>
      <c r="AY47" s="31">
        <v>20.11</v>
      </c>
      <c r="AZ47" s="31">
        <v>38.39</v>
      </c>
      <c r="BA47" s="31">
        <v>36.5</v>
      </c>
      <c r="BB47" s="31">
        <v>61.33</v>
      </c>
      <c r="BC47" s="31">
        <v>82.82</v>
      </c>
      <c r="BD47" s="31">
        <v>23.06</v>
      </c>
      <c r="BE47" s="31">
        <v>26.65</v>
      </c>
      <c r="BF47" s="31">
        <v>74.52</v>
      </c>
      <c r="BG47" s="31">
        <v>66.38</v>
      </c>
      <c r="BH47" s="31">
        <v>60.32</v>
      </c>
      <c r="BI47" s="31">
        <v>50.95</v>
      </c>
    </row>
    <row r="48" spans="1:64" x14ac:dyDescent="0.25">
      <c r="A48" s="50">
        <f t="shared" si="1"/>
        <v>41</v>
      </c>
      <c r="B48" s="3" t="s">
        <v>70</v>
      </c>
      <c r="C48" s="25">
        <v>0.9</v>
      </c>
      <c r="D48" s="25">
        <v>-0.5</v>
      </c>
      <c r="E48" s="25">
        <v>-0.2</v>
      </c>
      <c r="F48" s="25">
        <v>1</v>
      </c>
      <c r="G48" s="25">
        <v>0</v>
      </c>
      <c r="H48" s="25">
        <v>-0.4</v>
      </c>
      <c r="J48" s="14">
        <f t="shared" si="2"/>
        <v>50.147837837837841</v>
      </c>
      <c r="K48" s="14">
        <f t="shared" si="59"/>
        <v>48.682777777777773</v>
      </c>
      <c r="L48" s="14">
        <f t="shared" si="60"/>
        <v>51.535789473684211</v>
      </c>
      <c r="M48" s="19">
        <f t="shared" si="61"/>
        <v>54.616999999999997</v>
      </c>
      <c r="N48" s="19">
        <f t="shared" si="62"/>
        <v>47.97</v>
      </c>
      <c r="O48" s="19">
        <f t="shared" si="63"/>
        <v>61.26400000000001</v>
      </c>
      <c r="P48" s="14">
        <f t="shared" si="64"/>
        <v>48.492592592592608</v>
      </c>
      <c r="Q48" s="14">
        <f t="shared" si="65"/>
        <v>48.956923076923076</v>
      </c>
      <c r="R48" s="14">
        <f t="shared" si="66"/>
        <v>48.061428571428571</v>
      </c>
      <c r="T48">
        <v>1000</v>
      </c>
      <c r="U48" s="14">
        <v>52537.24</v>
      </c>
      <c r="V48" s="2">
        <v>2315.2600000000002</v>
      </c>
      <c r="W48" s="2">
        <v>91.3</v>
      </c>
      <c r="X48" s="23">
        <v>50.15</v>
      </c>
      <c r="Y48" s="19">
        <v>89.66</v>
      </c>
      <c r="Z48" s="19">
        <v>65.569999999999993</v>
      </c>
      <c r="AA48" s="19">
        <v>67</v>
      </c>
      <c r="AB48" s="19">
        <v>12.76</v>
      </c>
      <c r="AC48" s="19">
        <v>4.8600000000000003</v>
      </c>
      <c r="AD48" s="19">
        <v>50.8</v>
      </c>
      <c r="AE48" s="19">
        <v>56.68</v>
      </c>
      <c r="AF48" s="19">
        <v>58.99</v>
      </c>
      <c r="AG48" s="19">
        <v>87.76</v>
      </c>
      <c r="AH48" s="19">
        <v>52.09</v>
      </c>
      <c r="AI48" s="31">
        <v>99.11</v>
      </c>
      <c r="AJ48" s="31">
        <v>97.07</v>
      </c>
      <c r="AK48" s="31">
        <v>18.600000000000001</v>
      </c>
      <c r="AL48" s="31">
        <v>99.2</v>
      </c>
      <c r="AM48" s="31">
        <v>10.4</v>
      </c>
      <c r="AN48" s="31">
        <v>10.85</v>
      </c>
      <c r="AO48" s="31">
        <v>66.28</v>
      </c>
      <c r="AP48" s="31">
        <v>14.62</v>
      </c>
      <c r="AQ48" s="31">
        <v>63.02</v>
      </c>
      <c r="AR48" s="31">
        <v>10.09</v>
      </c>
      <c r="AS48" s="31">
        <v>20.85</v>
      </c>
      <c r="AT48" s="31">
        <v>37.31</v>
      </c>
      <c r="AU48" s="31">
        <v>89.04</v>
      </c>
      <c r="AV48" s="31">
        <v>20.29</v>
      </c>
      <c r="AW48" s="31">
        <v>60.6</v>
      </c>
      <c r="AX48" s="31">
        <v>41.88</v>
      </c>
      <c r="AY48" s="31">
        <v>20.86</v>
      </c>
      <c r="AZ48" s="31">
        <v>46.45</v>
      </c>
      <c r="BA48" s="31">
        <v>39.53</v>
      </c>
      <c r="BB48" s="31">
        <v>64.06</v>
      </c>
      <c r="BC48" s="31">
        <v>82.89</v>
      </c>
      <c r="BD48" s="31">
        <v>19.760000000000002</v>
      </c>
      <c r="BE48" s="31">
        <v>22.88</v>
      </c>
      <c r="BF48" s="31">
        <v>76.45</v>
      </c>
      <c r="BG48" s="31">
        <v>69.88</v>
      </c>
      <c r="BH48" s="31">
        <v>55.19</v>
      </c>
      <c r="BI48" s="31">
        <v>52.14</v>
      </c>
    </row>
    <row r="49" spans="1:61" x14ac:dyDescent="0.25">
      <c r="A49" s="50">
        <f t="shared" si="1"/>
        <v>42</v>
      </c>
      <c r="B49" s="3" t="s">
        <v>70</v>
      </c>
      <c r="C49" s="25">
        <v>0.9</v>
      </c>
      <c r="D49" s="25">
        <v>-0.3</v>
      </c>
      <c r="E49" s="25">
        <v>-0.2</v>
      </c>
      <c r="F49" s="25">
        <v>0.6</v>
      </c>
      <c r="G49" s="25">
        <v>0.2</v>
      </c>
      <c r="H49" s="25">
        <v>0.1</v>
      </c>
      <c r="J49" s="14">
        <f t="shared" si="2"/>
        <v>49.116216216216216</v>
      </c>
      <c r="K49" s="14">
        <f t="shared" si="59"/>
        <v>49.754999999999995</v>
      </c>
      <c r="L49" s="14">
        <f t="shared" si="60"/>
        <v>48.511052631578949</v>
      </c>
      <c r="M49" s="19">
        <f t="shared" si="61"/>
        <v>50.487000000000002</v>
      </c>
      <c r="N49" s="19">
        <f t="shared" si="62"/>
        <v>49.534000000000006</v>
      </c>
      <c r="O49" s="19">
        <f t="shared" si="63"/>
        <v>51.44</v>
      </c>
      <c r="P49" s="14">
        <f t="shared" si="64"/>
        <v>48.608518518518522</v>
      </c>
      <c r="Q49" s="14">
        <f t="shared" si="65"/>
        <v>49.839999999999996</v>
      </c>
      <c r="R49" s="14">
        <f t="shared" si="66"/>
        <v>47.465000000000011</v>
      </c>
      <c r="T49">
        <v>1000</v>
      </c>
      <c r="U49" s="14">
        <v>52461.58</v>
      </c>
      <c r="V49" s="2">
        <v>2390.92</v>
      </c>
      <c r="W49" s="2">
        <v>91.04</v>
      </c>
      <c r="X49" s="23">
        <v>49.12</v>
      </c>
      <c r="Y49" s="19">
        <v>88.22</v>
      </c>
      <c r="Z49" s="19">
        <v>72.83</v>
      </c>
      <c r="AA49" s="19">
        <v>72.52</v>
      </c>
      <c r="AB49" s="19">
        <v>14.55</v>
      </c>
      <c r="AC49" s="19">
        <v>-0.45</v>
      </c>
      <c r="AD49" s="19">
        <v>26.02</v>
      </c>
      <c r="AE49" s="19">
        <v>53.59</v>
      </c>
      <c r="AF49" s="19">
        <v>56.49</v>
      </c>
      <c r="AG49" s="19">
        <v>87.98</v>
      </c>
      <c r="AH49" s="19">
        <v>33.119999999999997</v>
      </c>
      <c r="AI49" s="31">
        <v>99.42</v>
      </c>
      <c r="AJ49" s="31">
        <v>97.46</v>
      </c>
      <c r="AK49" s="31">
        <v>16.600000000000001</v>
      </c>
      <c r="AL49" s="31">
        <v>99.6</v>
      </c>
      <c r="AM49" s="31">
        <v>20.74</v>
      </c>
      <c r="AN49" s="31">
        <v>14.56</v>
      </c>
      <c r="AO49" s="31">
        <v>68.77</v>
      </c>
      <c r="AP49" s="31">
        <v>12.32</v>
      </c>
      <c r="AQ49" s="31">
        <v>68.92</v>
      </c>
      <c r="AR49" s="31">
        <v>11.34</v>
      </c>
      <c r="AS49" s="31">
        <v>26.64</v>
      </c>
      <c r="AT49" s="31">
        <v>26.8</v>
      </c>
      <c r="AU49" s="31">
        <v>84.75</v>
      </c>
      <c r="AV49" s="31">
        <v>29.85</v>
      </c>
      <c r="AW49" s="31">
        <v>78.8</v>
      </c>
      <c r="AX49" s="31">
        <v>40.840000000000003</v>
      </c>
      <c r="AY49" s="31">
        <v>16.11</v>
      </c>
      <c r="AZ49" s="31">
        <v>42.26</v>
      </c>
      <c r="BA49" s="31">
        <v>39.380000000000003</v>
      </c>
      <c r="BB49" s="31">
        <v>58.63</v>
      </c>
      <c r="BC49" s="31">
        <v>82.7</v>
      </c>
      <c r="BD49" s="31">
        <v>20.66</v>
      </c>
      <c r="BE49" s="31">
        <v>23.18</v>
      </c>
      <c r="BF49" s="31">
        <v>77.540000000000006</v>
      </c>
      <c r="BG49" s="31">
        <v>71.34</v>
      </c>
      <c r="BH49" s="31">
        <v>40.57</v>
      </c>
      <c r="BI49" s="31">
        <v>42.65</v>
      </c>
    </row>
    <row r="50" spans="1:61" x14ac:dyDescent="0.25">
      <c r="A50" s="50">
        <f t="shared" si="1"/>
        <v>43</v>
      </c>
      <c r="J50" s="14"/>
      <c r="K50" s="14"/>
      <c r="L50" s="14"/>
      <c r="M50" s="19"/>
      <c r="N50" s="19"/>
      <c r="O50" s="19"/>
      <c r="P50" s="14"/>
      <c r="Q50" s="14"/>
      <c r="R50" s="14"/>
      <c r="U50" s="14"/>
      <c r="X50" s="23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</row>
    <row r="51" spans="1:61" x14ac:dyDescent="0.25">
      <c r="A51" s="50">
        <f t="shared" si="1"/>
        <v>44</v>
      </c>
      <c r="J51" s="14"/>
      <c r="K51" s="14"/>
      <c r="L51" s="14"/>
      <c r="M51" s="19"/>
      <c r="N51" s="19"/>
      <c r="O51" s="19"/>
      <c r="P51" s="14"/>
      <c r="Q51" s="14"/>
      <c r="R51" s="14"/>
      <c r="U51" s="14"/>
      <c r="X51" s="23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</row>
    <row r="52" spans="1:61" x14ac:dyDescent="0.25">
      <c r="A52" s="50">
        <f t="shared" si="1"/>
        <v>45</v>
      </c>
      <c r="J52" s="14"/>
      <c r="K52" s="14"/>
      <c r="L52" s="14"/>
      <c r="M52" s="19"/>
      <c r="N52" s="19"/>
      <c r="O52" s="19"/>
      <c r="P52" s="14"/>
      <c r="Q52" s="14"/>
      <c r="R52" s="14"/>
      <c r="U52" s="14"/>
      <c r="X52" s="23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</row>
    <row r="53" spans="1:61" x14ac:dyDescent="0.25">
      <c r="A53" s="50">
        <f t="shared" si="1"/>
        <v>46</v>
      </c>
      <c r="J53" s="14"/>
      <c r="K53" s="14"/>
      <c r="L53" s="14"/>
      <c r="M53" s="19"/>
      <c r="N53" s="19"/>
      <c r="O53" s="19"/>
      <c r="P53" s="14"/>
      <c r="Q53" s="14"/>
      <c r="R53" s="14"/>
      <c r="U53" s="14"/>
      <c r="X53" s="23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</row>
    <row r="54" spans="1:61" x14ac:dyDescent="0.25">
      <c r="A54" s="50">
        <f t="shared" si="1"/>
        <v>47</v>
      </c>
      <c r="J54" s="14"/>
      <c r="K54" s="14"/>
      <c r="L54" s="14"/>
      <c r="M54" s="19"/>
      <c r="N54" s="19"/>
      <c r="O54" s="19"/>
      <c r="P54" s="14"/>
      <c r="Q54" s="14"/>
      <c r="R54" s="14"/>
      <c r="U54" s="14"/>
      <c r="X54" s="23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</row>
    <row r="55" spans="1:61" x14ac:dyDescent="0.25">
      <c r="A55" s="50">
        <f t="shared" si="1"/>
        <v>48</v>
      </c>
      <c r="J55" s="14"/>
      <c r="K55" s="14"/>
      <c r="L55" s="14"/>
      <c r="M55" s="19"/>
      <c r="N55" s="19"/>
      <c r="O55" s="19"/>
      <c r="P55" s="14"/>
      <c r="Q55" s="14"/>
      <c r="R55" s="14"/>
      <c r="U55" s="14"/>
      <c r="X55" s="23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</row>
    <row r="56" spans="1:61" x14ac:dyDescent="0.25">
      <c r="A56" s="50">
        <f t="shared" si="1"/>
        <v>49</v>
      </c>
      <c r="U56" s="12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</row>
    <row r="57" spans="1:61" x14ac:dyDescent="0.25">
      <c r="U57" s="12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</row>
    <row r="58" spans="1:61" x14ac:dyDescent="0.25">
      <c r="U58" s="12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</row>
    <row r="59" spans="1:61" x14ac:dyDescent="0.25">
      <c r="U59" s="12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</row>
    <row r="60" spans="1:61" x14ac:dyDescent="0.25">
      <c r="U60" s="12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</row>
    <row r="61" spans="1:61" x14ac:dyDescent="0.25">
      <c r="U61" s="12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</row>
    <row r="62" spans="1:61" x14ac:dyDescent="0.25">
      <c r="U62" s="12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</row>
    <row r="63" spans="1:61" x14ac:dyDescent="0.25">
      <c r="U63" s="12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</row>
    <row r="64" spans="1:61" x14ac:dyDescent="0.25">
      <c r="U64" s="12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</row>
    <row r="65" spans="21:61" x14ac:dyDescent="0.25">
      <c r="U65" s="12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</row>
    <row r="66" spans="21:61" x14ac:dyDescent="0.25">
      <c r="U66" s="12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</row>
    <row r="67" spans="21:61" x14ac:dyDescent="0.25">
      <c r="U67" s="12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</row>
    <row r="68" spans="21:61" x14ac:dyDescent="0.25">
      <c r="U68" s="12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</row>
    <row r="69" spans="21:61" x14ac:dyDescent="0.25">
      <c r="U69" s="12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</row>
    <row r="70" spans="21:61" x14ac:dyDescent="0.25">
      <c r="U70" s="12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</row>
    <row r="71" spans="21:61" x14ac:dyDescent="0.25">
      <c r="U71" s="12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</row>
    <row r="72" spans="21:61" x14ac:dyDescent="0.25">
      <c r="U72" s="12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</row>
    <row r="73" spans="21:61" x14ac:dyDescent="0.25">
      <c r="U73" s="12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</row>
    <row r="74" spans="21:61" x14ac:dyDescent="0.25">
      <c r="U74" s="12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</row>
    <row r="75" spans="21:61" x14ac:dyDescent="0.25">
      <c r="U75" s="12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</row>
    <row r="76" spans="21:61" x14ac:dyDescent="0.25"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</row>
    <row r="77" spans="21:61" x14ac:dyDescent="0.25"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</row>
    <row r="78" spans="21:61" x14ac:dyDescent="0.25"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</row>
    <row r="79" spans="21:61" x14ac:dyDescent="0.25"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</row>
    <row r="80" spans="21:61" x14ac:dyDescent="0.25"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</row>
    <row r="81" spans="35:61" x14ac:dyDescent="0.25"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</row>
    <row r="82" spans="35:61" x14ac:dyDescent="0.25"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</row>
  </sheetData>
  <conditionalFormatting sqref="Y91:Y100">
    <cfRule type="top10" priority="252" rank="20"/>
  </conditionalFormatting>
  <conditionalFormatting sqref="J72:J90">
    <cfRule type="top10" dxfId="343" priority="160" rank="2"/>
  </conditionalFormatting>
  <conditionalFormatting sqref="K72:K90">
    <cfRule type="top10" dxfId="342" priority="159" rank="2"/>
  </conditionalFormatting>
  <conditionalFormatting sqref="L72:L90">
    <cfRule type="top10" dxfId="341" priority="158" rank="2"/>
  </conditionalFormatting>
  <conditionalFormatting sqref="M72:M90">
    <cfRule type="top10" dxfId="340" priority="157" rank="2"/>
  </conditionalFormatting>
  <conditionalFormatting sqref="N72:N90">
    <cfRule type="top10" dxfId="339" priority="156" rank="2"/>
  </conditionalFormatting>
  <conditionalFormatting sqref="O72:O90">
    <cfRule type="top10" dxfId="338" priority="155" rank="2"/>
  </conditionalFormatting>
  <conditionalFormatting sqref="P72:P90">
    <cfRule type="top10" dxfId="337" priority="154" rank="2"/>
  </conditionalFormatting>
  <conditionalFormatting sqref="Q72:Q90">
    <cfRule type="top10" dxfId="336" priority="153" rank="2"/>
  </conditionalFormatting>
  <conditionalFormatting sqref="R72:R90">
    <cfRule type="top10" dxfId="335" priority="152" rank="2"/>
  </conditionalFormatting>
  <conditionalFormatting sqref="Y72:Y90">
    <cfRule type="top10" dxfId="334" priority="151" rank="2"/>
  </conditionalFormatting>
  <conditionalFormatting sqref="X66:X90">
    <cfRule type="top10" dxfId="333" priority="150" rank="2"/>
  </conditionalFormatting>
  <conditionalFormatting sqref="Z72:Z82">
    <cfRule type="top10" dxfId="332" priority="149" rank="2"/>
  </conditionalFormatting>
  <conditionalFormatting sqref="AA72:AA82">
    <cfRule type="top10" dxfId="331" priority="148" rank="2"/>
  </conditionalFormatting>
  <conditionalFormatting sqref="AB72:AB82">
    <cfRule type="top10" dxfId="330" priority="147" rank="2"/>
  </conditionalFormatting>
  <conditionalFormatting sqref="AC72:AC82">
    <cfRule type="top10" dxfId="329" priority="146" rank="2"/>
  </conditionalFormatting>
  <conditionalFormatting sqref="AD72:AD82">
    <cfRule type="top10" dxfId="328" priority="145" rank="2"/>
  </conditionalFormatting>
  <conditionalFormatting sqref="AE72:AE82">
    <cfRule type="top10" dxfId="327" priority="144" rank="2"/>
  </conditionalFormatting>
  <conditionalFormatting sqref="AF72:AF82">
    <cfRule type="top10" dxfId="326" priority="143" rank="2"/>
  </conditionalFormatting>
  <conditionalFormatting sqref="AG72:AG82">
    <cfRule type="top10" dxfId="325" priority="142" rank="2"/>
  </conditionalFormatting>
  <conditionalFormatting sqref="AH72:AH82">
    <cfRule type="top10" dxfId="324" priority="141" rank="2"/>
  </conditionalFormatting>
  <conditionalFormatting sqref="AI72:AI82">
    <cfRule type="top10" dxfId="323" priority="140" rank="2"/>
  </conditionalFormatting>
  <conditionalFormatting sqref="AJ72:AJ82">
    <cfRule type="top10" dxfId="322" priority="139" rank="2"/>
  </conditionalFormatting>
  <conditionalFormatting sqref="AK72:AK82">
    <cfRule type="top10" dxfId="321" priority="138" rank="2"/>
  </conditionalFormatting>
  <conditionalFormatting sqref="AL72:AL82">
    <cfRule type="top10" dxfId="320" priority="137" rank="2"/>
  </conditionalFormatting>
  <conditionalFormatting sqref="AM72:AM82">
    <cfRule type="top10" dxfId="319" priority="136" rank="2"/>
  </conditionalFormatting>
  <conditionalFormatting sqref="AN72:AN82">
    <cfRule type="top10" dxfId="318" priority="135" rank="2"/>
  </conditionalFormatting>
  <conditionalFormatting sqref="AO72:AO82">
    <cfRule type="top10" dxfId="317" priority="134" rank="2"/>
  </conditionalFormatting>
  <conditionalFormatting sqref="AP72:AP82">
    <cfRule type="top10" dxfId="316" priority="133" rank="2"/>
  </conditionalFormatting>
  <conditionalFormatting sqref="AQ72:AQ82">
    <cfRule type="top10" dxfId="315" priority="132" rank="2"/>
  </conditionalFormatting>
  <conditionalFormatting sqref="AR72:AR82">
    <cfRule type="top10" dxfId="314" priority="131" rank="2"/>
  </conditionalFormatting>
  <conditionalFormatting sqref="AS72:AS82">
    <cfRule type="top10" dxfId="313" priority="130" rank="2"/>
  </conditionalFormatting>
  <conditionalFormatting sqref="AT72:AT82">
    <cfRule type="top10" dxfId="312" priority="129" rank="2"/>
  </conditionalFormatting>
  <conditionalFormatting sqref="AU72:AU82">
    <cfRule type="top10" dxfId="311" priority="128" rank="2"/>
  </conditionalFormatting>
  <conditionalFormatting sqref="AV72:AV82">
    <cfRule type="top10" dxfId="310" priority="127" rank="2"/>
  </conditionalFormatting>
  <conditionalFormatting sqref="AW72:AW82">
    <cfRule type="top10" dxfId="309" priority="126" rank="2"/>
  </conditionalFormatting>
  <conditionalFormatting sqref="AX72:AX82">
    <cfRule type="top10" dxfId="308" priority="125" rank="2"/>
  </conditionalFormatting>
  <conditionalFormatting sqref="AY72:AY82">
    <cfRule type="top10" dxfId="307" priority="124" rank="2"/>
  </conditionalFormatting>
  <conditionalFormatting sqref="AZ72:AZ82">
    <cfRule type="top10" dxfId="306" priority="123" rank="2"/>
  </conditionalFormatting>
  <conditionalFormatting sqref="BA72:BA82">
    <cfRule type="top10" dxfId="305" priority="122" rank="2"/>
  </conditionalFormatting>
  <conditionalFormatting sqref="BB72:BB82">
    <cfRule type="top10" dxfId="304" priority="121" rank="2"/>
  </conditionalFormatting>
  <conditionalFormatting sqref="BC72:BC82">
    <cfRule type="top10" dxfId="303" priority="120" rank="2"/>
  </conditionalFormatting>
  <conditionalFormatting sqref="BD72:BD82">
    <cfRule type="top10" dxfId="302" priority="119" rank="2"/>
  </conditionalFormatting>
  <conditionalFormatting sqref="BE72:BE82">
    <cfRule type="top10" dxfId="301" priority="118" rank="2"/>
  </conditionalFormatting>
  <conditionalFormatting sqref="BF72:BF82">
    <cfRule type="top10" dxfId="300" priority="117" rank="2"/>
  </conditionalFormatting>
  <conditionalFormatting sqref="BG72:BG82">
    <cfRule type="top10" dxfId="299" priority="116" rank="2"/>
  </conditionalFormatting>
  <conditionalFormatting sqref="BH72:BH82">
    <cfRule type="top10" dxfId="298" priority="115" rank="2"/>
  </conditionalFormatting>
  <conditionalFormatting sqref="BI72:BI82">
    <cfRule type="top10" dxfId="297" priority="114" rank="2"/>
  </conditionalFormatting>
  <conditionalFormatting sqref="U72:U75">
    <cfRule type="top10" dxfId="296" priority="113" rank="2"/>
  </conditionalFormatting>
  <conditionalFormatting sqref="J8:J71">
    <cfRule type="top10" dxfId="295" priority="672" rank="2"/>
  </conditionalFormatting>
  <conditionalFormatting sqref="K8:K71">
    <cfRule type="top10" dxfId="294" priority="674" rank="2"/>
  </conditionalFormatting>
  <conditionalFormatting sqref="L8:L71">
    <cfRule type="top10" dxfId="293" priority="676" rank="2"/>
  </conditionalFormatting>
  <conditionalFormatting sqref="P8:P71">
    <cfRule type="top10" dxfId="292" priority="678" rank="2"/>
  </conditionalFormatting>
  <conditionalFormatting sqref="Q8:Q71">
    <cfRule type="top10" dxfId="291" priority="680" rank="2"/>
  </conditionalFormatting>
  <conditionalFormatting sqref="R8:R71">
    <cfRule type="top10" dxfId="290" priority="682" rank="2"/>
  </conditionalFormatting>
  <conditionalFormatting sqref="U8:U71">
    <cfRule type="top10" dxfId="289" priority="684" rank="2"/>
  </conditionalFormatting>
  <conditionalFormatting sqref="M8:M71">
    <cfRule type="top10" dxfId="288" priority="686" rank="2"/>
  </conditionalFormatting>
  <conditionalFormatting sqref="N8:N71">
    <cfRule type="top10" dxfId="287" priority="688" rank="2"/>
  </conditionalFormatting>
  <conditionalFormatting sqref="O8:O71">
    <cfRule type="top10" dxfId="286" priority="690" rank="2"/>
  </conditionalFormatting>
  <conditionalFormatting sqref="Y8:Y71">
    <cfRule type="top10" dxfId="285" priority="692" rank="2"/>
  </conditionalFormatting>
  <conditionalFormatting sqref="Z8:Z71">
    <cfRule type="top10" dxfId="284" priority="694" rank="2"/>
  </conditionalFormatting>
  <conditionalFormatting sqref="AA8:AA71">
    <cfRule type="top10" dxfId="283" priority="696" rank="2"/>
  </conditionalFormatting>
  <conditionalFormatting sqref="AB8:AB71">
    <cfRule type="top10" dxfId="282" priority="698" rank="2"/>
  </conditionalFormatting>
  <conditionalFormatting sqref="AC8:AC71">
    <cfRule type="top10" dxfId="281" priority="700" rank="2"/>
  </conditionalFormatting>
  <conditionalFormatting sqref="AD8:AD71">
    <cfRule type="top10" dxfId="280" priority="702" rank="2"/>
  </conditionalFormatting>
  <conditionalFormatting sqref="AE8:AE71">
    <cfRule type="top10" dxfId="279" priority="704" rank="2"/>
  </conditionalFormatting>
  <conditionalFormatting sqref="AF8:AF71">
    <cfRule type="top10" dxfId="278" priority="706" rank="2"/>
  </conditionalFormatting>
  <conditionalFormatting sqref="AG8:AG71">
    <cfRule type="top10" dxfId="277" priority="708" rank="2"/>
  </conditionalFormatting>
  <conditionalFormatting sqref="AH8:AH71">
    <cfRule type="top10" dxfId="276" priority="710" rank="2"/>
  </conditionalFormatting>
  <conditionalFormatting sqref="AI8:AI71">
    <cfRule type="top10" dxfId="275" priority="712" rank="2"/>
  </conditionalFormatting>
  <conditionalFormatting sqref="AJ8:AJ71">
    <cfRule type="top10" dxfId="274" priority="714" rank="2"/>
  </conditionalFormatting>
  <conditionalFormatting sqref="AK8:AK71">
    <cfRule type="top10" dxfId="273" priority="716" rank="2"/>
  </conditionalFormatting>
  <conditionalFormatting sqref="AL8:AL71">
    <cfRule type="top10" dxfId="272" priority="718" rank="2"/>
  </conditionalFormatting>
  <conditionalFormatting sqref="AM8:AM71">
    <cfRule type="top10" dxfId="271" priority="720" rank="2"/>
  </conditionalFormatting>
  <conditionalFormatting sqref="AN8:AN71">
    <cfRule type="top10" dxfId="270" priority="722" rank="2"/>
  </conditionalFormatting>
  <conditionalFormatting sqref="AO8:AO71">
    <cfRule type="top10" dxfId="269" priority="724" rank="2"/>
  </conditionalFormatting>
  <conditionalFormatting sqref="AP8:AP71">
    <cfRule type="top10" dxfId="268" priority="726" rank="2"/>
  </conditionalFormatting>
  <conditionalFormatting sqref="AQ8:AQ71">
    <cfRule type="top10" dxfId="267" priority="728" rank="2"/>
  </conditionalFormatting>
  <conditionalFormatting sqref="AR8:AR71">
    <cfRule type="top10" dxfId="266" priority="730" rank="2"/>
  </conditionalFormatting>
  <conditionalFormatting sqref="AS8:AS71">
    <cfRule type="top10" dxfId="265" priority="732" rank="2"/>
  </conditionalFormatting>
  <conditionalFormatting sqref="AT8:AT71">
    <cfRule type="top10" dxfId="264" priority="734" rank="2"/>
  </conditionalFormatting>
  <conditionalFormatting sqref="AU8:AU71">
    <cfRule type="top10" dxfId="263" priority="736" rank="2"/>
  </conditionalFormatting>
  <conditionalFormatting sqref="AV8:AV71">
    <cfRule type="top10" dxfId="262" priority="738" rank="2"/>
  </conditionalFormatting>
  <conditionalFormatting sqref="AW8:AW71">
    <cfRule type="top10" dxfId="261" priority="740" rank="2"/>
  </conditionalFormatting>
  <conditionalFormatting sqref="AX8:AX71">
    <cfRule type="top10" dxfId="260" priority="742" rank="2"/>
  </conditionalFormatting>
  <conditionalFormatting sqref="AY8:AY71">
    <cfRule type="top10" dxfId="259" priority="744" rank="2"/>
  </conditionalFormatting>
  <conditionalFormatting sqref="AZ8:AZ71">
    <cfRule type="top10" dxfId="258" priority="746" rank="2"/>
  </conditionalFormatting>
  <conditionalFormatting sqref="BA8:BA71">
    <cfRule type="top10" dxfId="257" priority="748" rank="2"/>
  </conditionalFormatting>
  <conditionalFormatting sqref="BB8:BB71">
    <cfRule type="top10" dxfId="256" priority="750" rank="2"/>
  </conditionalFormatting>
  <conditionalFormatting sqref="BC8:BC71">
    <cfRule type="top10" dxfId="255" priority="752" rank="2"/>
  </conditionalFormatting>
  <conditionalFormatting sqref="BD8:BD71">
    <cfRule type="top10" dxfId="254" priority="754" rank="2"/>
  </conditionalFormatting>
  <conditionalFormatting sqref="BE8:BE71">
    <cfRule type="top10" dxfId="253" priority="756" rank="2"/>
  </conditionalFormatting>
  <conditionalFormatting sqref="BF8:BF71">
    <cfRule type="top10" dxfId="252" priority="758" rank="2"/>
  </conditionalFormatting>
  <conditionalFormatting sqref="BG8:BG71">
    <cfRule type="top10" dxfId="251" priority="760" rank="2"/>
  </conditionalFormatting>
  <conditionalFormatting sqref="BH8:BH71">
    <cfRule type="top10" dxfId="250" priority="762" rank="2"/>
  </conditionalFormatting>
  <conditionalFormatting sqref="BI8:BI71">
    <cfRule type="top10" dxfId="249" priority="764" rank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85"/>
  <sheetViews>
    <sheetView topLeftCell="A11" zoomScale="85" zoomScaleNormal="85" workbookViewId="0">
      <selection activeCell="AF26" sqref="AF26"/>
    </sheetView>
  </sheetViews>
  <sheetFormatPr defaultRowHeight="15" x14ac:dyDescent="0.25"/>
  <cols>
    <col min="1" max="1" width="13.7109375" style="25" customWidth="1"/>
    <col min="2" max="2" width="52.42578125" style="3" customWidth="1"/>
    <col min="3" max="8" width="13.28515625" style="3" customWidth="1"/>
    <col min="9" max="9" width="9.140625" style="25"/>
    <col min="10" max="10" width="11" style="34" bestFit="1" customWidth="1"/>
    <col min="11" max="13" width="11" style="12" customWidth="1"/>
    <col min="14" max="14" width="12.28515625" style="34" bestFit="1" customWidth="1"/>
    <col min="15" max="16" width="12.28515625" style="12" customWidth="1"/>
    <col min="17" max="17" width="11" style="34" bestFit="1" customWidth="1"/>
    <col min="18" max="18" width="11" style="34" customWidth="1"/>
    <col min="19" max="19" width="11" style="12" customWidth="1"/>
    <col min="20" max="20" width="11" style="39" bestFit="1" customWidth="1"/>
    <col min="21" max="22" width="11" style="17" customWidth="1"/>
    <col min="23" max="23" width="12.28515625" style="39" bestFit="1" customWidth="1"/>
    <col min="24" max="24" width="12.28515625" style="17" customWidth="1"/>
    <col min="25" max="25" width="11" style="39" bestFit="1" customWidth="1"/>
    <col min="26" max="26" width="11" style="17" customWidth="1"/>
    <col min="27" max="27" width="11" style="34" bestFit="1" customWidth="1"/>
    <col min="28" max="29" width="11" style="12" customWidth="1"/>
    <col min="30" max="30" width="12.28515625" style="34" bestFit="1" customWidth="1"/>
    <col min="31" max="31" width="12.28515625" style="12" customWidth="1"/>
    <col min="32" max="32" width="11" style="34" bestFit="1" customWidth="1"/>
    <col min="33" max="33" width="11" style="12" customWidth="1"/>
    <col min="34" max="35" width="9.140625" style="25"/>
    <col min="36" max="38" width="9.140625" style="27"/>
    <col min="39" max="39" width="13" style="26" customWidth="1"/>
    <col min="40" max="41" width="9.140625" style="28"/>
    <col min="42" max="43" width="9.140625" style="28" customWidth="1"/>
    <col min="44" max="49" width="9.140625" style="28"/>
    <col min="50" max="16384" width="9.140625" style="25"/>
  </cols>
  <sheetData>
    <row r="1" spans="1:79" x14ac:dyDescent="0.25">
      <c r="AI1" s="10" t="s">
        <v>69</v>
      </c>
    </row>
    <row r="2" spans="1:79" x14ac:dyDescent="0.25">
      <c r="J2" s="16" t="s">
        <v>82</v>
      </c>
      <c r="K2" s="16"/>
      <c r="L2" s="16"/>
      <c r="M2" s="16"/>
      <c r="AN2" s="28" t="s">
        <v>53</v>
      </c>
      <c r="AX2" s="25" t="s">
        <v>54</v>
      </c>
    </row>
    <row r="3" spans="1:79" x14ac:dyDescent="0.25">
      <c r="AI3" s="3" t="s">
        <v>52</v>
      </c>
      <c r="AJ3" s="25">
        <f>MATCH(MAX(AJ8:AJ137),AJ8:AJ137,0)</f>
        <v>19</v>
      </c>
      <c r="AK3" s="25">
        <f>MATCH(MIN(AK8:AK137),AK8:AK137,0)</f>
        <v>19</v>
      </c>
      <c r="AL3" s="25">
        <f t="shared" ref="AL3:BX3" si="0">MATCH(MAX(AL8:AL137),AL8:AL137,0)</f>
        <v>19</v>
      </c>
      <c r="AM3" s="26">
        <f t="shared" si="0"/>
        <v>19</v>
      </c>
      <c r="AN3" s="28">
        <f t="shared" si="0"/>
        <v>72</v>
      </c>
      <c r="AO3" s="28">
        <f t="shared" si="0"/>
        <v>50</v>
      </c>
      <c r="AP3" s="28">
        <f t="shared" si="0"/>
        <v>74</v>
      </c>
      <c r="AQ3" s="28">
        <f t="shared" si="0"/>
        <v>74</v>
      </c>
      <c r="AR3" s="28">
        <f t="shared" si="0"/>
        <v>51</v>
      </c>
      <c r="AS3" s="28">
        <f t="shared" si="0"/>
        <v>47</v>
      </c>
      <c r="AT3" s="28">
        <f t="shared" si="0"/>
        <v>63</v>
      </c>
      <c r="AU3" s="28">
        <f t="shared" si="0"/>
        <v>47</v>
      </c>
      <c r="AV3" s="28">
        <f t="shared" si="0"/>
        <v>44</v>
      </c>
      <c r="AW3" s="28">
        <f t="shared" si="0"/>
        <v>67</v>
      </c>
      <c r="AX3" s="25">
        <f t="shared" si="0"/>
        <v>46</v>
      </c>
      <c r="AY3" s="25">
        <f t="shared" si="0"/>
        <v>72</v>
      </c>
      <c r="AZ3" s="25">
        <f t="shared" si="0"/>
        <v>73</v>
      </c>
      <c r="BA3" s="25">
        <f t="shared" si="0"/>
        <v>44</v>
      </c>
      <c r="BB3" s="25">
        <f t="shared" si="0"/>
        <v>51</v>
      </c>
      <c r="BC3" s="25">
        <f t="shared" si="0"/>
        <v>49</v>
      </c>
      <c r="BD3" s="25">
        <f t="shared" si="0"/>
        <v>72</v>
      </c>
      <c r="BE3" s="25">
        <f t="shared" si="0"/>
        <v>51</v>
      </c>
      <c r="BF3" s="25">
        <f t="shared" si="0"/>
        <v>62</v>
      </c>
      <c r="BG3" s="25">
        <f t="shared" si="0"/>
        <v>57</v>
      </c>
      <c r="BH3" s="25">
        <f t="shared" si="0"/>
        <v>50</v>
      </c>
      <c r="BI3" s="25">
        <f t="shared" si="0"/>
        <v>49</v>
      </c>
      <c r="BJ3" s="25">
        <f t="shared" si="0"/>
        <v>50</v>
      </c>
      <c r="BK3" s="25">
        <f t="shared" si="0"/>
        <v>74</v>
      </c>
      <c r="BL3" s="25">
        <f t="shared" si="0"/>
        <v>75</v>
      </c>
      <c r="BM3" s="25">
        <f t="shared" si="0"/>
        <v>72</v>
      </c>
      <c r="BN3" s="25">
        <f t="shared" si="0"/>
        <v>54</v>
      </c>
      <c r="BO3" s="25">
        <f t="shared" si="0"/>
        <v>63</v>
      </c>
      <c r="BP3" s="25">
        <f t="shared" si="0"/>
        <v>70</v>
      </c>
      <c r="BQ3" s="25">
        <f t="shared" si="0"/>
        <v>63</v>
      </c>
      <c r="BR3" s="25">
        <f t="shared" si="0"/>
        <v>55</v>
      </c>
      <c r="BS3" s="25">
        <f t="shared" si="0"/>
        <v>50</v>
      </c>
      <c r="BT3" s="25">
        <f t="shared" si="0"/>
        <v>50</v>
      </c>
      <c r="BU3" s="25">
        <f t="shared" si="0"/>
        <v>74</v>
      </c>
      <c r="BV3" s="25">
        <f t="shared" si="0"/>
        <v>47</v>
      </c>
      <c r="BW3" s="25">
        <f t="shared" si="0"/>
        <v>64</v>
      </c>
      <c r="BX3" s="25">
        <f t="shared" si="0"/>
        <v>67</v>
      </c>
    </row>
    <row r="4" spans="1:79" x14ac:dyDescent="0.25">
      <c r="AI4" s="3"/>
      <c r="AJ4" s="25"/>
      <c r="AK4" s="25"/>
      <c r="AL4" s="25"/>
    </row>
    <row r="5" spans="1:79" x14ac:dyDescent="0.25">
      <c r="J5" s="35" t="s">
        <v>78</v>
      </c>
      <c r="N5" s="38"/>
      <c r="O5" s="49"/>
      <c r="P5" s="13"/>
      <c r="T5" s="40" t="s">
        <v>53</v>
      </c>
      <c r="W5" s="38"/>
      <c r="X5" s="18"/>
      <c r="AA5" s="35" t="s">
        <v>77</v>
      </c>
      <c r="AD5" s="38"/>
      <c r="AE5" s="13"/>
      <c r="AI5" s="3"/>
      <c r="AM5" s="28" t="s">
        <v>55</v>
      </c>
      <c r="AN5" s="28" t="s">
        <v>57</v>
      </c>
      <c r="AO5" s="28" t="s">
        <v>57</v>
      </c>
      <c r="AP5" s="28" t="s">
        <v>57</v>
      </c>
      <c r="AQ5" s="28" t="s">
        <v>57</v>
      </c>
      <c r="AR5" s="28" t="s">
        <v>57</v>
      </c>
      <c r="AS5" s="28" t="s">
        <v>56</v>
      </c>
      <c r="AT5" s="28" t="s">
        <v>56</v>
      </c>
      <c r="AU5" s="28" t="s">
        <v>56</v>
      </c>
      <c r="AV5" s="28" t="s">
        <v>56</v>
      </c>
      <c r="AW5" s="28" t="s">
        <v>56</v>
      </c>
      <c r="AX5" s="5" t="s">
        <v>57</v>
      </c>
      <c r="AY5" s="5" t="s">
        <v>57</v>
      </c>
      <c r="AZ5" s="5" t="s">
        <v>57</v>
      </c>
      <c r="BA5" s="5" t="s">
        <v>57</v>
      </c>
      <c r="BB5" s="5" t="s">
        <v>57</v>
      </c>
      <c r="BC5" s="5" t="s">
        <v>57</v>
      </c>
      <c r="BD5" s="5" t="s">
        <v>57</v>
      </c>
      <c r="BE5" s="5" t="s">
        <v>57</v>
      </c>
      <c r="BF5" s="5" t="s">
        <v>57</v>
      </c>
      <c r="BG5" s="5" t="s">
        <v>57</v>
      </c>
      <c r="BH5" s="5" t="s">
        <v>57</v>
      </c>
      <c r="BI5" s="5" t="s">
        <v>57</v>
      </c>
      <c r="BJ5" s="5" t="s">
        <v>57</v>
      </c>
      <c r="BK5" s="5" t="s">
        <v>56</v>
      </c>
      <c r="BL5" s="5" t="s">
        <v>56</v>
      </c>
      <c r="BM5" s="5" t="s">
        <v>56</v>
      </c>
      <c r="BN5" s="5" t="s">
        <v>56</v>
      </c>
      <c r="BO5" s="5" t="s">
        <v>56</v>
      </c>
      <c r="BP5" s="5" t="s">
        <v>56</v>
      </c>
      <c r="BQ5" s="5" t="s">
        <v>56</v>
      </c>
      <c r="BR5" s="5" t="s">
        <v>56</v>
      </c>
      <c r="BS5" s="5" t="s">
        <v>56</v>
      </c>
      <c r="BT5" s="5" t="s">
        <v>56</v>
      </c>
      <c r="BU5" s="5" t="s">
        <v>56</v>
      </c>
      <c r="BV5" s="5" t="s">
        <v>56</v>
      </c>
      <c r="BW5" s="5" t="s">
        <v>56</v>
      </c>
      <c r="BX5" s="5" t="s">
        <v>56</v>
      </c>
    </row>
    <row r="6" spans="1:79" x14ac:dyDescent="0.25">
      <c r="C6" s="3" t="s">
        <v>42</v>
      </c>
      <c r="D6" s="3" t="s">
        <v>43</v>
      </c>
      <c r="E6" s="3" t="s">
        <v>44</v>
      </c>
      <c r="F6" s="3" t="s">
        <v>45</v>
      </c>
      <c r="G6" s="3" t="s">
        <v>46</v>
      </c>
      <c r="H6" s="3" t="s">
        <v>71</v>
      </c>
      <c r="J6" s="36" t="s">
        <v>79</v>
      </c>
      <c r="K6" s="13" t="s">
        <v>104</v>
      </c>
      <c r="L6" s="13" t="s">
        <v>102</v>
      </c>
      <c r="M6" s="13" t="s">
        <v>103</v>
      </c>
      <c r="N6" s="36" t="s">
        <v>81</v>
      </c>
      <c r="O6" s="13" t="s">
        <v>102</v>
      </c>
      <c r="P6" s="13" t="s">
        <v>103</v>
      </c>
      <c r="Q6" s="36" t="s">
        <v>80</v>
      </c>
      <c r="R6" s="13" t="s">
        <v>102</v>
      </c>
      <c r="S6" s="13" t="s">
        <v>103</v>
      </c>
      <c r="T6" s="41" t="s">
        <v>79</v>
      </c>
      <c r="U6" s="18" t="s">
        <v>102</v>
      </c>
      <c r="V6" s="18" t="s">
        <v>103</v>
      </c>
      <c r="W6" s="41" t="s">
        <v>81</v>
      </c>
      <c r="X6" s="18" t="s">
        <v>103</v>
      </c>
      <c r="Y6" s="41" t="s">
        <v>80</v>
      </c>
      <c r="Z6" s="18" t="s">
        <v>103</v>
      </c>
      <c r="AA6" s="36" t="s">
        <v>79</v>
      </c>
      <c r="AB6" s="13" t="s">
        <v>102</v>
      </c>
      <c r="AC6" s="13" t="s">
        <v>103</v>
      </c>
      <c r="AD6" s="36" t="s">
        <v>81</v>
      </c>
      <c r="AE6" s="13" t="s">
        <v>103</v>
      </c>
      <c r="AF6" s="36" t="s">
        <v>80</v>
      </c>
      <c r="AG6" s="13" t="s">
        <v>103</v>
      </c>
      <c r="AI6" s="25" t="s">
        <v>0</v>
      </c>
      <c r="AJ6" s="27" t="s">
        <v>1</v>
      </c>
      <c r="AK6" s="27" t="s">
        <v>2</v>
      </c>
      <c r="AL6" s="27" t="s">
        <v>3</v>
      </c>
      <c r="AM6" s="26" t="s">
        <v>4</v>
      </c>
      <c r="AN6" s="28" t="s">
        <v>5</v>
      </c>
      <c r="AO6" s="28" t="s">
        <v>6</v>
      </c>
      <c r="AP6" s="28" t="s">
        <v>7</v>
      </c>
      <c r="AQ6" s="28" t="s">
        <v>8</v>
      </c>
      <c r="AR6" s="28" t="s">
        <v>9</v>
      </c>
      <c r="AS6" s="28" t="s">
        <v>10</v>
      </c>
      <c r="AT6" s="28" t="s">
        <v>11</v>
      </c>
      <c r="AU6" s="28" t="s">
        <v>12</v>
      </c>
      <c r="AV6" s="28" t="s">
        <v>13</v>
      </c>
      <c r="AW6" s="28" t="s">
        <v>14</v>
      </c>
      <c r="AX6" s="25" t="s">
        <v>15</v>
      </c>
      <c r="AY6" s="25" t="s">
        <v>16</v>
      </c>
      <c r="AZ6" s="25" t="s">
        <v>17</v>
      </c>
      <c r="BA6" s="25" t="s">
        <v>18</v>
      </c>
      <c r="BB6" s="25" t="s">
        <v>19</v>
      </c>
      <c r="BC6" s="25" t="s">
        <v>20</v>
      </c>
      <c r="BD6" s="25" t="s">
        <v>21</v>
      </c>
      <c r="BE6" s="25" t="s">
        <v>22</v>
      </c>
      <c r="BF6" s="25" t="s">
        <v>23</v>
      </c>
      <c r="BG6" s="25" t="s">
        <v>24</v>
      </c>
      <c r="BH6" s="25" t="s">
        <v>25</v>
      </c>
      <c r="BI6" s="25" t="s">
        <v>26</v>
      </c>
      <c r="BJ6" s="25" t="s">
        <v>27</v>
      </c>
      <c r="BK6" s="25" t="s">
        <v>28</v>
      </c>
      <c r="BL6" s="25" t="s">
        <v>29</v>
      </c>
      <c r="BM6" s="25" t="s">
        <v>30</v>
      </c>
      <c r="BN6" s="25" t="s">
        <v>31</v>
      </c>
      <c r="BO6" s="25" t="s">
        <v>32</v>
      </c>
      <c r="BP6" s="25" t="s">
        <v>33</v>
      </c>
      <c r="BQ6" s="25" t="s">
        <v>34</v>
      </c>
      <c r="BR6" s="25" t="s">
        <v>35</v>
      </c>
      <c r="BS6" s="25" t="s">
        <v>36</v>
      </c>
      <c r="BT6" s="25" t="s">
        <v>37</v>
      </c>
      <c r="BU6" s="25" t="s">
        <v>38</v>
      </c>
      <c r="BV6" s="25" t="s">
        <v>39</v>
      </c>
      <c r="BW6" s="25" t="s">
        <v>40</v>
      </c>
      <c r="BX6" s="25" t="s">
        <v>41</v>
      </c>
    </row>
    <row r="8" spans="1:79" x14ac:dyDescent="0.25">
      <c r="B8" s="3" t="s">
        <v>47</v>
      </c>
      <c r="C8" s="3" t="s">
        <v>59</v>
      </c>
      <c r="J8" s="37">
        <f>SUM(AN8:BX8)/COUNT(AN8:BX8)</f>
        <v>49.170270270270272</v>
      </c>
      <c r="K8" s="14">
        <f>_xlfn.STDEV.P(W8,Y8,AD8,AF8)</f>
        <v>2.709445347688054</v>
      </c>
      <c r="L8" s="14">
        <f>MAX(_xlfn.STDEV.P(N8,Q8),_xlfn.STDEV.P(T8,AA8))</f>
        <v>1.6648148148148252</v>
      </c>
      <c r="M8" s="14">
        <f>_xlfn.STDEV.P(AN8:BX8)</f>
        <v>29.264494443986028</v>
      </c>
      <c r="N8" s="37">
        <f>(SUM(AN8:AR8)+SUM(AX8:BJ8))/(COUNT(AN8:AR8)+COUNT(AX8:BJ8))</f>
        <v>48.939999999999991</v>
      </c>
      <c r="O8" s="14">
        <f>_xlfn.STDEV.P(W8,AD8)</f>
        <v>0.19661538461537731</v>
      </c>
      <c r="P8" s="14">
        <f>_xlfn.STDEV.P(AN8:AR8,AX8:BJ8)</f>
        <v>35.15704749959653</v>
      </c>
      <c r="Q8" s="37">
        <f>(SUM(AS8:AW8)+SUM(BK8:BX8))/(COUNT(AS8:AW8)+COUNT(BK8:BX8))</f>
        <v>49.388421052631585</v>
      </c>
      <c r="R8" s="37">
        <f>_xlfn.STDEV.P(Y8,AF8)</f>
        <v>3.498428571428569</v>
      </c>
      <c r="S8" s="14">
        <f>_xlfn.STDEV.P(AS8:AW8,BK8:BX8)</f>
        <v>22.286426188237701</v>
      </c>
      <c r="T8" s="42">
        <f>AVERAGE(AN8:AW8)</f>
        <v>51.6</v>
      </c>
      <c r="U8" s="19">
        <f>_xlfn.STDEV.P(W8,Y8)</f>
        <v>2.9439999999999991</v>
      </c>
      <c r="V8" s="19">
        <f>_xlfn.STDEV.P(AN8:AW8)</f>
        <v>28.237558322206255</v>
      </c>
      <c r="W8" s="42">
        <f>(SUM(AN8:AR8))/(COUNT(AN8:AR8))</f>
        <v>48.656000000000006</v>
      </c>
      <c r="X8" s="19">
        <f>_xlfn.STDEV.P(AN8:AR8)</f>
        <v>34.472330121417649</v>
      </c>
      <c r="Y8" s="42">
        <f>(SUM(AS8:AW8))/(COUNT(AS8:AW8))</f>
        <v>54.544000000000004</v>
      </c>
      <c r="Z8" s="19">
        <f>_xlfn.STDEV.P(AS8:AW8)</f>
        <v>19.724187790629038</v>
      </c>
      <c r="AA8" s="37">
        <f>AVERAGE(AX8:BX8)</f>
        <v>48.270370370370351</v>
      </c>
      <c r="AB8" s="14">
        <f>_xlfn.STDEV.P(AD8,AF8)</f>
        <v>0.75104395604394725</v>
      </c>
      <c r="AC8" s="14">
        <f>_xlfn.STDEV.P(AX8:BX8)</f>
        <v>29.585216213192446</v>
      </c>
      <c r="AD8" s="37">
        <f>(SUM(AX8:BJ8))/(COUNT(AX8:BJ8))</f>
        <v>49.049230769230761</v>
      </c>
      <c r="AE8" s="14">
        <f>_xlfn.STDEV.P(AX8:BJ8)</f>
        <v>35.416269286551277</v>
      </c>
      <c r="AF8" s="37">
        <f>(SUM(BK8:BX8))/(COUNT(BK8:BX8))</f>
        <v>47.547142857142866</v>
      </c>
      <c r="AG8" s="14">
        <f>_xlfn.STDEV.P(BK8:BX8)</f>
        <v>22.852678626545348</v>
      </c>
      <c r="AI8" s="25">
        <v>1000</v>
      </c>
      <c r="AJ8" s="14">
        <v>52468.91</v>
      </c>
      <c r="AK8" s="27">
        <v>2383.59</v>
      </c>
      <c r="AL8" s="27">
        <v>91.08</v>
      </c>
      <c r="AM8" s="23">
        <v>49.17</v>
      </c>
      <c r="AN8" s="19">
        <v>86.97</v>
      </c>
      <c r="AO8" s="19">
        <v>70.44</v>
      </c>
      <c r="AP8" s="19">
        <v>70.760000000000005</v>
      </c>
      <c r="AQ8" s="19">
        <v>15.68</v>
      </c>
      <c r="AR8" s="19">
        <v>-0.56999999999999995</v>
      </c>
      <c r="AS8" s="19">
        <v>38.49</v>
      </c>
      <c r="AT8" s="19">
        <v>55.53</v>
      </c>
      <c r="AU8" s="19">
        <v>57.53</v>
      </c>
      <c r="AV8" s="19">
        <v>88.91</v>
      </c>
      <c r="AW8" s="19">
        <v>32.26</v>
      </c>
      <c r="AX8" s="31">
        <v>99.16</v>
      </c>
      <c r="AY8" s="31">
        <v>97.11</v>
      </c>
      <c r="AZ8" s="31">
        <v>14.6</v>
      </c>
      <c r="BA8" s="31">
        <v>99.6</v>
      </c>
      <c r="BB8" s="31">
        <v>18.079999999999998</v>
      </c>
      <c r="BC8" s="31">
        <v>13.33</v>
      </c>
      <c r="BD8" s="31">
        <v>65.349999999999994</v>
      </c>
      <c r="BE8" s="31">
        <v>11.7</v>
      </c>
      <c r="BF8" s="31">
        <v>66.959999999999994</v>
      </c>
      <c r="BG8" s="31">
        <v>13.16</v>
      </c>
      <c r="BH8" s="31">
        <v>27.6</v>
      </c>
      <c r="BI8" s="31">
        <v>26.38</v>
      </c>
      <c r="BJ8" s="31">
        <v>84.61</v>
      </c>
      <c r="BK8" s="31">
        <v>23.4</v>
      </c>
      <c r="BL8" s="31">
        <v>87.4</v>
      </c>
      <c r="BM8" s="31">
        <v>40.520000000000003</v>
      </c>
      <c r="BN8" s="31">
        <v>18.61</v>
      </c>
      <c r="BO8" s="31">
        <v>41.54</v>
      </c>
      <c r="BP8" s="31">
        <v>41.27</v>
      </c>
      <c r="BQ8" s="31">
        <v>60.42</v>
      </c>
      <c r="BR8" s="31">
        <v>82.84</v>
      </c>
      <c r="BS8" s="31">
        <v>21.62</v>
      </c>
      <c r="BT8" s="31">
        <v>26.67</v>
      </c>
      <c r="BU8" s="31">
        <v>77.180000000000007</v>
      </c>
      <c r="BV8" s="31">
        <v>70.86</v>
      </c>
      <c r="BW8" s="31">
        <v>36.840000000000003</v>
      </c>
      <c r="BX8" s="31">
        <v>36.49</v>
      </c>
      <c r="CA8" s="25" t="str">
        <f>B8</f>
        <v>UCBT no change point detection</v>
      </c>
    </row>
    <row r="9" spans="1:79" x14ac:dyDescent="0.25">
      <c r="J9" s="37"/>
      <c r="K9" s="14"/>
      <c r="L9" s="14"/>
      <c r="M9" s="14"/>
      <c r="N9" s="37"/>
      <c r="O9" s="14"/>
      <c r="P9" s="14"/>
      <c r="Q9" s="37"/>
      <c r="R9" s="37"/>
      <c r="S9" s="14"/>
      <c r="T9" s="42"/>
      <c r="U9" s="19"/>
      <c r="V9" s="19"/>
      <c r="W9" s="42"/>
      <c r="X9" s="19"/>
      <c r="Y9" s="42"/>
      <c r="Z9" s="19"/>
      <c r="AA9" s="37"/>
      <c r="AB9" s="14"/>
      <c r="AC9" s="14"/>
      <c r="AD9" s="37"/>
      <c r="AE9" s="14"/>
      <c r="AF9" s="37"/>
      <c r="AG9" s="14"/>
      <c r="AJ9" s="14"/>
      <c r="AM9" s="23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</row>
    <row r="10" spans="1:79" x14ac:dyDescent="0.25">
      <c r="B10" s="3" t="s">
        <v>49</v>
      </c>
      <c r="C10" s="3" t="s">
        <v>58</v>
      </c>
      <c r="D10" s="3" t="s">
        <v>60</v>
      </c>
      <c r="E10" s="3" t="s">
        <v>61</v>
      </c>
      <c r="J10" s="37">
        <f>SUM(AN10:BX10)/COUNT(AN10:BX10)</f>
        <v>48.758378378378374</v>
      </c>
      <c r="K10" s="14">
        <f>_xlfn.STDEV.P(W10,Y10,AD10,AF10)</f>
        <v>7.5787429784137741</v>
      </c>
      <c r="L10" s="14">
        <f>MAX(_xlfn.STDEV.P(N10,Q10),_xlfn.STDEV.P(T10,AA10))</f>
        <v>5.246203703703701</v>
      </c>
      <c r="M10" s="14">
        <f>_xlfn.STDEV.P(AN10:BX10)</f>
        <v>30.248842686238913</v>
      </c>
      <c r="N10" s="37">
        <f>(SUM(AN10:AR10)+SUM(AX10:BJ10))/(COUNT(AN10:AR10)+COUNT(AX10:BJ10))</f>
        <v>49.101666666666659</v>
      </c>
      <c r="O10" s="14">
        <f t="shared" ref="O10:O42" si="1">_xlfn.STDEV.P(W10,AD10)</f>
        <v>7.7769230769238362E-2</v>
      </c>
      <c r="P10" s="14">
        <f t="shared" ref="P10:P42" si="2">_xlfn.STDEV.P(AN10:AR10,AX10:BJ10)</f>
        <v>35.668484572051383</v>
      </c>
      <c r="Q10" s="37">
        <f t="shared" ref="Q10:Q42" si="3">(SUM(AS10:AW10)+SUM(BK10:BX10))/(COUNT(AS10:AW10)+COUNT(BK10:BX10))</f>
        <v>48.433157894736844</v>
      </c>
      <c r="R10" s="37">
        <f t="shared" ref="R10:R42" si="4">_xlfn.STDEV.P(Y10,AF10)</f>
        <v>10.302642857142883</v>
      </c>
      <c r="S10" s="14">
        <f t="shared" ref="S10:S42" si="5">_xlfn.STDEV.P(AS10:AW10,BK10:BX10)</f>
        <v>24.006859557575918</v>
      </c>
      <c r="T10" s="42">
        <f t="shared" ref="T10:T42" si="6">AVERAGE(AN10:AW10)</f>
        <v>56.414999999999999</v>
      </c>
      <c r="U10" s="19">
        <f t="shared" ref="U10:U42" si="7">_xlfn.STDEV.P(W10,Y10)</f>
        <v>7.2009999999999721</v>
      </c>
      <c r="V10" s="19">
        <f t="shared" ref="V10:V42" si="8">_xlfn.STDEV.P(AN10:AW10)</f>
        <v>29.099222755943163</v>
      </c>
      <c r="W10" s="42">
        <f t="shared" ref="W10:W42" si="9">(SUM(AN10:AR10))/(COUNT(AN10:AR10))</f>
        <v>49.214000000000006</v>
      </c>
      <c r="X10" s="19">
        <f t="shared" ref="X10:X42" si="10">_xlfn.STDEV.P(AN10:AR10)</f>
        <v>35.395251432925299</v>
      </c>
      <c r="Y10" s="42">
        <f t="shared" ref="Y10:Y42" si="11">(SUM(AS10:AW10))/(COUNT(AS10:AW10))</f>
        <v>63.616</v>
      </c>
      <c r="Z10" s="19">
        <f t="shared" ref="Z10:Z42" si="12">_xlfn.STDEV.P(AS10:AW10)</f>
        <v>18.357475425558949</v>
      </c>
      <c r="AA10" s="37">
        <f t="shared" ref="AA10:AA42" si="13">AVERAGE(AX10:BX10)</f>
        <v>45.922592592592586</v>
      </c>
      <c r="AB10" s="14">
        <f t="shared" ref="AB10:AB42" si="14">_xlfn.STDEV.P(AD10,AF10)</f>
        <v>3.0238736263736179</v>
      </c>
      <c r="AC10" s="14">
        <f t="shared" ref="AC10:AC42" si="15">_xlfn.STDEV.P(AX10:BX10)</f>
        <v>30.174621614442167</v>
      </c>
      <c r="AD10" s="37">
        <f t="shared" ref="AD10:AD42" si="16">(SUM(AX10:BJ10))/(COUNT(AX10:BJ10))</f>
        <v>49.058461538461529</v>
      </c>
      <c r="AE10" s="14">
        <f t="shared" ref="AE10:AE42" si="17">_xlfn.STDEV.P(AX10:BJ10)</f>
        <v>35.772924623165423</v>
      </c>
      <c r="AF10" s="37">
        <f t="shared" ref="AF10:AF42" si="18">(SUM(BK10:BX10))/(COUNT(BK10:BX10))</f>
        <v>43.010714285714293</v>
      </c>
      <c r="AG10" s="14">
        <f t="shared" ref="AG10:AG42" si="19">_xlfn.STDEV.P(BK10:BX10)</f>
        <v>23.453659922824613</v>
      </c>
      <c r="AI10" s="25">
        <v>1000</v>
      </c>
      <c r="AJ10" s="14">
        <v>52093.88</v>
      </c>
      <c r="AK10" s="27">
        <v>2758.62</v>
      </c>
      <c r="AL10" s="27">
        <v>91.01</v>
      </c>
      <c r="AM10" s="23">
        <v>48.76</v>
      </c>
      <c r="AN10" s="19">
        <v>87.86</v>
      </c>
      <c r="AO10" s="19">
        <v>72.94</v>
      </c>
      <c r="AP10" s="19">
        <v>71.180000000000007</v>
      </c>
      <c r="AQ10" s="19">
        <v>16.23</v>
      </c>
      <c r="AR10" s="19">
        <v>-2.14</v>
      </c>
      <c r="AS10" s="19">
        <v>64.680000000000007</v>
      </c>
      <c r="AT10" s="19">
        <v>56.56</v>
      </c>
      <c r="AU10" s="19">
        <v>75.319999999999993</v>
      </c>
      <c r="AV10" s="19">
        <v>87.97</v>
      </c>
      <c r="AW10" s="19">
        <v>33.549999999999997</v>
      </c>
      <c r="AX10" s="31">
        <v>99.62</v>
      </c>
      <c r="AY10" s="31">
        <v>97.3</v>
      </c>
      <c r="AZ10" s="31">
        <v>12.04</v>
      </c>
      <c r="BA10" s="31">
        <v>99.6</v>
      </c>
      <c r="BB10" s="31">
        <v>14.26</v>
      </c>
      <c r="BC10" s="31">
        <v>15.95</v>
      </c>
      <c r="BD10" s="31">
        <v>64.569999999999993</v>
      </c>
      <c r="BE10" s="31">
        <v>10.64</v>
      </c>
      <c r="BF10" s="31">
        <v>65.55</v>
      </c>
      <c r="BG10" s="31">
        <v>10.88</v>
      </c>
      <c r="BH10" s="31">
        <v>31.41</v>
      </c>
      <c r="BI10" s="31">
        <v>29.65</v>
      </c>
      <c r="BJ10" s="31">
        <v>86.29</v>
      </c>
      <c r="BK10" s="31">
        <v>15.6</v>
      </c>
      <c r="BL10" s="31">
        <v>90.8</v>
      </c>
      <c r="BM10" s="31">
        <v>38.47</v>
      </c>
      <c r="BN10" s="31">
        <v>30.29</v>
      </c>
      <c r="BO10" s="31">
        <v>48.35</v>
      </c>
      <c r="BP10" s="31">
        <v>36.67</v>
      </c>
      <c r="BQ10" s="31">
        <v>61.28</v>
      </c>
      <c r="BR10" s="31">
        <v>12.06</v>
      </c>
      <c r="BS10" s="31">
        <v>20.28</v>
      </c>
      <c r="BT10" s="31">
        <v>23.61</v>
      </c>
      <c r="BU10" s="31">
        <v>77.81</v>
      </c>
      <c r="BV10" s="31">
        <v>73.62</v>
      </c>
      <c r="BW10" s="31">
        <v>35.869999999999997</v>
      </c>
      <c r="BX10" s="31">
        <v>37.44</v>
      </c>
      <c r="CA10" s="25" t="str">
        <f>B10</f>
        <v>UCBT page-hinkley resetSingle</v>
      </c>
    </row>
    <row r="11" spans="1:79" x14ac:dyDescent="0.25">
      <c r="B11" s="3" t="s">
        <v>50</v>
      </c>
      <c r="C11" s="3" t="s">
        <v>62</v>
      </c>
      <c r="D11" s="3" t="s">
        <v>63</v>
      </c>
      <c r="E11" s="3" t="s">
        <v>64</v>
      </c>
      <c r="F11" s="3" t="s">
        <v>65</v>
      </c>
      <c r="J11" s="37">
        <f>SUM(AN11:BX11)/COUNT(AN11:BX11)</f>
        <v>46.34486486486486</v>
      </c>
      <c r="K11" s="14">
        <f>_xlfn.STDEV.P(W11,Y11,AD11,AF11)</f>
        <v>9.4788089574770478</v>
      </c>
      <c r="L11" s="14">
        <f>MAX(_xlfn.STDEV.P(N11,Q11),_xlfn.STDEV.P(T11,AA11))</f>
        <v>7.0554444444444915</v>
      </c>
      <c r="M11" s="14">
        <f>_xlfn.STDEV.P(AN11:BX11)</f>
        <v>32.159451187130252</v>
      </c>
      <c r="N11" s="37">
        <f>(SUM(AN11:AR11)+SUM(AX11:BJ11))/(COUNT(AN11:AR11)+COUNT(AX11:BJ11))</f>
        <v>46.737777777777779</v>
      </c>
      <c r="O11" s="14">
        <f t="shared" si="1"/>
        <v>1.0718461538461597</v>
      </c>
      <c r="P11" s="14">
        <f t="shared" si="2"/>
        <v>35.323270195211983</v>
      </c>
      <c r="Q11" s="37">
        <f t="shared" si="3"/>
        <v>45.972631578947372</v>
      </c>
      <c r="R11" s="37">
        <f t="shared" si="4"/>
        <v>12.910071428571404</v>
      </c>
      <c r="S11" s="14">
        <f t="shared" si="5"/>
        <v>28.838851871829405</v>
      </c>
      <c r="T11" s="42">
        <f t="shared" si="6"/>
        <v>56.641999999999996</v>
      </c>
      <c r="U11" s="19">
        <f t="shared" si="7"/>
        <v>8.3559999999999768</v>
      </c>
      <c r="V11" s="19">
        <f t="shared" si="8"/>
        <v>27.973941016596143</v>
      </c>
      <c r="W11" s="42">
        <f t="shared" si="9"/>
        <v>48.286000000000001</v>
      </c>
      <c r="X11" s="19">
        <f t="shared" si="10"/>
        <v>31.713109339829785</v>
      </c>
      <c r="Y11" s="42">
        <f t="shared" si="11"/>
        <v>64.998000000000005</v>
      </c>
      <c r="Z11" s="19">
        <f t="shared" si="12"/>
        <v>20.486970883954509</v>
      </c>
      <c r="AA11" s="37">
        <f t="shared" si="13"/>
        <v>42.531111111111109</v>
      </c>
      <c r="AB11" s="14">
        <f t="shared" si="14"/>
        <v>3.4822252747252698</v>
      </c>
      <c r="AC11" s="14">
        <f t="shared" si="15"/>
        <v>32.766338907972298</v>
      </c>
      <c r="AD11" s="37">
        <f t="shared" si="16"/>
        <v>46.142307692307682</v>
      </c>
      <c r="AE11" s="14">
        <f t="shared" si="17"/>
        <v>36.599706210221925</v>
      </c>
      <c r="AF11" s="37">
        <f t="shared" si="18"/>
        <v>39.177857142857142</v>
      </c>
      <c r="AG11" s="14">
        <f t="shared" si="19"/>
        <v>28.343731526331091</v>
      </c>
      <c r="AI11" s="25">
        <v>1000</v>
      </c>
      <c r="AJ11" s="14">
        <v>51995.360000000001</v>
      </c>
      <c r="AK11" s="27">
        <v>2857.14</v>
      </c>
      <c r="AL11" s="27">
        <v>90.91</v>
      </c>
      <c r="AM11" s="23">
        <v>46.35</v>
      </c>
      <c r="AN11" s="19">
        <v>85.94</v>
      </c>
      <c r="AO11" s="19">
        <v>72.989999999999995</v>
      </c>
      <c r="AP11" s="19">
        <v>60.45</v>
      </c>
      <c r="AQ11" s="19">
        <v>17.18</v>
      </c>
      <c r="AR11" s="19">
        <v>4.87</v>
      </c>
      <c r="AS11" s="19">
        <v>74.31</v>
      </c>
      <c r="AT11" s="19">
        <v>37.36</v>
      </c>
      <c r="AU11" s="19">
        <v>81.06</v>
      </c>
      <c r="AV11" s="19">
        <v>88.35</v>
      </c>
      <c r="AW11" s="19">
        <v>43.91</v>
      </c>
      <c r="AX11" s="31">
        <v>99.28</v>
      </c>
      <c r="AY11" s="31">
        <v>97.19</v>
      </c>
      <c r="AZ11" s="31">
        <v>2.98</v>
      </c>
      <c r="BA11" s="31">
        <v>99.6</v>
      </c>
      <c r="BB11" s="31">
        <v>12.68</v>
      </c>
      <c r="BC11" s="31">
        <v>14.24</v>
      </c>
      <c r="BD11" s="31">
        <v>58.77</v>
      </c>
      <c r="BE11" s="31">
        <v>7.78</v>
      </c>
      <c r="BF11" s="31">
        <v>46.11</v>
      </c>
      <c r="BG11" s="31">
        <v>15.1</v>
      </c>
      <c r="BH11" s="31">
        <v>43.06</v>
      </c>
      <c r="BI11" s="31">
        <v>16.43</v>
      </c>
      <c r="BJ11" s="31">
        <v>86.63</v>
      </c>
      <c r="BK11" s="31">
        <v>15.14</v>
      </c>
      <c r="BL11" s="31">
        <v>93.4</v>
      </c>
      <c r="BM11" s="31">
        <v>36.86</v>
      </c>
      <c r="BN11" s="31">
        <v>25.58</v>
      </c>
      <c r="BO11" s="31">
        <v>49.12</v>
      </c>
      <c r="BP11" s="31">
        <v>23.72</v>
      </c>
      <c r="BQ11" s="31">
        <v>33.24</v>
      </c>
      <c r="BR11" s="31">
        <v>-15.21</v>
      </c>
      <c r="BS11" s="31">
        <v>20.7</v>
      </c>
      <c r="BT11" s="31">
        <v>16.34</v>
      </c>
      <c r="BU11" s="31">
        <v>80.349999999999994</v>
      </c>
      <c r="BV11" s="31">
        <v>78.430000000000007</v>
      </c>
      <c r="BW11" s="31">
        <v>49.37</v>
      </c>
      <c r="BX11" s="31">
        <v>41.45</v>
      </c>
      <c r="CA11" s="25" t="str">
        <f>B11</f>
        <v>UCBT davorTomCP resetSingle</v>
      </c>
    </row>
    <row r="12" spans="1:79" x14ac:dyDescent="0.25">
      <c r="J12" s="37"/>
      <c r="K12" s="14"/>
      <c r="L12" s="14"/>
      <c r="M12" s="14"/>
      <c r="N12" s="37"/>
      <c r="O12" s="14"/>
      <c r="P12" s="14"/>
      <c r="Q12" s="37"/>
      <c r="R12" s="37"/>
      <c r="S12" s="14"/>
      <c r="T12" s="42"/>
      <c r="U12" s="19"/>
      <c r="V12" s="19"/>
      <c r="W12" s="42"/>
      <c r="X12" s="19"/>
      <c r="Y12" s="42"/>
      <c r="Z12" s="19"/>
      <c r="AA12" s="37"/>
      <c r="AB12" s="14"/>
      <c r="AC12" s="14"/>
      <c r="AD12" s="37"/>
      <c r="AE12" s="14"/>
      <c r="AF12" s="37"/>
      <c r="AG12" s="14"/>
      <c r="AJ12" s="14"/>
      <c r="AM12" s="23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</row>
    <row r="13" spans="1:79" s="6" customFormat="1" x14ac:dyDescent="0.25">
      <c r="A13" s="25"/>
      <c r="B13" s="7" t="s">
        <v>66</v>
      </c>
      <c r="C13" s="7"/>
      <c r="D13" s="7" t="s">
        <v>67</v>
      </c>
      <c r="E13" s="7" t="s">
        <v>61</v>
      </c>
      <c r="F13" s="7"/>
      <c r="G13" s="7"/>
      <c r="H13" s="7"/>
      <c r="J13" s="37">
        <f>SUM(AN13:BX13)/COUNT(AN13:BX13)</f>
        <v>48.738378378378371</v>
      </c>
      <c r="K13" s="14">
        <f>_xlfn.STDEV.P(W13,Y13,AD13,AF13)</f>
        <v>9.5064735414760069</v>
      </c>
      <c r="L13" s="14">
        <f>MAX(_xlfn.STDEV.P(N13,Q13),_xlfn.STDEV.P(T13,AA13))</f>
        <v>9.02763157894735</v>
      </c>
      <c r="M13" s="14">
        <f>_xlfn.STDEV.P(AN13:BX13)</f>
        <v>25.804623461018345</v>
      </c>
      <c r="N13" s="37">
        <f>(SUM(AN13:AR13)+SUM(AX13:BJ13))/(COUNT(AN13:AR13)+COUNT(AX13:BJ13))</f>
        <v>58.010000000000005</v>
      </c>
      <c r="O13" s="14">
        <f t="shared" si="1"/>
        <v>7.3730769230769067</v>
      </c>
      <c r="P13" s="14">
        <f t="shared" si="2"/>
        <v>27.581565703684515</v>
      </c>
      <c r="Q13" s="37">
        <f t="shared" si="3"/>
        <v>39.95473684210527</v>
      </c>
      <c r="R13" s="37">
        <f t="shared" si="4"/>
        <v>1.8882857142857219</v>
      </c>
      <c r="S13" s="14">
        <f t="shared" si="5"/>
        <v>20.430768686989591</v>
      </c>
      <c r="T13" s="42">
        <f t="shared" si="6"/>
        <v>42.266000000000005</v>
      </c>
      <c r="U13" s="19">
        <f t="shared" si="7"/>
        <v>5.0940000000000252</v>
      </c>
      <c r="V13" s="19">
        <f t="shared" si="8"/>
        <v>23.412496748531538</v>
      </c>
      <c r="W13" s="42">
        <f t="shared" si="9"/>
        <v>47.360000000000007</v>
      </c>
      <c r="X13" s="19">
        <f t="shared" si="10"/>
        <v>26.240804865704852</v>
      </c>
      <c r="Y13" s="42">
        <f t="shared" si="11"/>
        <v>37.17199999999999</v>
      </c>
      <c r="Z13" s="19">
        <f t="shared" si="12"/>
        <v>18.862992763609942</v>
      </c>
      <c r="AA13" s="37">
        <f t="shared" si="13"/>
        <v>51.135555555555548</v>
      </c>
      <c r="AB13" s="14">
        <f t="shared" si="14"/>
        <v>10.578791208791216</v>
      </c>
      <c r="AC13" s="14">
        <f t="shared" si="15"/>
        <v>26.233980414627538</v>
      </c>
      <c r="AD13" s="37">
        <f t="shared" si="16"/>
        <v>62.106153846153852</v>
      </c>
      <c r="AE13" s="14">
        <f t="shared" si="17"/>
        <v>26.983239680746966</v>
      </c>
      <c r="AF13" s="37">
        <f t="shared" si="18"/>
        <v>40.948571428571434</v>
      </c>
      <c r="AG13" s="14">
        <f t="shared" si="19"/>
        <v>20.872574917184256</v>
      </c>
      <c r="AI13" s="8" t="s">
        <v>68</v>
      </c>
      <c r="AJ13" s="14">
        <v>52719.95</v>
      </c>
      <c r="AK13" s="9">
        <v>3032.55</v>
      </c>
      <c r="AL13" s="9">
        <v>89.62</v>
      </c>
      <c r="AM13" s="23">
        <v>49.33</v>
      </c>
      <c r="AN13" s="19">
        <v>76.150000000000006</v>
      </c>
      <c r="AO13" s="19">
        <v>64.459999999999994</v>
      </c>
      <c r="AP13" s="19">
        <v>64.37</v>
      </c>
      <c r="AQ13" s="19">
        <v>21.11</v>
      </c>
      <c r="AR13" s="19">
        <v>10.71</v>
      </c>
      <c r="AS13" s="19">
        <v>48.71</v>
      </c>
      <c r="AT13" s="19">
        <v>34.549999999999997</v>
      </c>
      <c r="AU13" s="19">
        <v>42.07</v>
      </c>
      <c r="AV13" s="19">
        <v>57.83</v>
      </c>
      <c r="AW13" s="19">
        <v>2.7</v>
      </c>
      <c r="AX13" s="31">
        <v>72.88</v>
      </c>
      <c r="AY13" s="31">
        <v>77.56</v>
      </c>
      <c r="AZ13" s="31">
        <v>13.08</v>
      </c>
      <c r="BA13" s="31">
        <v>99.02</v>
      </c>
      <c r="BB13" s="31">
        <v>38.82</v>
      </c>
      <c r="BC13" s="31">
        <v>73.19</v>
      </c>
      <c r="BD13" s="31">
        <v>57.26</v>
      </c>
      <c r="BE13" s="31">
        <v>53.78</v>
      </c>
      <c r="BF13" s="31">
        <v>52.88</v>
      </c>
      <c r="BG13" s="31">
        <v>12.61</v>
      </c>
      <c r="BH13" s="31">
        <v>69.28</v>
      </c>
      <c r="BI13" s="31">
        <v>97.21</v>
      </c>
      <c r="BJ13" s="31">
        <v>89.81</v>
      </c>
      <c r="BK13" s="31">
        <v>7</v>
      </c>
      <c r="BL13" s="31">
        <v>92.89</v>
      </c>
      <c r="BM13" s="31">
        <v>29.53</v>
      </c>
      <c r="BN13" s="31">
        <v>30.04</v>
      </c>
      <c r="BO13" s="31">
        <v>33.49</v>
      </c>
      <c r="BP13" s="31">
        <v>27.51</v>
      </c>
      <c r="BQ13" s="31">
        <v>28.54</v>
      </c>
      <c r="BR13" s="31">
        <v>56.71</v>
      </c>
      <c r="BS13" s="31">
        <v>37.33</v>
      </c>
      <c r="BT13" s="31">
        <v>37.29</v>
      </c>
      <c r="BU13" s="31">
        <v>64.78</v>
      </c>
      <c r="BV13" s="31">
        <v>62.24</v>
      </c>
      <c r="BW13" s="31">
        <v>42.6</v>
      </c>
      <c r="BX13" s="31">
        <v>23.33</v>
      </c>
      <c r="BY13" s="8"/>
      <c r="CA13" s="25" t="str">
        <f>B13</f>
        <v>POKER page-hinkley resetSingle</v>
      </c>
    </row>
    <row r="14" spans="1:79" s="6" customFormat="1" x14ac:dyDescent="0.25">
      <c r="A14" s="25"/>
      <c r="B14" s="3" t="s">
        <v>76</v>
      </c>
      <c r="C14" s="3" t="s">
        <v>72</v>
      </c>
      <c r="D14" s="3" t="s">
        <v>72</v>
      </c>
      <c r="E14" s="3" t="s">
        <v>72</v>
      </c>
      <c r="F14" s="3" t="s">
        <v>72</v>
      </c>
      <c r="H14" s="3"/>
      <c r="I14" s="25"/>
      <c r="J14" s="37">
        <f>SUM(AN14:BX14)/COUNT(AN14:BX14)</f>
        <v>42.99243243243243</v>
      </c>
      <c r="K14" s="14">
        <f>_xlfn.STDEV.P(W14,Y14,AD14,AF14)</f>
        <v>19.673397270865447</v>
      </c>
      <c r="L14" s="14">
        <f>MAX(_xlfn.STDEV.P(N14,Q14),_xlfn.STDEV.P(T14,AA14))</f>
        <v>15.602002923976595</v>
      </c>
      <c r="M14" s="14">
        <f>_xlfn.STDEV.P(AN14:BX14)</f>
        <v>33.531152389528145</v>
      </c>
      <c r="N14" s="37">
        <f>(SUM(AN14:AR14)+SUM(AX14:BJ14))/(COUNT(AN14:AR14)+COUNT(AX14:BJ14))</f>
        <v>59.016111111111094</v>
      </c>
      <c r="O14" s="14">
        <f t="shared" si="1"/>
        <v>4.6509999999999998</v>
      </c>
      <c r="P14" s="14">
        <f t="shared" si="2"/>
        <v>28.969159297986213</v>
      </c>
      <c r="Q14" s="37">
        <f t="shared" si="3"/>
        <v>27.812105263157893</v>
      </c>
      <c r="R14" s="37">
        <f t="shared" si="4"/>
        <v>12.054214285714286</v>
      </c>
      <c r="S14" s="14">
        <f t="shared" si="5"/>
        <v>30.344200794940313</v>
      </c>
      <c r="T14" s="42">
        <f t="shared" si="6"/>
        <v>31.172999999999995</v>
      </c>
      <c r="U14" s="19">
        <f t="shared" si="7"/>
        <v>21.124999999999993</v>
      </c>
      <c r="V14" s="19">
        <f t="shared" si="8"/>
        <v>34.909284452706856</v>
      </c>
      <c r="W14" s="42">
        <f t="shared" si="9"/>
        <v>52.297999999999988</v>
      </c>
      <c r="X14" s="19">
        <f t="shared" si="10"/>
        <v>28.143460625871885</v>
      </c>
      <c r="Y14" s="42">
        <f t="shared" si="11"/>
        <v>10.047999999999998</v>
      </c>
      <c r="Z14" s="19">
        <f t="shared" si="12"/>
        <v>27.435937308573951</v>
      </c>
      <c r="AA14" s="37">
        <f t="shared" si="13"/>
        <v>47.37</v>
      </c>
      <c r="AB14" s="14">
        <f t="shared" si="14"/>
        <v>13.721785714285696</v>
      </c>
      <c r="AC14" s="14">
        <f t="shared" si="15"/>
        <v>31.913968728442413</v>
      </c>
      <c r="AD14" s="37">
        <f t="shared" si="16"/>
        <v>61.599999999999987</v>
      </c>
      <c r="AE14" s="14">
        <f t="shared" si="17"/>
        <v>28.867186855027608</v>
      </c>
      <c r="AF14" s="37">
        <f t="shared" si="18"/>
        <v>34.15642857142857</v>
      </c>
      <c r="AG14" s="14">
        <f t="shared" si="19"/>
        <v>28.772088808214033</v>
      </c>
      <c r="AH14" s="25"/>
      <c r="AI14" s="25">
        <v>1000</v>
      </c>
      <c r="AJ14" s="14">
        <v>51628.57</v>
      </c>
      <c r="AK14" s="27">
        <v>3223.93</v>
      </c>
      <c r="AL14" s="27">
        <v>88.26</v>
      </c>
      <c r="AM14" s="26">
        <v>42.99</v>
      </c>
      <c r="AN14" s="19">
        <v>78.099999999999994</v>
      </c>
      <c r="AO14" s="19">
        <v>80.05</v>
      </c>
      <c r="AP14" s="19">
        <v>66.33</v>
      </c>
      <c r="AQ14" s="19">
        <v>23.17</v>
      </c>
      <c r="AR14" s="19">
        <v>13.84</v>
      </c>
      <c r="AS14" s="19">
        <v>-11.88</v>
      </c>
      <c r="AT14" s="19">
        <v>-15.92</v>
      </c>
      <c r="AU14" s="19">
        <v>22.5</v>
      </c>
      <c r="AV14" s="19">
        <v>57.98</v>
      </c>
      <c r="AW14" s="19">
        <v>-2.44</v>
      </c>
      <c r="AX14" s="31">
        <v>72.84</v>
      </c>
      <c r="AY14" s="31">
        <v>77.8</v>
      </c>
      <c r="AZ14" s="31">
        <v>2.4</v>
      </c>
      <c r="BA14" s="31">
        <v>98.98</v>
      </c>
      <c r="BB14" s="31">
        <v>38.340000000000003</v>
      </c>
      <c r="BC14" s="31">
        <v>69.16</v>
      </c>
      <c r="BD14" s="31">
        <v>57.39</v>
      </c>
      <c r="BE14" s="31">
        <v>47.16</v>
      </c>
      <c r="BF14" s="31">
        <v>61.76</v>
      </c>
      <c r="BG14" s="31">
        <v>13.18</v>
      </c>
      <c r="BH14" s="31">
        <v>71.12</v>
      </c>
      <c r="BI14" s="31">
        <v>97.17</v>
      </c>
      <c r="BJ14" s="31">
        <v>93.5</v>
      </c>
      <c r="BK14" s="31">
        <v>29.18</v>
      </c>
      <c r="BL14" s="31">
        <v>93.46</v>
      </c>
      <c r="BM14" s="31">
        <v>31.23</v>
      </c>
      <c r="BN14" s="31">
        <v>9.51</v>
      </c>
      <c r="BO14" s="31">
        <v>20.03</v>
      </c>
      <c r="BP14" s="31">
        <v>29.65</v>
      </c>
      <c r="BQ14" s="31">
        <v>-21.8</v>
      </c>
      <c r="BR14" s="31">
        <v>60.05</v>
      </c>
      <c r="BS14" s="31">
        <v>38.43</v>
      </c>
      <c r="BT14" s="31">
        <v>38.54</v>
      </c>
      <c r="BU14" s="31">
        <v>69.16</v>
      </c>
      <c r="BV14" s="31">
        <v>62.98</v>
      </c>
      <c r="BW14" s="31">
        <v>4.43</v>
      </c>
      <c r="BX14" s="31">
        <v>13.34</v>
      </c>
      <c r="BY14" s="8"/>
      <c r="CA14" s="25" t="str">
        <f>B14</f>
        <v>POKER no change point detection</v>
      </c>
    </row>
    <row r="15" spans="1:79" s="6" customFormat="1" x14ac:dyDescent="0.25">
      <c r="A15" s="25"/>
      <c r="B15" s="3" t="s">
        <v>99</v>
      </c>
      <c r="C15" s="3"/>
      <c r="D15" s="7" t="s">
        <v>67</v>
      </c>
      <c r="E15" s="7"/>
      <c r="F15" s="3"/>
      <c r="H15" s="3"/>
      <c r="I15" s="25"/>
      <c r="J15" s="37">
        <f>SUM(AN15:BX15)/COUNT(AN15:BX15)</f>
        <v>51.237837837837837</v>
      </c>
      <c r="K15" s="14">
        <f>_xlfn.STDEV.P(W15,Y15,AD15,AF15)</f>
        <v>7.407157220797421</v>
      </c>
      <c r="L15" s="14">
        <f>MAX(_xlfn.STDEV.P(N15,Q15),_xlfn.STDEV.P(T15,AA15))</f>
        <v>7.5097514619883023</v>
      </c>
      <c r="M15" s="14">
        <f>_xlfn.STDEV.P(AN15:BX15)</f>
        <v>24.108955287502287</v>
      </c>
      <c r="N15" s="37">
        <f>(SUM(AN15:AR15)+SUM(AX15:BJ15))/(COUNT(AN15:AR15)+COUNT(AX15:BJ15))</f>
        <v>58.95055555555556</v>
      </c>
      <c r="O15" s="14">
        <f t="shared" si="1"/>
        <v>6.0317692307692328</v>
      </c>
      <c r="P15" s="14">
        <f t="shared" si="2"/>
        <v>26.484909429128408</v>
      </c>
      <c r="Q15" s="37">
        <f t="shared" si="3"/>
        <v>43.931052631578943</v>
      </c>
      <c r="R15" s="37">
        <f t="shared" si="4"/>
        <v>0.52721428571428675</v>
      </c>
      <c r="S15" s="14">
        <f t="shared" si="5"/>
        <v>18.910724858699645</v>
      </c>
      <c r="T15" s="42">
        <f t="shared" si="6"/>
        <v>47.472999999999999</v>
      </c>
      <c r="U15" s="19">
        <f t="shared" si="7"/>
        <v>2.7650000000000006</v>
      </c>
      <c r="V15" s="19">
        <f t="shared" si="8"/>
        <v>21.184230479297572</v>
      </c>
      <c r="W15" s="42">
        <f t="shared" si="9"/>
        <v>50.238</v>
      </c>
      <c r="X15" s="19">
        <f t="shared" si="10"/>
        <v>27.465959586367987</v>
      </c>
      <c r="Y15" s="42">
        <f t="shared" si="11"/>
        <v>44.707999999999998</v>
      </c>
      <c r="Z15" s="19">
        <f t="shared" si="12"/>
        <v>11.308132294945986</v>
      </c>
      <c r="AA15" s="37">
        <f t="shared" si="13"/>
        <v>52.632222222222225</v>
      </c>
      <c r="AB15" s="14">
        <f t="shared" si="14"/>
        <v>9.3239835164835423</v>
      </c>
      <c r="AC15" s="14">
        <f t="shared" si="15"/>
        <v>24.962187156864278</v>
      </c>
      <c r="AD15" s="37">
        <f t="shared" si="16"/>
        <v>62.30153846153847</v>
      </c>
      <c r="AE15" s="14">
        <f t="shared" si="17"/>
        <v>25.311432152944938</v>
      </c>
      <c r="AF15" s="37">
        <f t="shared" si="18"/>
        <v>43.653571428571425</v>
      </c>
      <c r="AG15" s="14">
        <f t="shared" si="19"/>
        <v>20.961238583613884</v>
      </c>
      <c r="AH15" s="25"/>
      <c r="AI15" s="25">
        <v>1000</v>
      </c>
      <c r="AJ15" s="29">
        <v>52161.77</v>
      </c>
      <c r="AK15" s="27">
        <v>2690.73</v>
      </c>
      <c r="AL15" s="27">
        <v>90.44</v>
      </c>
      <c r="AM15" s="26">
        <v>51.24</v>
      </c>
      <c r="AN15" s="30">
        <v>77.849999999999994</v>
      </c>
      <c r="AO15" s="30">
        <v>75.84</v>
      </c>
      <c r="AP15" s="30">
        <v>63.15</v>
      </c>
      <c r="AQ15" s="30">
        <v>17.87</v>
      </c>
      <c r="AR15" s="30">
        <v>16.48</v>
      </c>
      <c r="AS15" s="30">
        <v>57.99</v>
      </c>
      <c r="AT15" s="30">
        <v>33.64</v>
      </c>
      <c r="AU15" s="30">
        <v>39.33</v>
      </c>
      <c r="AV15" s="30">
        <v>58.67</v>
      </c>
      <c r="AW15" s="30">
        <v>33.909999999999997</v>
      </c>
      <c r="AX15" s="32">
        <v>72.91</v>
      </c>
      <c r="AY15" s="32">
        <v>77.59</v>
      </c>
      <c r="AZ15" s="32">
        <v>17.5</v>
      </c>
      <c r="BA15" s="32">
        <v>99</v>
      </c>
      <c r="BB15" s="32">
        <v>39.700000000000003</v>
      </c>
      <c r="BC15" s="32">
        <v>62.85</v>
      </c>
      <c r="BD15" s="32">
        <v>60</v>
      </c>
      <c r="BE15" s="32">
        <v>55.44</v>
      </c>
      <c r="BF15" s="32">
        <v>58.07</v>
      </c>
      <c r="BG15" s="32">
        <v>16.03</v>
      </c>
      <c r="BH15" s="32">
        <v>65.22</v>
      </c>
      <c r="BI15" s="32">
        <v>97.08</v>
      </c>
      <c r="BJ15" s="32">
        <v>88.53</v>
      </c>
      <c r="BK15" s="32">
        <v>8.6</v>
      </c>
      <c r="BL15" s="32">
        <v>93.19</v>
      </c>
      <c r="BM15" s="32">
        <v>30.87</v>
      </c>
      <c r="BN15" s="32">
        <v>26.79</v>
      </c>
      <c r="BO15" s="32">
        <v>32.97</v>
      </c>
      <c r="BP15" s="32">
        <v>29.07</v>
      </c>
      <c r="BQ15" s="32">
        <v>24.13</v>
      </c>
      <c r="BR15" s="32">
        <v>58.95</v>
      </c>
      <c r="BS15" s="32">
        <v>38.17</v>
      </c>
      <c r="BT15" s="32">
        <v>36.24</v>
      </c>
      <c r="BU15" s="32">
        <v>64.569999999999993</v>
      </c>
      <c r="BV15" s="32">
        <v>60.27</v>
      </c>
      <c r="BW15" s="32">
        <v>59.98</v>
      </c>
      <c r="BX15" s="32">
        <v>47.35</v>
      </c>
      <c r="BY15" s="8"/>
      <c r="CA15" s="25" t="str">
        <f>B15</f>
        <v>POKER  PH reset to zero</v>
      </c>
    </row>
    <row r="16" spans="1:79" s="6" customFormat="1" x14ac:dyDescent="0.25">
      <c r="A16" s="25"/>
      <c r="B16" s="3"/>
      <c r="C16" s="3"/>
      <c r="D16" s="3"/>
      <c r="E16" s="3"/>
      <c r="F16" s="3"/>
      <c r="H16" s="3"/>
      <c r="I16" s="25"/>
      <c r="J16" s="37"/>
      <c r="K16" s="14"/>
      <c r="L16" s="14"/>
      <c r="M16" s="14"/>
      <c r="N16" s="37"/>
      <c r="O16" s="14"/>
      <c r="P16" s="14"/>
      <c r="Q16" s="37"/>
      <c r="R16" s="37"/>
      <c r="S16" s="14"/>
      <c r="T16" s="42"/>
      <c r="U16" s="19"/>
      <c r="V16" s="19"/>
      <c r="W16" s="42"/>
      <c r="X16" s="19"/>
      <c r="Y16" s="42"/>
      <c r="Z16" s="19"/>
      <c r="AA16" s="37"/>
      <c r="AB16" s="14"/>
      <c r="AC16" s="14"/>
      <c r="AD16" s="37"/>
      <c r="AE16" s="14"/>
      <c r="AF16" s="37"/>
      <c r="AG16" s="14"/>
      <c r="AH16" s="25"/>
      <c r="AI16" s="25"/>
      <c r="AJ16" s="14"/>
      <c r="AK16" s="27"/>
      <c r="AL16" s="27"/>
      <c r="AM16" s="23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8"/>
      <c r="CA16" s="25"/>
    </row>
    <row r="17" spans="1:79" x14ac:dyDescent="0.25">
      <c r="B17" s="3" t="s">
        <v>75</v>
      </c>
      <c r="C17" s="3" t="s">
        <v>73</v>
      </c>
      <c r="D17" s="3" t="s">
        <v>74</v>
      </c>
      <c r="J17" s="37">
        <f>SUM(AN17:BX17)/COUNT(AN17:BX17)</f>
        <v>52.006216216216224</v>
      </c>
      <c r="K17" s="14">
        <f>_xlfn.STDEV.P(W17,Y17,AD17,AF17)</f>
        <v>2.787703081805629</v>
      </c>
      <c r="L17" s="14">
        <f>MAX(_xlfn.STDEV.P(N17,Q17),_xlfn.STDEV.P(T17,AA17))</f>
        <v>3.0340058479532175</v>
      </c>
      <c r="M17" s="14">
        <f>_xlfn.STDEV.P(AN17:BX17)</f>
        <v>27.481911825323785</v>
      </c>
      <c r="N17" s="37">
        <f>(SUM(AN17:AR17)+SUM(AX17:BJ17))/(COUNT(AN17:AR17)+COUNT(AX17:BJ17))</f>
        <v>55.12222222222222</v>
      </c>
      <c r="O17" s="14">
        <f t="shared" si="1"/>
        <v>1.3446153846153877</v>
      </c>
      <c r="P17" s="14">
        <f t="shared" si="2"/>
        <v>31.511605720142647</v>
      </c>
      <c r="Q17" s="37">
        <f t="shared" si="3"/>
        <v>49.054210526315785</v>
      </c>
      <c r="R17" s="37">
        <f t="shared" si="4"/>
        <v>1.6677857142857171</v>
      </c>
      <c r="S17" s="14">
        <f t="shared" si="5"/>
        <v>22.630261601806666</v>
      </c>
      <c r="T17" s="42">
        <f t="shared" si="6"/>
        <v>52.346000000000004</v>
      </c>
      <c r="U17" s="19">
        <f t="shared" si="7"/>
        <v>0.83399999999999608</v>
      </c>
      <c r="V17" s="19">
        <f t="shared" si="8"/>
        <v>24.345513426502226</v>
      </c>
      <c r="W17" s="42">
        <f t="shared" si="9"/>
        <v>53.179999999999993</v>
      </c>
      <c r="X17" s="19">
        <f t="shared" si="10"/>
        <v>29.510167061540002</v>
      </c>
      <c r="Y17" s="42">
        <f t="shared" si="11"/>
        <v>51.512</v>
      </c>
      <c r="Z17" s="19">
        <f t="shared" si="12"/>
        <v>17.696524404526432</v>
      </c>
      <c r="AA17" s="37">
        <f t="shared" si="13"/>
        <v>51.880370370370379</v>
      </c>
      <c r="AB17" s="14">
        <f t="shared" si="14"/>
        <v>3.8464010989011008</v>
      </c>
      <c r="AC17" s="14">
        <f t="shared" si="15"/>
        <v>28.555229329932668</v>
      </c>
      <c r="AD17" s="37">
        <f t="shared" si="16"/>
        <v>55.869230769230768</v>
      </c>
      <c r="AE17" s="14">
        <f t="shared" si="17"/>
        <v>32.217169445818662</v>
      </c>
      <c r="AF17" s="37">
        <f t="shared" si="18"/>
        <v>48.176428571428566</v>
      </c>
      <c r="AG17" s="14">
        <f t="shared" si="19"/>
        <v>24.088557629577366</v>
      </c>
      <c r="AI17" s="25">
        <v>1000</v>
      </c>
      <c r="AJ17" s="14">
        <v>52605.64</v>
      </c>
      <c r="AK17" s="27">
        <v>2246.86</v>
      </c>
      <c r="AL17" s="27">
        <v>91.2</v>
      </c>
      <c r="AM17" s="26">
        <v>52.01</v>
      </c>
      <c r="AN17" s="19">
        <v>85.98</v>
      </c>
      <c r="AO17" s="19">
        <v>72.42</v>
      </c>
      <c r="AP17" s="19">
        <v>70.099999999999994</v>
      </c>
      <c r="AQ17" s="19">
        <v>29.75</v>
      </c>
      <c r="AR17" s="19">
        <v>7.65</v>
      </c>
      <c r="AS17" s="19">
        <v>33.92</v>
      </c>
      <c r="AT17" s="19">
        <v>52.24</v>
      </c>
      <c r="AU17" s="19">
        <v>54.68</v>
      </c>
      <c r="AV17" s="19">
        <v>82.36</v>
      </c>
      <c r="AW17" s="19">
        <v>34.36</v>
      </c>
      <c r="AX17" s="31">
        <v>97.31</v>
      </c>
      <c r="AY17" s="31">
        <v>90.85</v>
      </c>
      <c r="AZ17" s="31">
        <v>27.66</v>
      </c>
      <c r="BA17" s="31">
        <v>99.15</v>
      </c>
      <c r="BB17" s="31">
        <v>15.06</v>
      </c>
      <c r="BC17" s="31">
        <v>12.44</v>
      </c>
      <c r="BD17" s="31">
        <v>66.569999999999993</v>
      </c>
      <c r="BE17" s="31">
        <v>22.26</v>
      </c>
      <c r="BF17" s="31">
        <v>65.209999999999994</v>
      </c>
      <c r="BG17" s="31">
        <v>17.829999999999998</v>
      </c>
      <c r="BH17" s="31">
        <v>47.44</v>
      </c>
      <c r="BI17" s="31">
        <v>75.569999999999993</v>
      </c>
      <c r="BJ17" s="31">
        <v>88.95</v>
      </c>
      <c r="BK17" s="31">
        <v>23.49</v>
      </c>
      <c r="BL17" s="31">
        <v>93.93</v>
      </c>
      <c r="BM17" s="31">
        <v>40.56</v>
      </c>
      <c r="BN17" s="31">
        <v>21.17</v>
      </c>
      <c r="BO17" s="31">
        <v>46.82</v>
      </c>
      <c r="BP17" s="31">
        <v>40.659999999999997</v>
      </c>
      <c r="BQ17" s="31">
        <v>58.03</v>
      </c>
      <c r="BR17" s="31">
        <v>84.68</v>
      </c>
      <c r="BS17" s="31">
        <v>13.18</v>
      </c>
      <c r="BT17" s="31">
        <v>24.77</v>
      </c>
      <c r="BU17" s="31">
        <v>76.55</v>
      </c>
      <c r="BV17" s="31">
        <v>69.42</v>
      </c>
      <c r="BW17" s="31">
        <v>41.58</v>
      </c>
      <c r="BX17" s="31">
        <v>39.630000000000003</v>
      </c>
      <c r="CA17" s="25" t="str">
        <f t="shared" ref="CA17" si="20">B17</f>
        <v>VoterUCBT (plain UCBT : plain POKER)</v>
      </c>
    </row>
    <row r="18" spans="1:79" s="6" customFormat="1" x14ac:dyDescent="0.25">
      <c r="A18" s="25"/>
      <c r="B18" s="3" t="s">
        <v>100</v>
      </c>
      <c r="C18" s="3" t="s">
        <v>73</v>
      </c>
      <c r="D18" s="3" t="s">
        <v>74</v>
      </c>
      <c r="E18" s="3" t="s">
        <v>101</v>
      </c>
      <c r="F18" s="3"/>
      <c r="H18" s="3"/>
      <c r="I18" s="25"/>
      <c r="J18" s="37">
        <f>SUM(AN18:BX18)/COUNT(AN18:BX18)</f>
        <v>54.009729729729735</v>
      </c>
      <c r="K18" s="14">
        <f>_xlfn.STDEV.P(W18,Y18,AD18,AF18)</f>
        <v>6.6928655796715901</v>
      </c>
      <c r="L18" s="14">
        <f>MAX(_xlfn.STDEV.P(N18,Q18),_xlfn.STDEV.P(T18,AA18))</f>
        <v>3.8399629629629608</v>
      </c>
      <c r="M18" s="14">
        <f>_xlfn.STDEV.P(AN18:BX18)</f>
        <v>27.193877538935677</v>
      </c>
      <c r="N18" s="37">
        <f>(SUM(AN18:AR18)+SUM(AX18:BJ18))/(COUNT(AN18:AR18)+COUNT(AX18:BJ18))</f>
        <v>53.37722222222223</v>
      </c>
      <c r="O18" s="14">
        <f t="shared" si="1"/>
        <v>0.91330769230770059</v>
      </c>
      <c r="P18" s="14">
        <f t="shared" si="2"/>
        <v>31.832225601242467</v>
      </c>
      <c r="Q18" s="37">
        <f t="shared" si="3"/>
        <v>54.608947368421049</v>
      </c>
      <c r="R18" s="37">
        <f t="shared" si="4"/>
        <v>8.5235714285714224</v>
      </c>
      <c r="S18" s="14">
        <f t="shared" si="5"/>
        <v>21.895089787135031</v>
      </c>
      <c r="T18" s="42">
        <f t="shared" si="6"/>
        <v>59.613999999999997</v>
      </c>
      <c r="U18" s="19">
        <f t="shared" si="7"/>
        <v>7.5559999999999974</v>
      </c>
      <c r="V18" s="19">
        <f t="shared" si="8"/>
        <v>23.609708680964289</v>
      </c>
      <c r="W18" s="42">
        <f t="shared" si="9"/>
        <v>52.057999999999993</v>
      </c>
      <c r="X18" s="19">
        <f t="shared" si="10"/>
        <v>29.285432146376145</v>
      </c>
      <c r="Y18" s="42">
        <f t="shared" si="11"/>
        <v>67.169999999999987</v>
      </c>
      <c r="Z18" s="19">
        <f t="shared" si="12"/>
        <v>11.958841080974373</v>
      </c>
      <c r="AA18" s="37">
        <f t="shared" si="13"/>
        <v>51.934074074074076</v>
      </c>
      <c r="AB18" s="14">
        <f t="shared" si="14"/>
        <v>1.8808791208791256</v>
      </c>
      <c r="AC18" s="14">
        <f t="shared" si="15"/>
        <v>28.124834716783042</v>
      </c>
      <c r="AD18" s="37">
        <f t="shared" si="16"/>
        <v>53.884615384615394</v>
      </c>
      <c r="AE18" s="14">
        <f t="shared" si="17"/>
        <v>32.744934221338156</v>
      </c>
      <c r="AF18" s="37">
        <f t="shared" si="18"/>
        <v>50.122857142857143</v>
      </c>
      <c r="AG18" s="14">
        <f t="shared" si="19"/>
        <v>22.870418332288484</v>
      </c>
      <c r="AH18" s="25"/>
      <c r="AI18" s="25">
        <v>1000</v>
      </c>
      <c r="AJ18" s="14">
        <v>52678.43</v>
      </c>
      <c r="AK18" s="27">
        <v>2174.0700000000002</v>
      </c>
      <c r="AL18" s="27">
        <v>91.84</v>
      </c>
      <c r="AM18" s="23">
        <v>54.01</v>
      </c>
      <c r="AN18" s="19">
        <v>85.45</v>
      </c>
      <c r="AO18" s="19">
        <v>68.62</v>
      </c>
      <c r="AP18" s="19">
        <v>71.34</v>
      </c>
      <c r="AQ18" s="19">
        <v>25.51</v>
      </c>
      <c r="AR18" s="19">
        <v>9.3699999999999992</v>
      </c>
      <c r="AS18" s="19">
        <v>69.989999999999995</v>
      </c>
      <c r="AT18" s="19">
        <v>59.37</v>
      </c>
      <c r="AU18" s="19">
        <v>75.569999999999993</v>
      </c>
      <c r="AV18" s="19">
        <v>82.34</v>
      </c>
      <c r="AW18" s="19">
        <v>48.58</v>
      </c>
      <c r="AX18" s="31">
        <v>97.31</v>
      </c>
      <c r="AY18" s="31">
        <v>91.32</v>
      </c>
      <c r="AZ18" s="31">
        <v>23.3</v>
      </c>
      <c r="BA18" s="31">
        <v>99.15</v>
      </c>
      <c r="BB18" s="31">
        <v>19.12</v>
      </c>
      <c r="BC18" s="31">
        <v>13.17</v>
      </c>
      <c r="BD18" s="31">
        <v>67.16</v>
      </c>
      <c r="BE18" s="31">
        <v>16.100000000000001</v>
      </c>
      <c r="BF18" s="31">
        <v>60.64</v>
      </c>
      <c r="BG18" s="31">
        <v>15.5</v>
      </c>
      <c r="BH18" s="31">
        <v>37.590000000000003</v>
      </c>
      <c r="BI18" s="31">
        <v>75.52</v>
      </c>
      <c r="BJ18" s="31">
        <v>84.62</v>
      </c>
      <c r="BK18" s="31">
        <v>13.39</v>
      </c>
      <c r="BL18" s="31">
        <v>93.87</v>
      </c>
      <c r="BM18" s="31">
        <v>39.549999999999997</v>
      </c>
      <c r="BN18" s="31">
        <v>37.32</v>
      </c>
      <c r="BO18" s="31">
        <v>56.26</v>
      </c>
      <c r="BP18" s="31">
        <v>41.42</v>
      </c>
      <c r="BQ18" s="31">
        <v>64.150000000000006</v>
      </c>
      <c r="BR18" s="31">
        <v>63.27</v>
      </c>
      <c r="BS18" s="31">
        <v>11.02</v>
      </c>
      <c r="BT18" s="31">
        <v>25.26</v>
      </c>
      <c r="BU18" s="31">
        <v>75.16</v>
      </c>
      <c r="BV18" s="31">
        <v>71.48</v>
      </c>
      <c r="BW18" s="31">
        <v>58.48</v>
      </c>
      <c r="BX18" s="31">
        <v>51.09</v>
      </c>
      <c r="BY18" s="8"/>
      <c r="CA18" s="25"/>
    </row>
    <row r="19" spans="1:79" s="6" customFormat="1" x14ac:dyDescent="0.25">
      <c r="A19" s="25"/>
      <c r="B19" s="3" t="s">
        <v>111</v>
      </c>
      <c r="C19" s="3"/>
      <c r="D19" s="3" t="s">
        <v>122</v>
      </c>
      <c r="F19" s="3" t="s">
        <v>101</v>
      </c>
      <c r="G19" s="3"/>
      <c r="H19" s="3"/>
      <c r="I19" s="25"/>
      <c r="J19" s="37">
        <f t="shared" ref="J19:J28" si="21">SUM(AN19:BX19)/COUNT(AN19:BX19)</f>
        <v>53.251081081081082</v>
      </c>
      <c r="K19" s="14">
        <f t="shared" ref="K19:K28" si="22">_xlfn.STDEV.P(W19,Y19,AD19,AF19)</f>
        <v>4.1738085742102937</v>
      </c>
      <c r="L19" s="14">
        <f t="shared" ref="L19:L28" si="23">MAX(_xlfn.STDEV.P(N19,Q19),_xlfn.STDEV.P(T19,AA19))</f>
        <v>1.8780370370370285</v>
      </c>
      <c r="M19" s="14">
        <f t="shared" ref="M19:M28" si="24">_xlfn.STDEV.P(AN19:BX19)</f>
        <v>27.746963387182433</v>
      </c>
      <c r="N19" s="37">
        <f t="shared" ref="N19:N28" si="25">(SUM(AN19:AR19)+SUM(AX19:BJ19))/(COUNT(AN19:AR19)+COUNT(AX19:BJ19))</f>
        <v>53.919444444444451</v>
      </c>
      <c r="O19" s="14">
        <f t="shared" ref="O19:O28" si="26">_xlfn.STDEV.P(W19,AD19)</f>
        <v>1.7760769230769284</v>
      </c>
      <c r="P19" s="14">
        <f t="shared" ref="P19:P28" si="27">_xlfn.STDEV.P(AN19:AR19,AX19:BJ19)</f>
        <v>32.436895226170769</v>
      </c>
      <c r="Q19" s="37">
        <f t="shared" ref="Q19:Q28" si="28">(SUM(AS19:AW19)+SUM(BK19:BX19))/(COUNT(AS19:AW19)+COUNT(BK19:BX19))</f>
        <v>52.617894736842103</v>
      </c>
      <c r="R19" s="37">
        <f t="shared" ref="R19:R28" si="29">_xlfn.STDEV.P(Y19,AF19)</f>
        <v>5.4367857142857119</v>
      </c>
      <c r="S19" s="14">
        <f t="shared" ref="S19:S28" si="30">_xlfn.STDEV.P(AS19:AW19,BK19:BX19)</f>
        <v>22.397931901463661</v>
      </c>
      <c r="T19" s="42">
        <f t="shared" ref="T19:T28" si="31">AVERAGE(AN19:AW19)</f>
        <v>55.991999999999997</v>
      </c>
      <c r="U19" s="19">
        <f t="shared" ref="U19:U28" si="32">_xlfn.STDEV.P(W19,Y19)</f>
        <v>4.6379999999999981</v>
      </c>
      <c r="V19" s="19">
        <f t="shared" ref="V19:V28" si="33">_xlfn.STDEV.P(AN19:AW19)</f>
        <v>23.092115450949919</v>
      </c>
      <c r="W19" s="42">
        <f t="shared" ref="W19:W28" si="34">(SUM(AN19:AR19))/(COUNT(AN19:AR19))</f>
        <v>51.353999999999999</v>
      </c>
      <c r="X19" s="19">
        <f t="shared" ref="X19:X28" si="35">_xlfn.STDEV.P(AN19:AR19)</f>
        <v>29.630481332573719</v>
      </c>
      <c r="Y19" s="42">
        <f t="shared" ref="Y19:Y28" si="36">(SUM(AS19:AW19))/(COUNT(AS19:AW19))</f>
        <v>60.629999999999995</v>
      </c>
      <c r="Z19" s="19">
        <f t="shared" ref="Z19:Z28" si="37">_xlfn.STDEV.P(AS19:AW19)</f>
        <v>12.06250720207041</v>
      </c>
      <c r="AA19" s="37">
        <f t="shared" ref="AA19:AA28" si="38">AVERAGE(AX19:BX19)</f>
        <v>52.23592592592594</v>
      </c>
      <c r="AB19" s="14">
        <f t="shared" ref="AB19:AB28" si="39">_xlfn.STDEV.P(AD19,AF19)</f>
        <v>2.5748626373626422</v>
      </c>
      <c r="AC19" s="14">
        <f t="shared" ref="AC19:AC28" si="40">_xlfn.STDEV.P(AX19:BX19)</f>
        <v>29.218631962709839</v>
      </c>
      <c r="AD19" s="37">
        <f t="shared" ref="AD19:AD28" si="41">(SUM(AX19:BJ19))/(COUNT(AX19:BJ19))</f>
        <v>54.906153846153856</v>
      </c>
      <c r="AE19" s="14">
        <f t="shared" ref="AE19:AE28" si="42">_xlfn.STDEV.P(AX19:BJ19)</f>
        <v>33.401229488762013</v>
      </c>
      <c r="AF19" s="37">
        <f t="shared" ref="AF19:AF28" si="43">(SUM(BK19:BX19))/(COUNT(BK19:BX19))</f>
        <v>49.756428571428572</v>
      </c>
      <c r="AG19" s="14">
        <f t="shared" ref="AG19:AG28" si="44">_xlfn.STDEV.P(BK19:BX19)</f>
        <v>24.449011550905816</v>
      </c>
      <c r="AH19" s="25"/>
      <c r="AI19" s="25">
        <v>1000</v>
      </c>
      <c r="AJ19" s="14">
        <v>52781.91</v>
      </c>
      <c r="AK19" s="27">
        <v>2070.59</v>
      </c>
      <c r="AL19" s="27">
        <v>91.83</v>
      </c>
      <c r="AM19" s="23">
        <v>53.25</v>
      </c>
      <c r="AN19" s="19">
        <v>84.88</v>
      </c>
      <c r="AO19" s="19">
        <v>69.38</v>
      </c>
      <c r="AP19" s="19">
        <v>69.760000000000005</v>
      </c>
      <c r="AQ19" s="19">
        <v>25.18</v>
      </c>
      <c r="AR19" s="19">
        <v>7.57</v>
      </c>
      <c r="AS19" s="19">
        <v>52.5</v>
      </c>
      <c r="AT19" s="19">
        <v>54.3</v>
      </c>
      <c r="AU19" s="19">
        <v>63.78</v>
      </c>
      <c r="AV19" s="19">
        <v>82.83</v>
      </c>
      <c r="AW19" s="19">
        <v>49.74</v>
      </c>
      <c r="AX19" s="31">
        <v>98.98</v>
      </c>
      <c r="AY19" s="31">
        <v>95.01</v>
      </c>
      <c r="AZ19" s="31">
        <v>22.18</v>
      </c>
      <c r="BA19" s="31">
        <v>99.15</v>
      </c>
      <c r="BB19" s="31">
        <v>17.84</v>
      </c>
      <c r="BC19" s="31">
        <v>15.36</v>
      </c>
      <c r="BD19" s="31">
        <v>66.37</v>
      </c>
      <c r="BE19" s="31">
        <v>18.22</v>
      </c>
      <c r="BF19" s="31">
        <v>66.02</v>
      </c>
      <c r="BG19" s="31">
        <v>11.6</v>
      </c>
      <c r="BH19" s="31">
        <v>42.69</v>
      </c>
      <c r="BI19" s="31">
        <v>73.73</v>
      </c>
      <c r="BJ19" s="31">
        <v>86.63</v>
      </c>
      <c r="BK19" s="31">
        <v>19.420000000000002</v>
      </c>
      <c r="BL19" s="31">
        <v>90.84</v>
      </c>
      <c r="BM19" s="31">
        <v>37.5</v>
      </c>
      <c r="BN19" s="31">
        <v>19.09</v>
      </c>
      <c r="BO19" s="31">
        <v>42.64</v>
      </c>
      <c r="BP19" s="31">
        <v>40.98</v>
      </c>
      <c r="BQ19" s="31">
        <v>60.02</v>
      </c>
      <c r="BR19" s="31">
        <v>88.35</v>
      </c>
      <c r="BS19" s="31">
        <v>14.15</v>
      </c>
      <c r="BT19" s="31">
        <v>26.58</v>
      </c>
      <c r="BU19" s="31">
        <v>75.12</v>
      </c>
      <c r="BV19" s="31">
        <v>69.239999999999995</v>
      </c>
      <c r="BW19" s="31">
        <v>60.39</v>
      </c>
      <c r="BX19" s="31">
        <v>52.27</v>
      </c>
      <c r="BY19" s="8"/>
      <c r="CA19" s="25"/>
    </row>
    <row r="20" spans="1:79" s="6" customFormat="1" x14ac:dyDescent="0.25">
      <c r="A20" s="25"/>
      <c r="B20" s="3"/>
      <c r="C20" s="3"/>
      <c r="D20" s="3"/>
      <c r="F20" s="3"/>
      <c r="G20" s="3"/>
      <c r="H20" s="3"/>
      <c r="I20" s="25"/>
      <c r="J20" s="37"/>
      <c r="K20" s="14"/>
      <c r="L20" s="14"/>
      <c r="M20" s="14"/>
      <c r="N20" s="37"/>
      <c r="O20" s="14"/>
      <c r="P20" s="14"/>
      <c r="Q20" s="37"/>
      <c r="R20" s="37"/>
      <c r="S20" s="14"/>
      <c r="T20" s="42"/>
      <c r="U20" s="19"/>
      <c r="V20" s="19"/>
      <c r="W20" s="42"/>
      <c r="X20" s="19"/>
      <c r="Y20" s="42"/>
      <c r="Z20" s="19"/>
      <c r="AA20" s="37"/>
      <c r="AB20" s="14"/>
      <c r="AC20" s="14"/>
      <c r="AD20" s="37"/>
      <c r="AE20" s="14"/>
      <c r="AF20" s="37"/>
      <c r="AG20" s="14"/>
      <c r="AH20" s="25"/>
      <c r="AI20" s="25"/>
      <c r="AJ20" s="14"/>
      <c r="AK20" s="27"/>
      <c r="AL20" s="27"/>
      <c r="AM20" s="23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8"/>
      <c r="CA20" s="25"/>
    </row>
    <row r="21" spans="1:79" s="6" customFormat="1" x14ac:dyDescent="0.25">
      <c r="A21" s="25"/>
      <c r="B21" s="3" t="s">
        <v>117</v>
      </c>
      <c r="C21" s="3"/>
      <c r="D21" s="44" t="s">
        <v>118</v>
      </c>
      <c r="F21" s="3"/>
      <c r="G21" s="3" t="s">
        <v>121</v>
      </c>
      <c r="H21" s="3"/>
      <c r="I21" s="25"/>
      <c r="J21" s="37">
        <f t="shared" si="21"/>
        <v>51.288648648648653</v>
      </c>
      <c r="K21" s="14">
        <f t="shared" si="22"/>
        <v>4.0240000495785662</v>
      </c>
      <c r="L21" s="14">
        <f t="shared" si="23"/>
        <v>3.6856286549707633</v>
      </c>
      <c r="M21" s="14">
        <f t="shared" si="24"/>
        <v>26.904238203468683</v>
      </c>
      <c r="N21" s="37">
        <f t="shared" si="25"/>
        <v>55.073888888888888</v>
      </c>
      <c r="O21" s="14">
        <f t="shared" si="26"/>
        <v>1.3153076923076945</v>
      </c>
      <c r="P21" s="14">
        <f t="shared" si="27"/>
        <v>32.113335606340115</v>
      </c>
      <c r="Q21" s="37">
        <f t="shared" si="28"/>
        <v>47.702631578947361</v>
      </c>
      <c r="R21" s="37">
        <f t="shared" si="29"/>
        <v>4.4360714285714309</v>
      </c>
      <c r="S21" s="14">
        <f t="shared" si="30"/>
        <v>20.153330361350697</v>
      </c>
      <c r="T21" s="42">
        <f t="shared" si="31"/>
        <v>53.706999999999994</v>
      </c>
      <c r="U21" s="19">
        <f t="shared" si="32"/>
        <v>0.5329999999999977</v>
      </c>
      <c r="V21" s="19">
        <f t="shared" si="33"/>
        <v>23.1032339944</v>
      </c>
      <c r="W21" s="42">
        <f t="shared" si="34"/>
        <v>53.173999999999999</v>
      </c>
      <c r="X21" s="19">
        <f t="shared" si="35"/>
        <v>28.881017018103762</v>
      </c>
      <c r="Y21" s="42">
        <f t="shared" si="36"/>
        <v>54.239999999999995</v>
      </c>
      <c r="Z21" s="19">
        <f t="shared" si="37"/>
        <v>15.259014384946374</v>
      </c>
      <c r="AA21" s="37">
        <f t="shared" si="38"/>
        <v>50.392962962962969</v>
      </c>
      <c r="AB21" s="14">
        <f t="shared" si="39"/>
        <v>5.2183791208790877</v>
      </c>
      <c r="AC21" s="14">
        <f t="shared" si="40"/>
        <v>28.129507351061854</v>
      </c>
      <c r="AD21" s="37">
        <f t="shared" si="41"/>
        <v>55.804615384615389</v>
      </c>
      <c r="AE21" s="14">
        <f t="shared" si="42"/>
        <v>33.244130451366225</v>
      </c>
      <c r="AF21" s="37">
        <f t="shared" si="43"/>
        <v>45.367857142857133</v>
      </c>
      <c r="AG21" s="14">
        <f t="shared" si="44"/>
        <v>21.150460710474064</v>
      </c>
      <c r="AH21" s="25"/>
      <c r="AI21" s="25">
        <v>1000</v>
      </c>
      <c r="AJ21" s="14">
        <v>52478.879999999997</v>
      </c>
      <c r="AK21" s="27">
        <v>2373.62</v>
      </c>
      <c r="AL21" s="27">
        <v>90.89</v>
      </c>
      <c r="AM21" s="23">
        <v>51.29</v>
      </c>
      <c r="AN21" s="19">
        <v>85.58</v>
      </c>
      <c r="AO21" s="19">
        <v>71.61</v>
      </c>
      <c r="AP21" s="19">
        <v>71.13</v>
      </c>
      <c r="AQ21" s="19">
        <v>25.54</v>
      </c>
      <c r="AR21" s="19">
        <v>12.01</v>
      </c>
      <c r="AS21" s="19">
        <v>38.409999999999997</v>
      </c>
      <c r="AT21" s="19">
        <v>50.49</v>
      </c>
      <c r="AU21" s="19">
        <v>55.03</v>
      </c>
      <c r="AV21" s="19">
        <v>82.64</v>
      </c>
      <c r="AW21" s="19">
        <v>44.63</v>
      </c>
      <c r="AX21" s="31">
        <v>99.06</v>
      </c>
      <c r="AY21" s="31">
        <v>95.27</v>
      </c>
      <c r="AZ21" s="31">
        <v>18.02</v>
      </c>
      <c r="BA21" s="31">
        <v>99.15</v>
      </c>
      <c r="BB21" s="31">
        <v>20.100000000000001</v>
      </c>
      <c r="BC21" s="31">
        <v>15.16</v>
      </c>
      <c r="BD21" s="31">
        <v>66.989999999999995</v>
      </c>
      <c r="BE21" s="31">
        <v>17.079999999999998</v>
      </c>
      <c r="BF21" s="31">
        <v>64.8</v>
      </c>
      <c r="BG21" s="31">
        <v>21.1</v>
      </c>
      <c r="BH21" s="31">
        <v>42.65</v>
      </c>
      <c r="BI21" s="31">
        <v>74.709999999999994</v>
      </c>
      <c r="BJ21" s="31">
        <v>91.37</v>
      </c>
      <c r="BK21" s="31">
        <v>25.46</v>
      </c>
      <c r="BL21" s="31">
        <v>49.48</v>
      </c>
      <c r="BM21" s="31">
        <v>38.380000000000003</v>
      </c>
      <c r="BN21" s="31">
        <v>16.7</v>
      </c>
      <c r="BO21" s="31">
        <v>43</v>
      </c>
      <c r="BP21" s="31">
        <v>43.38</v>
      </c>
      <c r="BQ21" s="31">
        <v>55.95</v>
      </c>
      <c r="BR21" s="31">
        <v>87.58</v>
      </c>
      <c r="BS21" s="31">
        <v>12.59</v>
      </c>
      <c r="BT21" s="31">
        <v>24.3</v>
      </c>
      <c r="BU21" s="31">
        <v>76.39</v>
      </c>
      <c r="BV21" s="31">
        <v>69.44</v>
      </c>
      <c r="BW21" s="31">
        <v>48.88</v>
      </c>
      <c r="BX21" s="31">
        <v>43.62</v>
      </c>
      <c r="BY21" s="8"/>
      <c r="CA21" s="25"/>
    </row>
    <row r="22" spans="1:79" s="6" customFormat="1" x14ac:dyDescent="0.25">
      <c r="A22" s="25"/>
      <c r="B22" s="3" t="s">
        <v>117</v>
      </c>
      <c r="C22" s="3"/>
      <c r="D22" s="44" t="s">
        <v>119</v>
      </c>
      <c r="F22" s="3"/>
      <c r="G22" s="3" t="s">
        <v>121</v>
      </c>
      <c r="H22" s="3"/>
      <c r="I22" s="25"/>
      <c r="J22" s="37">
        <f t="shared" si="21"/>
        <v>51.057027027027033</v>
      </c>
      <c r="K22" s="14">
        <f t="shared" si="22"/>
        <v>4.0958217474619483</v>
      </c>
      <c r="L22" s="14">
        <f t="shared" si="23"/>
        <v>2.4295321637426888</v>
      </c>
      <c r="M22" s="14">
        <f t="shared" si="24"/>
        <v>26.959299540269441</v>
      </c>
      <c r="N22" s="37">
        <f t="shared" si="25"/>
        <v>53.55222222222222</v>
      </c>
      <c r="O22" s="14">
        <f t="shared" si="26"/>
        <v>1.926153846153845</v>
      </c>
      <c r="P22" s="14">
        <f t="shared" si="27"/>
        <v>32.700316266828629</v>
      </c>
      <c r="Q22" s="37">
        <f t="shared" si="28"/>
        <v>48.693157894736842</v>
      </c>
      <c r="R22" s="37">
        <f t="shared" si="29"/>
        <v>5.3640000000000043</v>
      </c>
      <c r="S22" s="14">
        <f t="shared" si="30"/>
        <v>19.76960959938037</v>
      </c>
      <c r="T22" s="42">
        <f t="shared" si="31"/>
        <v>53.684000000000005</v>
      </c>
      <c r="U22" s="19">
        <f t="shared" si="32"/>
        <v>2.9140000000000015</v>
      </c>
      <c r="V22" s="19">
        <f t="shared" si="33"/>
        <v>21.852708390494737</v>
      </c>
      <c r="W22" s="42">
        <f t="shared" si="34"/>
        <v>50.769999999999996</v>
      </c>
      <c r="X22" s="19">
        <f t="shared" si="35"/>
        <v>27.44223314528174</v>
      </c>
      <c r="Y22" s="42">
        <f t="shared" si="36"/>
        <v>56.597999999999999</v>
      </c>
      <c r="Z22" s="19">
        <f t="shared" si="37"/>
        <v>13.602307745379102</v>
      </c>
      <c r="AA22" s="37">
        <f t="shared" si="38"/>
        <v>50.084074074074074</v>
      </c>
      <c r="AB22" s="14">
        <f t="shared" si="39"/>
        <v>4.3761538461538443</v>
      </c>
      <c r="AC22" s="14">
        <f t="shared" si="40"/>
        <v>28.559077205143168</v>
      </c>
      <c r="AD22" s="37">
        <f t="shared" si="41"/>
        <v>54.622307692307686</v>
      </c>
      <c r="AE22" s="14">
        <f t="shared" si="42"/>
        <v>34.45021115349963</v>
      </c>
      <c r="AF22" s="37">
        <f t="shared" si="43"/>
        <v>45.87</v>
      </c>
      <c r="AG22" s="14">
        <f t="shared" si="44"/>
        <v>20.834007570042104</v>
      </c>
      <c r="AH22" s="25"/>
      <c r="AI22" s="25">
        <v>1000</v>
      </c>
      <c r="AJ22" s="14">
        <v>52512.92</v>
      </c>
      <c r="AK22" s="27">
        <v>2339.58</v>
      </c>
      <c r="AL22" s="27">
        <v>91.01</v>
      </c>
      <c r="AM22" s="23">
        <v>51.06</v>
      </c>
      <c r="AN22" s="19">
        <v>82.7</v>
      </c>
      <c r="AO22" s="19">
        <v>67.52</v>
      </c>
      <c r="AP22" s="19">
        <v>66.239999999999995</v>
      </c>
      <c r="AQ22" s="19">
        <v>27.87</v>
      </c>
      <c r="AR22" s="19">
        <v>9.52</v>
      </c>
      <c r="AS22" s="19">
        <v>44.24</v>
      </c>
      <c r="AT22" s="19">
        <v>47.6</v>
      </c>
      <c r="AU22" s="19">
        <v>55.45</v>
      </c>
      <c r="AV22" s="19">
        <v>82.63</v>
      </c>
      <c r="AW22" s="19">
        <v>53.07</v>
      </c>
      <c r="AX22" s="31">
        <v>99.02</v>
      </c>
      <c r="AY22" s="31">
        <v>95.15</v>
      </c>
      <c r="AZ22" s="31">
        <v>13.44</v>
      </c>
      <c r="BA22" s="31">
        <v>99.15</v>
      </c>
      <c r="BB22" s="31">
        <v>18.46</v>
      </c>
      <c r="BC22" s="31">
        <v>12.72</v>
      </c>
      <c r="BD22" s="31">
        <v>67.02</v>
      </c>
      <c r="BE22" s="31">
        <v>15.9</v>
      </c>
      <c r="BF22" s="31">
        <v>65.36</v>
      </c>
      <c r="BG22" s="31">
        <v>20.22</v>
      </c>
      <c r="BH22" s="31">
        <v>36.29</v>
      </c>
      <c r="BI22" s="31">
        <v>76.75</v>
      </c>
      <c r="BJ22" s="31">
        <v>90.61</v>
      </c>
      <c r="BK22" s="31">
        <v>22.9</v>
      </c>
      <c r="BL22" s="31">
        <v>52.99</v>
      </c>
      <c r="BM22" s="31">
        <v>36.950000000000003</v>
      </c>
      <c r="BN22" s="31">
        <v>19.420000000000002</v>
      </c>
      <c r="BO22" s="31">
        <v>41.86</v>
      </c>
      <c r="BP22" s="31">
        <v>37.25</v>
      </c>
      <c r="BQ22" s="31">
        <v>53.51</v>
      </c>
      <c r="BR22" s="31">
        <v>86.47</v>
      </c>
      <c r="BS22" s="31">
        <v>12.17</v>
      </c>
      <c r="BT22" s="31">
        <v>28.26</v>
      </c>
      <c r="BU22" s="31">
        <v>74.91</v>
      </c>
      <c r="BV22" s="31">
        <v>67.39</v>
      </c>
      <c r="BW22" s="31">
        <v>58.3</v>
      </c>
      <c r="BX22" s="31">
        <v>49.8</v>
      </c>
      <c r="BY22" s="8"/>
      <c r="CA22" s="25"/>
    </row>
    <row r="23" spans="1:79" s="6" customFormat="1" x14ac:dyDescent="0.25">
      <c r="A23" s="25"/>
      <c r="B23" s="3" t="s">
        <v>117</v>
      </c>
      <c r="C23" s="3"/>
      <c r="D23" s="44" t="s">
        <v>120</v>
      </c>
      <c r="F23" s="3"/>
      <c r="G23" s="3" t="s">
        <v>121</v>
      </c>
      <c r="H23" s="3"/>
      <c r="I23" s="25"/>
      <c r="J23" s="37">
        <f t="shared" si="21"/>
        <v>51.947837837837831</v>
      </c>
      <c r="K23" s="14">
        <f t="shared" si="22"/>
        <v>5.0900801775913509</v>
      </c>
      <c r="L23" s="14">
        <f t="shared" si="23"/>
        <v>5.5964619883041022</v>
      </c>
      <c r="M23" s="14">
        <f t="shared" si="24"/>
        <v>26.840656750245785</v>
      </c>
      <c r="N23" s="37">
        <f t="shared" si="25"/>
        <v>57.695555555555558</v>
      </c>
      <c r="O23" s="14">
        <f t="shared" si="26"/>
        <v>2.1929230769230834</v>
      </c>
      <c r="P23" s="14">
        <f t="shared" si="27"/>
        <v>30.624601987839437</v>
      </c>
      <c r="Q23" s="37">
        <f t="shared" si="28"/>
        <v>46.502631578947366</v>
      </c>
      <c r="R23" s="37">
        <f t="shared" si="29"/>
        <v>1.9280714285714353</v>
      </c>
      <c r="S23" s="14">
        <f t="shared" si="30"/>
        <v>21.294886176857538</v>
      </c>
      <c r="T23" s="42">
        <f t="shared" si="31"/>
        <v>51.936</v>
      </c>
      <c r="U23" s="19">
        <f t="shared" si="32"/>
        <v>2.5919999999999952</v>
      </c>
      <c r="V23" s="19">
        <f t="shared" si="33"/>
        <v>25.421938242392134</v>
      </c>
      <c r="W23" s="42">
        <f t="shared" si="34"/>
        <v>54.527999999999999</v>
      </c>
      <c r="X23" s="19">
        <f t="shared" si="35"/>
        <v>28.625456083702836</v>
      </c>
      <c r="Y23" s="42">
        <f t="shared" si="36"/>
        <v>49.344000000000008</v>
      </c>
      <c r="Z23" s="19">
        <f t="shared" si="37"/>
        <v>21.440527605448509</v>
      </c>
      <c r="AA23" s="37">
        <f t="shared" si="38"/>
        <v>51.952222222222225</v>
      </c>
      <c r="AB23" s="14">
        <f t="shared" si="39"/>
        <v>6.712994505494505</v>
      </c>
      <c r="AC23" s="14">
        <f t="shared" si="40"/>
        <v>27.34743556713801</v>
      </c>
      <c r="AD23" s="37">
        <f t="shared" si="41"/>
        <v>58.913846153846166</v>
      </c>
      <c r="AE23" s="14">
        <f t="shared" si="42"/>
        <v>31.274278824240394</v>
      </c>
      <c r="AF23" s="37">
        <f t="shared" si="43"/>
        <v>45.487857142857138</v>
      </c>
      <c r="AG23" s="14">
        <f t="shared" si="44"/>
        <v>21.15032359717711</v>
      </c>
      <c r="AH23" s="25"/>
      <c r="AI23" s="25">
        <v>1000</v>
      </c>
      <c r="AJ23" s="14">
        <v>52528.24</v>
      </c>
      <c r="AK23" s="27">
        <v>2324.2600000000002</v>
      </c>
      <c r="AL23" s="27">
        <v>91.1</v>
      </c>
      <c r="AM23" s="23">
        <v>51.95</v>
      </c>
      <c r="AN23" s="19">
        <v>85.58</v>
      </c>
      <c r="AO23" s="19">
        <v>75.44</v>
      </c>
      <c r="AP23" s="19">
        <v>70.44</v>
      </c>
      <c r="AQ23" s="19">
        <v>28.92</v>
      </c>
      <c r="AR23" s="19">
        <v>12.26</v>
      </c>
      <c r="AS23" s="19">
        <v>17.399999999999999</v>
      </c>
      <c r="AT23" s="19">
        <v>39.340000000000003</v>
      </c>
      <c r="AU23" s="19">
        <v>53.72</v>
      </c>
      <c r="AV23" s="19">
        <v>83.18</v>
      </c>
      <c r="AW23" s="19">
        <v>53.08</v>
      </c>
      <c r="AX23" s="31">
        <v>99.15</v>
      </c>
      <c r="AY23" s="31">
        <v>95.37</v>
      </c>
      <c r="AZ23" s="31">
        <v>11.9</v>
      </c>
      <c r="BA23" s="31">
        <v>99.15</v>
      </c>
      <c r="BB23" s="31">
        <v>32.1</v>
      </c>
      <c r="BC23" s="31">
        <v>26.48</v>
      </c>
      <c r="BD23" s="31">
        <v>66.59</v>
      </c>
      <c r="BE23" s="31">
        <v>24.82</v>
      </c>
      <c r="BF23" s="31">
        <v>67.84</v>
      </c>
      <c r="BG23" s="31">
        <v>20.420000000000002</v>
      </c>
      <c r="BH23" s="31">
        <v>54.82</v>
      </c>
      <c r="BI23" s="31">
        <v>75.06</v>
      </c>
      <c r="BJ23" s="31">
        <v>92.18</v>
      </c>
      <c r="BK23" s="31">
        <v>32.99</v>
      </c>
      <c r="BL23" s="31">
        <v>49.59</v>
      </c>
      <c r="BM23" s="31">
        <v>37.74</v>
      </c>
      <c r="BN23" s="31">
        <v>14.95</v>
      </c>
      <c r="BO23" s="31">
        <v>40.75</v>
      </c>
      <c r="BP23" s="31">
        <v>38.119999999999997</v>
      </c>
      <c r="BQ23" s="31">
        <v>44.88</v>
      </c>
      <c r="BR23" s="31">
        <v>87.52</v>
      </c>
      <c r="BS23" s="31">
        <v>13.11</v>
      </c>
      <c r="BT23" s="31">
        <v>26.02</v>
      </c>
      <c r="BU23" s="31">
        <v>78.12</v>
      </c>
      <c r="BV23" s="31">
        <v>71.349999999999994</v>
      </c>
      <c r="BW23" s="31">
        <v>55.02</v>
      </c>
      <c r="BX23" s="31">
        <v>46.67</v>
      </c>
      <c r="BY23" s="8"/>
      <c r="CA23" s="25"/>
    </row>
    <row r="24" spans="1:79" s="6" customFormat="1" x14ac:dyDescent="0.25">
      <c r="A24" s="25"/>
      <c r="B24" s="3" t="s">
        <v>116</v>
      </c>
      <c r="C24" s="3"/>
      <c r="D24" s="44" t="s">
        <v>118</v>
      </c>
      <c r="F24" s="3" t="s">
        <v>101</v>
      </c>
      <c r="G24" s="3" t="s">
        <v>121</v>
      </c>
      <c r="H24" s="3"/>
      <c r="I24" s="25"/>
      <c r="J24" s="37">
        <f t="shared" si="21"/>
        <v>53.56837837837837</v>
      </c>
      <c r="K24" s="14">
        <f t="shared" si="22"/>
        <v>4.4725008197249361</v>
      </c>
      <c r="L24" s="14">
        <f t="shared" si="23"/>
        <v>2.0114444444444395</v>
      </c>
      <c r="M24" s="14">
        <f t="shared" si="24"/>
        <v>27.295924704586429</v>
      </c>
      <c r="N24" s="37">
        <f t="shared" si="25"/>
        <v>53.801666666666662</v>
      </c>
      <c r="O24" s="14">
        <f t="shared" si="26"/>
        <v>1.7499230769230749</v>
      </c>
      <c r="P24" s="14">
        <f t="shared" si="27"/>
        <v>32.104014157111266</v>
      </c>
      <c r="Q24" s="37">
        <f t="shared" si="28"/>
        <v>53.347368421052636</v>
      </c>
      <c r="R24" s="37">
        <f t="shared" si="29"/>
        <v>5.69092857142856</v>
      </c>
      <c r="S24" s="14">
        <f t="shared" si="30"/>
        <v>21.780690347694669</v>
      </c>
      <c r="T24" s="42">
        <f t="shared" si="31"/>
        <v>56.503999999999998</v>
      </c>
      <c r="U24" s="19">
        <f t="shared" si="32"/>
        <v>5.23</v>
      </c>
      <c r="V24" s="19">
        <f t="shared" si="33"/>
        <v>22.784730939820211</v>
      </c>
      <c r="W24" s="42">
        <f t="shared" si="34"/>
        <v>51.274000000000001</v>
      </c>
      <c r="X24" s="19">
        <f t="shared" si="35"/>
        <v>29.27749825377844</v>
      </c>
      <c r="Y24" s="42">
        <f t="shared" si="36"/>
        <v>61.734000000000002</v>
      </c>
      <c r="Z24" s="19">
        <f t="shared" si="37"/>
        <v>11.243230140844737</v>
      </c>
      <c r="AA24" s="37">
        <f t="shared" si="38"/>
        <v>52.481111111111119</v>
      </c>
      <c r="AB24" s="14">
        <f t="shared" si="39"/>
        <v>2.210851648351646</v>
      </c>
      <c r="AC24" s="14">
        <f t="shared" si="40"/>
        <v>28.711825713501202</v>
      </c>
      <c r="AD24" s="37">
        <f t="shared" si="41"/>
        <v>54.773846153846151</v>
      </c>
      <c r="AE24" s="14">
        <f t="shared" si="42"/>
        <v>33.075586287835073</v>
      </c>
      <c r="AF24" s="37">
        <f t="shared" si="43"/>
        <v>50.352142857142859</v>
      </c>
      <c r="AG24" s="14">
        <f t="shared" si="44"/>
        <v>23.761076568494897</v>
      </c>
      <c r="AH24" s="25"/>
      <c r="AI24" s="25">
        <v>1000</v>
      </c>
      <c r="AJ24" s="14">
        <v>52791.61</v>
      </c>
      <c r="AK24" s="27">
        <v>2060.9</v>
      </c>
      <c r="AL24" s="27">
        <v>91.89</v>
      </c>
      <c r="AM24" s="23">
        <v>53.57</v>
      </c>
      <c r="AN24" s="19">
        <v>84.99</v>
      </c>
      <c r="AO24" s="19">
        <v>69.19</v>
      </c>
      <c r="AP24" s="19">
        <v>68.83</v>
      </c>
      <c r="AQ24" s="19">
        <v>24.63</v>
      </c>
      <c r="AR24" s="19">
        <v>8.73</v>
      </c>
      <c r="AS24" s="19">
        <v>53.36</v>
      </c>
      <c r="AT24" s="19">
        <v>54.8</v>
      </c>
      <c r="AU24" s="19">
        <v>63.56</v>
      </c>
      <c r="AV24" s="19">
        <v>82.96</v>
      </c>
      <c r="AW24" s="19">
        <v>53.99</v>
      </c>
      <c r="AX24" s="31">
        <v>99.15</v>
      </c>
      <c r="AY24" s="31">
        <v>95.46</v>
      </c>
      <c r="AZ24" s="31">
        <v>19.78</v>
      </c>
      <c r="BA24" s="31">
        <v>99.15</v>
      </c>
      <c r="BB24" s="31">
        <v>17.98</v>
      </c>
      <c r="BC24" s="31">
        <v>13.15</v>
      </c>
      <c r="BD24" s="31">
        <v>65.83</v>
      </c>
      <c r="BE24" s="31">
        <v>24.52</v>
      </c>
      <c r="BF24" s="31">
        <v>58.08</v>
      </c>
      <c r="BG24" s="31">
        <v>17.93</v>
      </c>
      <c r="BH24" s="31">
        <v>36.979999999999997</v>
      </c>
      <c r="BI24" s="31">
        <v>74.63</v>
      </c>
      <c r="BJ24" s="31">
        <v>89.42</v>
      </c>
      <c r="BK24" s="31">
        <v>20.45</v>
      </c>
      <c r="BL24" s="31">
        <v>90.78</v>
      </c>
      <c r="BM24" s="31">
        <v>40.090000000000003</v>
      </c>
      <c r="BN24" s="31">
        <v>23.84</v>
      </c>
      <c r="BO24" s="31">
        <v>46.57</v>
      </c>
      <c r="BP24" s="31">
        <v>41.97</v>
      </c>
      <c r="BQ24" s="31">
        <v>59.28</v>
      </c>
      <c r="BR24" s="31">
        <v>87.1</v>
      </c>
      <c r="BS24" s="31">
        <v>12.67</v>
      </c>
      <c r="BT24" s="31">
        <v>27.2</v>
      </c>
      <c r="BU24" s="31">
        <v>75.7</v>
      </c>
      <c r="BV24" s="31">
        <v>69.27</v>
      </c>
      <c r="BW24" s="31">
        <v>60.16</v>
      </c>
      <c r="BX24" s="31">
        <v>49.85</v>
      </c>
      <c r="BY24" s="8"/>
      <c r="CA24" s="25"/>
    </row>
    <row r="25" spans="1:79" s="6" customFormat="1" x14ac:dyDescent="0.25">
      <c r="A25" s="25"/>
      <c r="B25" s="3" t="s">
        <v>116</v>
      </c>
      <c r="C25" s="3"/>
      <c r="D25" s="44" t="s">
        <v>119</v>
      </c>
      <c r="F25" s="3" t="s">
        <v>101</v>
      </c>
      <c r="G25" s="3" t="s">
        <v>121</v>
      </c>
      <c r="H25" s="3"/>
      <c r="I25" s="25"/>
      <c r="J25" s="37">
        <f t="shared" si="21"/>
        <v>52.225405405405397</v>
      </c>
      <c r="K25" s="14">
        <f t="shared" si="22"/>
        <v>3.6329704776877398</v>
      </c>
      <c r="L25" s="14">
        <f t="shared" si="23"/>
        <v>2.2183518518518568</v>
      </c>
      <c r="M25" s="14">
        <f t="shared" si="24"/>
        <v>28.325267355871365</v>
      </c>
      <c r="N25" s="37">
        <f t="shared" si="25"/>
        <v>52.822222222222223</v>
      </c>
      <c r="O25" s="14">
        <f t="shared" si="26"/>
        <v>0.63015384615384562</v>
      </c>
      <c r="P25" s="14">
        <f t="shared" si="27"/>
        <v>33.649794213594873</v>
      </c>
      <c r="Q25" s="37">
        <f t="shared" si="28"/>
        <v>51.66</v>
      </c>
      <c r="R25" s="37">
        <f t="shared" si="29"/>
        <v>4.9902142857142842</v>
      </c>
      <c r="S25" s="14">
        <f t="shared" si="30"/>
        <v>22.114329005611296</v>
      </c>
      <c r="T25" s="42">
        <f t="shared" si="31"/>
        <v>55.463000000000001</v>
      </c>
      <c r="U25" s="19">
        <f t="shared" si="32"/>
        <v>3.5509999999999984</v>
      </c>
      <c r="V25" s="19">
        <f t="shared" si="33"/>
        <v>21.824456488077775</v>
      </c>
      <c r="W25" s="42">
        <f t="shared" si="34"/>
        <v>51.911999999999999</v>
      </c>
      <c r="X25" s="19">
        <f t="shared" si="35"/>
        <v>27.789706295677185</v>
      </c>
      <c r="Y25" s="42">
        <f t="shared" si="36"/>
        <v>59.013999999999996</v>
      </c>
      <c r="Z25" s="19">
        <f t="shared" si="37"/>
        <v>12.454991930948784</v>
      </c>
      <c r="AA25" s="37">
        <f t="shared" si="38"/>
        <v>51.026296296296287</v>
      </c>
      <c r="AB25" s="14">
        <f t="shared" si="39"/>
        <v>2.0693681318681314</v>
      </c>
      <c r="AC25" s="14">
        <f t="shared" si="40"/>
        <v>30.294332087916203</v>
      </c>
      <c r="AD25" s="37">
        <f t="shared" si="41"/>
        <v>53.17230769230769</v>
      </c>
      <c r="AE25" s="14">
        <f t="shared" si="42"/>
        <v>35.641895217209708</v>
      </c>
      <c r="AF25" s="37">
        <f t="shared" si="43"/>
        <v>49.033571428571427</v>
      </c>
      <c r="AG25" s="14">
        <f t="shared" si="44"/>
        <v>24.126471711481102</v>
      </c>
      <c r="AH25" s="25"/>
      <c r="AI25" s="25">
        <v>1000</v>
      </c>
      <c r="AJ25" s="14">
        <v>52774.81</v>
      </c>
      <c r="AK25" s="27">
        <v>2077.69</v>
      </c>
      <c r="AL25" s="27">
        <v>91.67</v>
      </c>
      <c r="AM25" s="23">
        <v>52.22</v>
      </c>
      <c r="AN25" s="19">
        <v>82.88</v>
      </c>
      <c r="AO25" s="19">
        <v>68.58</v>
      </c>
      <c r="AP25" s="19">
        <v>69.78</v>
      </c>
      <c r="AQ25" s="19">
        <v>28.1</v>
      </c>
      <c r="AR25" s="19">
        <v>10.220000000000001</v>
      </c>
      <c r="AS25" s="19">
        <v>51.19</v>
      </c>
      <c r="AT25" s="19">
        <v>47.31</v>
      </c>
      <c r="AU25" s="19">
        <v>61</v>
      </c>
      <c r="AV25" s="19">
        <v>82.27</v>
      </c>
      <c r="AW25" s="19">
        <v>53.3</v>
      </c>
      <c r="AX25" s="31">
        <v>98.93</v>
      </c>
      <c r="AY25" s="31">
        <v>95.05</v>
      </c>
      <c r="AZ25" s="31">
        <v>12.12</v>
      </c>
      <c r="BA25" s="31">
        <v>99.16</v>
      </c>
      <c r="BB25" s="31">
        <v>14.4</v>
      </c>
      <c r="BC25" s="31">
        <v>10.96</v>
      </c>
      <c r="BD25" s="31">
        <v>67.63</v>
      </c>
      <c r="BE25" s="31">
        <v>16.36</v>
      </c>
      <c r="BF25" s="31">
        <v>60.95</v>
      </c>
      <c r="BG25" s="31">
        <v>11.14</v>
      </c>
      <c r="BH25" s="31">
        <v>37.340000000000003</v>
      </c>
      <c r="BI25" s="31">
        <v>76.97</v>
      </c>
      <c r="BJ25" s="31">
        <v>90.23</v>
      </c>
      <c r="BK25" s="31">
        <v>18.48</v>
      </c>
      <c r="BL25" s="31">
        <v>90.77</v>
      </c>
      <c r="BM25" s="31">
        <v>37.04</v>
      </c>
      <c r="BN25" s="31">
        <v>25.76</v>
      </c>
      <c r="BO25" s="31">
        <v>42.56</v>
      </c>
      <c r="BP25" s="31">
        <v>37.18</v>
      </c>
      <c r="BQ25" s="31">
        <v>53.98</v>
      </c>
      <c r="BR25" s="31">
        <v>88.12</v>
      </c>
      <c r="BS25" s="31">
        <v>13.51</v>
      </c>
      <c r="BT25" s="31">
        <v>27.3</v>
      </c>
      <c r="BU25" s="31">
        <v>77.64</v>
      </c>
      <c r="BV25" s="31">
        <v>70.239999999999995</v>
      </c>
      <c r="BW25" s="31">
        <v>56.09</v>
      </c>
      <c r="BX25" s="31">
        <v>47.8</v>
      </c>
      <c r="BY25" s="8"/>
      <c r="CA25" s="25"/>
    </row>
    <row r="26" spans="1:79" s="6" customFormat="1" x14ac:dyDescent="0.25">
      <c r="A26" s="25"/>
      <c r="B26" s="3" t="s">
        <v>116</v>
      </c>
      <c r="C26" s="3"/>
      <c r="D26" s="44" t="s">
        <v>120</v>
      </c>
      <c r="F26" s="3" t="s">
        <v>101</v>
      </c>
      <c r="G26" s="3" t="s">
        <v>121</v>
      </c>
      <c r="H26" s="3"/>
      <c r="I26" s="25"/>
      <c r="J26" s="37">
        <f t="shared" si="21"/>
        <v>54.692162162162155</v>
      </c>
      <c r="K26" s="14">
        <f t="shared" si="22"/>
        <v>4.1294379359777107</v>
      </c>
      <c r="L26" s="14">
        <f t="shared" si="23"/>
        <v>2.7052777777777841</v>
      </c>
      <c r="M26" s="14">
        <f t="shared" si="24"/>
        <v>27.08113496515114</v>
      </c>
      <c r="N26" s="37">
        <f t="shared" si="25"/>
        <v>57.47055555555557</v>
      </c>
      <c r="O26" s="14">
        <f t="shared" si="26"/>
        <v>1.7270000000000074</v>
      </c>
      <c r="P26" s="14">
        <f t="shared" si="27"/>
        <v>30.936857642664176</v>
      </c>
      <c r="Q26" s="37">
        <f t="shared" si="28"/>
        <v>52.06</v>
      </c>
      <c r="R26" s="37">
        <f t="shared" si="29"/>
        <v>5.3783571428571442</v>
      </c>
      <c r="S26" s="14">
        <f t="shared" si="30"/>
        <v>22.521520234749058</v>
      </c>
      <c r="T26" s="42">
        <f t="shared" si="31"/>
        <v>57.480999999999995</v>
      </c>
      <c r="U26" s="19">
        <f t="shared" si="32"/>
        <v>2.5050000000000026</v>
      </c>
      <c r="V26" s="19">
        <f t="shared" si="33"/>
        <v>23.034799521593428</v>
      </c>
      <c r="W26" s="42">
        <f t="shared" si="34"/>
        <v>54.975999999999999</v>
      </c>
      <c r="X26" s="19">
        <f t="shared" si="35"/>
        <v>29.434620160620366</v>
      </c>
      <c r="Y26" s="42">
        <f t="shared" si="36"/>
        <v>59.986000000000004</v>
      </c>
      <c r="Z26" s="19">
        <f t="shared" si="37"/>
        <v>13.50026162709448</v>
      </c>
      <c r="AA26" s="37">
        <f t="shared" si="38"/>
        <v>53.659259259259265</v>
      </c>
      <c r="AB26" s="14">
        <f t="shared" si="39"/>
        <v>4.600357142857149</v>
      </c>
      <c r="AC26" s="14">
        <f t="shared" si="40"/>
        <v>28.364524782163535</v>
      </c>
      <c r="AD26" s="37">
        <f t="shared" si="41"/>
        <v>58.430000000000014</v>
      </c>
      <c r="AE26" s="14">
        <f t="shared" si="42"/>
        <v>31.442914818885527</v>
      </c>
      <c r="AF26" s="37">
        <f t="shared" si="43"/>
        <v>49.229285714285716</v>
      </c>
      <c r="AG26" s="14">
        <f t="shared" si="44"/>
        <v>24.348048752645951</v>
      </c>
      <c r="AH26" s="25"/>
      <c r="AI26" s="25">
        <v>1000</v>
      </c>
      <c r="AJ26" s="14">
        <v>52817.05</v>
      </c>
      <c r="AK26" s="27">
        <v>2035.45</v>
      </c>
      <c r="AL26" s="27">
        <v>92.05</v>
      </c>
      <c r="AM26" s="23">
        <v>54.69</v>
      </c>
      <c r="AN26" s="19">
        <v>87.1</v>
      </c>
      <c r="AO26" s="19">
        <v>74.63</v>
      </c>
      <c r="AP26" s="19">
        <v>72.63</v>
      </c>
      <c r="AQ26" s="19">
        <v>30.05</v>
      </c>
      <c r="AR26" s="19">
        <v>10.47</v>
      </c>
      <c r="AS26" s="19">
        <v>47.87</v>
      </c>
      <c r="AT26" s="19">
        <v>46.65</v>
      </c>
      <c r="AU26" s="19">
        <v>63.26</v>
      </c>
      <c r="AV26" s="19">
        <v>83.92</v>
      </c>
      <c r="AW26" s="19">
        <v>58.23</v>
      </c>
      <c r="AX26" s="31">
        <v>98.87</v>
      </c>
      <c r="AY26" s="31">
        <v>95.49</v>
      </c>
      <c r="AZ26" s="31">
        <v>17.04</v>
      </c>
      <c r="BA26" s="31">
        <v>99.16</v>
      </c>
      <c r="BB26" s="31">
        <v>36.299999999999997</v>
      </c>
      <c r="BC26" s="31">
        <v>24.21</v>
      </c>
      <c r="BD26" s="31">
        <v>67.260000000000005</v>
      </c>
      <c r="BE26" s="31">
        <v>21.52</v>
      </c>
      <c r="BF26" s="31">
        <v>72.150000000000006</v>
      </c>
      <c r="BG26" s="31">
        <v>15.7</v>
      </c>
      <c r="BH26" s="31">
        <v>47.46</v>
      </c>
      <c r="BI26" s="31">
        <v>74.98</v>
      </c>
      <c r="BJ26" s="31">
        <v>89.45</v>
      </c>
      <c r="BK26" s="31">
        <v>20.59</v>
      </c>
      <c r="BL26" s="31">
        <v>91.06</v>
      </c>
      <c r="BM26" s="31">
        <v>38.01</v>
      </c>
      <c r="BN26" s="31">
        <v>17.27</v>
      </c>
      <c r="BO26" s="31">
        <v>45.1</v>
      </c>
      <c r="BP26" s="31">
        <v>40.35</v>
      </c>
      <c r="BQ26" s="31">
        <v>50.86</v>
      </c>
      <c r="BR26" s="31">
        <v>85.5</v>
      </c>
      <c r="BS26" s="31">
        <v>12.88</v>
      </c>
      <c r="BT26" s="31">
        <v>28.54</v>
      </c>
      <c r="BU26" s="31">
        <v>77.77</v>
      </c>
      <c r="BV26" s="31">
        <v>71.17</v>
      </c>
      <c r="BW26" s="31">
        <v>60.3</v>
      </c>
      <c r="BX26" s="31">
        <v>49.81</v>
      </c>
      <c r="BY26" s="8"/>
      <c r="CA26" s="25"/>
    </row>
    <row r="27" spans="1:79" s="6" customFormat="1" x14ac:dyDescent="0.25">
      <c r="A27" s="25"/>
      <c r="B27" s="3" t="s">
        <v>115</v>
      </c>
      <c r="C27" s="3"/>
      <c r="D27" s="44" t="s">
        <v>118</v>
      </c>
      <c r="F27" s="3" t="s">
        <v>101</v>
      </c>
      <c r="G27" s="3" t="s">
        <v>121</v>
      </c>
      <c r="H27" s="3"/>
      <c r="I27" s="25"/>
      <c r="J27" s="37">
        <f t="shared" si="21"/>
        <v>54.668648648648663</v>
      </c>
      <c r="K27" s="14">
        <f t="shared" si="22"/>
        <v>6.7647786535760854</v>
      </c>
      <c r="L27" s="14">
        <f t="shared" si="23"/>
        <v>3.6755740740740741</v>
      </c>
      <c r="M27" s="14">
        <f t="shared" si="24"/>
        <v>27.239978287303519</v>
      </c>
      <c r="N27" s="37">
        <f t="shared" si="25"/>
        <v>54.05222222222222</v>
      </c>
      <c r="O27" s="14">
        <f t="shared" si="26"/>
        <v>1.2684615384615334</v>
      </c>
      <c r="P27" s="14">
        <f t="shared" si="27"/>
        <v>32.062503117704942</v>
      </c>
      <c r="Q27" s="37">
        <f t="shared" si="28"/>
        <v>55.252631578947366</v>
      </c>
      <c r="R27" s="37">
        <f t="shared" si="29"/>
        <v>8.5454999999999934</v>
      </c>
      <c r="S27" s="14">
        <f t="shared" si="30"/>
        <v>21.688238588571309</v>
      </c>
      <c r="T27" s="42">
        <f t="shared" si="31"/>
        <v>60.033000000000001</v>
      </c>
      <c r="U27" s="19">
        <f t="shared" si="32"/>
        <v>7.8129999999999473</v>
      </c>
      <c r="V27" s="19">
        <f t="shared" si="33"/>
        <v>22.568569759734441</v>
      </c>
      <c r="W27" s="42">
        <f t="shared" si="34"/>
        <v>52.220000000000006</v>
      </c>
      <c r="X27" s="19">
        <f t="shared" si="35"/>
        <v>28.036947765404136</v>
      </c>
      <c r="Y27" s="42">
        <f t="shared" si="36"/>
        <v>67.845999999999989</v>
      </c>
      <c r="Z27" s="19">
        <f t="shared" si="37"/>
        <v>10.513053980647168</v>
      </c>
      <c r="AA27" s="37">
        <f t="shared" si="38"/>
        <v>52.681851851851853</v>
      </c>
      <c r="AB27" s="14">
        <f t="shared" si="39"/>
        <v>2.0009615384615351</v>
      </c>
      <c r="AC27" s="14">
        <f t="shared" si="40"/>
        <v>28.523455330272515</v>
      </c>
      <c r="AD27" s="37">
        <f t="shared" si="41"/>
        <v>54.756923076923073</v>
      </c>
      <c r="AE27" s="14">
        <f t="shared" si="42"/>
        <v>33.455459111760781</v>
      </c>
      <c r="AF27" s="37">
        <f t="shared" si="43"/>
        <v>50.755000000000003</v>
      </c>
      <c r="AG27" s="14">
        <f t="shared" si="44"/>
        <v>22.847985766177015</v>
      </c>
      <c r="AH27" s="25"/>
      <c r="AI27" s="25">
        <v>1000</v>
      </c>
      <c r="AJ27" s="14">
        <v>52743.24</v>
      </c>
      <c r="AK27" s="27">
        <v>2109.2600000000002</v>
      </c>
      <c r="AL27" s="27">
        <v>92.04</v>
      </c>
      <c r="AM27" s="23">
        <v>54.67</v>
      </c>
      <c r="AN27" s="19">
        <v>85.93</v>
      </c>
      <c r="AO27" s="19">
        <v>68.239999999999995</v>
      </c>
      <c r="AP27" s="19">
        <v>68.47</v>
      </c>
      <c r="AQ27" s="19">
        <v>26.18</v>
      </c>
      <c r="AR27" s="19">
        <v>12.28</v>
      </c>
      <c r="AS27" s="19">
        <v>70.23</v>
      </c>
      <c r="AT27" s="19">
        <v>60.16</v>
      </c>
      <c r="AU27" s="19">
        <v>73.099999999999994</v>
      </c>
      <c r="AV27" s="19">
        <v>83.04</v>
      </c>
      <c r="AW27" s="19">
        <v>52.7</v>
      </c>
      <c r="AX27" s="31">
        <v>98.99</v>
      </c>
      <c r="AY27" s="31">
        <v>95.05</v>
      </c>
      <c r="AZ27" s="31">
        <v>14.48</v>
      </c>
      <c r="BA27" s="31">
        <v>99.15</v>
      </c>
      <c r="BB27" s="31">
        <v>18.32</v>
      </c>
      <c r="BC27" s="31">
        <v>14.64</v>
      </c>
      <c r="BD27" s="31">
        <v>65.48</v>
      </c>
      <c r="BE27" s="31">
        <v>18.760000000000002</v>
      </c>
      <c r="BF27" s="31">
        <v>62.44</v>
      </c>
      <c r="BG27" s="31">
        <v>15.62</v>
      </c>
      <c r="BH27" s="31">
        <v>47.98</v>
      </c>
      <c r="BI27" s="31">
        <v>74.5</v>
      </c>
      <c r="BJ27" s="31">
        <v>86.43</v>
      </c>
      <c r="BK27" s="31">
        <v>14.34</v>
      </c>
      <c r="BL27" s="31">
        <v>89.9</v>
      </c>
      <c r="BM27" s="31">
        <v>38.49</v>
      </c>
      <c r="BN27" s="31">
        <v>35.85</v>
      </c>
      <c r="BO27" s="31">
        <v>59.14</v>
      </c>
      <c r="BP27" s="31">
        <v>40.39</v>
      </c>
      <c r="BQ27" s="31">
        <v>64.97</v>
      </c>
      <c r="BR27" s="31">
        <v>70.31</v>
      </c>
      <c r="BS27" s="31">
        <v>12.09</v>
      </c>
      <c r="BT27" s="31">
        <v>24.9</v>
      </c>
      <c r="BU27" s="31">
        <v>75.41</v>
      </c>
      <c r="BV27" s="31">
        <v>71.680000000000007</v>
      </c>
      <c r="BW27" s="31">
        <v>60.96</v>
      </c>
      <c r="BX27" s="31">
        <v>52.14</v>
      </c>
      <c r="BY27" s="8"/>
      <c r="CA27" s="25"/>
    </row>
    <row r="28" spans="1:79" s="6" customFormat="1" x14ac:dyDescent="0.25">
      <c r="A28" s="25"/>
      <c r="B28" s="3" t="s">
        <v>115</v>
      </c>
      <c r="C28" s="3"/>
      <c r="D28" s="44" t="s">
        <v>119</v>
      </c>
      <c r="F28" s="3" t="s">
        <v>101</v>
      </c>
      <c r="G28" s="3" t="s">
        <v>121</v>
      </c>
      <c r="H28" s="3"/>
      <c r="I28" s="25"/>
      <c r="J28" s="37">
        <f t="shared" si="21"/>
        <v>53.285675675675677</v>
      </c>
      <c r="K28" s="14">
        <f t="shared" si="22"/>
        <v>7.6443089473737942</v>
      </c>
      <c r="L28" s="14">
        <f t="shared" si="23"/>
        <v>3.5899074074074129</v>
      </c>
      <c r="M28" s="14">
        <f t="shared" si="24"/>
        <v>27.731198309460005</v>
      </c>
      <c r="N28" s="37">
        <f t="shared" si="25"/>
        <v>52.212222222222216</v>
      </c>
      <c r="O28" s="14">
        <f t="shared" si="26"/>
        <v>2.1144615384615371</v>
      </c>
      <c r="P28" s="14">
        <f t="shared" si="27"/>
        <v>33.083999414882555</v>
      </c>
      <c r="Q28" s="37">
        <f t="shared" si="28"/>
        <v>54.30263157894737</v>
      </c>
      <c r="R28" s="37">
        <f t="shared" si="29"/>
        <v>9.2213571428571797</v>
      </c>
      <c r="S28" s="14">
        <f t="shared" si="30"/>
        <v>21.412498524805375</v>
      </c>
      <c r="T28" s="42">
        <f t="shared" si="31"/>
        <v>58.524999999999999</v>
      </c>
      <c r="U28" s="19">
        <f t="shared" si="32"/>
        <v>9.3670000000000115</v>
      </c>
      <c r="V28" s="19">
        <f t="shared" si="33"/>
        <v>23.320109883960679</v>
      </c>
      <c r="W28" s="42">
        <f t="shared" si="34"/>
        <v>49.158000000000001</v>
      </c>
      <c r="X28" s="19">
        <f t="shared" si="35"/>
        <v>28.473285303947634</v>
      </c>
      <c r="Y28" s="42">
        <f t="shared" si="36"/>
        <v>67.891999999999996</v>
      </c>
      <c r="Z28" s="19">
        <f t="shared" si="37"/>
        <v>10.07202541696557</v>
      </c>
      <c r="AA28" s="37">
        <f t="shared" si="38"/>
        <v>51.345185185185173</v>
      </c>
      <c r="AB28" s="14">
        <f t="shared" si="39"/>
        <v>1.9688186813186803</v>
      </c>
      <c r="AC28" s="14">
        <f t="shared" si="40"/>
        <v>28.95671563767657</v>
      </c>
      <c r="AD28" s="37">
        <f t="shared" si="41"/>
        <v>53.386923076923075</v>
      </c>
      <c r="AE28" s="14">
        <f t="shared" si="42"/>
        <v>34.622911574810686</v>
      </c>
      <c r="AF28" s="37">
        <f t="shared" si="43"/>
        <v>49.449285714285715</v>
      </c>
      <c r="AG28" s="14">
        <f t="shared" si="44"/>
        <v>22.282366655620535</v>
      </c>
      <c r="AH28" s="25"/>
      <c r="AI28" s="25">
        <v>1000</v>
      </c>
      <c r="AJ28" s="14">
        <v>52668.21</v>
      </c>
      <c r="AK28" s="27">
        <v>2184.29</v>
      </c>
      <c r="AL28" s="27">
        <v>91.89</v>
      </c>
      <c r="AM28" s="23">
        <v>53.28</v>
      </c>
      <c r="AN28" s="19">
        <v>81.290000000000006</v>
      </c>
      <c r="AO28" s="19">
        <v>65.8</v>
      </c>
      <c r="AP28" s="19">
        <v>67.42</v>
      </c>
      <c r="AQ28" s="19">
        <v>24.69</v>
      </c>
      <c r="AR28" s="19">
        <v>6.59</v>
      </c>
      <c r="AS28" s="19">
        <v>69.05</v>
      </c>
      <c r="AT28" s="19">
        <v>58.55</v>
      </c>
      <c r="AU28" s="19">
        <v>73.91</v>
      </c>
      <c r="AV28" s="19">
        <v>82.76</v>
      </c>
      <c r="AW28" s="19">
        <v>55.19</v>
      </c>
      <c r="AX28" s="31">
        <v>98.97</v>
      </c>
      <c r="AY28" s="31">
        <v>95.18</v>
      </c>
      <c r="AZ28" s="31">
        <v>9.34</v>
      </c>
      <c r="BA28" s="31">
        <v>99.16</v>
      </c>
      <c r="BB28" s="31">
        <v>19.14</v>
      </c>
      <c r="BC28" s="31">
        <v>8.7100000000000009</v>
      </c>
      <c r="BD28" s="31">
        <v>63.98</v>
      </c>
      <c r="BE28" s="31">
        <v>22.74</v>
      </c>
      <c r="BF28" s="31">
        <v>60.32</v>
      </c>
      <c r="BG28" s="31">
        <v>15.27</v>
      </c>
      <c r="BH28" s="31">
        <v>36.74</v>
      </c>
      <c r="BI28" s="31">
        <v>76.739999999999995</v>
      </c>
      <c r="BJ28" s="31">
        <v>87.74</v>
      </c>
      <c r="BK28" s="31">
        <v>15.62</v>
      </c>
      <c r="BL28" s="31">
        <v>91.94</v>
      </c>
      <c r="BM28" s="31">
        <v>37.68</v>
      </c>
      <c r="BN28" s="31">
        <v>31</v>
      </c>
      <c r="BO28" s="31">
        <v>54.29</v>
      </c>
      <c r="BP28" s="31">
        <v>39.94</v>
      </c>
      <c r="BQ28" s="31">
        <v>61.78</v>
      </c>
      <c r="BR28" s="31">
        <v>56.94</v>
      </c>
      <c r="BS28" s="31">
        <v>11.37</v>
      </c>
      <c r="BT28" s="31">
        <v>30.06</v>
      </c>
      <c r="BU28" s="31">
        <v>75.489999999999995</v>
      </c>
      <c r="BV28" s="31">
        <v>73.02</v>
      </c>
      <c r="BW28" s="31">
        <v>60.99</v>
      </c>
      <c r="BX28" s="31">
        <v>52.17</v>
      </c>
      <c r="BY28" s="8"/>
      <c r="CA28" s="25"/>
    </row>
    <row r="29" spans="1:79" s="6" customFormat="1" x14ac:dyDescent="0.25">
      <c r="A29" s="25"/>
      <c r="B29" s="3" t="s">
        <v>115</v>
      </c>
      <c r="C29" s="3"/>
      <c r="D29" s="44" t="s">
        <v>120</v>
      </c>
      <c r="F29" s="3" t="s">
        <v>101</v>
      </c>
      <c r="G29" s="3" t="s">
        <v>121</v>
      </c>
      <c r="H29" s="3"/>
      <c r="I29" s="25"/>
      <c r="J29" s="37">
        <f t="shared" ref="J29" si="45">SUM(AN29:BX29)/COUNT(AN29:BX29)</f>
        <v>54.665315315315297</v>
      </c>
      <c r="K29" s="14">
        <f t="shared" ref="K29" si="46">_xlfn.STDEV.P(W29,Y29,AD29,AF29)</f>
        <v>4.2491961398315032</v>
      </c>
      <c r="L29" s="14">
        <f t="shared" ref="L29" si="47">MAX(_xlfn.STDEV.P(N29,Q29),_xlfn.STDEV.P(T29,AA29))</f>
        <v>2.7413352826510753</v>
      </c>
      <c r="M29" s="14">
        <f t="shared" ref="M29" si="48">_xlfn.STDEV.P(AN29:BX29)</f>
        <v>26.428912567398093</v>
      </c>
      <c r="N29" s="37">
        <f t="shared" ref="N29" si="49">(SUM(AN29:AR29)+SUM(AX29:BJ29))/(COUNT(AN29:AR29)+COUNT(AX29:BJ29))</f>
        <v>57.480740740740742</v>
      </c>
      <c r="O29" s="14">
        <f t="shared" ref="O29" si="50">_xlfn.STDEV.P(W29,AD29)</f>
        <v>2.2611282051282053</v>
      </c>
      <c r="P29" s="14">
        <f t="shared" ref="P29" si="51">_xlfn.STDEV.P(AN29:AR29,AX29:BJ29)</f>
        <v>30.161439153279549</v>
      </c>
      <c r="Q29" s="37">
        <f t="shared" ref="Q29" si="52">(SUM(AS29:AW29)+SUM(BK29:BX29))/(COUNT(AS29:AW29)+COUNT(BK29:BX29))</f>
        <v>51.998070175438592</v>
      </c>
      <c r="R29" s="37">
        <f t="shared" ref="R29" si="53">_xlfn.STDEV.P(Y29,AF29)</f>
        <v>5.3995714285714271</v>
      </c>
      <c r="S29" s="14">
        <f t="shared" ref="S29" si="54">_xlfn.STDEV.P(AS29:AW29,BK29:BX29)</f>
        <v>21.994451701110957</v>
      </c>
      <c r="T29" s="42">
        <f t="shared" ref="T29" si="55">AVERAGE(AN29:AW29)</f>
        <v>57.085000000000001</v>
      </c>
      <c r="U29" s="19">
        <f t="shared" ref="U29" si="56">_xlfn.STDEV.P(W29,Y29)</f>
        <v>2.8703333333333312</v>
      </c>
      <c r="V29" s="19">
        <f t="shared" ref="V29" si="57">_xlfn.STDEV.P(AN29:AW29)</f>
        <v>23.054212208521808</v>
      </c>
      <c r="W29" s="42">
        <f t="shared" ref="W29" si="58">(SUM(AN29:AR29))/(COUNT(AN29:AR29))</f>
        <v>54.214666666666666</v>
      </c>
      <c r="X29" s="19">
        <f t="shared" ref="X29" si="59">_xlfn.STDEV.P(AN29:AR29)</f>
        <v>29.621731857239929</v>
      </c>
      <c r="Y29" s="42">
        <f t="shared" ref="Y29" si="60">(SUM(AS29:AW29))/(COUNT(AS29:AW29))</f>
        <v>59.955333333333328</v>
      </c>
      <c r="Z29" s="19">
        <f t="shared" ref="Z29" si="61">_xlfn.STDEV.P(AS29:AW29)</f>
        <v>13.002644961699163</v>
      </c>
      <c r="AA29" s="37">
        <f t="shared" ref="AA29" si="62">AVERAGE(AX29:BX29)</f>
        <v>53.769135802469137</v>
      </c>
      <c r="AB29" s="14">
        <f t="shared" ref="AB29" si="63">_xlfn.STDEV.P(AD29,AF29)</f>
        <v>4.7903663003663013</v>
      </c>
      <c r="AC29" s="14">
        <f t="shared" ref="AC29" si="64">_xlfn.STDEV.P(AX29:BX29)</f>
        <v>27.520251168113372</v>
      </c>
      <c r="AD29" s="37">
        <f t="shared" ref="AD29" si="65">(SUM(AX29:BJ29))/(COUNT(AX29:BJ29))</f>
        <v>58.736923076923077</v>
      </c>
      <c r="AE29" s="14">
        <f t="shared" ref="AE29" si="66">_xlfn.STDEV.P(AX29:BJ29)</f>
        <v>30.272783281795562</v>
      </c>
      <c r="AF29" s="37">
        <f t="shared" ref="AF29" si="67">(SUM(BK29:BX29))/(COUNT(BK29:BX29))</f>
        <v>49.156190476190474</v>
      </c>
      <c r="AG29" s="14">
        <f t="shared" ref="AG29" si="68">_xlfn.STDEV.P(BK29:BX29)</f>
        <v>23.779283028732049</v>
      </c>
      <c r="AH29" s="25"/>
      <c r="AI29" s="25"/>
      <c r="AJ29" s="14">
        <v>52798.829999999994</v>
      </c>
      <c r="AK29" s="27">
        <v>2053.67</v>
      </c>
      <c r="AL29" s="27">
        <v>92.033333333333346</v>
      </c>
      <c r="AM29" s="23">
        <v>54.663333333333334</v>
      </c>
      <c r="AN29" s="19">
        <v>85.62</v>
      </c>
      <c r="AO29" s="19">
        <v>73.943333333333342</v>
      </c>
      <c r="AP29" s="19">
        <v>72.893333333333331</v>
      </c>
      <c r="AQ29" s="19">
        <v>29.936666666666667</v>
      </c>
      <c r="AR29" s="19">
        <v>8.68</v>
      </c>
      <c r="AS29" s="19">
        <v>50.736666666666672</v>
      </c>
      <c r="AT29" s="19">
        <v>45.053333333333335</v>
      </c>
      <c r="AU29" s="19">
        <v>64.163333333333341</v>
      </c>
      <c r="AV29" s="19">
        <v>82.606666666666669</v>
      </c>
      <c r="AW29" s="19">
        <v>57.216666666666669</v>
      </c>
      <c r="AX29" s="31">
        <v>99.116666666666674</v>
      </c>
      <c r="AY29" s="31">
        <v>95.7</v>
      </c>
      <c r="AZ29" s="31">
        <v>24.55</v>
      </c>
      <c r="BA29" s="31">
        <v>99.15333333333335</v>
      </c>
      <c r="BB29" s="31">
        <v>32.043333333333329</v>
      </c>
      <c r="BC29" s="31">
        <v>27.886666666666667</v>
      </c>
      <c r="BD29" s="31">
        <v>67.56</v>
      </c>
      <c r="BE29" s="31">
        <v>22.396666666666665</v>
      </c>
      <c r="BF29" s="31">
        <v>60.6</v>
      </c>
      <c r="BG29" s="31">
        <v>16.883333333333336</v>
      </c>
      <c r="BH29" s="31">
        <v>52.363333333333337</v>
      </c>
      <c r="BI29" s="31">
        <v>75.206666666666663</v>
      </c>
      <c r="BJ29" s="31">
        <v>90.12</v>
      </c>
      <c r="BK29" s="31">
        <v>20.540000000000003</v>
      </c>
      <c r="BL29" s="31">
        <v>91.086666666666659</v>
      </c>
      <c r="BM29" s="31">
        <v>38.49</v>
      </c>
      <c r="BN29" s="31">
        <v>18.84</v>
      </c>
      <c r="BO29" s="31">
        <v>43.093333333333334</v>
      </c>
      <c r="BP29" s="31">
        <v>40.493333333333332</v>
      </c>
      <c r="BQ29" s="31">
        <v>49.640000000000008</v>
      </c>
      <c r="BR29" s="31">
        <v>84.47</v>
      </c>
      <c r="BS29" s="31">
        <v>14.286666666666667</v>
      </c>
      <c r="BT29" s="31">
        <v>30.076666666666664</v>
      </c>
      <c r="BU29" s="31">
        <v>77.273333333333326</v>
      </c>
      <c r="BV29" s="31">
        <v>70.790000000000006</v>
      </c>
      <c r="BW29" s="31">
        <v>59.583333333333336</v>
      </c>
      <c r="BX29" s="31">
        <v>49.523333333333333</v>
      </c>
      <c r="BY29" s="8"/>
      <c r="CA29" s="25"/>
    </row>
    <row r="30" spans="1:79" s="6" customFormat="1" x14ac:dyDescent="0.25">
      <c r="A30" s="25"/>
      <c r="B30" s="3"/>
      <c r="C30" s="3"/>
      <c r="D30" s="3"/>
      <c r="E30" s="3"/>
      <c r="F30" s="3"/>
      <c r="H30" s="3"/>
      <c r="I30" s="25"/>
      <c r="J30" s="37"/>
      <c r="K30" s="14"/>
      <c r="L30" s="14"/>
      <c r="M30" s="14"/>
      <c r="N30" s="37"/>
      <c r="O30" s="14"/>
      <c r="P30" s="14"/>
      <c r="Q30" s="37"/>
      <c r="R30" s="37"/>
      <c r="S30" s="14"/>
      <c r="T30" s="42"/>
      <c r="U30" s="19"/>
      <c r="V30" s="19"/>
      <c r="W30" s="42"/>
      <c r="X30" s="19"/>
      <c r="Y30" s="42"/>
      <c r="Z30" s="19"/>
      <c r="AA30" s="37"/>
      <c r="AB30" s="14"/>
      <c r="AC30" s="14"/>
      <c r="AD30" s="37"/>
      <c r="AE30" s="14"/>
      <c r="AF30" s="37"/>
      <c r="AG30" s="14"/>
      <c r="AH30" s="25"/>
      <c r="AI30" s="25"/>
      <c r="AJ30" s="14"/>
      <c r="AK30" s="27"/>
      <c r="AL30" s="27"/>
      <c r="AM30" s="23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8"/>
      <c r="CA30" s="25"/>
    </row>
    <row r="31" spans="1:79" x14ac:dyDescent="0.25">
      <c r="B31" s="3" t="s">
        <v>48</v>
      </c>
      <c r="C31" s="3">
        <v>0.45229999999999998</v>
      </c>
      <c r="D31" s="3">
        <v>-0.44390000000000002</v>
      </c>
      <c r="E31" s="3">
        <v>0.1721</v>
      </c>
      <c r="F31" s="3">
        <v>0.24909999999999999</v>
      </c>
      <c r="J31" s="37">
        <f>SUM(AN31:BX31)/COUNT(AN31:BX31)</f>
        <v>47.983243243243237</v>
      </c>
      <c r="K31" s="14">
        <f>_xlfn.STDEV.P(W31,Y31,AD31,AF31)</f>
        <v>4.4066482464730425</v>
      </c>
      <c r="L31" s="14">
        <f>MAX(_xlfn.STDEV.P(N31,Q31),_xlfn.STDEV.P(T31,AA31))</f>
        <v>3.6148703703703653</v>
      </c>
      <c r="M31" s="14">
        <f>_xlfn.STDEV.P(AN31:BX31)</f>
        <v>28.925943564609867</v>
      </c>
      <c r="N31" s="37">
        <f>(SUM(AN31:AR31)+SUM(AX31:BJ31))/(COUNT(AN31:AR31)+COUNT(AX31:BJ31))</f>
        <v>49.606666666666662</v>
      </c>
      <c r="O31" s="14">
        <f t="shared" si="1"/>
        <v>0.98815384615384616</v>
      </c>
      <c r="P31" s="14">
        <f t="shared" si="2"/>
        <v>34.735297129385067</v>
      </c>
      <c r="Q31" s="37">
        <f t="shared" si="3"/>
        <v>46.445263157894736</v>
      </c>
      <c r="R31" s="37">
        <f t="shared" si="4"/>
        <v>6.1334285714286105</v>
      </c>
      <c r="S31" s="14">
        <f t="shared" si="5"/>
        <v>21.942701548499844</v>
      </c>
      <c r="T31" s="42">
        <f t="shared" si="6"/>
        <v>53.259</v>
      </c>
      <c r="U31" s="19">
        <f t="shared" si="7"/>
        <v>2.2250000000000014</v>
      </c>
      <c r="V31" s="19">
        <f t="shared" si="8"/>
        <v>27.148308400340525</v>
      </c>
      <c r="W31" s="42">
        <f t="shared" si="9"/>
        <v>51.033999999999999</v>
      </c>
      <c r="X31" s="19">
        <f t="shared" si="10"/>
        <v>33.169590048717822</v>
      </c>
      <c r="Y31" s="42">
        <f t="shared" si="11"/>
        <v>55.484000000000002</v>
      </c>
      <c r="Z31" s="19">
        <f t="shared" si="12"/>
        <v>19.077168133661765</v>
      </c>
      <c r="AA31" s="37">
        <f t="shared" si="13"/>
        <v>46.02925925925927</v>
      </c>
      <c r="AB31" s="14">
        <f t="shared" si="14"/>
        <v>2.920274725274723</v>
      </c>
      <c r="AC31" s="14">
        <f t="shared" si="15"/>
        <v>29.317260612507312</v>
      </c>
      <c r="AD31" s="37">
        <f t="shared" si="16"/>
        <v>49.057692307692307</v>
      </c>
      <c r="AE31" s="14">
        <f t="shared" si="17"/>
        <v>35.30365292797859</v>
      </c>
      <c r="AF31" s="37">
        <f t="shared" si="18"/>
        <v>43.217142857142861</v>
      </c>
      <c r="AG31" s="14">
        <f t="shared" si="19"/>
        <v>21.996890503812896</v>
      </c>
      <c r="AI31" s="25">
        <v>1000</v>
      </c>
      <c r="AJ31" s="14">
        <v>52335.78</v>
      </c>
      <c r="AK31" s="27">
        <v>2516.7199999999998</v>
      </c>
      <c r="AL31" s="27">
        <v>91.02</v>
      </c>
      <c r="AM31" s="23">
        <v>47.98</v>
      </c>
      <c r="AN31" s="19">
        <v>82.68</v>
      </c>
      <c r="AO31" s="19">
        <v>77.02</v>
      </c>
      <c r="AP31" s="19">
        <v>73.59</v>
      </c>
      <c r="AQ31" s="19">
        <v>18.03</v>
      </c>
      <c r="AR31" s="19">
        <v>3.85</v>
      </c>
      <c r="AS31" s="19">
        <v>29.7</v>
      </c>
      <c r="AT31" s="19">
        <v>46.68</v>
      </c>
      <c r="AU31" s="19">
        <v>52.09</v>
      </c>
      <c r="AV31" s="19">
        <v>87.6</v>
      </c>
      <c r="AW31" s="19">
        <v>61.35</v>
      </c>
      <c r="AX31" s="31">
        <v>99.46</v>
      </c>
      <c r="AY31" s="31">
        <v>97.49</v>
      </c>
      <c r="AZ31" s="31">
        <v>9.8000000000000007</v>
      </c>
      <c r="BA31" s="31">
        <v>99.6</v>
      </c>
      <c r="BB31" s="31">
        <v>20.02</v>
      </c>
      <c r="BC31" s="31">
        <v>15</v>
      </c>
      <c r="BD31" s="31">
        <v>59.35</v>
      </c>
      <c r="BE31" s="31">
        <v>11.8</v>
      </c>
      <c r="BF31" s="31">
        <v>65.61</v>
      </c>
      <c r="BG31" s="31">
        <v>10.9</v>
      </c>
      <c r="BH31" s="31">
        <v>34.5</v>
      </c>
      <c r="BI31" s="31">
        <v>28.37</v>
      </c>
      <c r="BJ31" s="31">
        <v>85.85</v>
      </c>
      <c r="BK31" s="31">
        <v>17.54</v>
      </c>
      <c r="BL31" s="31">
        <v>63</v>
      </c>
      <c r="BM31" s="31">
        <v>31.75</v>
      </c>
      <c r="BN31" s="31">
        <v>12.71</v>
      </c>
      <c r="BO31" s="31">
        <v>28.09</v>
      </c>
      <c r="BP31" s="31">
        <v>25.39</v>
      </c>
      <c r="BQ31" s="31">
        <v>52.12</v>
      </c>
      <c r="BR31" s="31">
        <v>82.48</v>
      </c>
      <c r="BS31" s="31">
        <v>19.989999999999998</v>
      </c>
      <c r="BT31" s="31">
        <v>23.7</v>
      </c>
      <c r="BU31" s="31">
        <v>71.64</v>
      </c>
      <c r="BV31" s="31">
        <v>61.55</v>
      </c>
      <c r="BW31" s="31">
        <v>60.63</v>
      </c>
      <c r="BX31" s="31">
        <v>54.45</v>
      </c>
      <c r="CA31" s="25" t="str">
        <f t="shared" ref="CA31" si="69">B31</f>
        <v>UCBT no change point C linear 3 inputs</v>
      </c>
    </row>
    <row r="32" spans="1:79" x14ac:dyDescent="0.25">
      <c r="B32" s="3" t="s">
        <v>70</v>
      </c>
      <c r="C32" s="11">
        <v>0.9</v>
      </c>
      <c r="D32" s="11">
        <v>-0.2</v>
      </c>
      <c r="E32" s="11">
        <v>-0.4</v>
      </c>
      <c r="F32" s="11">
        <v>0.9</v>
      </c>
      <c r="G32" s="11">
        <v>-0.3</v>
      </c>
      <c r="H32" s="11">
        <v>-0.1</v>
      </c>
      <c r="J32" s="37">
        <f>SUM(AN32:BX32)/COUNT(AN32:BX32)</f>
        <v>49.911081081081079</v>
      </c>
      <c r="K32" s="14">
        <f>_xlfn.STDEV.P(W32,Y32,AD32,AF32)</f>
        <v>5.0702672892644651</v>
      </c>
      <c r="L32" s="14">
        <f>MAX(_xlfn.STDEV.P(N32,Q32),_xlfn.STDEV.P(T32,AA32))</f>
        <v>3.3128148148148213</v>
      </c>
      <c r="M32" s="14">
        <f>_xlfn.STDEV.P(AN32:BX32)</f>
        <v>28.387605002010726</v>
      </c>
      <c r="N32" s="37">
        <f>(SUM(AN32:AR32)+SUM(AX32:BJ32))/(COUNT(AN32:AR32)+COUNT(AX32:BJ32))</f>
        <v>49.151111111111113</v>
      </c>
      <c r="O32" s="14">
        <f t="shared" si="1"/>
        <v>0.15430769230769315</v>
      </c>
      <c r="P32" s="14">
        <f t="shared" si="2"/>
        <v>34.984433663637176</v>
      </c>
      <c r="Q32" s="37">
        <f t="shared" si="3"/>
        <v>50.631052631578953</v>
      </c>
      <c r="R32" s="37">
        <f t="shared" si="4"/>
        <v>6.4375714285714229</v>
      </c>
      <c r="S32" s="14">
        <f t="shared" si="5"/>
        <v>20.217294288941108</v>
      </c>
      <c r="T32" s="42">
        <f t="shared" si="6"/>
        <v>54.746000000000002</v>
      </c>
      <c r="U32" s="19">
        <f t="shared" si="7"/>
        <v>5.3720000000000034</v>
      </c>
      <c r="V32" s="19">
        <f t="shared" si="8"/>
        <v>26.117418785170944</v>
      </c>
      <c r="W32" s="42">
        <f t="shared" si="9"/>
        <v>49.374000000000002</v>
      </c>
      <c r="X32" s="19">
        <f t="shared" si="10"/>
        <v>33.082729996177761</v>
      </c>
      <c r="Y32" s="42">
        <f t="shared" si="11"/>
        <v>60.118000000000009</v>
      </c>
      <c r="Z32" s="19">
        <f t="shared" si="12"/>
        <v>14.562119900618834</v>
      </c>
      <c r="AA32" s="37">
        <f t="shared" si="13"/>
        <v>48.12037037037036</v>
      </c>
      <c r="AB32" s="14">
        <f t="shared" si="14"/>
        <v>0.91126373626373436</v>
      </c>
      <c r="AC32" s="14">
        <f t="shared" si="15"/>
        <v>28.979646047666133</v>
      </c>
      <c r="AD32" s="37">
        <f t="shared" si="16"/>
        <v>49.065384615384616</v>
      </c>
      <c r="AE32" s="14">
        <f t="shared" si="17"/>
        <v>35.688515415247771</v>
      </c>
      <c r="AF32" s="37">
        <f t="shared" si="18"/>
        <v>47.242857142857147</v>
      </c>
      <c r="AG32" s="14">
        <f t="shared" si="19"/>
        <v>20.865273757600015</v>
      </c>
      <c r="AI32" s="25">
        <v>1000</v>
      </c>
      <c r="AJ32" s="14">
        <v>52515.39</v>
      </c>
      <c r="AK32" s="27">
        <v>2337.11</v>
      </c>
      <c r="AL32" s="27">
        <v>91.24</v>
      </c>
      <c r="AM32" s="23">
        <v>49.91</v>
      </c>
      <c r="AN32" s="19">
        <v>88.4</v>
      </c>
      <c r="AO32" s="19">
        <v>68.59</v>
      </c>
      <c r="AP32" s="19">
        <v>70.02</v>
      </c>
      <c r="AQ32" s="19">
        <v>14.52</v>
      </c>
      <c r="AR32" s="19">
        <v>5.34</v>
      </c>
      <c r="AS32" s="19">
        <v>47.07</v>
      </c>
      <c r="AT32" s="19">
        <v>53.68</v>
      </c>
      <c r="AU32" s="19">
        <v>58.11</v>
      </c>
      <c r="AV32" s="19">
        <v>88.38</v>
      </c>
      <c r="AW32" s="19">
        <v>53.35</v>
      </c>
      <c r="AX32" s="31">
        <v>99.18</v>
      </c>
      <c r="AY32" s="31">
        <v>97</v>
      </c>
      <c r="AZ32" s="31">
        <v>20.12</v>
      </c>
      <c r="BA32" s="31">
        <v>99.2</v>
      </c>
      <c r="BB32" s="31">
        <v>11.62</v>
      </c>
      <c r="BC32" s="31">
        <v>15.08</v>
      </c>
      <c r="BD32" s="31">
        <v>66.08</v>
      </c>
      <c r="BE32" s="31">
        <v>11.24</v>
      </c>
      <c r="BF32" s="31">
        <v>64.44</v>
      </c>
      <c r="BG32" s="31">
        <v>6.36</v>
      </c>
      <c r="BH32" s="31">
        <v>31.46</v>
      </c>
      <c r="BI32" s="31">
        <v>29.85</v>
      </c>
      <c r="BJ32" s="31">
        <v>86.22</v>
      </c>
      <c r="BK32" s="31">
        <v>22.54</v>
      </c>
      <c r="BL32" s="31">
        <v>56</v>
      </c>
      <c r="BM32" s="31">
        <v>39.840000000000003</v>
      </c>
      <c r="BN32" s="31">
        <v>17.55</v>
      </c>
      <c r="BO32" s="31">
        <v>46.29</v>
      </c>
      <c r="BP32" s="31">
        <v>41.66</v>
      </c>
      <c r="BQ32" s="31">
        <v>58.12</v>
      </c>
      <c r="BR32" s="31">
        <v>82.62</v>
      </c>
      <c r="BS32" s="31">
        <v>21.25</v>
      </c>
      <c r="BT32" s="31">
        <v>20.48</v>
      </c>
      <c r="BU32" s="31">
        <v>78.86</v>
      </c>
      <c r="BV32" s="31">
        <v>72.2</v>
      </c>
      <c r="BW32" s="31">
        <v>54.25</v>
      </c>
      <c r="BX32" s="31">
        <v>49.74</v>
      </c>
      <c r="CA32" s="25" t="str">
        <f>B32</f>
        <v>UCBT linear C1 to C2, with linear approx 2 inputs</v>
      </c>
    </row>
    <row r="33" spans="1:79" x14ac:dyDescent="0.25">
      <c r="B33" s="3" t="s">
        <v>70</v>
      </c>
      <c r="C33" s="11">
        <v>0.9</v>
      </c>
      <c r="D33" s="11">
        <v>-0.3</v>
      </c>
      <c r="E33" s="11">
        <v>-0.4</v>
      </c>
      <c r="F33" s="11">
        <v>1.2</v>
      </c>
      <c r="G33" s="11">
        <v>-0.1</v>
      </c>
      <c r="H33" s="11">
        <v>-0.4</v>
      </c>
      <c r="J33" s="37">
        <f>SUM(AN33:BX33)/COUNT(AN33:BX33)</f>
        <v>49.362432432432442</v>
      </c>
      <c r="K33" s="14">
        <f>_xlfn.STDEV.P(W33,Y33,AD33,AF33)</f>
        <v>6.9616725671636184</v>
      </c>
      <c r="L33" s="14">
        <f>MAX(_xlfn.STDEV.P(N33,Q33),_xlfn.STDEV.P(T33,AA33))</f>
        <v>3.1570370370370426</v>
      </c>
      <c r="M33" s="14">
        <f>_xlfn.STDEV.P(AN33:BX33)</f>
        <v>28.880116923979557</v>
      </c>
      <c r="N33" s="37">
        <f>(SUM(AN33:AR33)+SUM(AX33:BJ33))/(COUNT(AN33:AR33)+COUNT(AX33:BJ33))</f>
        <v>46.18888888888889</v>
      </c>
      <c r="O33" s="14">
        <f t="shared" si="1"/>
        <v>0.63200000000000145</v>
      </c>
      <c r="P33" s="14">
        <f t="shared" si="2"/>
        <v>35.139645525450604</v>
      </c>
      <c r="Q33" s="37">
        <f t="shared" si="3"/>
        <v>52.368947368421061</v>
      </c>
      <c r="R33" s="37">
        <f t="shared" si="4"/>
        <v>6.9859285714285919</v>
      </c>
      <c r="S33" s="14">
        <f t="shared" si="5"/>
        <v>20.876743518676442</v>
      </c>
      <c r="T33" s="42">
        <f t="shared" si="6"/>
        <v>53.970000000000006</v>
      </c>
      <c r="U33" s="19">
        <f t="shared" si="7"/>
        <v>8.6940000000000399</v>
      </c>
      <c r="V33" s="19">
        <f t="shared" si="8"/>
        <v>26.546937676500455</v>
      </c>
      <c r="W33" s="42">
        <f t="shared" si="9"/>
        <v>45.275999999999996</v>
      </c>
      <c r="X33" s="19">
        <f t="shared" si="10"/>
        <v>32.615066825012022</v>
      </c>
      <c r="Y33" s="42">
        <f t="shared" si="11"/>
        <v>62.664000000000009</v>
      </c>
      <c r="Z33" s="19">
        <f t="shared" si="12"/>
        <v>13.948689687565619</v>
      </c>
      <c r="AA33" s="37">
        <f t="shared" si="13"/>
        <v>47.655925925925921</v>
      </c>
      <c r="AB33" s="14">
        <f t="shared" si="14"/>
        <v>1.0760714285714315</v>
      </c>
      <c r="AC33" s="14">
        <f t="shared" si="15"/>
        <v>29.51580772440667</v>
      </c>
      <c r="AD33" s="37">
        <f t="shared" si="16"/>
        <v>46.54</v>
      </c>
      <c r="AE33" s="14">
        <f t="shared" si="17"/>
        <v>36.057456286407046</v>
      </c>
      <c r="AF33" s="37">
        <f t="shared" si="18"/>
        <v>48.692142857142862</v>
      </c>
      <c r="AG33" s="14">
        <f t="shared" si="19"/>
        <v>21.694132247674521</v>
      </c>
      <c r="AI33" s="25">
        <v>1000</v>
      </c>
      <c r="AJ33" s="14">
        <v>52549.85</v>
      </c>
      <c r="AK33" s="27">
        <v>2302.65</v>
      </c>
      <c r="AL33" s="27">
        <v>91.22</v>
      </c>
      <c r="AM33" s="23">
        <v>49.36</v>
      </c>
      <c r="AN33" s="19">
        <v>86.74</v>
      </c>
      <c r="AO33" s="19">
        <v>61.96</v>
      </c>
      <c r="AP33" s="19">
        <v>64.06</v>
      </c>
      <c r="AQ33" s="19">
        <v>8.93</v>
      </c>
      <c r="AR33" s="19">
        <v>4.6900000000000004</v>
      </c>
      <c r="AS33" s="19">
        <v>60.43</v>
      </c>
      <c r="AT33" s="19">
        <v>58.43</v>
      </c>
      <c r="AU33" s="19">
        <v>59.68</v>
      </c>
      <c r="AV33" s="19">
        <v>88.56</v>
      </c>
      <c r="AW33" s="19">
        <v>46.22</v>
      </c>
      <c r="AX33" s="31">
        <v>98.7</v>
      </c>
      <c r="AY33" s="31">
        <v>94.88</v>
      </c>
      <c r="AZ33" s="31">
        <v>22.9</v>
      </c>
      <c r="BA33" s="31">
        <v>99.2</v>
      </c>
      <c r="BB33" s="31">
        <v>9.36</v>
      </c>
      <c r="BC33" s="31">
        <v>7.29</v>
      </c>
      <c r="BD33" s="31">
        <v>61.2</v>
      </c>
      <c r="BE33" s="31">
        <v>7.4</v>
      </c>
      <c r="BF33" s="31">
        <v>57.84</v>
      </c>
      <c r="BG33" s="31">
        <v>8.2100000000000009</v>
      </c>
      <c r="BH33" s="31">
        <v>26.61</v>
      </c>
      <c r="BI33" s="31">
        <v>26.73</v>
      </c>
      <c r="BJ33" s="31">
        <v>84.7</v>
      </c>
      <c r="BK33" s="31">
        <v>18.149999999999999</v>
      </c>
      <c r="BL33" s="31">
        <v>72.400000000000006</v>
      </c>
      <c r="BM33" s="31">
        <v>40</v>
      </c>
      <c r="BN33" s="31">
        <v>20.04</v>
      </c>
      <c r="BO33" s="31">
        <v>50.86</v>
      </c>
      <c r="BP33" s="31">
        <v>40.909999999999997</v>
      </c>
      <c r="BQ33" s="31">
        <v>62.27</v>
      </c>
      <c r="BR33" s="31">
        <v>82.97</v>
      </c>
      <c r="BS33" s="31">
        <v>21.81</v>
      </c>
      <c r="BT33" s="31">
        <v>21.29</v>
      </c>
      <c r="BU33" s="31">
        <v>76.77</v>
      </c>
      <c r="BV33" s="31">
        <v>70.849999999999994</v>
      </c>
      <c r="BW33" s="31">
        <v>52.72</v>
      </c>
      <c r="BX33" s="31">
        <v>50.65</v>
      </c>
      <c r="CA33" s="25" t="str">
        <f>B33</f>
        <v>UCBT linear C1 to C2, with linear approx 2 inputs</v>
      </c>
    </row>
    <row r="34" spans="1:79" x14ac:dyDescent="0.25">
      <c r="B34" s="3" t="s">
        <v>70</v>
      </c>
      <c r="C34" s="3">
        <v>0.9</v>
      </c>
      <c r="D34" s="3">
        <v>-0.2</v>
      </c>
      <c r="E34" s="3">
        <v>-0.18</v>
      </c>
      <c r="F34" s="3">
        <v>0.9</v>
      </c>
      <c r="G34" s="3">
        <v>-0.2</v>
      </c>
      <c r="H34" s="3">
        <v>-0.25</v>
      </c>
      <c r="J34" s="37">
        <f>SUM(AN34:BX34)/COUNT(AN34:BX34)</f>
        <v>50.017297297297297</v>
      </c>
      <c r="K34" s="14">
        <f>_xlfn.STDEV.P(W34,Y34,AD34,AF34)</f>
        <v>4.2998560200161613</v>
      </c>
      <c r="L34" s="14">
        <f>MAX(_xlfn.STDEV.P(N34,Q34),_xlfn.STDEV.P(T34,AA34))</f>
        <v>2.487018518518525</v>
      </c>
      <c r="M34" s="14">
        <f>_xlfn.STDEV.P(AN34:BX34)</f>
        <v>28.072009686350114</v>
      </c>
      <c r="N34" s="37">
        <f>(SUM(AN34:AR34)+SUM(AX34:BJ34))/(COUNT(AN34:AR34)+COUNT(AX34:BJ34))</f>
        <v>49.720555555555556</v>
      </c>
      <c r="O34" s="14">
        <f t="shared" si="1"/>
        <v>0.60684615384615626</v>
      </c>
      <c r="P34" s="14">
        <f t="shared" si="2"/>
        <v>34.897837161925167</v>
      </c>
      <c r="Q34" s="37">
        <f t="shared" si="3"/>
        <v>50.298421052631582</v>
      </c>
      <c r="R34" s="37">
        <f t="shared" si="4"/>
        <v>5.5314285714285534</v>
      </c>
      <c r="S34" s="14">
        <f t="shared" si="5"/>
        <v>19.510923597108093</v>
      </c>
      <c r="T34" s="42">
        <f t="shared" si="6"/>
        <v>53.647000000000006</v>
      </c>
      <c r="U34" s="19">
        <f t="shared" si="7"/>
        <v>4.8030000000000044</v>
      </c>
      <c r="V34" s="19">
        <f t="shared" si="8"/>
        <v>27.152303788076612</v>
      </c>
      <c r="W34" s="42">
        <f t="shared" si="9"/>
        <v>48.843999999999994</v>
      </c>
      <c r="X34" s="19">
        <f t="shared" si="10"/>
        <v>34.431343627572829</v>
      </c>
      <c r="Y34" s="42">
        <f t="shared" si="11"/>
        <v>58.45</v>
      </c>
      <c r="Z34" s="19">
        <f t="shared" si="12"/>
        <v>15.583329554366744</v>
      </c>
      <c r="AA34" s="37">
        <f t="shared" si="13"/>
        <v>48.672962962962956</v>
      </c>
      <c r="AB34" s="14">
        <f t="shared" si="14"/>
        <v>1.3352747252747221</v>
      </c>
      <c r="AC34" s="14">
        <f t="shared" si="15"/>
        <v>28.287136955633688</v>
      </c>
      <c r="AD34" s="37">
        <f t="shared" si="16"/>
        <v>50.057692307692307</v>
      </c>
      <c r="AE34" s="14">
        <f t="shared" si="17"/>
        <v>35.069772466162391</v>
      </c>
      <c r="AF34" s="37">
        <f t="shared" si="18"/>
        <v>47.387142857142862</v>
      </c>
      <c r="AG34" s="14">
        <f t="shared" si="19"/>
        <v>19.9423223423994</v>
      </c>
      <c r="AI34" s="25">
        <v>1000</v>
      </c>
      <c r="AJ34" s="14">
        <v>52475.39</v>
      </c>
      <c r="AK34" s="27">
        <v>2377.11</v>
      </c>
      <c r="AL34" s="27">
        <v>91</v>
      </c>
      <c r="AM34" s="23">
        <v>50.02</v>
      </c>
      <c r="AN34" s="19">
        <v>90.02</v>
      </c>
      <c r="AO34" s="19">
        <v>68.69</v>
      </c>
      <c r="AP34" s="19">
        <v>69.81</v>
      </c>
      <c r="AQ34" s="19">
        <v>12.19</v>
      </c>
      <c r="AR34" s="19">
        <v>3.51</v>
      </c>
      <c r="AS34" s="19">
        <v>45.73</v>
      </c>
      <c r="AT34" s="19">
        <v>54.13</v>
      </c>
      <c r="AU34" s="19">
        <v>58.51</v>
      </c>
      <c r="AV34" s="19">
        <v>88.03</v>
      </c>
      <c r="AW34" s="19">
        <v>45.85</v>
      </c>
      <c r="AX34" s="31">
        <v>98.92</v>
      </c>
      <c r="AY34" s="31">
        <v>97.22</v>
      </c>
      <c r="AZ34" s="31">
        <v>24.62</v>
      </c>
      <c r="BA34" s="31">
        <v>99.2</v>
      </c>
      <c r="BB34" s="31">
        <v>15.14</v>
      </c>
      <c r="BC34" s="31">
        <v>9.11</v>
      </c>
      <c r="BD34" s="31">
        <v>66.48</v>
      </c>
      <c r="BE34" s="31">
        <v>8.82</v>
      </c>
      <c r="BF34" s="31">
        <v>59</v>
      </c>
      <c r="BG34" s="31">
        <v>13.23</v>
      </c>
      <c r="BH34" s="31">
        <v>31.37</v>
      </c>
      <c r="BI34" s="31">
        <v>38.479999999999997</v>
      </c>
      <c r="BJ34" s="31">
        <v>89.16</v>
      </c>
      <c r="BK34" s="31">
        <v>26.98</v>
      </c>
      <c r="BL34" s="31">
        <v>55.4</v>
      </c>
      <c r="BM34" s="31">
        <v>41.55</v>
      </c>
      <c r="BN34" s="31">
        <v>19.77</v>
      </c>
      <c r="BO34" s="31">
        <v>49.52</v>
      </c>
      <c r="BP34" s="31">
        <v>43.62</v>
      </c>
      <c r="BQ34" s="31">
        <v>59.45</v>
      </c>
      <c r="BR34" s="31">
        <v>82.77</v>
      </c>
      <c r="BS34" s="31">
        <v>22.18</v>
      </c>
      <c r="BT34" s="31">
        <v>22.41</v>
      </c>
      <c r="BU34" s="31">
        <v>78.55</v>
      </c>
      <c r="BV34" s="31">
        <v>72.08</v>
      </c>
      <c r="BW34" s="31">
        <v>47.58</v>
      </c>
      <c r="BX34" s="31">
        <v>41.56</v>
      </c>
    </row>
    <row r="35" spans="1:79" x14ac:dyDescent="0.25">
      <c r="J35" s="37"/>
      <c r="K35" s="14"/>
      <c r="L35" s="14"/>
      <c r="M35" s="14"/>
      <c r="N35" s="37"/>
      <c r="O35" s="14"/>
      <c r="P35" s="14"/>
      <c r="Q35" s="37"/>
      <c r="R35" s="37"/>
      <c r="S35" s="14"/>
      <c r="T35" s="42"/>
      <c r="U35" s="19"/>
      <c r="V35" s="19"/>
      <c r="W35" s="42"/>
      <c r="X35" s="19"/>
      <c r="Y35" s="42"/>
      <c r="Z35" s="19"/>
      <c r="AA35" s="37"/>
      <c r="AB35" s="14"/>
      <c r="AC35" s="14"/>
      <c r="AD35" s="37"/>
      <c r="AE35" s="14"/>
      <c r="AF35" s="37"/>
      <c r="AG35" s="14"/>
      <c r="AJ35" s="14"/>
      <c r="AM35" s="23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</row>
    <row r="36" spans="1:79" x14ac:dyDescent="0.25">
      <c r="B36" s="3" t="s">
        <v>70</v>
      </c>
      <c r="C36" s="25">
        <v>1.1000000000000001</v>
      </c>
      <c r="D36" s="25">
        <v>-0.2</v>
      </c>
      <c r="E36" s="25">
        <v>0.4</v>
      </c>
      <c r="F36" s="25">
        <v>0.5</v>
      </c>
      <c r="G36" s="25">
        <v>0.1</v>
      </c>
      <c r="H36" s="25">
        <v>-0.4</v>
      </c>
      <c r="J36" s="37">
        <f t="shared" ref="J36:J42" si="70">SUM(AN36:BX36)/COUNT(AN36:BX36)</f>
        <v>48.559459459459454</v>
      </c>
      <c r="K36" s="14">
        <f t="shared" ref="K36:K42" si="71">_xlfn.STDEV.P(W36,Y36,AD36,AF36)</f>
        <v>5.5536468209814158</v>
      </c>
      <c r="L36" s="14">
        <f t="shared" ref="L36:L42" si="72">MAX(_xlfn.STDEV.P(N36,Q36),_xlfn.STDEV.P(T36,AA36))</f>
        <v>5.6008333333333322</v>
      </c>
      <c r="M36" s="14">
        <f t="shared" ref="M36:M42" si="73">_xlfn.STDEV.P(AN36:BX36)</f>
        <v>28.896590180021942</v>
      </c>
      <c r="N36" s="37">
        <f t="shared" ref="N36:N42" si="74">(SUM(AN36:AR36)+SUM(AX36:BJ36))/(COUNT(AN36:AR36)+COUNT(AX36:BJ36))</f>
        <v>54.311666666666667</v>
      </c>
      <c r="O36" s="14">
        <f t="shared" si="1"/>
        <v>0.55546153846154667</v>
      </c>
      <c r="P36" s="14">
        <f t="shared" si="2"/>
        <v>33.021556301233815</v>
      </c>
      <c r="Q36" s="37">
        <f t="shared" si="3"/>
        <v>43.11</v>
      </c>
      <c r="R36" s="37">
        <f t="shared" si="4"/>
        <v>0.95271428571428629</v>
      </c>
      <c r="S36" s="14">
        <f t="shared" si="5"/>
        <v>23.065174705831431</v>
      </c>
      <c r="T36" s="42">
        <f t="shared" si="6"/>
        <v>49.814000000000007</v>
      </c>
      <c r="U36" s="19">
        <f t="shared" si="7"/>
        <v>5.300000000000014</v>
      </c>
      <c r="V36" s="19">
        <f t="shared" si="8"/>
        <v>30.297728363690915</v>
      </c>
      <c r="W36" s="42">
        <f t="shared" si="9"/>
        <v>55.114000000000011</v>
      </c>
      <c r="X36" s="19">
        <f t="shared" si="10"/>
        <v>32.513070356396675</v>
      </c>
      <c r="Y36" s="42">
        <f t="shared" si="11"/>
        <v>44.514000000000003</v>
      </c>
      <c r="Z36" s="19">
        <f t="shared" si="12"/>
        <v>26.881684173429317</v>
      </c>
      <c r="AA36" s="37">
        <f t="shared" si="13"/>
        <v>48.094814814814804</v>
      </c>
      <c r="AB36" s="14">
        <f t="shared" si="14"/>
        <v>5.6972527472527696</v>
      </c>
      <c r="AC36" s="14">
        <f t="shared" si="15"/>
        <v>28.346001660743841</v>
      </c>
      <c r="AD36" s="37">
        <f t="shared" si="16"/>
        <v>54.003076923076918</v>
      </c>
      <c r="AE36" s="14">
        <f t="shared" si="17"/>
        <v>33.209894119909819</v>
      </c>
      <c r="AF36" s="37">
        <f t="shared" si="18"/>
        <v>42.60857142857143</v>
      </c>
      <c r="AG36" s="14">
        <f t="shared" si="19"/>
        <v>21.516675545506839</v>
      </c>
      <c r="AI36" s="25">
        <v>1000</v>
      </c>
      <c r="AJ36" s="14">
        <v>52181.73</v>
      </c>
      <c r="AK36" s="27">
        <v>2670.77</v>
      </c>
      <c r="AL36" s="27">
        <v>90.17</v>
      </c>
      <c r="AM36" s="23">
        <v>48.56</v>
      </c>
      <c r="AN36" s="19">
        <v>91.78</v>
      </c>
      <c r="AO36" s="19">
        <v>76.680000000000007</v>
      </c>
      <c r="AP36" s="19">
        <v>73.78</v>
      </c>
      <c r="AQ36" s="19">
        <v>25.91</v>
      </c>
      <c r="AR36" s="19">
        <v>7.42</v>
      </c>
      <c r="AS36" s="19">
        <v>10.57</v>
      </c>
      <c r="AT36" s="19">
        <v>46.88</v>
      </c>
      <c r="AU36" s="19">
        <v>53.42</v>
      </c>
      <c r="AV36" s="19">
        <v>88.4</v>
      </c>
      <c r="AW36" s="19">
        <v>23.3</v>
      </c>
      <c r="AX36" s="31">
        <v>99.01</v>
      </c>
      <c r="AY36" s="31">
        <v>97.81</v>
      </c>
      <c r="AZ36" s="31">
        <v>12.78</v>
      </c>
      <c r="BA36" s="31">
        <v>99.6</v>
      </c>
      <c r="BB36" s="31">
        <v>29.98</v>
      </c>
      <c r="BC36" s="31">
        <v>20.25</v>
      </c>
      <c r="BD36" s="31">
        <v>72.099999999999994</v>
      </c>
      <c r="BE36" s="31">
        <v>15.26</v>
      </c>
      <c r="BF36" s="31">
        <v>64.12</v>
      </c>
      <c r="BG36" s="31">
        <v>11.9</v>
      </c>
      <c r="BH36" s="31">
        <v>41.8</v>
      </c>
      <c r="BI36" s="31">
        <v>51.21</v>
      </c>
      <c r="BJ36" s="31">
        <v>86.22</v>
      </c>
      <c r="BK36" s="31">
        <v>33.25</v>
      </c>
      <c r="BL36" s="31">
        <v>49.6</v>
      </c>
      <c r="BM36" s="31">
        <v>41.97</v>
      </c>
      <c r="BN36" s="31">
        <v>14.18</v>
      </c>
      <c r="BO36" s="31">
        <v>45.52</v>
      </c>
      <c r="BP36" s="31">
        <v>43.55</v>
      </c>
      <c r="BQ36" s="31">
        <v>50.62</v>
      </c>
      <c r="BR36" s="31">
        <v>82.66</v>
      </c>
      <c r="BS36" s="31">
        <v>23.19</v>
      </c>
      <c r="BT36" s="31">
        <v>17.850000000000001</v>
      </c>
      <c r="BU36" s="31">
        <v>76.709999999999994</v>
      </c>
      <c r="BV36" s="31">
        <v>72.349999999999994</v>
      </c>
      <c r="BW36" s="31">
        <v>25.31</v>
      </c>
      <c r="BX36" s="31">
        <v>19.760000000000002</v>
      </c>
    </row>
    <row r="37" spans="1:79" x14ac:dyDescent="0.25">
      <c r="B37" s="3" t="s">
        <v>70</v>
      </c>
      <c r="C37" s="25">
        <v>0.8</v>
      </c>
      <c r="D37" s="25">
        <v>-0.4</v>
      </c>
      <c r="E37" s="25">
        <v>-0.1</v>
      </c>
      <c r="F37" s="25">
        <v>0.6</v>
      </c>
      <c r="G37" s="25">
        <v>0.2</v>
      </c>
      <c r="H37" s="25">
        <v>-0.5</v>
      </c>
      <c r="J37" s="37">
        <f t="shared" si="70"/>
        <v>51.575945945945946</v>
      </c>
      <c r="K37" s="14">
        <f t="shared" si="71"/>
        <v>4.0806476801846001</v>
      </c>
      <c r="L37" s="14">
        <f t="shared" si="72"/>
        <v>4.2930263157894757</v>
      </c>
      <c r="M37" s="14">
        <f t="shared" si="73"/>
        <v>27.953598371998986</v>
      </c>
      <c r="N37" s="37">
        <f t="shared" si="74"/>
        <v>55.984999999999999</v>
      </c>
      <c r="O37" s="14">
        <f t="shared" si="1"/>
        <v>2.1689999999999969</v>
      </c>
      <c r="P37" s="14">
        <f t="shared" si="2"/>
        <v>32.439876395503653</v>
      </c>
      <c r="Q37" s="37">
        <f t="shared" si="3"/>
        <v>47.398947368421048</v>
      </c>
      <c r="R37" s="37">
        <f t="shared" si="4"/>
        <v>3.1167142857142878</v>
      </c>
      <c r="S37" s="14">
        <f t="shared" si="5"/>
        <v>22.110131493988014</v>
      </c>
      <c r="T37" s="42">
        <f t="shared" si="6"/>
        <v>52.422000000000004</v>
      </c>
      <c r="U37" s="19">
        <f t="shared" si="7"/>
        <v>0.43000000000000682</v>
      </c>
      <c r="V37" s="19">
        <f t="shared" si="8"/>
        <v>28.228231542199019</v>
      </c>
      <c r="W37" s="42">
        <f t="shared" si="9"/>
        <v>52.852000000000011</v>
      </c>
      <c r="X37" s="19">
        <f t="shared" si="10"/>
        <v>31.977895740651832</v>
      </c>
      <c r="Y37" s="42">
        <f t="shared" si="11"/>
        <v>51.991999999999997</v>
      </c>
      <c r="Z37" s="19">
        <f t="shared" si="12"/>
        <v>23.889547840007371</v>
      </c>
      <c r="AA37" s="37">
        <f t="shared" si="13"/>
        <v>51.26259259259259</v>
      </c>
      <c r="AB37" s="14">
        <f t="shared" si="14"/>
        <v>5.7157142857142578</v>
      </c>
      <c r="AC37" s="14">
        <f t="shared" si="15"/>
        <v>27.844672153798811</v>
      </c>
      <c r="AD37" s="37">
        <f t="shared" si="16"/>
        <v>57.190000000000005</v>
      </c>
      <c r="AE37" s="14">
        <f t="shared" si="17"/>
        <v>32.535585961315569</v>
      </c>
      <c r="AF37" s="37">
        <f t="shared" si="18"/>
        <v>45.758571428571422</v>
      </c>
      <c r="AG37" s="14">
        <f t="shared" si="19"/>
        <v>21.199049121917465</v>
      </c>
      <c r="AI37" s="25">
        <v>1000</v>
      </c>
      <c r="AJ37" s="14">
        <v>52551.57</v>
      </c>
      <c r="AK37" s="27">
        <v>2300.9299999999998</v>
      </c>
      <c r="AL37" s="27">
        <v>91.23</v>
      </c>
      <c r="AM37" s="23">
        <v>51.58</v>
      </c>
      <c r="AN37" s="19">
        <v>82.58</v>
      </c>
      <c r="AO37" s="19">
        <v>78.36</v>
      </c>
      <c r="AP37" s="19">
        <v>75.290000000000006</v>
      </c>
      <c r="AQ37" s="19">
        <v>19.420000000000002</v>
      </c>
      <c r="AR37" s="19">
        <v>8.61</v>
      </c>
      <c r="AS37" s="19">
        <v>12.92</v>
      </c>
      <c r="AT37" s="19">
        <v>49.7</v>
      </c>
      <c r="AU37" s="19">
        <v>51.48</v>
      </c>
      <c r="AV37" s="19">
        <v>87.84</v>
      </c>
      <c r="AW37" s="19">
        <v>58.02</v>
      </c>
      <c r="AX37" s="31">
        <v>99.34</v>
      </c>
      <c r="AY37" s="31">
        <v>97.17</v>
      </c>
      <c r="AZ37" s="31">
        <v>27.78</v>
      </c>
      <c r="BA37" s="31">
        <v>99.6</v>
      </c>
      <c r="BB37" s="31">
        <v>29.22</v>
      </c>
      <c r="BC37" s="31">
        <v>14.56</v>
      </c>
      <c r="BD37" s="31">
        <v>67.2</v>
      </c>
      <c r="BE37" s="31">
        <v>16.559999999999999</v>
      </c>
      <c r="BF37" s="31">
        <v>67.59</v>
      </c>
      <c r="BG37" s="31">
        <v>17.47</v>
      </c>
      <c r="BH37" s="31">
        <v>42.78</v>
      </c>
      <c r="BI37" s="31">
        <v>71.2</v>
      </c>
      <c r="BJ37" s="31">
        <v>93</v>
      </c>
      <c r="BK37" s="31">
        <v>30.67</v>
      </c>
      <c r="BL37" s="31">
        <v>55.6</v>
      </c>
      <c r="BM37" s="31">
        <v>39.33</v>
      </c>
      <c r="BN37" s="31">
        <v>8.51</v>
      </c>
      <c r="BO37" s="31">
        <v>36.549999999999997</v>
      </c>
      <c r="BP37" s="31">
        <v>34.74</v>
      </c>
      <c r="BQ37" s="31">
        <v>56.54</v>
      </c>
      <c r="BR37" s="31">
        <v>82.73</v>
      </c>
      <c r="BS37" s="31">
        <v>20.34</v>
      </c>
      <c r="BT37" s="31">
        <v>24.39</v>
      </c>
      <c r="BU37" s="31">
        <v>77.91</v>
      </c>
      <c r="BV37" s="31">
        <v>70.94</v>
      </c>
      <c r="BW37" s="31">
        <v>54.31</v>
      </c>
      <c r="BX37" s="31">
        <v>48.06</v>
      </c>
    </row>
    <row r="38" spans="1:79" x14ac:dyDescent="0.25">
      <c r="A38" s="46" t="s">
        <v>107</v>
      </c>
      <c r="B38" s="45" t="s">
        <v>70</v>
      </c>
      <c r="C38" s="46">
        <v>1.1000000000000001</v>
      </c>
      <c r="D38" s="46">
        <v>-0.4</v>
      </c>
      <c r="E38" s="46">
        <v>-0.4</v>
      </c>
      <c r="F38" s="46">
        <v>0.3</v>
      </c>
      <c r="G38" s="46">
        <v>0</v>
      </c>
      <c r="H38" s="46">
        <v>0</v>
      </c>
      <c r="J38" s="37">
        <f t="shared" si="70"/>
        <v>52.075135135135142</v>
      </c>
      <c r="K38" s="14">
        <f t="shared" si="71"/>
        <v>5.1683696379330621</v>
      </c>
      <c r="L38" s="14">
        <f t="shared" si="72"/>
        <v>5.5174122807017332</v>
      </c>
      <c r="M38" s="14">
        <f t="shared" si="73"/>
        <v>27.856834827441531</v>
      </c>
      <c r="N38" s="37">
        <f t="shared" si="74"/>
        <v>57.74166666666666</v>
      </c>
      <c r="O38" s="14">
        <f t="shared" si="1"/>
        <v>0.83192307692306855</v>
      </c>
      <c r="P38" s="14">
        <f t="shared" si="2"/>
        <v>31.615159733899805</v>
      </c>
      <c r="Q38" s="37">
        <f t="shared" si="3"/>
        <v>46.706842105263163</v>
      </c>
      <c r="R38" s="37">
        <f t="shared" si="4"/>
        <v>1.072928571428573</v>
      </c>
      <c r="S38" s="14">
        <f t="shared" si="5"/>
        <v>22.472515389302515</v>
      </c>
      <c r="T38" s="42">
        <f t="shared" si="6"/>
        <v>52.414000000000009</v>
      </c>
      <c r="U38" s="19">
        <f t="shared" si="7"/>
        <v>4.1260000000000012</v>
      </c>
      <c r="V38" s="19">
        <f t="shared" si="8"/>
        <v>30.057956417561037</v>
      </c>
      <c r="W38" s="42">
        <f t="shared" si="9"/>
        <v>56.540000000000006</v>
      </c>
      <c r="X38" s="19">
        <f t="shared" si="10"/>
        <v>32.339353116597742</v>
      </c>
      <c r="Y38" s="42">
        <f t="shared" si="11"/>
        <v>48.288000000000004</v>
      </c>
      <c r="Z38" s="19">
        <f t="shared" si="12"/>
        <v>26.964420557467935</v>
      </c>
      <c r="AA38" s="37">
        <f t="shared" si="13"/>
        <v>51.949629629629626</v>
      </c>
      <c r="AB38" s="14">
        <f t="shared" si="14"/>
        <v>6.0308516483516534</v>
      </c>
      <c r="AC38" s="14">
        <f t="shared" si="15"/>
        <v>26.995019496948021</v>
      </c>
      <c r="AD38" s="37">
        <f t="shared" si="16"/>
        <v>58.203846153846143</v>
      </c>
      <c r="AE38" s="14">
        <f t="shared" si="17"/>
        <v>31.319893048855008</v>
      </c>
      <c r="AF38" s="37">
        <f t="shared" si="18"/>
        <v>46.142142857142858</v>
      </c>
      <c r="AG38" s="14">
        <f t="shared" si="19"/>
        <v>20.603225190860449</v>
      </c>
      <c r="AI38" s="25">
        <v>1000</v>
      </c>
      <c r="AJ38" s="14">
        <v>52552.49</v>
      </c>
      <c r="AK38" s="27">
        <v>2300.0100000000002</v>
      </c>
      <c r="AL38" s="27">
        <v>91.26</v>
      </c>
      <c r="AM38" s="23">
        <v>52.08</v>
      </c>
      <c r="AN38" s="19">
        <v>88.87</v>
      </c>
      <c r="AO38" s="19">
        <v>80.040000000000006</v>
      </c>
      <c r="AP38" s="19">
        <v>76.61</v>
      </c>
      <c r="AQ38" s="19">
        <v>31.79</v>
      </c>
      <c r="AR38" s="19">
        <v>5.39</v>
      </c>
      <c r="AS38" s="19">
        <v>4.97</v>
      </c>
      <c r="AT38" s="19">
        <v>42.23</v>
      </c>
      <c r="AU38" s="19">
        <v>47.64</v>
      </c>
      <c r="AV38" s="19">
        <v>88.64</v>
      </c>
      <c r="AW38" s="19">
        <v>57.96</v>
      </c>
      <c r="AX38" s="31">
        <v>99.57</v>
      </c>
      <c r="AY38" s="31">
        <v>97.63</v>
      </c>
      <c r="AZ38" s="31">
        <v>18.04</v>
      </c>
      <c r="BA38" s="31">
        <v>99.6</v>
      </c>
      <c r="BB38" s="31">
        <v>31.5</v>
      </c>
      <c r="BC38" s="31">
        <v>22.2</v>
      </c>
      <c r="BD38" s="31">
        <v>69.739999999999995</v>
      </c>
      <c r="BE38" s="31">
        <v>24.14</v>
      </c>
      <c r="BF38" s="31">
        <v>68.66</v>
      </c>
      <c r="BG38" s="31">
        <v>20.16</v>
      </c>
      <c r="BH38" s="31">
        <v>48.42</v>
      </c>
      <c r="BI38" s="31">
        <v>64.69</v>
      </c>
      <c r="BJ38" s="31">
        <v>92.3</v>
      </c>
      <c r="BK38" s="31">
        <v>34.590000000000003</v>
      </c>
      <c r="BL38" s="31">
        <v>49.8</v>
      </c>
      <c r="BM38" s="31">
        <v>40.380000000000003</v>
      </c>
      <c r="BN38" s="31">
        <v>14.58</v>
      </c>
      <c r="BO38" s="31">
        <v>42.66</v>
      </c>
      <c r="BP38" s="31">
        <v>39.46</v>
      </c>
      <c r="BQ38" s="31">
        <v>44.13</v>
      </c>
      <c r="BR38" s="31">
        <v>82.57</v>
      </c>
      <c r="BS38" s="31">
        <v>20.190000000000001</v>
      </c>
      <c r="BT38" s="31">
        <v>20.11</v>
      </c>
      <c r="BU38" s="31">
        <v>80.41</v>
      </c>
      <c r="BV38" s="31">
        <v>74.03</v>
      </c>
      <c r="BW38" s="31">
        <v>54.49</v>
      </c>
      <c r="BX38" s="31">
        <v>48.59</v>
      </c>
    </row>
    <row r="39" spans="1:79" x14ac:dyDescent="0.25">
      <c r="A39" s="46" t="s">
        <v>105</v>
      </c>
      <c r="B39" s="45" t="s">
        <v>70</v>
      </c>
      <c r="C39" s="46">
        <v>1</v>
      </c>
      <c r="D39" s="46">
        <v>-0.1</v>
      </c>
      <c r="E39" s="46">
        <v>-0.4</v>
      </c>
      <c r="F39" s="46">
        <v>0.8</v>
      </c>
      <c r="G39" s="46">
        <v>-0.1</v>
      </c>
      <c r="H39" s="46">
        <v>-0.3</v>
      </c>
      <c r="J39" s="37">
        <f t="shared" si="70"/>
        <v>51.814594594594602</v>
      </c>
      <c r="K39" s="14">
        <f t="shared" si="71"/>
        <v>2.6275057593158948</v>
      </c>
      <c r="L39" s="14">
        <f t="shared" si="72"/>
        <v>1.4460185185185281</v>
      </c>
      <c r="M39" s="14">
        <f t="shared" si="73"/>
        <v>29.050582130706829</v>
      </c>
      <c r="N39" s="37">
        <f t="shared" si="74"/>
        <v>52.00555555555556</v>
      </c>
      <c r="O39" s="14">
        <f t="shared" si="1"/>
        <v>0.64353846153845851</v>
      </c>
      <c r="P39" s="14">
        <f t="shared" si="2"/>
        <v>34.716758236752668</v>
      </c>
      <c r="Q39" s="37">
        <f t="shared" si="3"/>
        <v>51.633684210526312</v>
      </c>
      <c r="R39" s="37">
        <f t="shared" si="4"/>
        <v>3.4880714285714305</v>
      </c>
      <c r="S39" s="14">
        <f t="shared" si="5"/>
        <v>22.39573061064289</v>
      </c>
      <c r="T39" s="42">
        <f t="shared" si="6"/>
        <v>53.925000000000011</v>
      </c>
      <c r="U39" s="19">
        <f t="shared" si="7"/>
        <v>2.8489999999999966</v>
      </c>
      <c r="V39" s="19">
        <f t="shared" si="8"/>
        <v>26.628748092991511</v>
      </c>
      <c r="W39" s="42">
        <f t="shared" si="9"/>
        <v>51.076000000000008</v>
      </c>
      <c r="X39" s="19">
        <f t="shared" si="10"/>
        <v>33.262275087552261</v>
      </c>
      <c r="Y39" s="42">
        <f t="shared" si="11"/>
        <v>56.774000000000001</v>
      </c>
      <c r="Z39" s="19">
        <f t="shared" si="12"/>
        <v>17.19208841298811</v>
      </c>
      <c r="AA39" s="37">
        <f t="shared" si="13"/>
        <v>51.032962962962955</v>
      </c>
      <c r="AB39" s="14">
        <f t="shared" si="14"/>
        <v>1.2826098901098923</v>
      </c>
      <c r="AC39" s="14">
        <f t="shared" si="15"/>
        <v>29.859986829251493</v>
      </c>
      <c r="AD39" s="37">
        <f t="shared" si="16"/>
        <v>52.363076923076925</v>
      </c>
      <c r="AE39" s="14">
        <f t="shared" si="17"/>
        <v>35.253677033448547</v>
      </c>
      <c r="AF39" s="37">
        <f t="shared" si="18"/>
        <v>49.79785714285714</v>
      </c>
      <c r="AG39" s="14">
        <f t="shared" si="19"/>
        <v>23.713571815846432</v>
      </c>
      <c r="AI39" s="25">
        <v>1000</v>
      </c>
      <c r="AJ39" s="14">
        <v>52708.91</v>
      </c>
      <c r="AK39" s="27">
        <v>2143.59</v>
      </c>
      <c r="AL39" s="27">
        <v>91.63</v>
      </c>
      <c r="AM39" s="23">
        <v>51.81</v>
      </c>
      <c r="AN39" s="19">
        <v>88.88</v>
      </c>
      <c r="AO39" s="19">
        <v>71.56</v>
      </c>
      <c r="AP39" s="19">
        <v>72.36</v>
      </c>
      <c r="AQ39" s="19">
        <v>16.96</v>
      </c>
      <c r="AR39" s="19">
        <v>5.62</v>
      </c>
      <c r="AS39" s="19">
        <v>37.56</v>
      </c>
      <c r="AT39" s="19">
        <v>53.02</v>
      </c>
      <c r="AU39" s="19">
        <v>57.42</v>
      </c>
      <c r="AV39" s="19">
        <v>88.49</v>
      </c>
      <c r="AW39" s="19">
        <v>47.38</v>
      </c>
      <c r="AX39" s="31">
        <v>99.12</v>
      </c>
      <c r="AY39" s="31">
        <v>97.22</v>
      </c>
      <c r="AZ39" s="31">
        <v>19.760000000000002</v>
      </c>
      <c r="BA39" s="31">
        <v>99.6</v>
      </c>
      <c r="BB39" s="31">
        <v>18.02</v>
      </c>
      <c r="BC39" s="31">
        <v>12.47</v>
      </c>
      <c r="BD39" s="31">
        <v>68.86</v>
      </c>
      <c r="BE39" s="31">
        <v>7.2</v>
      </c>
      <c r="BF39" s="31">
        <v>67.739999999999995</v>
      </c>
      <c r="BG39" s="31">
        <v>11.23</v>
      </c>
      <c r="BH39" s="31">
        <v>39.33</v>
      </c>
      <c r="BI39" s="31">
        <v>49.41</v>
      </c>
      <c r="BJ39" s="31">
        <v>90.76</v>
      </c>
      <c r="BK39" s="31">
        <v>28.23</v>
      </c>
      <c r="BL39" s="31">
        <v>97</v>
      </c>
      <c r="BM39" s="31">
        <v>40.96</v>
      </c>
      <c r="BN39" s="31">
        <v>21.54</v>
      </c>
      <c r="BO39" s="31">
        <v>45.89</v>
      </c>
      <c r="BP39" s="31">
        <v>41.08</v>
      </c>
      <c r="BQ39" s="31">
        <v>57.4</v>
      </c>
      <c r="BR39" s="31">
        <v>82.64</v>
      </c>
      <c r="BS39" s="31">
        <v>20.09</v>
      </c>
      <c r="BT39" s="31">
        <v>22.44</v>
      </c>
      <c r="BU39" s="31">
        <v>78.88</v>
      </c>
      <c r="BV39" s="31">
        <v>72.64</v>
      </c>
      <c r="BW39" s="31">
        <v>46.81</v>
      </c>
      <c r="BX39" s="31">
        <v>41.57</v>
      </c>
    </row>
    <row r="40" spans="1:79" x14ac:dyDescent="0.25">
      <c r="A40" s="46" t="s">
        <v>106</v>
      </c>
      <c r="B40" s="45" t="s">
        <v>70</v>
      </c>
      <c r="C40" s="46">
        <v>0.7</v>
      </c>
      <c r="D40" s="46">
        <v>-0.4</v>
      </c>
      <c r="E40" s="46">
        <v>-0.3</v>
      </c>
      <c r="F40" s="46">
        <v>1</v>
      </c>
      <c r="G40" s="46">
        <v>-0.2</v>
      </c>
      <c r="H40" s="46">
        <v>-0.4</v>
      </c>
      <c r="J40" s="37">
        <f t="shared" si="70"/>
        <v>50.233513513513508</v>
      </c>
      <c r="K40" s="14">
        <f t="shared" si="71"/>
        <v>5.8406854843075804</v>
      </c>
      <c r="L40" s="14">
        <f t="shared" si="72"/>
        <v>2.6156851851851854</v>
      </c>
      <c r="M40" s="14">
        <f t="shared" si="73"/>
        <v>29.782320732202258</v>
      </c>
      <c r="N40" s="37">
        <f t="shared" si="74"/>
        <v>47.945555555555558</v>
      </c>
      <c r="O40" s="14">
        <f t="shared" si="1"/>
        <v>0.87615384615384784</v>
      </c>
      <c r="P40" s="14">
        <f t="shared" si="2"/>
        <v>36.405989467885675</v>
      </c>
      <c r="Q40" s="37">
        <f t="shared" si="3"/>
        <v>52.401052631578949</v>
      </c>
      <c r="R40" s="37">
        <f t="shared" si="4"/>
        <v>6.1213571428571374</v>
      </c>
      <c r="S40" s="14">
        <f t="shared" si="5"/>
        <v>21.494043457551786</v>
      </c>
      <c r="T40" s="42">
        <f t="shared" si="6"/>
        <v>54.051000000000002</v>
      </c>
      <c r="U40" s="19">
        <f t="shared" si="7"/>
        <v>7.3709999999999836</v>
      </c>
      <c r="V40" s="19">
        <f t="shared" si="8"/>
        <v>27.095744850437324</v>
      </c>
      <c r="W40" s="42">
        <f t="shared" si="9"/>
        <v>46.68</v>
      </c>
      <c r="X40" s="19">
        <f t="shared" si="10"/>
        <v>34.049714829936541</v>
      </c>
      <c r="Y40" s="42">
        <f t="shared" si="11"/>
        <v>61.422000000000004</v>
      </c>
      <c r="Z40" s="19">
        <f t="shared" si="12"/>
        <v>14.153176887186831</v>
      </c>
      <c r="AA40" s="37">
        <f t="shared" si="13"/>
        <v>48.819629629629631</v>
      </c>
      <c r="AB40" s="14">
        <f t="shared" si="14"/>
        <v>0.37348901098900811</v>
      </c>
      <c r="AC40" s="14">
        <f t="shared" si="15"/>
        <v>30.597146136767034</v>
      </c>
      <c r="AD40" s="37">
        <f t="shared" si="16"/>
        <v>48.432307692307695</v>
      </c>
      <c r="AE40" s="14">
        <f t="shared" si="17"/>
        <v>37.261163149986892</v>
      </c>
      <c r="AF40" s="37">
        <f t="shared" si="18"/>
        <v>49.179285714285712</v>
      </c>
      <c r="AG40" s="14">
        <f t="shared" si="19"/>
        <v>22.715818423130894</v>
      </c>
      <c r="AI40" s="25">
        <v>1000</v>
      </c>
      <c r="AJ40" s="14">
        <v>52642.93</v>
      </c>
      <c r="AK40" s="27">
        <v>2209.5700000000002</v>
      </c>
      <c r="AL40" s="27">
        <v>91.64</v>
      </c>
      <c r="AM40" s="23">
        <v>50.23</v>
      </c>
      <c r="AN40" s="19">
        <v>84.58</v>
      </c>
      <c r="AO40" s="19">
        <v>67.61</v>
      </c>
      <c r="AP40" s="19">
        <v>69.08</v>
      </c>
      <c r="AQ40" s="19">
        <v>13.86</v>
      </c>
      <c r="AR40" s="19">
        <v>-1.73</v>
      </c>
      <c r="AS40" s="19">
        <v>46.91</v>
      </c>
      <c r="AT40" s="19">
        <v>56.43</v>
      </c>
      <c r="AU40" s="19">
        <v>56.55</v>
      </c>
      <c r="AV40" s="19">
        <v>88.53</v>
      </c>
      <c r="AW40" s="19">
        <v>58.69</v>
      </c>
      <c r="AX40" s="31">
        <v>98.98</v>
      </c>
      <c r="AY40" s="31">
        <v>97.15</v>
      </c>
      <c r="AZ40" s="31">
        <v>-1.72</v>
      </c>
      <c r="BA40" s="31">
        <v>99.2</v>
      </c>
      <c r="BB40" s="31">
        <v>12.5</v>
      </c>
      <c r="BC40" s="31">
        <v>13.67</v>
      </c>
      <c r="BD40" s="31">
        <v>64.7</v>
      </c>
      <c r="BE40" s="31">
        <v>8.98</v>
      </c>
      <c r="BF40" s="31">
        <v>63.44</v>
      </c>
      <c r="BG40" s="31">
        <v>12.08</v>
      </c>
      <c r="BH40" s="31">
        <v>28.14</v>
      </c>
      <c r="BI40" s="31">
        <v>42.65</v>
      </c>
      <c r="BJ40" s="31">
        <v>89.85</v>
      </c>
      <c r="BK40" s="31">
        <v>19.079999999999998</v>
      </c>
      <c r="BL40" s="31">
        <v>88.8</v>
      </c>
      <c r="BM40" s="31">
        <v>39.6</v>
      </c>
      <c r="BN40" s="31">
        <v>20.11</v>
      </c>
      <c r="BO40" s="31">
        <v>38.39</v>
      </c>
      <c r="BP40" s="31">
        <v>36.5</v>
      </c>
      <c r="BQ40" s="31">
        <v>61.33</v>
      </c>
      <c r="BR40" s="31">
        <v>82.82</v>
      </c>
      <c r="BS40" s="31">
        <v>23.06</v>
      </c>
      <c r="BT40" s="31">
        <v>26.65</v>
      </c>
      <c r="BU40" s="31">
        <v>74.52</v>
      </c>
      <c r="BV40" s="31">
        <v>66.38</v>
      </c>
      <c r="BW40" s="31">
        <v>60.32</v>
      </c>
      <c r="BX40" s="31">
        <v>50.95</v>
      </c>
    </row>
    <row r="41" spans="1:79" x14ac:dyDescent="0.25">
      <c r="B41" s="3" t="s">
        <v>70</v>
      </c>
      <c r="C41" s="25">
        <v>0.9</v>
      </c>
      <c r="D41" s="25">
        <v>-0.5</v>
      </c>
      <c r="E41" s="25">
        <v>-0.2</v>
      </c>
      <c r="F41" s="25">
        <v>1</v>
      </c>
      <c r="G41" s="25">
        <v>0</v>
      </c>
      <c r="H41" s="25">
        <v>-0.4</v>
      </c>
      <c r="J41" s="37">
        <f t="shared" si="70"/>
        <v>50.147837837837841</v>
      </c>
      <c r="K41" s="14">
        <f t="shared" si="71"/>
        <v>5.6140825022320158</v>
      </c>
      <c r="L41" s="14">
        <f t="shared" si="72"/>
        <v>3.0622037037036947</v>
      </c>
      <c r="M41" s="14">
        <f t="shared" si="73"/>
        <v>28.532177201636657</v>
      </c>
      <c r="N41" s="37">
        <f t="shared" si="74"/>
        <v>48.682777777777773</v>
      </c>
      <c r="O41" s="14">
        <f t="shared" si="1"/>
        <v>0.4934615384615384</v>
      </c>
      <c r="P41" s="14">
        <f t="shared" si="2"/>
        <v>35.313199736320762</v>
      </c>
      <c r="Q41" s="37">
        <f t="shared" si="3"/>
        <v>51.535789473684211</v>
      </c>
      <c r="R41" s="37">
        <f t="shared" si="4"/>
        <v>6.6012857142857593</v>
      </c>
      <c r="S41" s="14">
        <f t="shared" si="5"/>
        <v>19.999362704527815</v>
      </c>
      <c r="T41" s="42">
        <f t="shared" si="6"/>
        <v>54.616999999999997</v>
      </c>
      <c r="U41" s="19">
        <f t="shared" si="7"/>
        <v>6.6469999999999967</v>
      </c>
      <c r="V41" s="19">
        <f t="shared" si="8"/>
        <v>26.214269034249277</v>
      </c>
      <c r="W41" s="42">
        <f t="shared" si="9"/>
        <v>47.97</v>
      </c>
      <c r="X41" s="19">
        <f t="shared" si="10"/>
        <v>33.190881880420108</v>
      </c>
      <c r="Y41" s="42">
        <f t="shared" si="11"/>
        <v>61.26400000000001</v>
      </c>
      <c r="Z41" s="19">
        <f t="shared" si="12"/>
        <v>13.578510374853327</v>
      </c>
      <c r="AA41" s="37">
        <f t="shared" si="13"/>
        <v>48.492592592592608</v>
      </c>
      <c r="AB41" s="14">
        <f t="shared" si="14"/>
        <v>0.44774725274725213</v>
      </c>
      <c r="AC41" s="14">
        <f t="shared" si="15"/>
        <v>29.170990992777124</v>
      </c>
      <c r="AD41" s="37">
        <f t="shared" si="16"/>
        <v>48.956923076923076</v>
      </c>
      <c r="AE41" s="14">
        <f t="shared" si="17"/>
        <v>36.092516672619467</v>
      </c>
      <c r="AF41" s="37">
        <f t="shared" si="18"/>
        <v>48.061428571428571</v>
      </c>
      <c r="AG41" s="14">
        <f t="shared" si="19"/>
        <v>20.76303200303807</v>
      </c>
      <c r="AI41" s="25">
        <v>1000</v>
      </c>
      <c r="AJ41" s="14">
        <v>52537.24</v>
      </c>
      <c r="AK41" s="27">
        <v>2315.2600000000002</v>
      </c>
      <c r="AL41" s="27">
        <v>91.3</v>
      </c>
      <c r="AM41" s="23">
        <v>50.15</v>
      </c>
      <c r="AN41" s="19">
        <v>89.66</v>
      </c>
      <c r="AO41" s="19">
        <v>65.569999999999993</v>
      </c>
      <c r="AP41" s="19">
        <v>67</v>
      </c>
      <c r="AQ41" s="19">
        <v>12.76</v>
      </c>
      <c r="AR41" s="19">
        <v>4.8600000000000003</v>
      </c>
      <c r="AS41" s="19">
        <v>50.8</v>
      </c>
      <c r="AT41" s="19">
        <v>56.68</v>
      </c>
      <c r="AU41" s="19">
        <v>58.99</v>
      </c>
      <c r="AV41" s="19">
        <v>87.76</v>
      </c>
      <c r="AW41" s="19">
        <v>52.09</v>
      </c>
      <c r="AX41" s="31">
        <v>99.11</v>
      </c>
      <c r="AY41" s="31">
        <v>97.07</v>
      </c>
      <c r="AZ41" s="31">
        <v>18.600000000000001</v>
      </c>
      <c r="BA41" s="31">
        <v>99.2</v>
      </c>
      <c r="BB41" s="31">
        <v>10.4</v>
      </c>
      <c r="BC41" s="31">
        <v>10.85</v>
      </c>
      <c r="BD41" s="31">
        <v>66.28</v>
      </c>
      <c r="BE41" s="31">
        <v>14.62</v>
      </c>
      <c r="BF41" s="31">
        <v>63.02</v>
      </c>
      <c r="BG41" s="31">
        <v>10.09</v>
      </c>
      <c r="BH41" s="31">
        <v>20.85</v>
      </c>
      <c r="BI41" s="31">
        <v>37.31</v>
      </c>
      <c r="BJ41" s="31">
        <v>89.04</v>
      </c>
      <c r="BK41" s="31">
        <v>20.29</v>
      </c>
      <c r="BL41" s="31">
        <v>60.6</v>
      </c>
      <c r="BM41" s="31">
        <v>41.88</v>
      </c>
      <c r="BN41" s="31">
        <v>20.86</v>
      </c>
      <c r="BO41" s="31">
        <v>46.45</v>
      </c>
      <c r="BP41" s="31">
        <v>39.53</v>
      </c>
      <c r="BQ41" s="31">
        <v>64.06</v>
      </c>
      <c r="BR41" s="31">
        <v>82.89</v>
      </c>
      <c r="BS41" s="31">
        <v>19.760000000000002</v>
      </c>
      <c r="BT41" s="31">
        <v>22.88</v>
      </c>
      <c r="BU41" s="31">
        <v>76.45</v>
      </c>
      <c r="BV41" s="31">
        <v>69.88</v>
      </c>
      <c r="BW41" s="31">
        <v>55.19</v>
      </c>
      <c r="BX41" s="31">
        <v>52.14</v>
      </c>
    </row>
    <row r="42" spans="1:79" x14ac:dyDescent="0.25">
      <c r="B42" s="3" t="s">
        <v>70</v>
      </c>
      <c r="C42" s="25">
        <v>0.9</v>
      </c>
      <c r="D42" s="25">
        <v>-0.3</v>
      </c>
      <c r="E42" s="25">
        <v>-0.2</v>
      </c>
      <c r="F42" s="25">
        <v>0.6</v>
      </c>
      <c r="G42" s="25">
        <v>0.2</v>
      </c>
      <c r="H42" s="25">
        <v>0.1</v>
      </c>
      <c r="J42" s="37">
        <f t="shared" si="70"/>
        <v>49.116216216216216</v>
      </c>
      <c r="K42" s="14">
        <f t="shared" si="71"/>
        <v>1.414400999540083</v>
      </c>
      <c r="L42" s="14">
        <f t="shared" si="72"/>
        <v>0.93924074074073971</v>
      </c>
      <c r="M42" s="14">
        <f t="shared" si="73"/>
        <v>29.242553531357888</v>
      </c>
      <c r="N42" s="37">
        <f t="shared" si="74"/>
        <v>49.754999999999995</v>
      </c>
      <c r="O42" s="14">
        <f t="shared" si="1"/>
        <v>0.15299999999999514</v>
      </c>
      <c r="P42" s="14">
        <f t="shared" si="2"/>
        <v>35.424999686348301</v>
      </c>
      <c r="Q42" s="37">
        <f t="shared" si="3"/>
        <v>48.511052631578949</v>
      </c>
      <c r="R42" s="37">
        <f t="shared" si="4"/>
        <v>1.9874999999999936</v>
      </c>
      <c r="S42" s="14">
        <f t="shared" si="5"/>
        <v>21.808548274457316</v>
      </c>
      <c r="T42" s="42">
        <f t="shared" si="6"/>
        <v>50.487000000000002</v>
      </c>
      <c r="U42" s="19">
        <f t="shared" si="7"/>
        <v>0.95299999999999585</v>
      </c>
      <c r="V42" s="19">
        <f t="shared" si="8"/>
        <v>29.404292900867375</v>
      </c>
      <c r="W42" s="42">
        <f t="shared" si="9"/>
        <v>49.534000000000006</v>
      </c>
      <c r="X42" s="19">
        <f t="shared" si="10"/>
        <v>35.468146046840381</v>
      </c>
      <c r="Y42" s="42">
        <f t="shared" si="11"/>
        <v>51.44</v>
      </c>
      <c r="Z42" s="19">
        <f t="shared" si="12"/>
        <v>21.666081325426628</v>
      </c>
      <c r="AA42" s="37">
        <f t="shared" si="13"/>
        <v>48.608518518518522</v>
      </c>
      <c r="AB42" s="14">
        <f t="shared" si="14"/>
        <v>1.1874999999999929</v>
      </c>
      <c r="AC42" s="14">
        <f t="shared" si="15"/>
        <v>29.166077670713648</v>
      </c>
      <c r="AD42" s="37">
        <f t="shared" si="16"/>
        <v>49.839999999999996</v>
      </c>
      <c r="AE42" s="14">
        <f t="shared" si="17"/>
        <v>35.408023645235247</v>
      </c>
      <c r="AF42" s="37">
        <f t="shared" si="18"/>
        <v>47.465000000000011</v>
      </c>
      <c r="AG42" s="14">
        <f t="shared" si="19"/>
        <v>21.763886453743215</v>
      </c>
      <c r="AI42" s="25">
        <v>1000</v>
      </c>
      <c r="AJ42" s="14">
        <v>52461.58</v>
      </c>
      <c r="AK42" s="27">
        <v>2390.92</v>
      </c>
      <c r="AL42" s="27">
        <v>91.04</v>
      </c>
      <c r="AM42" s="23">
        <v>49.12</v>
      </c>
      <c r="AN42" s="19">
        <v>88.22</v>
      </c>
      <c r="AO42" s="19">
        <v>72.83</v>
      </c>
      <c r="AP42" s="19">
        <v>72.52</v>
      </c>
      <c r="AQ42" s="19">
        <v>14.55</v>
      </c>
      <c r="AR42" s="19">
        <v>-0.45</v>
      </c>
      <c r="AS42" s="19">
        <v>26.02</v>
      </c>
      <c r="AT42" s="19">
        <v>53.59</v>
      </c>
      <c r="AU42" s="19">
        <v>56.49</v>
      </c>
      <c r="AV42" s="19">
        <v>87.98</v>
      </c>
      <c r="AW42" s="19">
        <v>33.119999999999997</v>
      </c>
      <c r="AX42" s="31">
        <v>99.42</v>
      </c>
      <c r="AY42" s="31">
        <v>97.46</v>
      </c>
      <c r="AZ42" s="31">
        <v>16.600000000000001</v>
      </c>
      <c r="BA42" s="31">
        <v>99.6</v>
      </c>
      <c r="BB42" s="31">
        <v>20.74</v>
      </c>
      <c r="BC42" s="31">
        <v>14.56</v>
      </c>
      <c r="BD42" s="31">
        <v>68.77</v>
      </c>
      <c r="BE42" s="31">
        <v>12.32</v>
      </c>
      <c r="BF42" s="31">
        <v>68.92</v>
      </c>
      <c r="BG42" s="31">
        <v>11.34</v>
      </c>
      <c r="BH42" s="31">
        <v>26.64</v>
      </c>
      <c r="BI42" s="31">
        <v>26.8</v>
      </c>
      <c r="BJ42" s="31">
        <v>84.75</v>
      </c>
      <c r="BK42" s="31">
        <v>29.85</v>
      </c>
      <c r="BL42" s="31">
        <v>78.8</v>
      </c>
      <c r="BM42" s="31">
        <v>40.840000000000003</v>
      </c>
      <c r="BN42" s="31">
        <v>16.11</v>
      </c>
      <c r="BO42" s="31">
        <v>42.26</v>
      </c>
      <c r="BP42" s="31">
        <v>39.380000000000003</v>
      </c>
      <c r="BQ42" s="31">
        <v>58.63</v>
      </c>
      <c r="BR42" s="31">
        <v>82.7</v>
      </c>
      <c r="BS42" s="31">
        <v>20.66</v>
      </c>
      <c r="BT42" s="31">
        <v>23.18</v>
      </c>
      <c r="BU42" s="31">
        <v>77.540000000000006</v>
      </c>
      <c r="BV42" s="31">
        <v>71.34</v>
      </c>
      <c r="BW42" s="31">
        <v>40.57</v>
      </c>
      <c r="BX42" s="31">
        <v>42.65</v>
      </c>
    </row>
    <row r="43" spans="1:79" x14ac:dyDescent="0.25">
      <c r="J43" s="37"/>
      <c r="K43" s="14"/>
      <c r="L43" s="14"/>
      <c r="M43" s="14"/>
      <c r="N43" s="37"/>
      <c r="O43" s="14"/>
      <c r="P43" s="14"/>
      <c r="Q43" s="37"/>
      <c r="R43" s="37"/>
      <c r="S43" s="14"/>
      <c r="T43" s="42"/>
      <c r="U43" s="19"/>
      <c r="V43" s="19"/>
      <c r="W43" s="42"/>
      <c r="X43" s="19"/>
      <c r="Y43" s="42"/>
      <c r="Z43" s="19"/>
      <c r="AA43" s="37"/>
      <c r="AB43" s="14"/>
      <c r="AC43" s="14"/>
      <c r="AD43" s="37"/>
      <c r="AE43" s="14"/>
      <c r="AF43" s="37"/>
      <c r="AG43" s="14"/>
      <c r="AJ43" s="14"/>
      <c r="AM43" s="23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</row>
    <row r="44" spans="1:79" x14ac:dyDescent="0.25">
      <c r="J44" s="37"/>
      <c r="K44" s="14"/>
      <c r="L44" s="14"/>
      <c r="M44" s="14"/>
      <c r="N44" s="37"/>
      <c r="O44" s="14"/>
      <c r="P44" s="14"/>
      <c r="Q44" s="37"/>
      <c r="R44" s="37"/>
      <c r="S44" s="14"/>
      <c r="T44" s="42"/>
      <c r="U44" s="19"/>
      <c r="V44" s="19"/>
      <c r="W44" s="42"/>
      <c r="X44" s="19"/>
      <c r="Y44" s="42"/>
      <c r="Z44" s="19"/>
      <c r="AA44" s="37"/>
      <c r="AB44" s="14"/>
      <c r="AC44" s="14"/>
      <c r="AD44" s="37"/>
      <c r="AE44" s="14"/>
      <c r="AF44" s="37"/>
      <c r="AG44" s="14"/>
      <c r="AJ44" s="14"/>
      <c r="AM44" s="23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</row>
    <row r="45" spans="1:79" x14ac:dyDescent="0.25">
      <c r="J45" s="37"/>
      <c r="K45" s="14"/>
      <c r="L45" s="14"/>
      <c r="M45" s="14"/>
      <c r="N45" s="37"/>
      <c r="O45" s="14"/>
      <c r="P45" s="14"/>
      <c r="Q45" s="37"/>
      <c r="R45" s="37"/>
      <c r="S45" s="14"/>
      <c r="T45" s="42"/>
      <c r="U45" s="19"/>
      <c r="V45" s="19"/>
      <c r="W45" s="42"/>
      <c r="X45" s="19"/>
      <c r="Y45" s="42"/>
      <c r="Z45" s="19"/>
      <c r="AA45" s="37"/>
      <c r="AB45" s="14"/>
      <c r="AC45" s="14"/>
      <c r="AD45" s="37"/>
      <c r="AE45" s="14"/>
      <c r="AF45" s="37"/>
      <c r="AG45" s="14"/>
      <c r="AJ45" s="14"/>
      <c r="AM45" s="23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</row>
    <row r="46" spans="1:79" x14ac:dyDescent="0.25">
      <c r="J46" s="37"/>
      <c r="K46" s="14"/>
      <c r="L46" s="14"/>
      <c r="M46" s="14"/>
      <c r="N46" s="37"/>
      <c r="O46" s="14"/>
      <c r="P46" s="14"/>
      <c r="Q46" s="37"/>
      <c r="R46" s="37"/>
      <c r="S46" s="14"/>
      <c r="T46" s="42"/>
      <c r="U46" s="19"/>
      <c r="V46" s="19"/>
      <c r="W46" s="42"/>
      <c r="X46" s="19"/>
      <c r="Y46" s="42"/>
      <c r="Z46" s="19"/>
      <c r="AA46" s="37"/>
      <c r="AB46" s="14"/>
      <c r="AC46" s="14"/>
      <c r="AD46" s="37"/>
      <c r="AE46" s="14"/>
      <c r="AF46" s="37"/>
      <c r="AG46" s="14"/>
      <c r="AJ46" s="14"/>
      <c r="AM46" s="23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</row>
    <row r="47" spans="1:79" x14ac:dyDescent="0.25">
      <c r="B47" s="47" t="s">
        <v>109</v>
      </c>
      <c r="J47" s="37"/>
      <c r="K47" s="14"/>
      <c r="L47" s="14"/>
      <c r="M47" s="14"/>
      <c r="N47" s="37"/>
      <c r="O47" s="14"/>
      <c r="P47" s="14"/>
      <c r="Q47" s="37"/>
      <c r="R47" s="37"/>
      <c r="S47" s="14"/>
      <c r="T47" s="42"/>
      <c r="U47" s="19"/>
      <c r="V47" s="19"/>
      <c r="W47" s="42"/>
      <c r="X47" s="19"/>
      <c r="Y47" s="42"/>
      <c r="Z47" s="19"/>
      <c r="AA47" s="37"/>
      <c r="AB47" s="14"/>
      <c r="AC47" s="14"/>
      <c r="AD47" s="37"/>
      <c r="AE47" s="14"/>
      <c r="AF47" s="37"/>
      <c r="AG47" s="14"/>
      <c r="AJ47" s="14"/>
      <c r="AM47" s="48" t="s">
        <v>110</v>
      </c>
      <c r="AN47" s="19">
        <f t="shared" ref="AN47:BX47" si="75">MAX(AN8:AN42)</f>
        <v>91.78</v>
      </c>
      <c r="AO47" s="19">
        <f t="shared" si="75"/>
        <v>80.05</v>
      </c>
      <c r="AP47" s="19">
        <f t="shared" si="75"/>
        <v>76.61</v>
      </c>
      <c r="AQ47" s="19">
        <f t="shared" si="75"/>
        <v>31.79</v>
      </c>
      <c r="AR47" s="19">
        <f t="shared" si="75"/>
        <v>16.48</v>
      </c>
      <c r="AS47" s="19">
        <f t="shared" si="75"/>
        <v>74.31</v>
      </c>
      <c r="AT47" s="19">
        <f t="shared" si="75"/>
        <v>60.16</v>
      </c>
      <c r="AU47" s="19">
        <f t="shared" si="75"/>
        <v>81.06</v>
      </c>
      <c r="AV47" s="19">
        <f t="shared" si="75"/>
        <v>88.91</v>
      </c>
      <c r="AW47" s="19">
        <f t="shared" si="75"/>
        <v>61.35</v>
      </c>
      <c r="AX47" s="19">
        <f t="shared" si="75"/>
        <v>99.62</v>
      </c>
      <c r="AY47" s="19">
        <f t="shared" si="75"/>
        <v>97.81</v>
      </c>
      <c r="AZ47" s="19">
        <f t="shared" si="75"/>
        <v>27.78</v>
      </c>
      <c r="BA47" s="19">
        <f t="shared" si="75"/>
        <v>99.6</v>
      </c>
      <c r="BB47" s="19">
        <f t="shared" si="75"/>
        <v>39.700000000000003</v>
      </c>
      <c r="BC47" s="19">
        <f t="shared" si="75"/>
        <v>73.19</v>
      </c>
      <c r="BD47" s="19">
        <f t="shared" si="75"/>
        <v>72.099999999999994</v>
      </c>
      <c r="BE47" s="19">
        <f t="shared" si="75"/>
        <v>55.44</v>
      </c>
      <c r="BF47" s="19">
        <f t="shared" si="75"/>
        <v>72.150000000000006</v>
      </c>
      <c r="BG47" s="19">
        <f t="shared" si="75"/>
        <v>21.1</v>
      </c>
      <c r="BH47" s="19">
        <f t="shared" si="75"/>
        <v>71.12</v>
      </c>
      <c r="BI47" s="19">
        <f t="shared" si="75"/>
        <v>97.21</v>
      </c>
      <c r="BJ47" s="19">
        <f t="shared" si="75"/>
        <v>93.5</v>
      </c>
      <c r="BK47" s="19">
        <f t="shared" si="75"/>
        <v>34.590000000000003</v>
      </c>
      <c r="BL47" s="19">
        <f t="shared" si="75"/>
        <v>97</v>
      </c>
      <c r="BM47" s="19">
        <f t="shared" si="75"/>
        <v>41.97</v>
      </c>
      <c r="BN47" s="19">
        <f t="shared" si="75"/>
        <v>37.32</v>
      </c>
      <c r="BO47" s="19">
        <f t="shared" si="75"/>
        <v>59.14</v>
      </c>
      <c r="BP47" s="19">
        <f t="shared" si="75"/>
        <v>43.62</v>
      </c>
      <c r="BQ47" s="19">
        <f t="shared" si="75"/>
        <v>64.97</v>
      </c>
      <c r="BR47" s="19">
        <f t="shared" si="75"/>
        <v>88.35</v>
      </c>
      <c r="BS47" s="19">
        <f t="shared" si="75"/>
        <v>38.43</v>
      </c>
      <c r="BT47" s="19">
        <f t="shared" si="75"/>
        <v>38.54</v>
      </c>
      <c r="BU47" s="19">
        <f t="shared" si="75"/>
        <v>80.41</v>
      </c>
      <c r="BV47" s="19">
        <f t="shared" si="75"/>
        <v>78.430000000000007</v>
      </c>
      <c r="BW47" s="19">
        <f t="shared" si="75"/>
        <v>60.99</v>
      </c>
      <c r="BX47" s="19">
        <f t="shared" si="75"/>
        <v>54.45</v>
      </c>
    </row>
    <row r="48" spans="1:79" x14ac:dyDescent="0.25">
      <c r="J48" s="35" t="s">
        <v>78</v>
      </c>
      <c r="N48" s="38"/>
      <c r="O48" s="49"/>
      <c r="P48" s="13"/>
      <c r="T48" s="40" t="s">
        <v>53</v>
      </c>
      <c r="W48" s="38"/>
      <c r="X48" s="18"/>
      <c r="AA48" s="35" t="s">
        <v>77</v>
      </c>
      <c r="AD48" s="38"/>
      <c r="AE48" s="13"/>
      <c r="AJ48" s="14"/>
      <c r="AM48" s="23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</row>
    <row r="49" spans="1:79" x14ac:dyDescent="0.25">
      <c r="B49" s="25"/>
      <c r="J49" s="36" t="s">
        <v>79</v>
      </c>
      <c r="K49" s="13" t="s">
        <v>104</v>
      </c>
      <c r="L49" s="13" t="s">
        <v>102</v>
      </c>
      <c r="M49" s="13" t="s">
        <v>103</v>
      </c>
      <c r="N49" s="36" t="s">
        <v>81</v>
      </c>
      <c r="O49" s="13" t="s">
        <v>102</v>
      </c>
      <c r="P49" s="13" t="s">
        <v>103</v>
      </c>
      <c r="Q49" s="36" t="s">
        <v>80</v>
      </c>
      <c r="R49" s="13" t="s">
        <v>102</v>
      </c>
      <c r="S49" s="13" t="s">
        <v>103</v>
      </c>
      <c r="T49" s="41" t="s">
        <v>79</v>
      </c>
      <c r="U49" s="18" t="s">
        <v>102</v>
      </c>
      <c r="V49" s="18" t="s">
        <v>103</v>
      </c>
      <c r="W49" s="41" t="s">
        <v>81</v>
      </c>
      <c r="X49" s="18" t="s">
        <v>103</v>
      </c>
      <c r="Y49" s="41" t="s">
        <v>80</v>
      </c>
      <c r="Z49" s="18" t="s">
        <v>103</v>
      </c>
      <c r="AA49" s="36" t="s">
        <v>79</v>
      </c>
      <c r="AB49" s="13" t="s">
        <v>102</v>
      </c>
      <c r="AC49" s="13" t="s">
        <v>103</v>
      </c>
      <c r="AD49" s="36" t="s">
        <v>81</v>
      </c>
      <c r="AE49" s="13" t="s">
        <v>103</v>
      </c>
      <c r="AF49" s="36" t="s">
        <v>80</v>
      </c>
      <c r="AG49" s="13" t="s">
        <v>103</v>
      </c>
      <c r="AJ49" s="14"/>
      <c r="AM49" s="23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</row>
    <row r="50" spans="1:79" x14ac:dyDescent="0.25">
      <c r="J50" s="37"/>
      <c r="K50" s="14"/>
      <c r="L50" s="14"/>
      <c r="M50" s="14"/>
      <c r="N50" s="37"/>
      <c r="O50" s="14"/>
      <c r="P50" s="14"/>
      <c r="Q50" s="37"/>
      <c r="R50" s="37"/>
      <c r="S50" s="14"/>
      <c r="T50" s="42"/>
      <c r="U50" s="19"/>
      <c r="V50" s="19"/>
      <c r="W50" s="42"/>
      <c r="X50" s="19"/>
      <c r="Y50" s="42"/>
      <c r="Z50" s="19"/>
      <c r="AA50" s="37"/>
      <c r="AB50" s="14"/>
      <c r="AC50" s="14"/>
      <c r="AD50" s="37"/>
      <c r="AE50" s="14"/>
      <c r="AF50" s="37"/>
      <c r="AG50" s="14"/>
      <c r="AJ50" s="14"/>
      <c r="AM50" s="23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</row>
    <row r="51" spans="1:79" x14ac:dyDescent="0.25">
      <c r="B51" s="3" t="s">
        <v>47</v>
      </c>
      <c r="C51" s="3" t="s">
        <v>59</v>
      </c>
      <c r="J51" s="37">
        <f>SUM(AN51:BX51)/COUNT(AN51:BX51)</f>
        <v>70.867911801101442</v>
      </c>
      <c r="K51" s="14">
        <f>_xlfn.STDEV.P(W51,Y51,AD51,AF51)</f>
        <v>5.9962172745539268</v>
      </c>
      <c r="L51" s="14">
        <f>MAX(_xlfn.STDEV.P(N51,Q51),_xlfn.STDEV.P(T51,AA51))</f>
        <v>6.2830521771225278</v>
      </c>
      <c r="M51" s="14">
        <f>_xlfn.STDEV.P(AN51:BX51)</f>
        <v>26.865210498027992</v>
      </c>
      <c r="N51" s="37">
        <f>(SUM(AN51:AR51)+SUM(AX51:BJ51))/(COUNT(AN51:AR51)+COUNT(AX51:BJ51))</f>
        <v>64.415047402975603</v>
      </c>
      <c r="O51" s="14">
        <f>_xlfn.STDEV.P(W51,AD51)</f>
        <v>0.15122175286074224</v>
      </c>
      <c r="P51" s="14">
        <f>_xlfn.STDEV.P(AN51:AR51,AX51:BJ51)</f>
        <v>32.946895337331675</v>
      </c>
      <c r="Q51" s="37">
        <f>(SUM(AS51:AW51)+SUM(BK51:BX51))/(COUNT(AS51:AW51)+COUNT(BK51:BX51))</f>
        <v>76.981151757220658</v>
      </c>
      <c r="R51" s="37">
        <f>_xlfn.STDEV.P(Y51,AF51)</f>
        <v>2.3410331361016858</v>
      </c>
      <c r="S51" s="14">
        <f>_xlfn.STDEV.P(AS51:AW51,BK51:BX51)</f>
        <v>17.329360183149049</v>
      </c>
      <c r="T51" s="42">
        <f>AVERAGE(AN51:AW51)</f>
        <v>68.863912085202713</v>
      </c>
      <c r="U51" s="19">
        <f>_xlfn.STDEV.P(W51,Y51)</f>
        <v>4.6672961030259756</v>
      </c>
      <c r="V51" s="19">
        <f>_xlfn.STDEV.P(AN51:AW51)</f>
        <v>30.464535395025514</v>
      </c>
      <c r="W51" s="42">
        <f>(SUM(AN51:AR51))/(COUNT(AN51:AR51))</f>
        <v>64.196615982176752</v>
      </c>
      <c r="X51" s="19">
        <f>_xlfn.STDEV.P(AN51:AR51)</f>
        <v>37.662403530686298</v>
      </c>
      <c r="Y51" s="42">
        <f>(SUM(AS51:AW51))/(COUNT(AS51:AW51))</f>
        <v>73.531208188228703</v>
      </c>
      <c r="Z51" s="19">
        <f>_xlfn.STDEV.P(AS51:AW51)</f>
        <v>19.853258879454266</v>
      </c>
      <c r="AA51" s="37">
        <f>AVERAGE(AX51:BX51)</f>
        <v>71.610133918100971</v>
      </c>
      <c r="AB51" s="14">
        <f>_xlfn.STDEV.P(AD51,AF51)</f>
        <v>6.8571074862669192</v>
      </c>
      <c r="AC51" s="14">
        <f>_xlfn.STDEV.P(AX51:BX51)</f>
        <v>25.36288433821359</v>
      </c>
      <c r="AD51" s="37">
        <f>(SUM(AX51:BJ51))/(COUNT(AX51:BJ51))</f>
        <v>64.499059487898236</v>
      </c>
      <c r="AE51" s="14">
        <f>_xlfn.STDEV.P(AX51:BJ51)</f>
        <v>30.942066099131143</v>
      </c>
      <c r="AF51" s="37">
        <f>(SUM(BK51:BX51))/(COUNT(BK51:BX51))</f>
        <v>78.213274460432075</v>
      </c>
      <c r="AG51" s="14">
        <f>_xlfn.STDEV.P(BK51:BX51)</f>
        <v>16.156166447673193</v>
      </c>
      <c r="AJ51" s="14"/>
      <c r="AM51" s="23"/>
      <c r="AN51" s="19">
        <f t="shared" ref="AN51:BX51" si="76">AN8/AN$47*100</f>
        <v>94.759206798866856</v>
      </c>
      <c r="AO51" s="19">
        <f t="shared" si="76"/>
        <v>87.995003123048093</v>
      </c>
      <c r="AP51" s="19">
        <f t="shared" si="76"/>
        <v>92.363921159117609</v>
      </c>
      <c r="AQ51" s="19">
        <f t="shared" si="76"/>
        <v>49.323686693928906</v>
      </c>
      <c r="AR51" s="19">
        <f t="shared" si="76"/>
        <v>-3.4587378640776696</v>
      </c>
      <c r="AS51" s="19">
        <f t="shared" si="76"/>
        <v>51.79652805813484</v>
      </c>
      <c r="AT51" s="19">
        <f t="shared" si="76"/>
        <v>92.303856382978736</v>
      </c>
      <c r="AU51" s="19">
        <f t="shared" si="76"/>
        <v>70.972119417715277</v>
      </c>
      <c r="AV51" s="19">
        <f t="shared" si="76"/>
        <v>100</v>
      </c>
      <c r="AW51" s="19">
        <f t="shared" si="76"/>
        <v>52.583537082314578</v>
      </c>
      <c r="AX51" s="31">
        <f t="shared" si="76"/>
        <v>99.538245332262591</v>
      </c>
      <c r="AY51" s="31">
        <f t="shared" si="76"/>
        <v>99.284326755955419</v>
      </c>
      <c r="AZ51" s="31">
        <f t="shared" si="76"/>
        <v>52.555795536357088</v>
      </c>
      <c r="BA51" s="31">
        <f t="shared" si="76"/>
        <v>100</v>
      </c>
      <c r="BB51" s="31">
        <f t="shared" si="76"/>
        <v>45.541561712846338</v>
      </c>
      <c r="BC51" s="31">
        <f t="shared" si="76"/>
        <v>18.212870610739174</v>
      </c>
      <c r="BD51" s="31">
        <f t="shared" si="76"/>
        <v>90.638002773925109</v>
      </c>
      <c r="BE51" s="31">
        <f t="shared" si="76"/>
        <v>21.103896103896101</v>
      </c>
      <c r="BF51" s="31">
        <f t="shared" si="76"/>
        <v>92.806652806652792</v>
      </c>
      <c r="BG51" s="31">
        <f t="shared" si="76"/>
        <v>62.369668246445499</v>
      </c>
      <c r="BH51" s="31">
        <f t="shared" si="76"/>
        <v>38.80764904386951</v>
      </c>
      <c r="BI51" s="31">
        <f t="shared" si="76"/>
        <v>27.137125810101843</v>
      </c>
      <c r="BJ51" s="31">
        <f t="shared" si="76"/>
        <v>90.491978609625662</v>
      </c>
      <c r="BK51" s="31">
        <f t="shared" si="76"/>
        <v>67.649609713790099</v>
      </c>
      <c r="BL51" s="31">
        <f t="shared" si="76"/>
        <v>90.103092783505161</v>
      </c>
      <c r="BM51" s="31">
        <f t="shared" si="76"/>
        <v>96.5451512985466</v>
      </c>
      <c r="BN51" s="31">
        <f t="shared" si="76"/>
        <v>49.866023579849944</v>
      </c>
      <c r="BO51" s="31">
        <f t="shared" si="76"/>
        <v>70.240108217788304</v>
      </c>
      <c r="BP51" s="31">
        <f t="shared" si="76"/>
        <v>94.612563044475024</v>
      </c>
      <c r="BQ51" s="31">
        <f t="shared" si="76"/>
        <v>92.996767738956436</v>
      </c>
      <c r="BR51" s="31">
        <f t="shared" si="76"/>
        <v>93.76344086021507</v>
      </c>
      <c r="BS51" s="31">
        <f t="shared" si="76"/>
        <v>56.258131667967739</v>
      </c>
      <c r="BT51" s="31">
        <f t="shared" si="76"/>
        <v>69.200830306175405</v>
      </c>
      <c r="BU51" s="31">
        <f t="shared" si="76"/>
        <v>95.983086680761105</v>
      </c>
      <c r="BV51" s="31">
        <f t="shared" si="76"/>
        <v>90.34808109141909</v>
      </c>
      <c r="BW51" s="31">
        <f t="shared" si="76"/>
        <v>60.403344810624695</v>
      </c>
      <c r="BX51" s="31">
        <f t="shared" si="76"/>
        <v>67.015610651974285</v>
      </c>
      <c r="CA51" s="25" t="str">
        <f>B51</f>
        <v>UCBT no change point detection</v>
      </c>
    </row>
    <row r="52" spans="1:79" x14ac:dyDescent="0.25">
      <c r="J52" s="37"/>
      <c r="K52" s="14"/>
      <c r="L52" s="14"/>
      <c r="M52" s="14"/>
      <c r="N52" s="37"/>
      <c r="O52" s="14"/>
      <c r="P52" s="14"/>
      <c r="Q52" s="37"/>
      <c r="R52" s="37"/>
      <c r="S52" s="14"/>
      <c r="T52" s="42"/>
      <c r="U52" s="19"/>
      <c r="V52" s="19"/>
      <c r="W52" s="42"/>
      <c r="X52" s="19"/>
      <c r="Y52" s="42"/>
      <c r="Z52" s="19"/>
      <c r="AA52" s="37"/>
      <c r="AB52" s="14"/>
      <c r="AC52" s="14"/>
      <c r="AD52" s="37"/>
      <c r="AE52" s="14"/>
      <c r="AF52" s="37"/>
      <c r="AG52" s="14"/>
      <c r="AJ52" s="14"/>
      <c r="AM52" s="23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</row>
    <row r="53" spans="1:79" x14ac:dyDescent="0.25">
      <c r="B53" s="3" t="s">
        <v>49</v>
      </c>
      <c r="C53" s="3" t="s">
        <v>58</v>
      </c>
      <c r="D53" s="3" t="s">
        <v>60</v>
      </c>
      <c r="E53" s="3" t="s">
        <v>61</v>
      </c>
      <c r="J53" s="37">
        <f>SUM(AN53:BX53)/COUNT(AN53:BX53)</f>
        <v>69.774210882959068</v>
      </c>
      <c r="K53" s="14">
        <f>_xlfn.STDEV.P(W53,Y53,AD53,AF53)</f>
        <v>9.1276366423523623</v>
      </c>
      <c r="L53" s="14">
        <f>MAX(_xlfn.STDEV.P(N53,Q53),_xlfn.STDEV.P(T53,AA53))</f>
        <v>6.4619210181940439</v>
      </c>
      <c r="M53" s="14">
        <f>_xlfn.STDEV.P(AN53:BX53)</f>
        <v>29.559545206132668</v>
      </c>
      <c r="N53" s="37">
        <f>(SUM(AN53:AR53)+SUM(AX53:BJ53))/(COUNT(AN53:AR53)+COUNT(AX53:BJ53))</f>
        <v>63.137643350759767</v>
      </c>
      <c r="O53" s="14">
        <f t="shared" ref="O53:O54" si="77">_xlfn.STDEV.P(W53,AD53)</f>
        <v>0.29620488558925828</v>
      </c>
      <c r="P53" s="14">
        <f t="shared" ref="P53:P54" si="78">_xlfn.STDEV.P(AN53:AR53,AX53:BJ53)</f>
        <v>34.447215761833334</v>
      </c>
      <c r="Q53" s="37">
        <f t="shared" ref="Q53:Q54" si="79">(SUM(AS53:AW53)+SUM(BK53:BX53))/(COUNT(AS53:AW53)+COUNT(BK53:BX53))</f>
        <v>76.061485387147854</v>
      </c>
      <c r="R53" s="37">
        <f t="shared" ref="R53:R54" si="80">_xlfn.STDEV.P(Y53,AF53)</f>
        <v>6.4188933465167253</v>
      </c>
      <c r="S53" s="14">
        <f t="shared" ref="S53:S54" si="81">_xlfn.STDEV.P(AS53:AW53,BK53:BX53)</f>
        <v>22.274031537686515</v>
      </c>
      <c r="T53" s="42">
        <f t="shared" ref="T53:T54" si="82">AVERAGE(AN53:AW53)</f>
        <v>74.543201006564232</v>
      </c>
      <c r="U53" s="19">
        <f t="shared" ref="U53:U54" si="83">_xlfn.STDEV.P(W53,Y53)</f>
        <v>10.97770615439771</v>
      </c>
      <c r="V53" s="19">
        <f t="shared" ref="V53:V54" si="84">_xlfn.STDEV.P(AN53:AW53)</f>
        <v>33.371652813821527</v>
      </c>
      <c r="W53" s="42">
        <f t="shared" ref="W53:W54" si="85">(SUM(AN53:AR53))/(COUNT(AN53:AR53))</f>
        <v>63.565494852166481</v>
      </c>
      <c r="X53" s="19">
        <f t="shared" ref="X53:X54" si="86">_xlfn.STDEV.P(AN53:AR53)</f>
        <v>41.64479149815881</v>
      </c>
      <c r="Y53" s="42">
        <f t="shared" ref="Y53:Y54" si="87">(SUM(AS53:AW53))/(COUNT(AS53:AW53))</f>
        <v>85.520907160961968</v>
      </c>
      <c r="Z53" s="19">
        <f t="shared" ref="Z53:Z54" si="88">_xlfn.STDEV.P(AS53:AW53)</f>
        <v>15.875317297703528</v>
      </c>
      <c r="AA53" s="37">
        <f t="shared" ref="AA53:AA54" si="89">AVERAGE(AX53:BX53)</f>
        <v>68.007918244586776</v>
      </c>
      <c r="AB53" s="14">
        <f t="shared" ref="AB53:AB54" si="90">_xlfn.STDEV.P(AD53,AF53)</f>
        <v>4.8550176934702769</v>
      </c>
      <c r="AC53" s="14">
        <f t="shared" ref="AC53:AC54" si="91">_xlfn.STDEV.P(AX53:BX53)</f>
        <v>27.809556889557275</v>
      </c>
      <c r="AD53" s="37">
        <f t="shared" ref="AD53:AD54" si="92">(SUM(AX53:BJ53))/(COUNT(AX53:BJ53))</f>
        <v>62.973085080987964</v>
      </c>
      <c r="AE53" s="14">
        <f t="shared" ref="AE53:AE54" si="93">_xlfn.STDEV.P(AX53:BJ53)</f>
        <v>31.238882964966713</v>
      </c>
      <c r="AF53" s="37">
        <f t="shared" ref="AF53:AF54" si="94">(SUM(BK53:BX53))/(COUNT(BK53:BX53))</f>
        <v>72.683120467928518</v>
      </c>
      <c r="AG53" s="14">
        <f t="shared" ref="AG53:AG54" si="95">_xlfn.STDEV.P(BK53:BX53)</f>
        <v>23.236668138530966</v>
      </c>
      <c r="AJ53" s="14"/>
      <c r="AM53" s="23"/>
      <c r="AN53" s="19">
        <f t="shared" ref="AN53:BX53" si="96">AN10/AN$47*100</f>
        <v>95.728916975375896</v>
      </c>
      <c r="AO53" s="19">
        <f t="shared" si="96"/>
        <v>91.118051217988764</v>
      </c>
      <c r="AP53" s="19">
        <f t="shared" si="96"/>
        <v>92.912152460514307</v>
      </c>
      <c r="AQ53" s="19">
        <f t="shared" si="96"/>
        <v>51.053790500157284</v>
      </c>
      <c r="AR53" s="19">
        <f t="shared" si="96"/>
        <v>-12.985436893203882</v>
      </c>
      <c r="AS53" s="19">
        <f t="shared" si="96"/>
        <v>87.040775131207113</v>
      </c>
      <c r="AT53" s="19">
        <f t="shared" si="96"/>
        <v>94.015957446808514</v>
      </c>
      <c r="AU53" s="19">
        <f t="shared" si="96"/>
        <v>92.918825561312602</v>
      </c>
      <c r="AV53" s="19">
        <f t="shared" si="96"/>
        <v>98.942751096614558</v>
      </c>
      <c r="AW53" s="19">
        <f t="shared" si="96"/>
        <v>54.686226568867149</v>
      </c>
      <c r="AX53" s="31">
        <f t="shared" si="96"/>
        <v>100</v>
      </c>
      <c r="AY53" s="31">
        <f t="shared" si="96"/>
        <v>99.478580922196087</v>
      </c>
      <c r="AZ53" s="31">
        <f t="shared" si="96"/>
        <v>43.340532757379407</v>
      </c>
      <c r="BA53" s="31">
        <f t="shared" si="96"/>
        <v>100</v>
      </c>
      <c r="BB53" s="31">
        <f t="shared" si="96"/>
        <v>35.91939546599496</v>
      </c>
      <c r="BC53" s="31">
        <f t="shared" si="96"/>
        <v>21.792594616750922</v>
      </c>
      <c r="BD53" s="31">
        <f t="shared" si="96"/>
        <v>89.55617198335645</v>
      </c>
      <c r="BE53" s="31">
        <f t="shared" si="96"/>
        <v>19.191919191919194</v>
      </c>
      <c r="BF53" s="31">
        <f t="shared" si="96"/>
        <v>90.85239085239084</v>
      </c>
      <c r="BG53" s="31">
        <f t="shared" si="96"/>
        <v>51.563981042654028</v>
      </c>
      <c r="BH53" s="31">
        <f t="shared" si="96"/>
        <v>44.164791901012372</v>
      </c>
      <c r="BI53" s="31">
        <f t="shared" si="96"/>
        <v>30.500977265713402</v>
      </c>
      <c r="BJ53" s="31">
        <f t="shared" si="96"/>
        <v>92.288770053475943</v>
      </c>
      <c r="BK53" s="31">
        <f t="shared" si="96"/>
        <v>45.099739809193402</v>
      </c>
      <c r="BL53" s="31">
        <f t="shared" si="96"/>
        <v>93.608247422680407</v>
      </c>
      <c r="BM53" s="31">
        <f t="shared" si="96"/>
        <v>91.660710030974499</v>
      </c>
      <c r="BN53" s="31">
        <f t="shared" si="96"/>
        <v>81.162915326902464</v>
      </c>
      <c r="BO53" s="31">
        <f t="shared" si="96"/>
        <v>81.755157253973621</v>
      </c>
      <c r="BP53" s="31">
        <f t="shared" si="96"/>
        <v>84.066941769830365</v>
      </c>
      <c r="BQ53" s="31">
        <f t="shared" si="96"/>
        <v>94.32045559488995</v>
      </c>
      <c r="BR53" s="31">
        <f t="shared" si="96"/>
        <v>13.650254668930392</v>
      </c>
      <c r="BS53" s="31">
        <f t="shared" si="96"/>
        <v>52.771272443403596</v>
      </c>
      <c r="BT53" s="31">
        <f t="shared" si="96"/>
        <v>61.261027503892066</v>
      </c>
      <c r="BU53" s="31">
        <f t="shared" si="96"/>
        <v>96.76657132197488</v>
      </c>
      <c r="BV53" s="31">
        <f t="shared" si="96"/>
        <v>93.867142674996813</v>
      </c>
      <c r="BW53" s="31">
        <f t="shared" si="96"/>
        <v>58.812920150844391</v>
      </c>
      <c r="BX53" s="31">
        <f t="shared" si="96"/>
        <v>68.760330578512381</v>
      </c>
      <c r="CA53" s="25" t="str">
        <f>B53</f>
        <v>UCBT page-hinkley resetSingle</v>
      </c>
    </row>
    <row r="54" spans="1:79" x14ac:dyDescent="0.25">
      <c r="B54" s="3" t="s">
        <v>50</v>
      </c>
      <c r="C54" s="3" t="s">
        <v>62</v>
      </c>
      <c r="D54" s="3" t="s">
        <v>63</v>
      </c>
      <c r="E54" s="3" t="s">
        <v>64</v>
      </c>
      <c r="F54" s="3" t="s">
        <v>65</v>
      </c>
      <c r="J54" s="37">
        <f>SUM(AN54:BX54)/COUNT(AN54:BX54)</f>
        <v>66.586299962204905</v>
      </c>
      <c r="K54" s="14">
        <f>_xlfn.STDEV.P(W54,Y54,AD54,AF54)</f>
        <v>10.282813110845815</v>
      </c>
      <c r="L54" s="14">
        <f>MAX(_xlfn.STDEV.P(N54,Q54),_xlfn.STDEV.P(T54,AA54))</f>
        <v>7.84522624656839</v>
      </c>
      <c r="M54" s="14">
        <f>_xlfn.STDEV.P(AN54:BX54)</f>
        <v>30.847771801438302</v>
      </c>
      <c r="N54" s="37">
        <f>(SUM(AN54:AR54)+SUM(AX54:BJ54))/(COUNT(AN54:AR54)+COUNT(AX54:BJ54))</f>
        <v>61.643414428563737</v>
      </c>
      <c r="O54" s="14">
        <f t="shared" si="77"/>
        <v>5.4138002533227549</v>
      </c>
      <c r="P54" s="14">
        <f t="shared" si="78"/>
        <v>32.150084948829381</v>
      </c>
      <c r="Q54" s="37">
        <f t="shared" si="79"/>
        <v>71.26903362565443</v>
      </c>
      <c r="R54" s="37">
        <f t="shared" si="80"/>
        <v>10.40914829356622</v>
      </c>
      <c r="S54" s="14">
        <f t="shared" si="81"/>
        <v>28.788642314040203</v>
      </c>
      <c r="T54" s="42">
        <f t="shared" si="82"/>
        <v>78.036089619358762</v>
      </c>
      <c r="U54" s="19">
        <f t="shared" si="83"/>
        <v>8.5727414915509996</v>
      </c>
      <c r="V54" s="19">
        <f t="shared" si="84"/>
        <v>22.492447386964127</v>
      </c>
      <c r="W54" s="42">
        <f t="shared" si="85"/>
        <v>69.46334812780772</v>
      </c>
      <c r="X54" s="19">
        <f t="shared" si="86"/>
        <v>24.396623764805813</v>
      </c>
      <c r="Y54" s="42">
        <f t="shared" si="87"/>
        <v>86.608831110909804</v>
      </c>
      <c r="Z54" s="19">
        <f t="shared" si="88"/>
        <v>16.420759252461131</v>
      </c>
      <c r="AA54" s="37">
        <f t="shared" si="89"/>
        <v>62.345637126222016</v>
      </c>
      <c r="AB54" s="14">
        <f t="shared" si="90"/>
        <v>3.5773934513076426</v>
      </c>
      <c r="AC54" s="14">
        <f t="shared" si="91"/>
        <v>32.405429487876141</v>
      </c>
      <c r="AD54" s="37">
        <f t="shared" si="92"/>
        <v>58.63574762116221</v>
      </c>
      <c r="AE54" s="14">
        <f t="shared" si="93"/>
        <v>34.200732643837441</v>
      </c>
      <c r="AF54" s="37">
        <f t="shared" si="94"/>
        <v>65.790534523777495</v>
      </c>
      <c r="AG54" s="14">
        <f t="shared" si="95"/>
        <v>30.239500727076127</v>
      </c>
      <c r="AJ54" s="14"/>
      <c r="AM54" s="23"/>
      <c r="AN54" s="19">
        <f t="shared" ref="AN54:BX54" si="97">AN11/AN$47*100</f>
        <v>93.636957942906946</v>
      </c>
      <c r="AO54" s="19">
        <f t="shared" si="97"/>
        <v>91.180512179887558</v>
      </c>
      <c r="AP54" s="19">
        <f t="shared" si="97"/>
        <v>78.90614802245139</v>
      </c>
      <c r="AQ54" s="19">
        <f t="shared" si="97"/>
        <v>54.042151620006294</v>
      </c>
      <c r="AR54" s="19">
        <f t="shared" si="97"/>
        <v>29.550970873786408</v>
      </c>
      <c r="AS54" s="19">
        <f t="shared" si="97"/>
        <v>100</v>
      </c>
      <c r="AT54" s="19">
        <f t="shared" si="97"/>
        <v>62.101063829787236</v>
      </c>
      <c r="AU54" s="19">
        <f t="shared" si="97"/>
        <v>100</v>
      </c>
      <c r="AV54" s="19">
        <f t="shared" si="97"/>
        <v>99.370149589472504</v>
      </c>
      <c r="AW54" s="19">
        <f t="shared" si="97"/>
        <v>71.572942135289324</v>
      </c>
      <c r="AX54" s="31">
        <f t="shared" si="97"/>
        <v>99.658703071672349</v>
      </c>
      <c r="AY54" s="31">
        <f t="shared" si="97"/>
        <v>99.366117983846223</v>
      </c>
      <c r="AZ54" s="31">
        <f t="shared" si="97"/>
        <v>10.727141828653707</v>
      </c>
      <c r="BA54" s="31">
        <f t="shared" si="97"/>
        <v>100</v>
      </c>
      <c r="BB54" s="31">
        <f t="shared" si="97"/>
        <v>31.939546599496222</v>
      </c>
      <c r="BC54" s="31">
        <f t="shared" si="97"/>
        <v>19.456209864735623</v>
      </c>
      <c r="BD54" s="31">
        <f t="shared" si="97"/>
        <v>81.511789181692109</v>
      </c>
      <c r="BE54" s="31">
        <f t="shared" si="97"/>
        <v>14.033189033189034</v>
      </c>
      <c r="BF54" s="31">
        <f t="shared" si="97"/>
        <v>63.908523908523904</v>
      </c>
      <c r="BG54" s="31">
        <f t="shared" si="97"/>
        <v>71.563981042654021</v>
      </c>
      <c r="BH54" s="31">
        <f t="shared" si="97"/>
        <v>60.545556805399329</v>
      </c>
      <c r="BI54" s="31">
        <f t="shared" si="97"/>
        <v>16.901553338133937</v>
      </c>
      <c r="BJ54" s="31">
        <f t="shared" si="97"/>
        <v>92.652406417112303</v>
      </c>
      <c r="BK54" s="31">
        <f t="shared" si="97"/>
        <v>43.769875686614625</v>
      </c>
      <c r="BL54" s="31">
        <f t="shared" si="97"/>
        <v>96.288659793814432</v>
      </c>
      <c r="BM54" s="31">
        <f t="shared" si="97"/>
        <v>87.824636645222782</v>
      </c>
      <c r="BN54" s="31">
        <f t="shared" si="97"/>
        <v>68.542336548767409</v>
      </c>
      <c r="BO54" s="31">
        <f t="shared" si="97"/>
        <v>83.057152519445381</v>
      </c>
      <c r="BP54" s="31">
        <f t="shared" si="97"/>
        <v>54.378725355341587</v>
      </c>
      <c r="BQ54" s="31">
        <f t="shared" si="97"/>
        <v>51.162074803755587</v>
      </c>
      <c r="BR54" s="31">
        <f t="shared" si="97"/>
        <v>-17.215619694397287</v>
      </c>
      <c r="BS54" s="31">
        <f t="shared" si="97"/>
        <v>53.864168618266973</v>
      </c>
      <c r="BT54" s="31">
        <f t="shared" si="97"/>
        <v>42.397509081473792</v>
      </c>
      <c r="BU54" s="31">
        <f t="shared" si="97"/>
        <v>99.925382415122499</v>
      </c>
      <c r="BV54" s="31">
        <f t="shared" si="97"/>
        <v>100</v>
      </c>
      <c r="BW54" s="31">
        <f t="shared" si="97"/>
        <v>80.947696343662884</v>
      </c>
      <c r="BX54" s="31">
        <f t="shared" si="97"/>
        <v>76.124885215794308</v>
      </c>
      <c r="CA54" s="25" t="str">
        <f>B54</f>
        <v>UCBT davorTomCP resetSingle</v>
      </c>
    </row>
    <row r="55" spans="1:79" x14ac:dyDescent="0.25">
      <c r="J55" s="37"/>
      <c r="K55" s="14"/>
      <c r="L55" s="14"/>
      <c r="M55" s="14"/>
      <c r="N55" s="37"/>
      <c r="O55" s="14"/>
      <c r="P55" s="14"/>
      <c r="Q55" s="37"/>
      <c r="R55" s="37"/>
      <c r="S55" s="14"/>
      <c r="T55" s="42"/>
      <c r="U55" s="19"/>
      <c r="V55" s="19"/>
      <c r="W55" s="42"/>
      <c r="X55" s="19"/>
      <c r="Y55" s="42"/>
      <c r="Z55" s="19"/>
      <c r="AA55" s="37"/>
      <c r="AB55" s="14"/>
      <c r="AC55" s="14"/>
      <c r="AD55" s="37"/>
      <c r="AE55" s="14"/>
      <c r="AF55" s="37"/>
      <c r="AG55" s="14"/>
      <c r="AJ55" s="14"/>
      <c r="AM55" s="23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</row>
    <row r="56" spans="1:79" s="6" customFormat="1" x14ac:dyDescent="0.25">
      <c r="A56" s="25"/>
      <c r="B56" s="7" t="s">
        <v>66</v>
      </c>
      <c r="C56" s="7"/>
      <c r="D56" s="7" t="s">
        <v>67</v>
      </c>
      <c r="E56" s="7" t="s">
        <v>61</v>
      </c>
      <c r="F56" s="7"/>
      <c r="G56" s="7"/>
      <c r="H56" s="7"/>
      <c r="J56" s="37">
        <f>SUM(AN56:BX56)/COUNT(AN56:BX56)</f>
        <v>72.542992226311455</v>
      </c>
      <c r="K56" s="14">
        <f>_xlfn.STDEV.P(W56,Y56,AD56,AF56)</f>
        <v>13.169351724423377</v>
      </c>
      <c r="L56" s="14">
        <f>MAX(_xlfn.STDEV.P(N56,Q56),_xlfn.STDEV.P(T56,AA56))</f>
        <v>9.3484791755681709</v>
      </c>
      <c r="M56" s="14">
        <f>_xlfn.STDEV.P(AN56:BX56)</f>
        <v>22.123657657117331</v>
      </c>
      <c r="N56" s="37">
        <f>(SUM(AN56:AR56)+SUM(AX56:BJ56))/(COUNT(AN56:AR56)+COUNT(AX56:BJ56))</f>
        <v>82.144133001219259</v>
      </c>
      <c r="O56" s="14">
        <f t="shared" ref="O56:O58" si="98">_xlfn.STDEV.P(W56,AD56)</f>
        <v>4.4045279472026948</v>
      </c>
      <c r="P56" s="14">
        <f t="shared" ref="P56:P58" si="99">_xlfn.STDEV.P(AN56:AR56,AX56:BJ56)</f>
        <v>15.423236834534169</v>
      </c>
      <c r="Q56" s="37">
        <f t="shared" ref="Q56:Q58" si="100">(SUM(AS56:AW56)+SUM(BK56:BX56))/(COUNT(AS56:AW56)+COUNT(BK56:BX56))</f>
        <v>63.447174650083014</v>
      </c>
      <c r="R56" s="37">
        <f t="shared" ref="R56:R58" si="101">_xlfn.STDEV.P(Y56,AF56)</f>
        <v>9.8951803828107803</v>
      </c>
      <c r="S56" s="14">
        <f t="shared" ref="S56:S58" si="102">_xlfn.STDEV.P(AS56:AW56,BK56:BX56)</f>
        <v>23.61633009410102</v>
      </c>
      <c r="T56" s="42">
        <f t="shared" ref="T56:T58" si="103">AVERAGE(AN56:AW56)</f>
        <v>62.323420318553545</v>
      </c>
      <c r="U56" s="19">
        <f t="shared" ref="U56:U58" si="104">_xlfn.STDEV.P(W56,Y56)</f>
        <v>13.45861675892851</v>
      </c>
      <c r="V56" s="19">
        <f t="shared" ref="V56:V58" si="105">_xlfn.STDEV.P(AN56:AW56)</f>
        <v>21.811944710691531</v>
      </c>
      <c r="W56" s="42">
        <f t="shared" ref="W56:W58" si="106">(SUM(AN56:AR56))/(COUNT(AN56:AR56))</f>
        <v>75.782037077482045</v>
      </c>
      <c r="X56" s="19">
        <f t="shared" ref="X56:X58" si="107">_xlfn.STDEV.P(AN56:AR56)</f>
        <v>8.3249786149118314</v>
      </c>
      <c r="Y56" s="42">
        <f t="shared" ref="Y56:Y58" si="108">(SUM(AS56:AW56))/(COUNT(AS56:AW56))</f>
        <v>48.864803559625031</v>
      </c>
      <c r="Z56" s="19">
        <f t="shared" ref="Z56:Z58" si="109">_xlfn.STDEV.P(AS56:AW56)</f>
        <v>22.802365339112704</v>
      </c>
      <c r="AA56" s="37">
        <f t="shared" ref="AA56:AA58" si="110">AVERAGE(AX56:BX56)</f>
        <v>76.328018858814389</v>
      </c>
      <c r="AB56" s="14">
        <f t="shared" ref="AB56:AB58" si="111">_xlfn.STDEV.P(AD56,AF56)</f>
        <v>7.9679643233203894</v>
      </c>
      <c r="AC56" s="14">
        <f t="shared" ref="AC56:AC58" si="112">_xlfn.STDEV.P(AX56:BX56)</f>
        <v>21.012395902267127</v>
      </c>
      <c r="AD56" s="37">
        <f t="shared" ref="AD56:AD58" si="113">(SUM(AX56:BJ56))/(COUNT(AX56:BJ56))</f>
        <v>84.591092971887434</v>
      </c>
      <c r="AE56" s="14">
        <f t="shared" ref="AE56:AE58" si="114">_xlfn.STDEV.P(AX56:BJ56)</f>
        <v>16.767701513261578</v>
      </c>
      <c r="AF56" s="37">
        <f t="shared" ref="AF56:AF58" si="115">(SUM(BK56:BX56))/(COUNT(BK56:BX56))</f>
        <v>68.655164325246574</v>
      </c>
      <c r="AG56" s="14">
        <f t="shared" ref="AG56:AG58" si="116">_xlfn.STDEV.P(BK56:BX56)</f>
        <v>21.63693707920681</v>
      </c>
      <c r="AI56" s="8"/>
      <c r="AJ56" s="14"/>
      <c r="AK56" s="9"/>
      <c r="AL56" s="9"/>
      <c r="AM56" s="23"/>
      <c r="AN56" s="19">
        <f t="shared" ref="AN56:BX56" si="117">AN13/AN$47*100</f>
        <v>82.970146001307484</v>
      </c>
      <c r="AO56" s="19">
        <f t="shared" si="117"/>
        <v>80.524672079950022</v>
      </c>
      <c r="AP56" s="19">
        <f t="shared" si="117"/>
        <v>84.022973502153775</v>
      </c>
      <c r="AQ56" s="19">
        <f t="shared" si="117"/>
        <v>66.404529726329031</v>
      </c>
      <c r="AR56" s="19">
        <f t="shared" si="117"/>
        <v>64.987864077669911</v>
      </c>
      <c r="AS56" s="19">
        <f t="shared" si="117"/>
        <v>65.54972412865024</v>
      </c>
      <c r="AT56" s="19">
        <f t="shared" si="117"/>
        <v>57.430186170212764</v>
      </c>
      <c r="AU56" s="19">
        <f t="shared" si="117"/>
        <v>51.899827288428327</v>
      </c>
      <c r="AV56" s="19">
        <f t="shared" si="117"/>
        <v>65.04330221572377</v>
      </c>
      <c r="AW56" s="19">
        <f t="shared" si="117"/>
        <v>4.4009779951100247</v>
      </c>
      <c r="AX56" s="31">
        <f t="shared" si="117"/>
        <v>73.158000401525797</v>
      </c>
      <c r="AY56" s="31">
        <f t="shared" si="117"/>
        <v>79.296595440139043</v>
      </c>
      <c r="AZ56" s="31">
        <f t="shared" si="117"/>
        <v>47.084233261339094</v>
      </c>
      <c r="BA56" s="31">
        <f t="shared" si="117"/>
        <v>99.417670682730929</v>
      </c>
      <c r="BB56" s="31">
        <f t="shared" si="117"/>
        <v>97.783375314861459</v>
      </c>
      <c r="BC56" s="31">
        <f t="shared" si="117"/>
        <v>100</v>
      </c>
      <c r="BD56" s="31">
        <f t="shared" si="117"/>
        <v>79.417475728155338</v>
      </c>
      <c r="BE56" s="31">
        <f t="shared" si="117"/>
        <v>97.005772005772002</v>
      </c>
      <c r="BF56" s="31">
        <f t="shared" si="117"/>
        <v>73.291753291753295</v>
      </c>
      <c r="BG56" s="31">
        <f t="shared" si="117"/>
        <v>59.763033175355439</v>
      </c>
      <c r="BH56" s="31">
        <f t="shared" si="117"/>
        <v>97.412823397075371</v>
      </c>
      <c r="BI56" s="31">
        <f t="shared" si="117"/>
        <v>100</v>
      </c>
      <c r="BJ56" s="31">
        <f t="shared" si="117"/>
        <v>96.053475935828885</v>
      </c>
      <c r="BK56" s="31">
        <f t="shared" si="117"/>
        <v>20.237062734894476</v>
      </c>
      <c r="BL56" s="31">
        <f t="shared" si="117"/>
        <v>95.762886597938149</v>
      </c>
      <c r="BM56" s="31">
        <f t="shared" si="117"/>
        <v>70.359780795806543</v>
      </c>
      <c r="BN56" s="31">
        <f t="shared" si="117"/>
        <v>80.493033226152193</v>
      </c>
      <c r="BO56" s="31">
        <f t="shared" si="117"/>
        <v>56.628339533310793</v>
      </c>
      <c r="BP56" s="31">
        <f t="shared" si="117"/>
        <v>63.067400275103168</v>
      </c>
      <c r="BQ56" s="31">
        <f t="shared" si="117"/>
        <v>43.927966753886409</v>
      </c>
      <c r="BR56" s="31">
        <f t="shared" si="117"/>
        <v>64.187889077532546</v>
      </c>
      <c r="BS56" s="31">
        <f t="shared" si="117"/>
        <v>97.137652875357787</v>
      </c>
      <c r="BT56" s="31">
        <f t="shared" si="117"/>
        <v>96.756616502335234</v>
      </c>
      <c r="BU56" s="31">
        <f t="shared" si="117"/>
        <v>80.562119139410527</v>
      </c>
      <c r="BV56" s="31">
        <f t="shared" si="117"/>
        <v>79.357388754303187</v>
      </c>
      <c r="BW56" s="31">
        <f t="shared" si="117"/>
        <v>69.847515986227251</v>
      </c>
      <c r="BX56" s="31">
        <f t="shared" si="117"/>
        <v>42.846648301193753</v>
      </c>
      <c r="BY56" s="8"/>
      <c r="CA56" s="25" t="str">
        <f>B56</f>
        <v>POKER page-hinkley resetSingle</v>
      </c>
    </row>
    <row r="57" spans="1:79" s="6" customFormat="1" x14ac:dyDescent="0.25">
      <c r="A57" s="25"/>
      <c r="B57" s="3" t="s">
        <v>76</v>
      </c>
      <c r="C57" s="3" t="s">
        <v>72</v>
      </c>
      <c r="D57" s="3" t="s">
        <v>72</v>
      </c>
      <c r="E57" s="3" t="s">
        <v>72</v>
      </c>
      <c r="F57" s="3" t="s">
        <v>72</v>
      </c>
      <c r="H57" s="3"/>
      <c r="I57" s="25"/>
      <c r="J57" s="37">
        <f>SUM(AN57:BX57)/COUNT(AN57:BX57)</f>
        <v>63.633680127915042</v>
      </c>
      <c r="K57" s="14">
        <f>_xlfn.STDEV.P(W57,Y57,AD57,AF57)</f>
        <v>30.44038100832157</v>
      </c>
      <c r="L57" s="14">
        <f>MAX(_xlfn.STDEV.P(N57,Q57),_xlfn.STDEV.P(T57,AA57))</f>
        <v>18.801045207972457</v>
      </c>
      <c r="M57" s="14">
        <f>_xlfn.STDEV.P(AN57:BX57)</f>
        <v>39.092795266005808</v>
      </c>
      <c r="N57" s="37">
        <f>(SUM(AN57:AR57)+SUM(AX57:BJ57))/(COUNT(AN57:AR57)+COUNT(AX57:BJ57))</f>
        <v>82.942861692859765</v>
      </c>
      <c r="O57" s="14">
        <f t="shared" si="98"/>
        <v>1.9145086736001247</v>
      </c>
      <c r="P57" s="14">
        <f t="shared" si="99"/>
        <v>21.006699897285312</v>
      </c>
      <c r="Q57" s="37">
        <f t="shared" si="100"/>
        <v>45.340771276914822</v>
      </c>
      <c r="R57" s="37">
        <f t="shared" si="101"/>
        <v>24.450510264315341</v>
      </c>
      <c r="S57" s="14">
        <f t="shared" si="102"/>
        <v>43.245248703904331</v>
      </c>
      <c r="T57" s="42">
        <f t="shared" si="103"/>
        <v>47.508351735681927</v>
      </c>
      <c r="U57" s="19">
        <f t="shared" si="104"/>
        <v>38.199911374600234</v>
      </c>
      <c r="V57" s="19">
        <f t="shared" si="105"/>
        <v>45.306372743585811</v>
      </c>
      <c r="W57" s="42">
        <f t="shared" si="106"/>
        <v>85.708263110282161</v>
      </c>
      <c r="X57" s="19">
        <f t="shared" si="107"/>
        <v>8.6351005431329231</v>
      </c>
      <c r="Y57" s="42">
        <f t="shared" si="108"/>
        <v>9.3084403610816864</v>
      </c>
      <c r="Z57" s="19">
        <f t="shared" si="109"/>
        <v>33.351212915227393</v>
      </c>
      <c r="AA57" s="37">
        <f t="shared" si="110"/>
        <v>69.606023976890285</v>
      </c>
      <c r="AB57" s="14">
        <f t="shared" si="111"/>
        <v>11.834892436684729</v>
      </c>
      <c r="AC57" s="14">
        <f t="shared" si="112"/>
        <v>34.670474905956318</v>
      </c>
      <c r="AD57" s="37">
        <f t="shared" si="113"/>
        <v>81.879245763081911</v>
      </c>
      <c r="AE57" s="14">
        <f t="shared" si="114"/>
        <v>24.046904923817319</v>
      </c>
      <c r="AF57" s="37">
        <f t="shared" si="115"/>
        <v>58.209460889712368</v>
      </c>
      <c r="AG57" s="14">
        <f t="shared" si="116"/>
        <v>38.878265494596114</v>
      </c>
      <c r="AH57" s="25"/>
      <c r="AI57" s="25"/>
      <c r="AJ57" s="14"/>
      <c r="AK57" s="27"/>
      <c r="AL57" s="27"/>
      <c r="AM57" s="26"/>
      <c r="AN57" s="19">
        <f t="shared" ref="AN57:BX57" si="118">AN14/AN$47*100</f>
        <v>85.094791893658737</v>
      </c>
      <c r="AO57" s="19">
        <f t="shared" si="118"/>
        <v>100</v>
      </c>
      <c r="AP57" s="19">
        <f t="shared" si="118"/>
        <v>86.581386242004953</v>
      </c>
      <c r="AQ57" s="19">
        <f t="shared" si="118"/>
        <v>72.884554891475318</v>
      </c>
      <c r="AR57" s="19">
        <f t="shared" si="118"/>
        <v>83.980582524271838</v>
      </c>
      <c r="AS57" s="19">
        <f t="shared" si="118"/>
        <v>-15.987081146548244</v>
      </c>
      <c r="AT57" s="19">
        <f t="shared" si="118"/>
        <v>-26.462765957446809</v>
      </c>
      <c r="AU57" s="19">
        <f t="shared" si="118"/>
        <v>27.757216876387858</v>
      </c>
      <c r="AV57" s="19">
        <f t="shared" si="118"/>
        <v>65.212012147115061</v>
      </c>
      <c r="AW57" s="19">
        <f t="shared" si="118"/>
        <v>-3.9771801140994296</v>
      </c>
      <c r="AX57" s="31">
        <f t="shared" si="118"/>
        <v>73.117847821722549</v>
      </c>
      <c r="AY57" s="31">
        <f t="shared" si="118"/>
        <v>79.541969123811469</v>
      </c>
      <c r="AZ57" s="31">
        <f t="shared" si="118"/>
        <v>8.639308855291576</v>
      </c>
      <c r="BA57" s="31">
        <f t="shared" si="118"/>
        <v>99.377510040160658</v>
      </c>
      <c r="BB57" s="31">
        <f t="shared" si="118"/>
        <v>96.574307304785904</v>
      </c>
      <c r="BC57" s="31">
        <f t="shared" si="118"/>
        <v>94.493783303730012</v>
      </c>
      <c r="BD57" s="31">
        <f t="shared" si="118"/>
        <v>79.597780859916796</v>
      </c>
      <c r="BE57" s="31">
        <f t="shared" si="118"/>
        <v>85.064935064935071</v>
      </c>
      <c r="BF57" s="31">
        <f t="shared" si="118"/>
        <v>85.599445599445588</v>
      </c>
      <c r="BG57" s="31">
        <f t="shared" si="118"/>
        <v>62.464454976303308</v>
      </c>
      <c r="BH57" s="31">
        <f t="shared" si="118"/>
        <v>100</v>
      </c>
      <c r="BI57" s="31">
        <f t="shared" si="118"/>
        <v>99.958851969961955</v>
      </c>
      <c r="BJ57" s="31">
        <f t="shared" si="118"/>
        <v>100</v>
      </c>
      <c r="BK57" s="31">
        <f t="shared" si="118"/>
        <v>84.359641514888679</v>
      </c>
      <c r="BL57" s="31">
        <f t="shared" si="118"/>
        <v>96.350515463917517</v>
      </c>
      <c r="BM57" s="31">
        <f t="shared" si="118"/>
        <v>74.410293066476058</v>
      </c>
      <c r="BN57" s="31">
        <f t="shared" si="118"/>
        <v>25.482315112540192</v>
      </c>
      <c r="BO57" s="31">
        <f t="shared" si="118"/>
        <v>33.868785931687526</v>
      </c>
      <c r="BP57" s="31">
        <f t="shared" si="118"/>
        <v>67.973406694176987</v>
      </c>
      <c r="BQ57" s="31">
        <f t="shared" si="118"/>
        <v>-33.553947975988919</v>
      </c>
      <c r="BR57" s="31">
        <f t="shared" si="118"/>
        <v>67.968307866440298</v>
      </c>
      <c r="BS57" s="31">
        <f t="shared" si="118"/>
        <v>100</v>
      </c>
      <c r="BT57" s="31">
        <f t="shared" si="118"/>
        <v>100</v>
      </c>
      <c r="BU57" s="31">
        <f t="shared" si="118"/>
        <v>86.00920283546823</v>
      </c>
      <c r="BV57" s="31">
        <f t="shared" si="118"/>
        <v>80.300905265842133</v>
      </c>
      <c r="BW57" s="31">
        <f t="shared" si="118"/>
        <v>7.2634858173471057</v>
      </c>
      <c r="BX57" s="31">
        <f t="shared" si="118"/>
        <v>24.499540863177224</v>
      </c>
      <c r="BY57" s="8"/>
      <c r="CA57" s="25" t="str">
        <f>B57</f>
        <v>POKER no change point detection</v>
      </c>
    </row>
    <row r="58" spans="1:79" s="6" customFormat="1" x14ac:dyDescent="0.25">
      <c r="A58" s="25"/>
      <c r="B58" s="3" t="s">
        <v>99</v>
      </c>
      <c r="C58" s="3"/>
      <c r="D58" s="7" t="s">
        <v>67</v>
      </c>
      <c r="E58" s="7"/>
      <c r="F58" s="3"/>
      <c r="H58" s="3"/>
      <c r="I58" s="25"/>
      <c r="J58" s="37">
        <f>SUM(AN58:BX58)/COUNT(AN58:BX58)</f>
        <v>77.756408574238236</v>
      </c>
      <c r="K58" s="14">
        <f>_xlfn.STDEV.P(W58,Y58,AD58,AF58)</f>
        <v>10.140369350194186</v>
      </c>
      <c r="L58" s="14">
        <f>MAX(_xlfn.STDEV.P(N58,Q58),_xlfn.STDEV.P(T58,AA58))</f>
        <v>7.8598294975516136</v>
      </c>
      <c r="M58" s="14">
        <f>_xlfn.STDEV.P(AN58:BX58)</f>
        <v>18.659130655379442</v>
      </c>
      <c r="N58" s="37">
        <f>(SUM(AN58:AR58)+SUM(AX58:BJ58))/(COUNT(AN58:AR58)+COUNT(AX58:BJ58))</f>
        <v>85.828665896047951</v>
      </c>
      <c r="O58" s="14">
        <f t="shared" si="98"/>
        <v>1.5143543291935373</v>
      </c>
      <c r="P58" s="14">
        <f t="shared" si="99"/>
        <v>12.740261467776923</v>
      </c>
      <c r="Q58" s="37">
        <f t="shared" si="100"/>
        <v>70.109006900944792</v>
      </c>
      <c r="R58" s="37">
        <f t="shared" si="101"/>
        <v>6.352624976307478</v>
      </c>
      <c r="S58" s="14">
        <f t="shared" si="102"/>
        <v>20.100148857491774</v>
      </c>
      <c r="T58" s="42">
        <f t="shared" si="103"/>
        <v>72.194254488144651</v>
      </c>
      <c r="U58" s="19">
        <f t="shared" si="104"/>
        <v>11.447010710179313</v>
      </c>
      <c r="V58" s="19">
        <f t="shared" si="105"/>
        <v>17.278834155911273</v>
      </c>
      <c r="W58" s="42">
        <f t="shared" si="106"/>
        <v>83.641265198323964</v>
      </c>
      <c r="X58" s="19">
        <f t="shared" si="107"/>
        <v>15.139338309476029</v>
      </c>
      <c r="Y58" s="42">
        <f t="shared" si="108"/>
        <v>60.747243777965345</v>
      </c>
      <c r="Z58" s="19">
        <f t="shared" si="109"/>
        <v>10.288272290734147</v>
      </c>
      <c r="AA58" s="37">
        <f t="shared" si="110"/>
        <v>79.816465643161777</v>
      </c>
      <c r="AB58" s="14">
        <f t="shared" si="111"/>
        <v>6.608740063065369</v>
      </c>
      <c r="AC58" s="14">
        <f t="shared" si="112"/>
        <v>18.730542076604294</v>
      </c>
      <c r="AD58" s="37">
        <f t="shared" si="113"/>
        <v>86.669973856711039</v>
      </c>
      <c r="AE58" s="14">
        <f t="shared" si="114"/>
        <v>11.5776106921445</v>
      </c>
      <c r="AF58" s="37">
        <f t="shared" si="115"/>
        <v>73.452493730580301</v>
      </c>
      <c r="AG58" s="14">
        <f t="shared" si="116"/>
        <v>21.633874333947848</v>
      </c>
      <c r="AH58" s="25"/>
      <c r="AI58" s="25"/>
      <c r="AJ58" s="29"/>
      <c r="AK58" s="27"/>
      <c r="AL58" s="27"/>
      <c r="AM58" s="26"/>
      <c r="AN58" s="19">
        <f t="shared" ref="AN58:BX58" si="119">AN15/AN$47*100</f>
        <v>84.822401394639343</v>
      </c>
      <c r="AO58" s="19">
        <f t="shared" si="119"/>
        <v>94.740787008119938</v>
      </c>
      <c r="AP58" s="19">
        <f t="shared" si="119"/>
        <v>82.430492102858636</v>
      </c>
      <c r="AQ58" s="19">
        <f t="shared" si="119"/>
        <v>56.21264548600189</v>
      </c>
      <c r="AR58" s="19">
        <f t="shared" si="119"/>
        <v>100</v>
      </c>
      <c r="AS58" s="19">
        <f t="shared" si="119"/>
        <v>78.037949132014546</v>
      </c>
      <c r="AT58" s="19">
        <f t="shared" si="119"/>
        <v>55.917553191489368</v>
      </c>
      <c r="AU58" s="19">
        <f t="shared" si="119"/>
        <v>48.519615099925979</v>
      </c>
      <c r="AV58" s="19">
        <f t="shared" si="119"/>
        <v>65.988077831515028</v>
      </c>
      <c r="AW58" s="19">
        <f t="shared" si="119"/>
        <v>55.273023634881824</v>
      </c>
      <c r="AX58" s="31">
        <f t="shared" si="119"/>
        <v>73.188114836378233</v>
      </c>
      <c r="AY58" s="31">
        <f t="shared" si="119"/>
        <v>79.327267150598104</v>
      </c>
      <c r="AZ58" s="31">
        <f t="shared" si="119"/>
        <v>62.994960403167745</v>
      </c>
      <c r="BA58" s="31">
        <f t="shared" si="119"/>
        <v>99.397590361445793</v>
      </c>
      <c r="BB58" s="31">
        <f t="shared" si="119"/>
        <v>100</v>
      </c>
      <c r="BC58" s="31">
        <f t="shared" si="119"/>
        <v>85.872386938106303</v>
      </c>
      <c r="BD58" s="31">
        <f t="shared" si="119"/>
        <v>83.217753120665748</v>
      </c>
      <c r="BE58" s="31">
        <f t="shared" si="119"/>
        <v>100</v>
      </c>
      <c r="BF58" s="31">
        <f t="shared" si="119"/>
        <v>80.485100485100475</v>
      </c>
      <c r="BG58" s="31">
        <f t="shared" si="119"/>
        <v>75.97156398104265</v>
      </c>
      <c r="BH58" s="31">
        <f t="shared" si="119"/>
        <v>91.704161979752513</v>
      </c>
      <c r="BI58" s="31">
        <f t="shared" si="119"/>
        <v>99.866268902376305</v>
      </c>
      <c r="BJ58" s="31">
        <f t="shared" si="119"/>
        <v>94.684491978609628</v>
      </c>
      <c r="BK58" s="31">
        <f t="shared" si="119"/>
        <v>24.862677074298929</v>
      </c>
      <c r="BL58" s="31">
        <f t="shared" si="119"/>
        <v>96.072164948453604</v>
      </c>
      <c r="BM58" s="31">
        <f t="shared" si="119"/>
        <v>73.552537526804855</v>
      </c>
      <c r="BN58" s="31">
        <f t="shared" si="119"/>
        <v>71.784565916398719</v>
      </c>
      <c r="BO58" s="31">
        <f t="shared" si="119"/>
        <v>55.749070003381803</v>
      </c>
      <c r="BP58" s="31">
        <f t="shared" si="119"/>
        <v>66.643741403026141</v>
      </c>
      <c r="BQ58" s="31">
        <f t="shared" si="119"/>
        <v>37.140218562413416</v>
      </c>
      <c r="BR58" s="31">
        <f t="shared" si="119"/>
        <v>66.723259762309013</v>
      </c>
      <c r="BS58" s="31">
        <f t="shared" si="119"/>
        <v>99.323445225084569</v>
      </c>
      <c r="BT58" s="31">
        <f t="shared" si="119"/>
        <v>94.032174364296836</v>
      </c>
      <c r="BU58" s="31">
        <f t="shared" si="119"/>
        <v>80.300957592339259</v>
      </c>
      <c r="BV58" s="31">
        <f t="shared" si="119"/>
        <v>76.845594797908959</v>
      </c>
      <c r="BW58" s="31">
        <f t="shared" si="119"/>
        <v>98.343990818166901</v>
      </c>
      <c r="BX58" s="31">
        <f t="shared" si="119"/>
        <v>86.960514233241497</v>
      </c>
      <c r="BY58" s="8"/>
      <c r="CA58" s="25" t="str">
        <f>B58</f>
        <v>POKER  PH reset to zero</v>
      </c>
    </row>
    <row r="59" spans="1:79" s="6" customFormat="1" x14ac:dyDescent="0.25">
      <c r="A59" s="25"/>
      <c r="B59" s="3"/>
      <c r="C59" s="3"/>
      <c r="D59" s="3"/>
      <c r="E59" s="3"/>
      <c r="F59" s="3"/>
      <c r="H59" s="3"/>
      <c r="I59" s="25"/>
      <c r="J59" s="37"/>
      <c r="K59" s="14"/>
      <c r="L59" s="14"/>
      <c r="M59" s="14"/>
      <c r="N59" s="37"/>
      <c r="O59" s="14"/>
      <c r="P59" s="14"/>
      <c r="Q59" s="37"/>
      <c r="R59" s="37"/>
      <c r="S59" s="14"/>
      <c r="T59" s="42"/>
      <c r="U59" s="19"/>
      <c r="V59" s="19"/>
      <c r="W59" s="42"/>
      <c r="X59" s="19"/>
      <c r="Y59" s="42"/>
      <c r="Z59" s="19"/>
      <c r="AA59" s="37"/>
      <c r="AB59" s="14"/>
      <c r="AC59" s="14"/>
      <c r="AD59" s="37"/>
      <c r="AE59" s="14"/>
      <c r="AF59" s="37"/>
      <c r="AG59" s="14"/>
      <c r="AH59" s="25"/>
      <c r="AI59" s="25"/>
      <c r="AJ59" s="14"/>
      <c r="AK59" s="27"/>
      <c r="AL59" s="27"/>
      <c r="AM59" s="23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8"/>
      <c r="CA59" s="25"/>
    </row>
    <row r="60" spans="1:79" x14ac:dyDescent="0.25">
      <c r="B60" s="3" t="s">
        <v>75</v>
      </c>
      <c r="C60" s="3" t="s">
        <v>73</v>
      </c>
      <c r="D60" s="3" t="s">
        <v>74</v>
      </c>
      <c r="J60" s="37">
        <f>SUM(AN60:BX60)/COUNT(AN60:BX60)</f>
        <v>77.153512791268099</v>
      </c>
      <c r="K60" s="14">
        <f>_xlfn.STDEV.P(W60,Y60,AD60,AF60)</f>
        <v>4.8313767766989884</v>
      </c>
      <c r="L60" s="14">
        <f>MAX(_xlfn.STDEV.P(N60,Q60),_xlfn.STDEV.P(T60,AA60))</f>
        <v>0.99780009763759381</v>
      </c>
      <c r="M60" s="14">
        <f>_xlfn.STDEV.P(AN60:BX60)</f>
        <v>21.695320580009781</v>
      </c>
      <c r="N60" s="37">
        <f>(SUM(AN60:AR60)+SUM(AX60:BJ60))/(COUNT(AN60:AR60)+COUNT(AX60:BJ60))</f>
        <v>78.178280459112116</v>
      </c>
      <c r="O60" s="14">
        <f t="shared" ref="O60:O61" si="120">_xlfn.STDEV.P(W60,AD60)</f>
        <v>3.4286954930221967</v>
      </c>
      <c r="P60" s="14">
        <f t="shared" ref="P60:P61" si="121">_xlfn.STDEV.P(AN60:AR60,AX60:BJ60)</f>
        <v>24.656409605637876</v>
      </c>
      <c r="Q60" s="37">
        <f t="shared" ref="Q60:Q61" si="122">(SUM(AS60:AW60)+SUM(BK60:BX60))/(COUNT(AS60:AW60)+COUNT(BK60:BX60))</f>
        <v>76.182680263836929</v>
      </c>
      <c r="R60" s="37">
        <f t="shared" ref="R60:R61" si="123">_xlfn.STDEV.P(Y60,AF60)</f>
        <v>4.3884509674021857</v>
      </c>
      <c r="S60" s="14">
        <f t="shared" ref="S60:S61" si="124">_xlfn.STDEV.P(AS60:AW60,BK60:BX60)</f>
        <v>18.404393777437427</v>
      </c>
      <c r="T60" s="42">
        <f t="shared" ref="T60:T61" si="125">AVERAGE(AN60:AW60)</f>
        <v>76.423164990103572</v>
      </c>
      <c r="U60" s="19">
        <f t="shared" ref="U60:U61" si="126">_xlfn.STDEV.P(W60,Y60)</f>
        <v>6.707675625596174</v>
      </c>
      <c r="V60" s="19">
        <f t="shared" ref="V60:V61" si="127">_xlfn.STDEV.P(AN60:AW60)</f>
        <v>19.320279127795377</v>
      </c>
      <c r="W60" s="42">
        <f t="shared" ref="W60:W61" si="128">(SUM(AN60:AR60))/(COUNT(AN60:AR60))</f>
        <v>83.130840615699739</v>
      </c>
      <c r="X60" s="19">
        <f t="shared" ref="X60:X61" si="129">_xlfn.STDEV.P(AN60:AR60)</f>
        <v>18.396512025201428</v>
      </c>
      <c r="Y60" s="42">
        <f t="shared" ref="Y60:Y61" si="130">(SUM(AS60:AW60))/(COUNT(AS60:AW60))</f>
        <v>69.715489364507391</v>
      </c>
      <c r="Z60" s="19">
        <f t="shared" ref="Z60:Z61" si="131">_xlfn.STDEV.P(AS60:AW60)</f>
        <v>17.836168082355631</v>
      </c>
      <c r="AA60" s="37">
        <f t="shared" ref="AA60:AA61" si="132">AVERAGE(AX60:BX60)</f>
        <v>77.424011976884586</v>
      </c>
      <c r="AB60" s="14">
        <f t="shared" ref="AB60:AB61" si="133">_xlfn.STDEV.P(AD60,AF60)</f>
        <v>1.1094708348282083</v>
      </c>
      <c r="AC60" s="14">
        <f t="shared" ref="AC60:AC61" si="134">_xlfn.STDEV.P(AX60:BX60)</f>
        <v>22.505452078409903</v>
      </c>
      <c r="AD60" s="37">
        <f t="shared" ref="AD60:AD61" si="135">(SUM(AX60:BJ60))/(COUNT(AX60:BJ60))</f>
        <v>76.273449629655346</v>
      </c>
      <c r="AE60" s="14">
        <f t="shared" ref="AE60:AE61" si="136">_xlfn.STDEV.P(AX60:BJ60)</f>
        <v>26.429772173983682</v>
      </c>
      <c r="AF60" s="37">
        <f t="shared" ref="AF60:AF61" si="137">(SUM(BK60:BX60))/(COUNT(BK60:BX60))</f>
        <v>78.492391299311763</v>
      </c>
      <c r="AG60" s="14">
        <f t="shared" ref="AG60:AG61" si="138">_xlfn.STDEV.P(BK60:BX60)</f>
        <v>18.05004656719159</v>
      </c>
      <c r="AJ60" s="14"/>
      <c r="AN60" s="19">
        <f t="shared" ref="AN60:BX60" si="139">AN17/AN$47*100</f>
        <v>93.680540422750056</v>
      </c>
      <c r="AO60" s="19">
        <f t="shared" si="139"/>
        <v>90.468457214241099</v>
      </c>
      <c r="AP60" s="19">
        <f t="shared" si="139"/>
        <v>91.502414828351391</v>
      </c>
      <c r="AQ60" s="19">
        <f t="shared" si="139"/>
        <v>93.582887700534769</v>
      </c>
      <c r="AR60" s="19">
        <f t="shared" si="139"/>
        <v>46.41990291262136</v>
      </c>
      <c r="AS60" s="19">
        <f t="shared" si="139"/>
        <v>45.646615529538423</v>
      </c>
      <c r="AT60" s="19">
        <f t="shared" si="139"/>
        <v>86.835106382978736</v>
      </c>
      <c r="AU60" s="19">
        <f t="shared" si="139"/>
        <v>67.45620528003947</v>
      </c>
      <c r="AV60" s="19">
        <f t="shared" si="139"/>
        <v>92.632999662580147</v>
      </c>
      <c r="AW60" s="19">
        <f t="shared" si="139"/>
        <v>56.006519967400159</v>
      </c>
      <c r="AX60" s="31">
        <f t="shared" si="139"/>
        <v>97.68118851636217</v>
      </c>
      <c r="AY60" s="31">
        <f t="shared" si="139"/>
        <v>92.88416317349963</v>
      </c>
      <c r="AZ60" s="31">
        <f t="shared" si="139"/>
        <v>99.568034557235421</v>
      </c>
      <c r="BA60" s="31">
        <f t="shared" si="139"/>
        <v>99.548192771084359</v>
      </c>
      <c r="BB60" s="31">
        <f t="shared" si="139"/>
        <v>37.934508816120903</v>
      </c>
      <c r="BC60" s="31">
        <f t="shared" si="139"/>
        <v>16.996857494193197</v>
      </c>
      <c r="BD60" s="31">
        <f t="shared" si="139"/>
        <v>92.330097087378633</v>
      </c>
      <c r="BE60" s="31">
        <f t="shared" si="139"/>
        <v>40.151515151515156</v>
      </c>
      <c r="BF60" s="31">
        <f t="shared" si="139"/>
        <v>90.381150381150363</v>
      </c>
      <c r="BG60" s="31">
        <f t="shared" si="139"/>
        <v>84.50236966824643</v>
      </c>
      <c r="BH60" s="31">
        <f t="shared" si="139"/>
        <v>66.704161979752513</v>
      </c>
      <c r="BI60" s="31">
        <f t="shared" si="139"/>
        <v>77.738915749408505</v>
      </c>
      <c r="BJ60" s="31">
        <f t="shared" si="139"/>
        <v>95.133689839572199</v>
      </c>
      <c r="BK60" s="31">
        <f t="shared" si="139"/>
        <v>67.909800520381609</v>
      </c>
      <c r="BL60" s="31">
        <f t="shared" si="139"/>
        <v>96.835051546391753</v>
      </c>
      <c r="BM60" s="31">
        <f t="shared" si="139"/>
        <v>96.640457469621168</v>
      </c>
      <c r="BN60" s="31">
        <f t="shared" si="139"/>
        <v>56.725616291532702</v>
      </c>
      <c r="BO60" s="31">
        <f t="shared" si="139"/>
        <v>79.168075752451799</v>
      </c>
      <c r="BP60" s="31">
        <f t="shared" si="139"/>
        <v>93.214121962402558</v>
      </c>
      <c r="BQ60" s="31">
        <f t="shared" si="139"/>
        <v>89.318146837001706</v>
      </c>
      <c r="BR60" s="31">
        <f t="shared" si="139"/>
        <v>95.846066779852862</v>
      </c>
      <c r="BS60" s="31">
        <f t="shared" si="139"/>
        <v>34.296122820712981</v>
      </c>
      <c r="BT60" s="31">
        <f t="shared" si="139"/>
        <v>64.270887389724962</v>
      </c>
      <c r="BU60" s="31">
        <f t="shared" si="139"/>
        <v>95.199602039547315</v>
      </c>
      <c r="BV60" s="31">
        <f t="shared" si="139"/>
        <v>88.512048960856802</v>
      </c>
      <c r="BW60" s="31">
        <f t="shared" si="139"/>
        <v>68.175110673880951</v>
      </c>
      <c r="BX60" s="31">
        <f t="shared" si="139"/>
        <v>72.782369146005507</v>
      </c>
      <c r="CA60" s="25" t="str">
        <f t="shared" ref="CA60" si="140">B60</f>
        <v>VoterUCBT (plain UCBT : plain POKER)</v>
      </c>
    </row>
    <row r="61" spans="1:79" s="6" customFormat="1" x14ac:dyDescent="0.25">
      <c r="A61" s="25"/>
      <c r="B61" s="3" t="s">
        <v>100</v>
      </c>
      <c r="C61" s="3" t="s">
        <v>73</v>
      </c>
      <c r="D61" s="3" t="s">
        <v>74</v>
      </c>
      <c r="E61" s="3" t="s">
        <v>101</v>
      </c>
      <c r="F61" s="3"/>
      <c r="H61" s="3"/>
      <c r="I61" s="25"/>
      <c r="J61" s="37">
        <f>SUM(AN61:BX61)/COUNT(AN61:BX61)</f>
        <v>80.189271885862922</v>
      </c>
      <c r="K61" s="14">
        <f>_xlfn.STDEV.P(W61,Y61,AD61,AF61)</f>
        <v>6.786402662950211</v>
      </c>
      <c r="L61" s="14">
        <f>MAX(_xlfn.STDEV.P(N61,Q61),_xlfn.STDEV.P(T61,AA61))</f>
        <v>5.0305003055902731</v>
      </c>
      <c r="M61" s="14">
        <f>_xlfn.STDEV.P(AN61:BX61)</f>
        <v>22.226987554311499</v>
      </c>
      <c r="N61" s="37">
        <f>(SUM(AN61:AR61)+SUM(AX61:BJ61))/(COUNT(AN61:AR61)+COUNT(AX61:BJ61))</f>
        <v>75.022812112553993</v>
      </c>
      <c r="O61" s="14">
        <f t="shared" si="120"/>
        <v>4.6984977532724059</v>
      </c>
      <c r="P61" s="14">
        <f t="shared" si="121"/>
        <v>23.445683432023227</v>
      </c>
      <c r="Q61" s="37">
        <f t="shared" si="122"/>
        <v>85.083812723734539</v>
      </c>
      <c r="R61" s="37">
        <f t="shared" si="123"/>
        <v>4.4075976881130217</v>
      </c>
      <c r="S61" s="14">
        <f t="shared" si="124"/>
        <v>19.800591730650687</v>
      </c>
      <c r="T61" s="42">
        <f t="shared" si="125"/>
        <v>86.694375466281002</v>
      </c>
      <c r="U61" s="19">
        <f t="shared" si="126"/>
        <v>4.8848443767779912</v>
      </c>
      <c r="V61" s="19">
        <f t="shared" si="127"/>
        <v>11.615555599787958</v>
      </c>
      <c r="W61" s="42">
        <f t="shared" si="128"/>
        <v>81.809531089503025</v>
      </c>
      <c r="X61" s="19">
        <f t="shared" si="129"/>
        <v>13.385678797559626</v>
      </c>
      <c r="Y61" s="42">
        <f t="shared" si="130"/>
        <v>91.579219843059008</v>
      </c>
      <c r="Z61" s="19">
        <f t="shared" si="131"/>
        <v>6.5530494993868773</v>
      </c>
      <c r="AA61" s="37">
        <f t="shared" si="132"/>
        <v>77.77997426348584</v>
      </c>
      <c r="AB61" s="14">
        <f t="shared" si="133"/>
        <v>5.1757444419373755</v>
      </c>
      <c r="AC61" s="14">
        <f t="shared" si="134"/>
        <v>24.608294108881491</v>
      </c>
      <c r="AD61" s="37">
        <f t="shared" si="135"/>
        <v>72.412535582958213</v>
      </c>
      <c r="AE61" s="14">
        <f t="shared" si="136"/>
        <v>25.839512774779049</v>
      </c>
      <c r="AF61" s="37">
        <f t="shared" si="137"/>
        <v>82.764024466832964</v>
      </c>
      <c r="AG61" s="14">
        <f t="shared" si="138"/>
        <v>22.277794072096505</v>
      </c>
      <c r="AH61" s="25"/>
      <c r="AI61" s="25"/>
      <c r="AJ61" s="14"/>
      <c r="AK61" s="27"/>
      <c r="AL61" s="27"/>
      <c r="AM61" s="23"/>
      <c r="AN61" s="19">
        <f t="shared" ref="AN61:BX61" si="141">AN18/AN$47*100</f>
        <v>93.103072564828935</v>
      </c>
      <c r="AO61" s="19">
        <f t="shared" si="141"/>
        <v>85.721424109931306</v>
      </c>
      <c r="AP61" s="19">
        <f t="shared" si="141"/>
        <v>93.121002480093978</v>
      </c>
      <c r="AQ61" s="19">
        <f t="shared" si="141"/>
        <v>80.245360176156026</v>
      </c>
      <c r="AR61" s="19">
        <f t="shared" si="141"/>
        <v>56.856796116504846</v>
      </c>
      <c r="AS61" s="19">
        <f t="shared" si="141"/>
        <v>94.186515946709719</v>
      </c>
      <c r="AT61" s="19">
        <f t="shared" si="141"/>
        <v>98.686835106382972</v>
      </c>
      <c r="AU61" s="19">
        <f t="shared" si="141"/>
        <v>93.227239082161347</v>
      </c>
      <c r="AV61" s="19">
        <f t="shared" si="141"/>
        <v>92.610505005061299</v>
      </c>
      <c r="AW61" s="19">
        <f t="shared" si="141"/>
        <v>79.185004074979631</v>
      </c>
      <c r="AX61" s="31">
        <f t="shared" si="141"/>
        <v>97.68118851636217</v>
      </c>
      <c r="AY61" s="31">
        <f t="shared" si="141"/>
        <v>93.364686637358133</v>
      </c>
      <c r="AZ61" s="31">
        <f t="shared" si="141"/>
        <v>83.873290136789052</v>
      </c>
      <c r="BA61" s="31">
        <f t="shared" si="141"/>
        <v>99.548192771084359</v>
      </c>
      <c r="BB61" s="31">
        <f t="shared" si="141"/>
        <v>48.161209068010074</v>
      </c>
      <c r="BC61" s="31">
        <f t="shared" si="141"/>
        <v>17.994261511135402</v>
      </c>
      <c r="BD61" s="31">
        <f t="shared" si="141"/>
        <v>93.148404993065199</v>
      </c>
      <c r="BE61" s="31">
        <f t="shared" si="141"/>
        <v>29.040404040404045</v>
      </c>
      <c r="BF61" s="31">
        <f t="shared" si="141"/>
        <v>84.047124047124043</v>
      </c>
      <c r="BG61" s="31">
        <f t="shared" si="141"/>
        <v>73.459715639810412</v>
      </c>
      <c r="BH61" s="31">
        <f t="shared" si="141"/>
        <v>52.854330708661422</v>
      </c>
      <c r="BI61" s="31">
        <f t="shared" si="141"/>
        <v>77.687480711860928</v>
      </c>
      <c r="BJ61" s="31">
        <f t="shared" si="141"/>
        <v>90.502673796791441</v>
      </c>
      <c r="BK61" s="31">
        <f t="shared" si="141"/>
        <v>38.710610002891002</v>
      </c>
      <c r="BL61" s="31">
        <f t="shared" si="141"/>
        <v>96.773195876288668</v>
      </c>
      <c r="BM61" s="31">
        <f t="shared" si="141"/>
        <v>94.23397664998808</v>
      </c>
      <c r="BN61" s="31">
        <f t="shared" si="141"/>
        <v>100</v>
      </c>
      <c r="BO61" s="31">
        <f t="shared" si="141"/>
        <v>95.130199526547173</v>
      </c>
      <c r="BP61" s="31">
        <f t="shared" si="141"/>
        <v>94.956441999082998</v>
      </c>
      <c r="BQ61" s="31">
        <f t="shared" si="141"/>
        <v>98.737879021086655</v>
      </c>
      <c r="BR61" s="31">
        <f t="shared" si="141"/>
        <v>71.612903225806463</v>
      </c>
      <c r="BS61" s="31">
        <f t="shared" si="141"/>
        <v>28.675513921415558</v>
      </c>
      <c r="BT61" s="31">
        <f t="shared" si="141"/>
        <v>65.542293720809553</v>
      </c>
      <c r="BU61" s="31">
        <f t="shared" si="141"/>
        <v>93.470961323218503</v>
      </c>
      <c r="BV61" s="31">
        <f t="shared" si="141"/>
        <v>91.138594925411184</v>
      </c>
      <c r="BW61" s="31">
        <f t="shared" si="141"/>
        <v>95.884571241187061</v>
      </c>
      <c r="BX61" s="31">
        <f t="shared" si="141"/>
        <v>93.829201101928376</v>
      </c>
      <c r="BY61" s="8"/>
      <c r="CA61" s="25"/>
    </row>
    <row r="62" spans="1:79" s="6" customFormat="1" x14ac:dyDescent="0.25">
      <c r="A62" s="25"/>
      <c r="B62" s="3" t="s">
        <v>111</v>
      </c>
      <c r="C62" s="3"/>
      <c r="D62" s="3" t="s">
        <v>122</v>
      </c>
      <c r="F62" s="3" t="s">
        <v>101</v>
      </c>
      <c r="G62" s="3"/>
      <c r="H62" s="3"/>
      <c r="I62" s="25"/>
      <c r="J62" s="37">
        <f t="shared" ref="J62:J72" si="142">SUM(AN62:BX62)/COUNT(AN62:BX62)</f>
        <v>77.895646575253409</v>
      </c>
      <c r="K62" s="14">
        <f t="shared" ref="K62:K72" si="143">_xlfn.STDEV.P(W62,Y62,AD62,AF62)</f>
        <v>3.880910815832125</v>
      </c>
      <c r="L62" s="14">
        <f t="shared" ref="L62:L72" si="144">MAX(_xlfn.STDEV.P(N62,Q62),_xlfn.STDEV.P(T62,AA62))</f>
        <v>3.5182045627258844</v>
      </c>
      <c r="M62" s="14">
        <f t="shared" ref="M62:M72" si="145">_xlfn.STDEV.P(AN62:BX62)</f>
        <v>21.111561470075113</v>
      </c>
      <c r="N62" s="37">
        <f t="shared" ref="N62:N72" si="146">(SUM(AN62:AR62)+SUM(AX62:BJ62))/(COUNT(AN62:AR62)+COUNT(AX62:BJ62))</f>
        <v>74.282355402724122</v>
      </c>
      <c r="O62" s="14">
        <f t="shared" ref="O62:O72" si="147">_xlfn.STDEV.P(W62,AD62)</f>
        <v>3.3149697774671623</v>
      </c>
      <c r="P62" s="14">
        <f t="shared" ref="P62:P72" si="148">_xlfn.STDEV.P(AN62:AR62,AX62:BJ62)</f>
        <v>23.990380048843665</v>
      </c>
      <c r="Q62" s="37">
        <f t="shared" ref="Q62:Q72" si="149">(SUM(AS62:AW62)+SUM(BK62:BX62))/(COUNT(AS62:AW62)+COUNT(BK62:BX62))</f>
        <v>81.31876452817589</v>
      </c>
      <c r="R62" s="37">
        <f t="shared" ref="R62:R72" si="150">_xlfn.STDEV.P(Y62,AF62)</f>
        <v>0.98193925219571554</v>
      </c>
      <c r="S62" s="14">
        <f t="shared" ref="S62:S72" si="151">_xlfn.STDEV.P(AS62:AW62,BK62:BX62)</f>
        <v>17.280189886057084</v>
      </c>
      <c r="T62" s="42">
        <f t="shared" ref="T62:T72" si="152">AVERAGE(AN62:AW62)</f>
        <v>80.918238990560269</v>
      </c>
      <c r="U62" s="19">
        <f t="shared" ref="U62:U72" si="153">_xlfn.STDEV.P(W62,Y62)</f>
        <v>1.8475939092724687</v>
      </c>
      <c r="V62" s="19">
        <f t="shared" ref="V62:V72" si="154">_xlfn.STDEV.P(AN62:AW62)</f>
        <v>13.579576312397961</v>
      </c>
      <c r="W62" s="42">
        <f t="shared" ref="W62:W72" si="155">(SUM(AN62:AR62))/(COUNT(AN62:AR62))</f>
        <v>79.070645081287793</v>
      </c>
      <c r="X62" s="19">
        <f t="shared" ref="X62:X72" si="156">_xlfn.STDEV.P(AN62:AR62)</f>
        <v>17.200954412320893</v>
      </c>
      <c r="Y62" s="42">
        <f t="shared" ref="Y62:Y72" si="157">(SUM(AS62:AW62))/(COUNT(AS62:AW62))</f>
        <v>82.765832899832731</v>
      </c>
      <c r="Z62" s="19">
        <f t="shared" ref="Z62:Z72" si="158">_xlfn.STDEV.P(AS62:AW62)</f>
        <v>8.1307900259800867</v>
      </c>
      <c r="AA62" s="37">
        <f t="shared" ref="AA62:AA72" si="159">AVERAGE(AX62:BX62)</f>
        <v>76.776167902917521</v>
      </c>
      <c r="AB62" s="14">
        <f t="shared" ref="AB62:AB72" si="160">_xlfn.STDEV.P(AD62,AF62)</f>
        <v>4.1806244345439154</v>
      </c>
      <c r="AC62" s="14">
        <f t="shared" ref="AC62:AC72" si="161">_xlfn.STDEV.P(AX62:BX62)</f>
        <v>23.191297993078816</v>
      </c>
      <c r="AD62" s="37">
        <f t="shared" ref="AD62:AD72" si="162">(SUM(AX62:BJ62))/(COUNT(AX62:BJ62))</f>
        <v>72.440705526353469</v>
      </c>
      <c r="AE62" s="14">
        <f t="shared" ref="AE62:AE72" si="163">_xlfn.STDEV.P(AX62:BJ62)</f>
        <v>25.901582233832094</v>
      </c>
      <c r="AF62" s="37">
        <f t="shared" ref="AF62:AF72" si="164">(SUM(BK62:BX62))/(COUNT(BK62:BX62))</f>
        <v>80.8019543954413</v>
      </c>
      <c r="AG62" s="14">
        <f t="shared" ref="AG62:AG72" si="165">_xlfn.STDEV.P(BK62:BX62)</f>
        <v>19.509587794732582</v>
      </c>
      <c r="AH62" s="25"/>
      <c r="AI62" s="25"/>
      <c r="AJ62" s="14"/>
      <c r="AK62" s="27"/>
      <c r="AL62" s="27"/>
      <c r="AM62" s="23"/>
      <c r="AN62" s="19">
        <f t="shared" ref="AN62:BX62" si="166">AN19/AN$47*100</f>
        <v>92.482022227064704</v>
      </c>
      <c r="AO62" s="19">
        <f t="shared" si="166"/>
        <v>86.670830730793242</v>
      </c>
      <c r="AP62" s="19">
        <f t="shared" si="166"/>
        <v>91.058608536744558</v>
      </c>
      <c r="AQ62" s="19">
        <f t="shared" si="166"/>
        <v>79.207297892419007</v>
      </c>
      <c r="AR62" s="19">
        <f t="shared" si="166"/>
        <v>45.934466019417478</v>
      </c>
      <c r="AS62" s="19">
        <f t="shared" si="166"/>
        <v>70.64997981429147</v>
      </c>
      <c r="AT62" s="19">
        <f t="shared" si="166"/>
        <v>90.259308510638306</v>
      </c>
      <c r="AU62" s="19">
        <f t="shared" si="166"/>
        <v>78.682457438934122</v>
      </c>
      <c r="AV62" s="19">
        <f t="shared" si="166"/>
        <v>93.161624114272868</v>
      </c>
      <c r="AW62" s="19">
        <f t="shared" si="166"/>
        <v>81.075794621026901</v>
      </c>
      <c r="AX62" s="31">
        <f t="shared" si="166"/>
        <v>99.35755872314796</v>
      </c>
      <c r="AY62" s="31">
        <f t="shared" si="166"/>
        <v>97.137307023821691</v>
      </c>
      <c r="AZ62" s="31">
        <f t="shared" si="166"/>
        <v>79.841612670986322</v>
      </c>
      <c r="BA62" s="31">
        <f t="shared" si="166"/>
        <v>99.548192771084359</v>
      </c>
      <c r="BB62" s="31">
        <f t="shared" si="166"/>
        <v>44.937027707808561</v>
      </c>
      <c r="BC62" s="31">
        <f t="shared" si="166"/>
        <v>20.986473561962015</v>
      </c>
      <c r="BD62" s="31">
        <f t="shared" si="166"/>
        <v>92.052704576976438</v>
      </c>
      <c r="BE62" s="31">
        <f t="shared" si="166"/>
        <v>32.864357864357864</v>
      </c>
      <c r="BF62" s="31">
        <f t="shared" si="166"/>
        <v>91.503811503811491</v>
      </c>
      <c r="BG62" s="31">
        <f t="shared" si="166"/>
        <v>54.976303317535539</v>
      </c>
      <c r="BH62" s="31">
        <f t="shared" si="166"/>
        <v>60.025309336332953</v>
      </c>
      <c r="BI62" s="31">
        <f t="shared" si="166"/>
        <v>75.846106367657669</v>
      </c>
      <c r="BJ62" s="31">
        <f t="shared" si="166"/>
        <v>92.652406417112303</v>
      </c>
      <c r="BK62" s="31">
        <f t="shared" si="166"/>
        <v>56.143394044521536</v>
      </c>
      <c r="BL62" s="31">
        <f t="shared" si="166"/>
        <v>93.649484536082468</v>
      </c>
      <c r="BM62" s="31">
        <f t="shared" si="166"/>
        <v>89.349535382416008</v>
      </c>
      <c r="BN62" s="31">
        <f t="shared" si="166"/>
        <v>51.152197213290464</v>
      </c>
      <c r="BO62" s="31">
        <f t="shared" si="166"/>
        <v>72.100101454176539</v>
      </c>
      <c r="BP62" s="31">
        <f t="shared" si="166"/>
        <v>93.94773039889958</v>
      </c>
      <c r="BQ62" s="31">
        <f t="shared" si="166"/>
        <v>92.381098968754813</v>
      </c>
      <c r="BR62" s="31">
        <f t="shared" si="166"/>
        <v>100</v>
      </c>
      <c r="BS62" s="31">
        <f t="shared" si="166"/>
        <v>36.820192557897478</v>
      </c>
      <c r="BT62" s="31">
        <f t="shared" si="166"/>
        <v>68.967306694343534</v>
      </c>
      <c r="BU62" s="31">
        <f t="shared" si="166"/>
        <v>93.421216266633508</v>
      </c>
      <c r="BV62" s="31">
        <f t="shared" si="166"/>
        <v>88.282544944536511</v>
      </c>
      <c r="BW62" s="31">
        <f t="shared" si="166"/>
        <v>99.016232169208067</v>
      </c>
      <c r="BX62" s="31">
        <f t="shared" si="166"/>
        <v>95.996326905417817</v>
      </c>
      <c r="BY62" s="8"/>
      <c r="CA62" s="25"/>
    </row>
    <row r="63" spans="1:79" s="6" customFormat="1" x14ac:dyDescent="0.25">
      <c r="A63" s="25"/>
      <c r="B63" s="3"/>
      <c r="C63" s="3"/>
      <c r="D63" s="3"/>
      <c r="F63" s="3"/>
      <c r="G63" s="3"/>
      <c r="H63" s="3"/>
      <c r="I63" s="25"/>
      <c r="J63" s="37"/>
      <c r="K63" s="14"/>
      <c r="L63" s="14"/>
      <c r="M63" s="14"/>
      <c r="N63" s="37"/>
      <c r="O63" s="14"/>
      <c r="P63" s="14"/>
      <c r="Q63" s="37"/>
      <c r="R63" s="37"/>
      <c r="S63" s="14"/>
      <c r="T63" s="42"/>
      <c r="U63" s="19"/>
      <c r="V63" s="19"/>
      <c r="W63" s="42"/>
      <c r="X63" s="19"/>
      <c r="Y63" s="42"/>
      <c r="Z63" s="19"/>
      <c r="AA63" s="37"/>
      <c r="AB63" s="14"/>
      <c r="AC63" s="14"/>
      <c r="AD63" s="37"/>
      <c r="AE63" s="14"/>
      <c r="AF63" s="37"/>
      <c r="AG63" s="14"/>
      <c r="AH63" s="25"/>
      <c r="AI63" s="25"/>
      <c r="AJ63" s="14"/>
      <c r="AK63" s="27"/>
      <c r="AL63" s="27"/>
      <c r="AM63" s="23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8"/>
      <c r="CA63" s="25"/>
    </row>
    <row r="64" spans="1:79" s="6" customFormat="1" x14ac:dyDescent="0.25">
      <c r="A64" s="25"/>
      <c r="B64" s="3" t="s">
        <v>117</v>
      </c>
      <c r="C64" s="3"/>
      <c r="D64" s="44" t="s">
        <v>118</v>
      </c>
      <c r="F64" s="3"/>
      <c r="G64" s="3" t="s">
        <v>121</v>
      </c>
      <c r="H64" s="3"/>
      <c r="I64" s="25"/>
      <c r="J64" s="37">
        <f t="shared" si="142"/>
        <v>76.661022528451426</v>
      </c>
      <c r="K64" s="14">
        <f t="shared" si="143"/>
        <v>4.7288654557345966</v>
      </c>
      <c r="L64" s="14">
        <f t="shared" si="144"/>
        <v>2.1481530551140295</v>
      </c>
      <c r="M64" s="14">
        <f t="shared" si="145"/>
        <v>21.20435566355879</v>
      </c>
      <c r="N64" s="37">
        <f t="shared" si="146"/>
        <v>78.30232681495049</v>
      </c>
      <c r="O64" s="14">
        <f t="shared" si="147"/>
        <v>5.1580386107104346</v>
      </c>
      <c r="P64" s="14">
        <f t="shared" si="148"/>
        <v>23.459579310154822</v>
      </c>
      <c r="Q64" s="37">
        <f t="shared" si="149"/>
        <v>75.106102678083928</v>
      </c>
      <c r="R64" s="37">
        <f t="shared" si="150"/>
        <v>0.85947861098681244</v>
      </c>
      <c r="S64" s="14">
        <f t="shared" si="151"/>
        <v>18.687672247826708</v>
      </c>
      <c r="T64" s="42">
        <f t="shared" si="152"/>
        <v>79.796164825104341</v>
      </c>
      <c r="U64" s="19">
        <f t="shared" si="153"/>
        <v>5.9566622053167748</v>
      </c>
      <c r="V64" s="19">
        <f t="shared" si="154"/>
        <v>12.900534145758032</v>
      </c>
      <c r="W64" s="42">
        <f t="shared" si="155"/>
        <v>85.752827030421116</v>
      </c>
      <c r="X64" s="19">
        <f t="shared" si="156"/>
        <v>7.9407900781261276</v>
      </c>
      <c r="Y64" s="42">
        <f t="shared" si="157"/>
        <v>73.839502619787567</v>
      </c>
      <c r="Z64" s="19">
        <f t="shared" si="158"/>
        <v>14.10062999196751</v>
      </c>
      <c r="AA64" s="37">
        <f t="shared" si="159"/>
        <v>75.499858714876282</v>
      </c>
      <c r="AB64" s="14">
        <f t="shared" si="160"/>
        <v>6.0855016380472193E-2</v>
      </c>
      <c r="AC64" s="14">
        <f t="shared" si="161"/>
        <v>23.441954115576657</v>
      </c>
      <c r="AD64" s="37">
        <f t="shared" si="162"/>
        <v>75.436749809000247</v>
      </c>
      <c r="AE64" s="14">
        <f t="shared" si="163"/>
        <v>26.612248614617286</v>
      </c>
      <c r="AF64" s="37">
        <f t="shared" si="164"/>
        <v>75.558459841761191</v>
      </c>
      <c r="AG64" s="14">
        <f t="shared" si="165"/>
        <v>20.054083658521929</v>
      </c>
      <c r="AH64" s="25"/>
      <c r="AI64" s="25"/>
      <c r="AJ64" s="14"/>
      <c r="AK64" s="27"/>
      <c r="AL64" s="27"/>
      <c r="AM64" s="23"/>
      <c r="AN64" s="19">
        <f t="shared" ref="AN64:BX64" si="167">AN21/AN$47*100</f>
        <v>93.244715624319014</v>
      </c>
      <c r="AO64" s="19">
        <f t="shared" si="167"/>
        <v>89.456589631480327</v>
      </c>
      <c r="AP64" s="19">
        <f t="shared" si="167"/>
        <v>92.846886829395629</v>
      </c>
      <c r="AQ64" s="19">
        <f t="shared" si="167"/>
        <v>80.339729474677569</v>
      </c>
      <c r="AR64" s="19">
        <f t="shared" si="167"/>
        <v>72.876213592233015</v>
      </c>
      <c r="AS64" s="19">
        <f t="shared" si="167"/>
        <v>51.688870946036872</v>
      </c>
      <c r="AT64" s="19">
        <f t="shared" si="167"/>
        <v>83.926196808510639</v>
      </c>
      <c r="AU64" s="19">
        <f t="shared" si="167"/>
        <v>67.887984209227739</v>
      </c>
      <c r="AV64" s="19">
        <f t="shared" si="167"/>
        <v>92.947924867843895</v>
      </c>
      <c r="AW64" s="19">
        <f t="shared" si="167"/>
        <v>72.74653626731866</v>
      </c>
      <c r="AX64" s="31">
        <f t="shared" si="167"/>
        <v>99.437863882754456</v>
      </c>
      <c r="AY64" s="31">
        <f t="shared" si="167"/>
        <v>97.403128514466815</v>
      </c>
      <c r="AZ64" s="31">
        <f t="shared" si="167"/>
        <v>64.866810655147589</v>
      </c>
      <c r="BA64" s="31">
        <f t="shared" si="167"/>
        <v>99.548192771084359</v>
      </c>
      <c r="BB64" s="31">
        <f t="shared" si="167"/>
        <v>50.629722921914357</v>
      </c>
      <c r="BC64" s="31">
        <f t="shared" si="167"/>
        <v>20.713212187457302</v>
      </c>
      <c r="BD64" s="31">
        <f t="shared" si="167"/>
        <v>92.912621359223309</v>
      </c>
      <c r="BE64" s="31">
        <f t="shared" si="167"/>
        <v>30.808080808080806</v>
      </c>
      <c r="BF64" s="31">
        <f t="shared" si="167"/>
        <v>89.812889812889807</v>
      </c>
      <c r="BG64" s="31">
        <f t="shared" si="167"/>
        <v>100</v>
      </c>
      <c r="BH64" s="31">
        <f t="shared" si="167"/>
        <v>59.969066366704162</v>
      </c>
      <c r="BI64" s="31">
        <f t="shared" si="167"/>
        <v>76.854233103590161</v>
      </c>
      <c r="BJ64" s="31">
        <f t="shared" si="167"/>
        <v>97.721925133689851</v>
      </c>
      <c r="BK64" s="31">
        <f t="shared" si="167"/>
        <v>73.605088175773332</v>
      </c>
      <c r="BL64" s="31">
        <f t="shared" si="167"/>
        <v>51.010309278350505</v>
      </c>
      <c r="BM64" s="31">
        <f t="shared" si="167"/>
        <v>91.446271146056716</v>
      </c>
      <c r="BN64" s="31">
        <f t="shared" si="167"/>
        <v>44.748124330117896</v>
      </c>
      <c r="BO64" s="31">
        <f t="shared" si="167"/>
        <v>72.708826513358133</v>
      </c>
      <c r="BP64" s="31">
        <f t="shared" si="167"/>
        <v>99.449793672627251</v>
      </c>
      <c r="BQ64" s="31">
        <f t="shared" si="167"/>
        <v>86.11666923195321</v>
      </c>
      <c r="BR64" s="31">
        <f t="shared" si="167"/>
        <v>99.1284663271081</v>
      </c>
      <c r="BS64" s="31">
        <f t="shared" si="167"/>
        <v>32.760863908404893</v>
      </c>
      <c r="BT64" s="31">
        <f t="shared" si="167"/>
        <v>63.051375194603011</v>
      </c>
      <c r="BU64" s="31">
        <f t="shared" si="167"/>
        <v>95.000621813207317</v>
      </c>
      <c r="BV64" s="31">
        <f t="shared" si="167"/>
        <v>88.537549407114611</v>
      </c>
      <c r="BW64" s="31">
        <f t="shared" si="167"/>
        <v>80.144285948516142</v>
      </c>
      <c r="BX64" s="31">
        <f t="shared" si="167"/>
        <v>80.110192837465561</v>
      </c>
      <c r="BY64" s="8"/>
      <c r="CA64" s="25"/>
    </row>
    <row r="65" spans="1:79" s="6" customFormat="1" x14ac:dyDescent="0.25">
      <c r="A65" s="25"/>
      <c r="B65" s="3" t="s">
        <v>117</v>
      </c>
      <c r="C65" s="3"/>
      <c r="D65" s="44" t="s">
        <v>119</v>
      </c>
      <c r="F65" s="3"/>
      <c r="G65" s="3" t="s">
        <v>121</v>
      </c>
      <c r="H65" s="3"/>
      <c r="I65" s="25"/>
      <c r="J65" s="37">
        <f t="shared" si="142"/>
        <v>75.803504261000839</v>
      </c>
      <c r="K65" s="14">
        <f t="shared" si="143"/>
        <v>3.095861937009059</v>
      </c>
      <c r="L65" s="14">
        <f t="shared" si="144"/>
        <v>2.385964287842711</v>
      </c>
      <c r="M65" s="14">
        <f t="shared" si="145"/>
        <v>21.624675896734505</v>
      </c>
      <c r="N65" s="37">
        <f t="shared" si="146"/>
        <v>74.987739010421706</v>
      </c>
      <c r="O65" s="14">
        <f t="shared" si="147"/>
        <v>4.3498165424449482</v>
      </c>
      <c r="P65" s="14">
        <f t="shared" si="148"/>
        <v>25.446035029873102</v>
      </c>
      <c r="Q65" s="37">
        <f t="shared" si="149"/>
        <v>76.576334498391589</v>
      </c>
      <c r="R65" s="37">
        <f t="shared" si="150"/>
        <v>0.49149130361620763</v>
      </c>
      <c r="S65" s="14">
        <f t="shared" si="151"/>
        <v>17.204413949172153</v>
      </c>
      <c r="T65" s="42">
        <f t="shared" si="152"/>
        <v>79.285722410825315</v>
      </c>
      <c r="U65" s="19">
        <f t="shared" si="153"/>
        <v>1.985084938683535</v>
      </c>
      <c r="V65" s="19">
        <f t="shared" si="154"/>
        <v>12.143033554329168</v>
      </c>
      <c r="W65" s="42">
        <f t="shared" si="155"/>
        <v>81.270807349508857</v>
      </c>
      <c r="X65" s="19">
        <f t="shared" si="156"/>
        <v>11.898526348918187</v>
      </c>
      <c r="Y65" s="42">
        <f t="shared" si="157"/>
        <v>77.300637472141787</v>
      </c>
      <c r="Z65" s="19">
        <f t="shared" si="158"/>
        <v>12.060284992472223</v>
      </c>
      <c r="AA65" s="37">
        <f t="shared" si="159"/>
        <v>74.513793835139893</v>
      </c>
      <c r="AB65" s="14">
        <f t="shared" si="160"/>
        <v>1.8732403001452056</v>
      </c>
      <c r="AC65" s="14">
        <f t="shared" si="161"/>
        <v>24.084329376297184</v>
      </c>
      <c r="AD65" s="37">
        <f t="shared" si="162"/>
        <v>72.571174264618961</v>
      </c>
      <c r="AE65" s="14">
        <f t="shared" si="163"/>
        <v>28.654219698624182</v>
      </c>
      <c r="AF65" s="37">
        <f t="shared" si="164"/>
        <v>76.317654864909372</v>
      </c>
      <c r="AG65" s="14">
        <f t="shared" si="165"/>
        <v>18.694982273190689</v>
      </c>
      <c r="AH65" s="25"/>
      <c r="AI65" s="25"/>
      <c r="AJ65" s="14"/>
      <c r="AK65" s="27"/>
      <c r="AL65" s="27"/>
      <c r="AM65" s="23"/>
      <c r="AN65" s="19">
        <f t="shared" ref="AN65:BX65" si="168">AN22/AN$47*100</f>
        <v>90.106777075615611</v>
      </c>
      <c r="AO65" s="19">
        <f t="shared" si="168"/>
        <v>84.3472829481574</v>
      </c>
      <c r="AP65" s="19">
        <f t="shared" si="168"/>
        <v>86.463908105991379</v>
      </c>
      <c r="AQ65" s="19">
        <f t="shared" si="168"/>
        <v>87.669078326517777</v>
      </c>
      <c r="AR65" s="19">
        <f t="shared" si="168"/>
        <v>57.766990291262132</v>
      </c>
      <c r="AS65" s="19">
        <f t="shared" si="168"/>
        <v>59.53438299017629</v>
      </c>
      <c r="AT65" s="19">
        <f t="shared" si="168"/>
        <v>79.122340425531917</v>
      </c>
      <c r="AU65" s="19">
        <f t="shared" si="168"/>
        <v>68.406118924253647</v>
      </c>
      <c r="AV65" s="19">
        <f t="shared" si="168"/>
        <v>92.936677539084471</v>
      </c>
      <c r="AW65" s="19">
        <f t="shared" si="168"/>
        <v>86.503667481662589</v>
      </c>
      <c r="AX65" s="31">
        <f t="shared" si="168"/>
        <v>99.397711302951208</v>
      </c>
      <c r="AY65" s="31">
        <f t="shared" si="168"/>
        <v>97.280441672630616</v>
      </c>
      <c r="AZ65" s="31">
        <f t="shared" si="168"/>
        <v>48.380129589632823</v>
      </c>
      <c r="BA65" s="31">
        <f t="shared" si="168"/>
        <v>99.548192771084359</v>
      </c>
      <c r="BB65" s="31">
        <f t="shared" si="168"/>
        <v>46.498740554156171</v>
      </c>
      <c r="BC65" s="31">
        <f t="shared" si="168"/>
        <v>17.379423418499794</v>
      </c>
      <c r="BD65" s="31">
        <f t="shared" si="168"/>
        <v>92.954230235783626</v>
      </c>
      <c r="BE65" s="31">
        <f t="shared" si="168"/>
        <v>28.679653679653683</v>
      </c>
      <c r="BF65" s="31">
        <f t="shared" si="168"/>
        <v>90.589050589050572</v>
      </c>
      <c r="BG65" s="31">
        <f t="shared" si="168"/>
        <v>95.829383886255911</v>
      </c>
      <c r="BH65" s="31">
        <f t="shared" si="168"/>
        <v>51.026434195725535</v>
      </c>
      <c r="BI65" s="31">
        <f t="shared" si="168"/>
        <v>78.952782635531321</v>
      </c>
      <c r="BJ65" s="31">
        <f t="shared" si="168"/>
        <v>96.909090909090907</v>
      </c>
      <c r="BK65" s="31">
        <f t="shared" si="168"/>
        <v>66.204105232726207</v>
      </c>
      <c r="BL65" s="31">
        <f t="shared" si="168"/>
        <v>54.628865979381445</v>
      </c>
      <c r="BM65" s="31">
        <f t="shared" si="168"/>
        <v>88.039075530140593</v>
      </c>
      <c r="BN65" s="31">
        <f t="shared" si="168"/>
        <v>52.036441586280823</v>
      </c>
      <c r="BO65" s="31">
        <f t="shared" si="168"/>
        <v>70.781197159283067</v>
      </c>
      <c r="BP65" s="31">
        <f t="shared" si="168"/>
        <v>85.396607060981211</v>
      </c>
      <c r="BQ65" s="31">
        <f t="shared" si="168"/>
        <v>82.361089733723261</v>
      </c>
      <c r="BR65" s="31">
        <f t="shared" si="168"/>
        <v>97.872099603848341</v>
      </c>
      <c r="BS65" s="31">
        <f t="shared" si="168"/>
        <v>31.667967733541502</v>
      </c>
      <c r="BT65" s="31">
        <f t="shared" si="168"/>
        <v>73.326414115204983</v>
      </c>
      <c r="BU65" s="31">
        <f t="shared" si="168"/>
        <v>93.16005471956224</v>
      </c>
      <c r="BV65" s="31">
        <f t="shared" si="168"/>
        <v>85.923753665689134</v>
      </c>
      <c r="BW65" s="31">
        <f t="shared" si="168"/>
        <v>95.589440891949494</v>
      </c>
      <c r="BX65" s="31">
        <f t="shared" si="168"/>
        <v>91.460055096418728</v>
      </c>
      <c r="BY65" s="8"/>
      <c r="CA65" s="25"/>
    </row>
    <row r="66" spans="1:79" s="6" customFormat="1" x14ac:dyDescent="0.25">
      <c r="A66" s="25"/>
      <c r="B66" s="3" t="s">
        <v>117</v>
      </c>
      <c r="C66" s="3"/>
      <c r="D66" s="44" t="s">
        <v>120</v>
      </c>
      <c r="F66" s="3"/>
      <c r="G66" s="3" t="s">
        <v>121</v>
      </c>
      <c r="H66" s="3"/>
      <c r="I66" s="25"/>
      <c r="J66" s="37">
        <f t="shared" si="142"/>
        <v>77.940796659510866</v>
      </c>
      <c r="K66" s="14">
        <f t="shared" si="143"/>
        <v>7.8569567568848981</v>
      </c>
      <c r="L66" s="14">
        <f t="shared" si="144"/>
        <v>4.2805061144390066</v>
      </c>
      <c r="M66" s="14">
        <f t="shared" si="145"/>
        <v>21.553771838007354</v>
      </c>
      <c r="N66" s="37">
        <f t="shared" si="146"/>
        <v>82.336992128394158</v>
      </c>
      <c r="O66" s="14">
        <f t="shared" si="147"/>
        <v>4.5847776563311839</v>
      </c>
      <c r="P66" s="14">
        <f t="shared" si="148"/>
        <v>19.972744520060935</v>
      </c>
      <c r="Q66" s="37">
        <f t="shared" si="149"/>
        <v>73.775979899516145</v>
      </c>
      <c r="R66" s="37">
        <f t="shared" si="150"/>
        <v>4.5769703930246664</v>
      </c>
      <c r="S66" s="14">
        <f t="shared" si="151"/>
        <v>22.160981183699789</v>
      </c>
      <c r="T66" s="42">
        <f t="shared" si="152"/>
        <v>77.995209821182002</v>
      </c>
      <c r="U66" s="19">
        <f t="shared" si="153"/>
        <v>10.96423892191274</v>
      </c>
      <c r="V66" s="19">
        <f t="shared" si="154"/>
        <v>21.124604035102728</v>
      </c>
      <c r="W66" s="42">
        <f t="shared" si="155"/>
        <v>88.959448743094754</v>
      </c>
      <c r="X66" s="19">
        <f t="shared" si="156"/>
        <v>7.3675779097568856</v>
      </c>
      <c r="Y66" s="42">
        <f t="shared" si="157"/>
        <v>67.030970899269278</v>
      </c>
      <c r="Z66" s="19">
        <f t="shared" si="158"/>
        <v>24.449693592146446</v>
      </c>
      <c r="AA66" s="37">
        <f t="shared" si="159"/>
        <v>77.920643636669681</v>
      </c>
      <c r="AB66" s="14">
        <f t="shared" si="160"/>
        <v>1.8024908725568878</v>
      </c>
      <c r="AC66" s="14">
        <f t="shared" si="161"/>
        <v>21.710535457718738</v>
      </c>
      <c r="AD66" s="37">
        <f t="shared" si="162"/>
        <v>79.789893430432386</v>
      </c>
      <c r="AE66" s="14">
        <f t="shared" si="163"/>
        <v>22.54117342773953</v>
      </c>
      <c r="AF66" s="37">
        <f t="shared" si="164"/>
        <v>76.18491168531861</v>
      </c>
      <c r="AG66" s="14">
        <f t="shared" si="165"/>
        <v>20.759538263452068</v>
      </c>
      <c r="AH66" s="25"/>
      <c r="AI66" s="25"/>
      <c r="AJ66" s="14"/>
      <c r="AK66" s="27"/>
      <c r="AL66" s="27"/>
      <c r="AM66" s="23"/>
      <c r="AN66" s="19">
        <f t="shared" ref="AN66:BX66" si="169">AN23/AN$47*100</f>
        <v>93.244715624319014</v>
      </c>
      <c r="AO66" s="19">
        <f t="shared" si="169"/>
        <v>94.241099312929421</v>
      </c>
      <c r="AP66" s="19">
        <f t="shared" si="169"/>
        <v>91.946221119958224</v>
      </c>
      <c r="AQ66" s="19">
        <f t="shared" si="169"/>
        <v>90.972003774771949</v>
      </c>
      <c r="AR66" s="19">
        <f t="shared" si="169"/>
        <v>74.393203883495147</v>
      </c>
      <c r="AS66" s="19">
        <f t="shared" si="169"/>
        <v>23.415421881308031</v>
      </c>
      <c r="AT66" s="19">
        <f t="shared" si="169"/>
        <v>65.39228723404257</v>
      </c>
      <c r="AU66" s="19">
        <f t="shared" si="169"/>
        <v>66.271897359980258</v>
      </c>
      <c r="AV66" s="19">
        <f t="shared" si="169"/>
        <v>93.555280620852557</v>
      </c>
      <c r="AW66" s="19">
        <f t="shared" si="169"/>
        <v>86.519967400162983</v>
      </c>
      <c r="AX66" s="31">
        <f t="shared" si="169"/>
        <v>99.528207187311793</v>
      </c>
      <c r="AY66" s="31">
        <f t="shared" si="169"/>
        <v>97.50536754933033</v>
      </c>
      <c r="AZ66" s="31">
        <f t="shared" si="169"/>
        <v>42.836573074154067</v>
      </c>
      <c r="BA66" s="31">
        <f t="shared" si="169"/>
        <v>99.548192771084359</v>
      </c>
      <c r="BB66" s="31">
        <f t="shared" si="169"/>
        <v>80.85642317380352</v>
      </c>
      <c r="BC66" s="31">
        <f t="shared" si="169"/>
        <v>36.1798059844241</v>
      </c>
      <c r="BD66" s="31">
        <f t="shared" si="169"/>
        <v>92.357836338418878</v>
      </c>
      <c r="BE66" s="31">
        <f t="shared" si="169"/>
        <v>44.769119769119769</v>
      </c>
      <c r="BF66" s="31">
        <f t="shared" si="169"/>
        <v>94.026334026334027</v>
      </c>
      <c r="BG66" s="31">
        <f t="shared" si="169"/>
        <v>96.777251184834128</v>
      </c>
      <c r="BH66" s="31">
        <f t="shared" si="169"/>
        <v>77.080989876265463</v>
      </c>
      <c r="BI66" s="31">
        <f t="shared" si="169"/>
        <v>77.214278366423216</v>
      </c>
      <c r="BJ66" s="31">
        <f t="shared" si="169"/>
        <v>98.588235294117652</v>
      </c>
      <c r="BK66" s="31">
        <f t="shared" si="169"/>
        <v>95.374385660595536</v>
      </c>
      <c r="BL66" s="31">
        <f t="shared" si="169"/>
        <v>51.123711340206192</v>
      </c>
      <c r="BM66" s="31">
        <f t="shared" si="169"/>
        <v>89.921372408863476</v>
      </c>
      <c r="BN66" s="31">
        <f t="shared" si="169"/>
        <v>40.058949624866017</v>
      </c>
      <c r="BO66" s="31">
        <f t="shared" si="169"/>
        <v>68.904294893473121</v>
      </c>
      <c r="BP66" s="31">
        <f t="shared" si="169"/>
        <v>87.391104997707473</v>
      </c>
      <c r="BQ66" s="31">
        <f t="shared" si="169"/>
        <v>69.078036016623059</v>
      </c>
      <c r="BR66" s="31">
        <f t="shared" si="169"/>
        <v>99.060554612337299</v>
      </c>
      <c r="BS66" s="31">
        <f t="shared" si="169"/>
        <v>34.113973458235755</v>
      </c>
      <c r="BT66" s="31">
        <f t="shared" si="169"/>
        <v>67.514270887389728</v>
      </c>
      <c r="BU66" s="31">
        <f t="shared" si="169"/>
        <v>97.152095510508644</v>
      </c>
      <c r="BV66" s="31">
        <f t="shared" si="169"/>
        <v>90.972842024735428</v>
      </c>
      <c r="BW66" s="31">
        <f t="shared" si="169"/>
        <v>90.211510083620269</v>
      </c>
      <c r="BX66" s="31">
        <f t="shared" si="169"/>
        <v>85.711662075298435</v>
      </c>
      <c r="BY66" s="8"/>
      <c r="CA66" s="25"/>
    </row>
    <row r="67" spans="1:79" s="6" customFormat="1" x14ac:dyDescent="0.25">
      <c r="A67" s="25"/>
      <c r="B67" s="3" t="s">
        <v>116</v>
      </c>
      <c r="C67" s="3"/>
      <c r="D67" s="44" t="s">
        <v>118</v>
      </c>
      <c r="F67" s="3" t="s">
        <v>101</v>
      </c>
      <c r="G67" s="3" t="s">
        <v>121</v>
      </c>
      <c r="H67" s="3"/>
      <c r="I67" s="25"/>
      <c r="J67" s="37">
        <f t="shared" si="142"/>
        <v>79.232261755489432</v>
      </c>
      <c r="K67" s="14">
        <f t="shared" si="143"/>
        <v>4.1005338791337209</v>
      </c>
      <c r="L67" s="14">
        <f t="shared" si="144"/>
        <v>3.8030792035763454</v>
      </c>
      <c r="M67" s="14">
        <f t="shared" si="145"/>
        <v>20.154397934668943</v>
      </c>
      <c r="N67" s="37">
        <f t="shared" si="146"/>
        <v>75.326396627492088</v>
      </c>
      <c r="O67" s="14">
        <f t="shared" si="147"/>
        <v>3.1428737778118858</v>
      </c>
      <c r="P67" s="14">
        <f t="shared" si="148"/>
        <v>22.749532328042232</v>
      </c>
      <c r="Q67" s="37">
        <f t="shared" si="149"/>
        <v>82.932555034644778</v>
      </c>
      <c r="R67" s="37">
        <f t="shared" si="150"/>
        <v>1.0798917412064029</v>
      </c>
      <c r="S67" s="14">
        <f t="shared" si="151"/>
        <v>16.509795617944501</v>
      </c>
      <c r="T67" s="42">
        <f t="shared" si="152"/>
        <v>82.195038819090513</v>
      </c>
      <c r="U67" s="19">
        <f t="shared" si="153"/>
        <v>2.3289356236479151</v>
      </c>
      <c r="V67" s="19">
        <f t="shared" si="154"/>
        <v>11.914415246794322</v>
      </c>
      <c r="W67" s="42">
        <f t="shared" si="155"/>
        <v>79.866103195442591</v>
      </c>
      <c r="X67" s="19">
        <f t="shared" si="156"/>
        <v>14.379372273317385</v>
      </c>
      <c r="Y67" s="42">
        <f t="shared" si="157"/>
        <v>84.523974442738421</v>
      </c>
      <c r="Z67" s="19">
        <f t="shared" si="158"/>
        <v>8.1420115507933772</v>
      </c>
      <c r="AA67" s="37">
        <f t="shared" si="159"/>
        <v>78.134936917118665</v>
      </c>
      <c r="AB67" s="14">
        <f t="shared" si="160"/>
        <v>4.391917660253398</v>
      </c>
      <c r="AC67" s="14">
        <f t="shared" si="161"/>
        <v>22.352037193916097</v>
      </c>
      <c r="AD67" s="37">
        <f t="shared" si="162"/>
        <v>73.580355639818819</v>
      </c>
      <c r="AE67" s="14">
        <f t="shared" si="163"/>
        <v>25.021887339528206</v>
      </c>
      <c r="AF67" s="37">
        <f t="shared" si="164"/>
        <v>82.364190960325615</v>
      </c>
      <c r="AG67" s="14">
        <f t="shared" si="165"/>
        <v>18.5746492148334</v>
      </c>
      <c r="AH67" s="25"/>
      <c r="AI67" s="25"/>
      <c r="AJ67" s="14"/>
      <c r="AK67" s="27"/>
      <c r="AL67" s="27"/>
      <c r="AM67" s="23"/>
      <c r="AN67" s="19">
        <f t="shared" ref="AN67:BX67" si="170">AN24/AN$47*100</f>
        <v>92.601874046633242</v>
      </c>
      <c r="AO67" s="19">
        <f t="shared" si="170"/>
        <v>86.433479075577765</v>
      </c>
      <c r="AP67" s="19">
        <f t="shared" si="170"/>
        <v>89.844667797937603</v>
      </c>
      <c r="AQ67" s="19">
        <f t="shared" si="170"/>
        <v>77.477194086190622</v>
      </c>
      <c r="AR67" s="19">
        <f t="shared" si="170"/>
        <v>52.97330097087378</v>
      </c>
      <c r="AS67" s="19">
        <f t="shared" si="170"/>
        <v>71.807293769344639</v>
      </c>
      <c r="AT67" s="19">
        <f t="shared" si="170"/>
        <v>91.090425531914903</v>
      </c>
      <c r="AU67" s="19">
        <f t="shared" si="170"/>
        <v>78.411053540587218</v>
      </c>
      <c r="AV67" s="19">
        <f t="shared" si="170"/>
        <v>93.307839388145311</v>
      </c>
      <c r="AW67" s="19">
        <f t="shared" si="170"/>
        <v>88.003259983700076</v>
      </c>
      <c r="AX67" s="31">
        <f t="shared" si="170"/>
        <v>99.528207187311793</v>
      </c>
      <c r="AY67" s="31">
        <f t="shared" si="170"/>
        <v>97.597382680707483</v>
      </c>
      <c r="AZ67" s="31">
        <f t="shared" si="170"/>
        <v>71.202303815694748</v>
      </c>
      <c r="BA67" s="31">
        <f t="shared" si="170"/>
        <v>99.548192771084359</v>
      </c>
      <c r="BB67" s="31">
        <f t="shared" si="170"/>
        <v>45.289672544080602</v>
      </c>
      <c r="BC67" s="31">
        <f t="shared" si="170"/>
        <v>17.96693537368493</v>
      </c>
      <c r="BD67" s="31">
        <f t="shared" si="170"/>
        <v>91.303744798890435</v>
      </c>
      <c r="BE67" s="31">
        <f t="shared" si="170"/>
        <v>44.22799422799423</v>
      </c>
      <c r="BF67" s="31">
        <f t="shared" si="170"/>
        <v>80.498960498960486</v>
      </c>
      <c r="BG67" s="31">
        <f t="shared" si="170"/>
        <v>84.976303317535539</v>
      </c>
      <c r="BH67" s="31">
        <f t="shared" si="170"/>
        <v>51.996625421822259</v>
      </c>
      <c r="BI67" s="31">
        <f t="shared" si="170"/>
        <v>76.771937043514043</v>
      </c>
      <c r="BJ67" s="31">
        <f t="shared" si="170"/>
        <v>95.63636363636364</v>
      </c>
      <c r="BK67" s="31">
        <f t="shared" si="170"/>
        <v>59.121133275513152</v>
      </c>
      <c r="BL67" s="31">
        <f t="shared" si="170"/>
        <v>93.587628865979383</v>
      </c>
      <c r="BM67" s="31">
        <f t="shared" si="170"/>
        <v>95.520609959494891</v>
      </c>
      <c r="BN67" s="31">
        <f t="shared" si="170"/>
        <v>63.879957127545552</v>
      </c>
      <c r="BO67" s="31">
        <f t="shared" si="170"/>
        <v>78.745350016909029</v>
      </c>
      <c r="BP67" s="31">
        <f t="shared" si="170"/>
        <v>96.217331499312237</v>
      </c>
      <c r="BQ67" s="31">
        <f t="shared" si="170"/>
        <v>91.242111743881793</v>
      </c>
      <c r="BR67" s="31">
        <f t="shared" si="170"/>
        <v>98.585172608941704</v>
      </c>
      <c r="BS67" s="31">
        <f t="shared" si="170"/>
        <v>32.96903460837887</v>
      </c>
      <c r="BT67" s="31">
        <f t="shared" si="170"/>
        <v>70.576024909185264</v>
      </c>
      <c r="BU67" s="31">
        <f t="shared" si="170"/>
        <v>94.142519587116041</v>
      </c>
      <c r="BV67" s="31">
        <f t="shared" si="170"/>
        <v>88.320795613923224</v>
      </c>
      <c r="BW67" s="31">
        <f t="shared" si="170"/>
        <v>98.639121167404483</v>
      </c>
      <c r="BX67" s="31">
        <f t="shared" si="170"/>
        <v>91.55188246097336</v>
      </c>
      <c r="BY67" s="8"/>
      <c r="CA67" s="25"/>
    </row>
    <row r="68" spans="1:79" s="6" customFormat="1" x14ac:dyDescent="0.25">
      <c r="A68" s="25"/>
      <c r="B68" s="3" t="s">
        <v>116</v>
      </c>
      <c r="C68" s="3"/>
      <c r="D68" s="44" t="s">
        <v>119</v>
      </c>
      <c r="F68" s="3" t="s">
        <v>101</v>
      </c>
      <c r="G68" s="3" t="s">
        <v>121</v>
      </c>
      <c r="H68" s="3"/>
      <c r="I68" s="25"/>
      <c r="J68" s="37">
        <f t="shared" si="142"/>
        <v>76.094743434911848</v>
      </c>
      <c r="K68" s="14">
        <f t="shared" si="143"/>
        <v>6.0359676177416741</v>
      </c>
      <c r="L68" s="14">
        <f t="shared" si="144"/>
        <v>4.0226810397787531</v>
      </c>
      <c r="M68" s="14">
        <f t="shared" si="145"/>
        <v>21.884380835738956</v>
      </c>
      <c r="N68" s="37">
        <f t="shared" si="146"/>
        <v>72.06402874004938</v>
      </c>
      <c r="O68" s="14">
        <f t="shared" si="147"/>
        <v>7.9125319457879</v>
      </c>
      <c r="P68" s="14">
        <f t="shared" si="148"/>
        <v>26.419800527793686</v>
      </c>
      <c r="Q68" s="37">
        <f t="shared" si="149"/>
        <v>79.913315251097345</v>
      </c>
      <c r="R68" s="37">
        <f t="shared" si="150"/>
        <v>0.35612097634786011</v>
      </c>
      <c r="S68" s="14">
        <f t="shared" si="151"/>
        <v>15.537175976935995</v>
      </c>
      <c r="T68" s="42">
        <f t="shared" si="152"/>
        <v>81.965683330805163</v>
      </c>
      <c r="U68" s="19">
        <f t="shared" si="153"/>
        <v>1.5275582198267514</v>
      </c>
      <c r="V68" s="19">
        <f t="shared" si="154"/>
        <v>9.8422489387872574</v>
      </c>
      <c r="W68" s="42">
        <f t="shared" si="155"/>
        <v>83.493241550631907</v>
      </c>
      <c r="X68" s="19">
        <f t="shared" si="156"/>
        <v>10.900308380093715</v>
      </c>
      <c r="Y68" s="42">
        <f t="shared" si="157"/>
        <v>80.438125110978405</v>
      </c>
      <c r="Z68" s="19">
        <f t="shared" si="158"/>
        <v>8.3818934218386349</v>
      </c>
      <c r="AA68" s="37">
        <f t="shared" si="159"/>
        <v>73.920321251247657</v>
      </c>
      <c r="AB68" s="14">
        <f t="shared" si="160"/>
        <v>6.0288527496132929</v>
      </c>
      <c r="AC68" s="14">
        <f t="shared" si="161"/>
        <v>24.55472315961724</v>
      </c>
      <c r="AD68" s="37">
        <f t="shared" si="162"/>
        <v>67.668177659056099</v>
      </c>
      <c r="AE68" s="14">
        <f t="shared" si="163"/>
        <v>29.175439816098468</v>
      </c>
      <c r="AF68" s="37">
        <f t="shared" si="164"/>
        <v>79.725883158282684</v>
      </c>
      <c r="AG68" s="14">
        <f t="shared" si="165"/>
        <v>17.389494498434104</v>
      </c>
      <c r="AH68" s="25"/>
      <c r="AI68" s="25"/>
      <c r="AJ68" s="14"/>
      <c r="AK68" s="27"/>
      <c r="AL68" s="27"/>
      <c r="AM68" s="23"/>
      <c r="AN68" s="19">
        <f t="shared" ref="AN68:BX68" si="171">AN25/AN$47*100</f>
        <v>90.302898234909563</v>
      </c>
      <c r="AO68" s="19">
        <f t="shared" si="171"/>
        <v>85.671455340412237</v>
      </c>
      <c r="AP68" s="19">
        <f t="shared" si="171"/>
        <v>91.084714789192006</v>
      </c>
      <c r="AQ68" s="19">
        <f t="shared" si="171"/>
        <v>88.392576281849642</v>
      </c>
      <c r="AR68" s="19">
        <f t="shared" si="171"/>
        <v>62.014563106796118</v>
      </c>
      <c r="AS68" s="19">
        <f t="shared" si="171"/>
        <v>68.887094603687245</v>
      </c>
      <c r="AT68" s="19">
        <f t="shared" si="171"/>
        <v>78.6402925531915</v>
      </c>
      <c r="AU68" s="19">
        <f t="shared" si="171"/>
        <v>75.252899087095983</v>
      </c>
      <c r="AV68" s="19">
        <f t="shared" si="171"/>
        <v>92.531773703745358</v>
      </c>
      <c r="AW68" s="19">
        <f t="shared" si="171"/>
        <v>86.87856560717195</v>
      </c>
      <c r="AX68" s="31">
        <f t="shared" si="171"/>
        <v>99.3073679983939</v>
      </c>
      <c r="AY68" s="31">
        <f t="shared" si="171"/>
        <v>97.1782026377671</v>
      </c>
      <c r="AZ68" s="31">
        <f t="shared" si="171"/>
        <v>43.628509719222457</v>
      </c>
      <c r="BA68" s="31">
        <f t="shared" si="171"/>
        <v>99.558232931726906</v>
      </c>
      <c r="BB68" s="31">
        <f t="shared" si="171"/>
        <v>36.272040302267001</v>
      </c>
      <c r="BC68" s="31">
        <f t="shared" si="171"/>
        <v>14.974723322858315</v>
      </c>
      <c r="BD68" s="31">
        <f t="shared" si="171"/>
        <v>93.800277392510395</v>
      </c>
      <c r="BE68" s="31">
        <f t="shared" si="171"/>
        <v>29.509379509379507</v>
      </c>
      <c r="BF68" s="31">
        <f t="shared" si="171"/>
        <v>84.476784476784474</v>
      </c>
      <c r="BG68" s="31">
        <f t="shared" si="171"/>
        <v>52.796208530805686</v>
      </c>
      <c r="BH68" s="31">
        <f t="shared" si="171"/>
        <v>52.502812148481439</v>
      </c>
      <c r="BI68" s="31">
        <f t="shared" si="171"/>
        <v>79.179096800740666</v>
      </c>
      <c r="BJ68" s="31">
        <f t="shared" si="171"/>
        <v>96.502673796791456</v>
      </c>
      <c r="BK68" s="31">
        <f t="shared" si="171"/>
        <v>53.425845620121414</v>
      </c>
      <c r="BL68" s="31">
        <f t="shared" si="171"/>
        <v>93.577319587628864</v>
      </c>
      <c r="BM68" s="31">
        <f t="shared" si="171"/>
        <v>88.253514415058376</v>
      </c>
      <c r="BN68" s="31">
        <f t="shared" si="171"/>
        <v>69.024651661307615</v>
      </c>
      <c r="BO68" s="31">
        <f t="shared" si="171"/>
        <v>71.964829218802834</v>
      </c>
      <c r="BP68" s="31">
        <f t="shared" si="171"/>
        <v>85.236130215497482</v>
      </c>
      <c r="BQ68" s="31">
        <f t="shared" si="171"/>
        <v>83.084500538710174</v>
      </c>
      <c r="BR68" s="31">
        <f t="shared" si="171"/>
        <v>99.739671760045283</v>
      </c>
      <c r="BS68" s="31">
        <f t="shared" si="171"/>
        <v>35.154826958105645</v>
      </c>
      <c r="BT68" s="31">
        <f t="shared" si="171"/>
        <v>70.835495588998441</v>
      </c>
      <c r="BU68" s="31">
        <f t="shared" si="171"/>
        <v>96.555154831488622</v>
      </c>
      <c r="BV68" s="31">
        <f t="shared" si="171"/>
        <v>89.557567257426996</v>
      </c>
      <c r="BW68" s="31">
        <f t="shared" si="171"/>
        <v>91.965896048532542</v>
      </c>
      <c r="BX68" s="31">
        <f t="shared" si="171"/>
        <v>87.786960514233243</v>
      </c>
      <c r="BY68" s="8"/>
      <c r="CA68" s="25"/>
    </row>
    <row r="69" spans="1:79" s="6" customFormat="1" x14ac:dyDescent="0.25">
      <c r="A69" s="25"/>
      <c r="B69" s="3" t="s">
        <v>116</v>
      </c>
      <c r="C69" s="3"/>
      <c r="D69" s="44" t="s">
        <v>120</v>
      </c>
      <c r="F69" s="3" t="s">
        <v>101</v>
      </c>
      <c r="G69" s="3" t="s">
        <v>121</v>
      </c>
      <c r="H69" s="3"/>
      <c r="I69" s="25"/>
      <c r="J69" s="37">
        <f t="shared" si="142"/>
        <v>81.0288353538715</v>
      </c>
      <c r="K69" s="14">
        <f t="shared" si="143"/>
        <v>3.5597064441866237</v>
      </c>
      <c r="L69" s="14">
        <f t="shared" si="144"/>
        <v>2.7414414197303003</v>
      </c>
      <c r="M69" s="14">
        <f t="shared" si="145"/>
        <v>19.181614588738732</v>
      </c>
      <c r="N69" s="37">
        <f t="shared" si="146"/>
        <v>81.629099243187284</v>
      </c>
      <c r="O69" s="14">
        <f t="shared" si="147"/>
        <v>4.5481257996027011</v>
      </c>
      <c r="P69" s="14">
        <f t="shared" si="148"/>
        <v>20.451448212238979</v>
      </c>
      <c r="Q69" s="37">
        <f t="shared" si="149"/>
        <v>80.460164300835473</v>
      </c>
      <c r="R69" s="37">
        <f t="shared" si="150"/>
        <v>0.95063605554138775</v>
      </c>
      <c r="S69" s="14">
        <f t="shared" si="151"/>
        <v>17.877108639872752</v>
      </c>
      <c r="T69" s="42">
        <f t="shared" si="152"/>
        <v>85.029857966450834</v>
      </c>
      <c r="U69" s="19">
        <f t="shared" si="153"/>
        <v>3.1687563206070095</v>
      </c>
      <c r="V69" s="19">
        <f t="shared" si="154"/>
        <v>12.359376708506035</v>
      </c>
      <c r="W69" s="42">
        <f t="shared" si="155"/>
        <v>88.19861428705785</v>
      </c>
      <c r="X69" s="19">
        <f t="shared" si="156"/>
        <v>12.348089338797104</v>
      </c>
      <c r="Y69" s="42">
        <f t="shared" si="157"/>
        <v>81.861101645843831</v>
      </c>
      <c r="Z69" s="19">
        <f t="shared" si="158"/>
        <v>11.530439787268817</v>
      </c>
      <c r="AA69" s="37">
        <f t="shared" si="159"/>
        <v>79.546975126990233</v>
      </c>
      <c r="AB69" s="14">
        <f t="shared" si="160"/>
        <v>0.42873342345430387</v>
      </c>
      <c r="AC69" s="14">
        <f t="shared" si="161"/>
        <v>20.964394158852169</v>
      </c>
      <c r="AD69" s="37">
        <f t="shared" si="162"/>
        <v>79.102362687852448</v>
      </c>
      <c r="AE69" s="14">
        <f t="shared" si="163"/>
        <v>22.304785363387904</v>
      </c>
      <c r="AF69" s="37">
        <f t="shared" si="164"/>
        <v>79.959829534761056</v>
      </c>
      <c r="AG69" s="14">
        <f t="shared" si="165"/>
        <v>19.628980450122629</v>
      </c>
      <c r="AH69" s="25"/>
      <c r="AI69" s="25"/>
      <c r="AJ69" s="14"/>
      <c r="AK69" s="27"/>
      <c r="AL69" s="27"/>
      <c r="AM69" s="23"/>
      <c r="AN69" s="19">
        <f t="shared" ref="AN69:BX69" si="172">AN26/AN$47*100</f>
        <v>94.900849858356935</v>
      </c>
      <c r="AO69" s="19">
        <f t="shared" si="172"/>
        <v>93.229231730168635</v>
      </c>
      <c r="AP69" s="19">
        <f t="shared" si="172"/>
        <v>94.804855762955214</v>
      </c>
      <c r="AQ69" s="19">
        <f t="shared" si="172"/>
        <v>94.526580685750233</v>
      </c>
      <c r="AR69" s="19">
        <f t="shared" si="172"/>
        <v>63.53155339805825</v>
      </c>
      <c r="AS69" s="19">
        <f t="shared" si="172"/>
        <v>64.419324451621591</v>
      </c>
      <c r="AT69" s="19">
        <f t="shared" si="172"/>
        <v>77.543218085106375</v>
      </c>
      <c r="AU69" s="19">
        <f t="shared" si="172"/>
        <v>78.040957315568718</v>
      </c>
      <c r="AV69" s="19">
        <f t="shared" si="172"/>
        <v>94.387582949049602</v>
      </c>
      <c r="AW69" s="19">
        <f t="shared" si="172"/>
        <v>94.914425427872857</v>
      </c>
      <c r="AX69" s="31">
        <f t="shared" si="172"/>
        <v>99.247139128689028</v>
      </c>
      <c r="AY69" s="31">
        <f t="shared" si="172"/>
        <v>97.628054391166543</v>
      </c>
      <c r="AZ69" s="31">
        <f t="shared" si="172"/>
        <v>61.339092872570191</v>
      </c>
      <c r="BA69" s="31">
        <f t="shared" si="172"/>
        <v>99.558232931726906</v>
      </c>
      <c r="BB69" s="31">
        <f t="shared" si="172"/>
        <v>91.435768261964725</v>
      </c>
      <c r="BC69" s="31">
        <f t="shared" si="172"/>
        <v>33.0782893837956</v>
      </c>
      <c r="BD69" s="31">
        <f t="shared" si="172"/>
        <v>93.28710124826631</v>
      </c>
      <c r="BE69" s="31">
        <f t="shared" si="172"/>
        <v>38.81673881673882</v>
      </c>
      <c r="BF69" s="31">
        <f t="shared" si="172"/>
        <v>100</v>
      </c>
      <c r="BG69" s="31">
        <f t="shared" si="172"/>
        <v>74.407582938388614</v>
      </c>
      <c r="BH69" s="31">
        <f t="shared" si="172"/>
        <v>66.732283464566919</v>
      </c>
      <c r="BI69" s="31">
        <f t="shared" si="172"/>
        <v>77.131982306347098</v>
      </c>
      <c r="BJ69" s="31">
        <f t="shared" si="172"/>
        <v>95.668449197860966</v>
      </c>
      <c r="BK69" s="31">
        <f t="shared" si="172"/>
        <v>59.525874530211041</v>
      </c>
      <c r="BL69" s="31">
        <f t="shared" si="172"/>
        <v>93.876288659793815</v>
      </c>
      <c r="BM69" s="31">
        <f t="shared" si="172"/>
        <v>90.564689063616868</v>
      </c>
      <c r="BN69" s="31">
        <f t="shared" si="172"/>
        <v>46.275455519828505</v>
      </c>
      <c r="BO69" s="31">
        <f t="shared" si="172"/>
        <v>76.259722691917489</v>
      </c>
      <c r="BP69" s="31">
        <f t="shared" si="172"/>
        <v>92.503438789546095</v>
      </c>
      <c r="BQ69" s="31">
        <f t="shared" si="172"/>
        <v>78.282284131137445</v>
      </c>
      <c r="BR69" s="31">
        <f t="shared" si="172"/>
        <v>96.774193548387103</v>
      </c>
      <c r="BS69" s="31">
        <f t="shared" si="172"/>
        <v>33.515482695810569</v>
      </c>
      <c r="BT69" s="31">
        <f t="shared" si="172"/>
        <v>74.052932018681886</v>
      </c>
      <c r="BU69" s="31">
        <f t="shared" si="172"/>
        <v>96.716826265389884</v>
      </c>
      <c r="BV69" s="31">
        <f t="shared" si="172"/>
        <v>90.743338008415137</v>
      </c>
      <c r="BW69" s="31">
        <f t="shared" si="172"/>
        <v>98.868666994589276</v>
      </c>
      <c r="BX69" s="31">
        <f t="shared" si="172"/>
        <v>91.478420569329657</v>
      </c>
      <c r="BY69" s="8"/>
      <c r="CA69" s="25"/>
    </row>
    <row r="70" spans="1:79" s="6" customFormat="1" x14ac:dyDescent="0.25">
      <c r="A70" s="25"/>
      <c r="B70" s="3" t="s">
        <v>115</v>
      </c>
      <c r="C70" s="3"/>
      <c r="D70" s="44" t="s">
        <v>118</v>
      </c>
      <c r="F70" s="3" t="s">
        <v>101</v>
      </c>
      <c r="G70" s="3" t="s">
        <v>121</v>
      </c>
      <c r="H70" s="3"/>
      <c r="I70" s="25"/>
      <c r="J70" s="37">
        <f t="shared" si="142"/>
        <v>80.980325049382444</v>
      </c>
      <c r="K70" s="14">
        <f t="shared" si="143"/>
        <v>7.4285046218188953</v>
      </c>
      <c r="L70" s="14">
        <f t="shared" si="144"/>
        <v>5.4335035445033881</v>
      </c>
      <c r="M70" s="14">
        <f t="shared" si="145"/>
        <v>21.443655228876253</v>
      </c>
      <c r="N70" s="37">
        <f t="shared" si="146"/>
        <v>75.624938797563956</v>
      </c>
      <c r="O70" s="14">
        <f t="shared" si="147"/>
        <v>6.5063559699383262</v>
      </c>
      <c r="P70" s="14">
        <f t="shared" si="148"/>
        <v>22.628528561484551</v>
      </c>
      <c r="Q70" s="37">
        <f t="shared" si="149"/>
        <v>86.053848866894683</v>
      </c>
      <c r="R70" s="37">
        <f t="shared" si="150"/>
        <v>4.5761153874386196</v>
      </c>
      <c r="S70" s="14">
        <f t="shared" si="151"/>
        <v>18.906281743472714</v>
      </c>
      <c r="T70" s="42">
        <f t="shared" si="152"/>
        <v>88.9103031954144</v>
      </c>
      <c r="U70" s="19">
        <f t="shared" si="153"/>
        <v>3.8872946634950907</v>
      </c>
      <c r="V70" s="19">
        <f t="shared" si="154"/>
        <v>6.8647884253332734</v>
      </c>
      <c r="W70" s="42">
        <f t="shared" si="155"/>
        <v>85.023008531919302</v>
      </c>
      <c r="X70" s="19">
        <f t="shared" si="156"/>
        <v>6.4893291822424644</v>
      </c>
      <c r="Y70" s="42">
        <f t="shared" si="157"/>
        <v>92.797597858909484</v>
      </c>
      <c r="Z70" s="19">
        <f t="shared" si="158"/>
        <v>4.681573177042166</v>
      </c>
      <c r="AA70" s="37">
        <f t="shared" si="159"/>
        <v>78.043296106407624</v>
      </c>
      <c r="AB70" s="14">
        <f t="shared" si="160"/>
        <v>5.8175352459947973</v>
      </c>
      <c r="AC70" s="14">
        <f t="shared" si="161"/>
        <v>24.099115125709915</v>
      </c>
      <c r="AD70" s="37">
        <f t="shared" si="162"/>
        <v>72.01029659204265</v>
      </c>
      <c r="AE70" s="14">
        <f t="shared" si="163"/>
        <v>25.411803208571094</v>
      </c>
      <c r="AF70" s="37">
        <f t="shared" si="164"/>
        <v>83.645367084032245</v>
      </c>
      <c r="AG70" s="14">
        <f t="shared" si="165"/>
        <v>21.336278503883666</v>
      </c>
      <c r="AH70" s="25"/>
      <c r="AI70" s="25"/>
      <c r="AJ70" s="14"/>
      <c r="AK70" s="27"/>
      <c r="AL70" s="27"/>
      <c r="AM70" s="23"/>
      <c r="AN70" s="19">
        <f t="shared" ref="AN70:BX70" si="173">AN27/AN$47*100</f>
        <v>93.626062322946183</v>
      </c>
      <c r="AO70" s="19">
        <f t="shared" si="173"/>
        <v>85.246720799500309</v>
      </c>
      <c r="AP70" s="19">
        <f t="shared" si="173"/>
        <v>89.374755253883308</v>
      </c>
      <c r="AQ70" s="19">
        <f t="shared" si="173"/>
        <v>82.35294117647058</v>
      </c>
      <c r="AR70" s="19">
        <f t="shared" si="173"/>
        <v>74.514563106796103</v>
      </c>
      <c r="AS70" s="19">
        <f t="shared" si="173"/>
        <v>94.509487283003637</v>
      </c>
      <c r="AT70" s="19">
        <f t="shared" si="173"/>
        <v>100</v>
      </c>
      <c r="AU70" s="19">
        <f t="shared" si="173"/>
        <v>90.180113496175665</v>
      </c>
      <c r="AV70" s="19">
        <f t="shared" si="173"/>
        <v>93.397818018220676</v>
      </c>
      <c r="AW70" s="19">
        <f t="shared" si="173"/>
        <v>85.900570497147527</v>
      </c>
      <c r="AX70" s="31">
        <f t="shared" si="173"/>
        <v>99.367596868098758</v>
      </c>
      <c r="AY70" s="31">
        <f t="shared" si="173"/>
        <v>97.1782026377671</v>
      </c>
      <c r="AZ70" s="31">
        <f t="shared" si="173"/>
        <v>52.123830093592517</v>
      </c>
      <c r="BA70" s="31">
        <f t="shared" si="173"/>
        <v>99.548192771084359</v>
      </c>
      <c r="BB70" s="31">
        <f t="shared" si="173"/>
        <v>46.14609571788413</v>
      </c>
      <c r="BC70" s="31">
        <f t="shared" si="173"/>
        <v>20.002732613745046</v>
      </c>
      <c r="BD70" s="31">
        <f t="shared" si="173"/>
        <v>90.818307905686552</v>
      </c>
      <c r="BE70" s="31">
        <f t="shared" si="173"/>
        <v>33.838383838383848</v>
      </c>
      <c r="BF70" s="31">
        <f t="shared" si="173"/>
        <v>86.541926541926529</v>
      </c>
      <c r="BG70" s="31">
        <f t="shared" si="173"/>
        <v>74.028436018957336</v>
      </c>
      <c r="BH70" s="31">
        <f t="shared" si="173"/>
        <v>67.463442069741276</v>
      </c>
      <c r="BI70" s="31">
        <f t="shared" si="173"/>
        <v>76.638205945890348</v>
      </c>
      <c r="BJ70" s="31">
        <f t="shared" si="173"/>
        <v>92.438502673796791</v>
      </c>
      <c r="BK70" s="31">
        <f t="shared" si="173"/>
        <v>41.4570685169124</v>
      </c>
      <c r="BL70" s="31">
        <f t="shared" si="173"/>
        <v>92.680412371134025</v>
      </c>
      <c r="BM70" s="31">
        <f t="shared" si="173"/>
        <v>91.708363116511805</v>
      </c>
      <c r="BN70" s="31">
        <f t="shared" si="173"/>
        <v>96.061093247588431</v>
      </c>
      <c r="BO70" s="31">
        <f t="shared" si="173"/>
        <v>100</v>
      </c>
      <c r="BP70" s="31">
        <f t="shared" si="173"/>
        <v>92.595139844108203</v>
      </c>
      <c r="BQ70" s="31">
        <f t="shared" si="173"/>
        <v>100</v>
      </c>
      <c r="BR70" s="31">
        <f t="shared" si="173"/>
        <v>79.581211092246747</v>
      </c>
      <c r="BS70" s="31">
        <f t="shared" si="173"/>
        <v>31.459797033567526</v>
      </c>
      <c r="BT70" s="31">
        <f t="shared" si="173"/>
        <v>64.608199273482086</v>
      </c>
      <c r="BU70" s="31">
        <f t="shared" si="173"/>
        <v>93.781867926874767</v>
      </c>
      <c r="BV70" s="31">
        <f t="shared" si="173"/>
        <v>91.393599387989283</v>
      </c>
      <c r="BW70" s="31">
        <f t="shared" si="173"/>
        <v>99.950811608460398</v>
      </c>
      <c r="BX70" s="31">
        <f t="shared" si="173"/>
        <v>95.757575757575751</v>
      </c>
      <c r="BY70" s="8"/>
      <c r="CA70" s="25"/>
    </row>
    <row r="71" spans="1:79" s="6" customFormat="1" x14ac:dyDescent="0.25">
      <c r="A71" s="25"/>
      <c r="B71" s="3" t="s">
        <v>115</v>
      </c>
      <c r="C71" s="3"/>
      <c r="D71" s="44" t="s">
        <v>119</v>
      </c>
      <c r="F71" s="3" t="s">
        <v>101</v>
      </c>
      <c r="G71" s="3" t="s">
        <v>121</v>
      </c>
      <c r="H71" s="3"/>
      <c r="I71" s="25"/>
      <c r="J71" s="37">
        <f t="shared" si="142"/>
        <v>78.02916191771665</v>
      </c>
      <c r="K71" s="14">
        <f t="shared" si="143"/>
        <v>8.7689912888659389</v>
      </c>
      <c r="L71" s="14">
        <f t="shared" si="144"/>
        <v>6.922777673946733</v>
      </c>
      <c r="M71" s="14">
        <f t="shared" si="145"/>
        <v>23.148227319501387</v>
      </c>
      <c r="N71" s="37">
        <f t="shared" si="146"/>
        <v>70.919282144474053</v>
      </c>
      <c r="O71" s="14">
        <f t="shared" si="147"/>
        <v>3.0227100312336077</v>
      </c>
      <c r="P71" s="14">
        <f t="shared" si="148"/>
        <v>25.58549401755916</v>
      </c>
      <c r="Q71" s="37">
        <f t="shared" si="149"/>
        <v>84.764837492367519</v>
      </c>
      <c r="R71" s="37">
        <f t="shared" si="150"/>
        <v>5.5157918690228271</v>
      </c>
      <c r="S71" s="14">
        <f t="shared" si="151"/>
        <v>18.167432620791757</v>
      </c>
      <c r="T71" s="42">
        <f t="shared" si="152"/>
        <v>84.089395867275911</v>
      </c>
      <c r="U71" s="19">
        <f t="shared" si="153"/>
        <v>8.8039770110199829</v>
      </c>
      <c r="V71" s="19">
        <f t="shared" si="154"/>
        <v>15.633135018616484</v>
      </c>
      <c r="W71" s="42">
        <f t="shared" si="155"/>
        <v>75.28541885625593</v>
      </c>
      <c r="X71" s="19">
        <f t="shared" si="156"/>
        <v>18.097716421465808</v>
      </c>
      <c r="Y71" s="42">
        <f t="shared" si="157"/>
        <v>92.893372878295892</v>
      </c>
      <c r="Z71" s="19">
        <f t="shared" si="158"/>
        <v>2.4984913303139571</v>
      </c>
      <c r="AA71" s="37">
        <f t="shared" si="159"/>
        <v>75.78463082528728</v>
      </c>
      <c r="AB71" s="14">
        <f t="shared" si="160"/>
        <v>6.3108951732307617</v>
      </c>
      <c r="AC71" s="14">
        <f t="shared" si="161"/>
        <v>25.002858015670359</v>
      </c>
      <c r="AD71" s="37">
        <f t="shared" si="162"/>
        <v>69.239998793788715</v>
      </c>
      <c r="AE71" s="14">
        <f t="shared" si="163"/>
        <v>27.753728403007315</v>
      </c>
      <c r="AF71" s="37">
        <f t="shared" si="164"/>
        <v>81.861789140250238</v>
      </c>
      <c r="AG71" s="14">
        <f t="shared" si="165"/>
        <v>20.339074224020777</v>
      </c>
      <c r="AH71" s="25"/>
      <c r="AI71" s="25"/>
      <c r="AJ71" s="14"/>
      <c r="AK71" s="27"/>
      <c r="AL71" s="27"/>
      <c r="AM71" s="23"/>
      <c r="AN71" s="19">
        <f t="shared" ref="AN71:BX71" si="174">AN28/AN$47*100</f>
        <v>88.570494661146228</v>
      </c>
      <c r="AO71" s="19">
        <f t="shared" si="174"/>
        <v>82.198625858838227</v>
      </c>
      <c r="AP71" s="19">
        <f t="shared" si="174"/>
        <v>88.004177000391593</v>
      </c>
      <c r="AQ71" s="19">
        <f t="shared" si="174"/>
        <v>77.665932683233734</v>
      </c>
      <c r="AR71" s="19">
        <f t="shared" si="174"/>
        <v>39.987864077669897</v>
      </c>
      <c r="AS71" s="19">
        <f t="shared" si="174"/>
        <v>92.92154487955861</v>
      </c>
      <c r="AT71" s="19">
        <f t="shared" si="174"/>
        <v>97.323803191489361</v>
      </c>
      <c r="AU71" s="19">
        <f t="shared" si="174"/>
        <v>91.179373303725626</v>
      </c>
      <c r="AV71" s="19">
        <f t="shared" si="174"/>
        <v>93.082892812956928</v>
      </c>
      <c r="AW71" s="19">
        <f t="shared" si="174"/>
        <v>89.959250203748979</v>
      </c>
      <c r="AX71" s="31">
        <f t="shared" si="174"/>
        <v>99.347520578197148</v>
      </c>
      <c r="AY71" s="31">
        <f t="shared" si="174"/>
        <v>97.311113383089662</v>
      </c>
      <c r="AZ71" s="31">
        <f t="shared" si="174"/>
        <v>33.621310295176379</v>
      </c>
      <c r="BA71" s="31">
        <f t="shared" si="174"/>
        <v>99.558232931726906</v>
      </c>
      <c r="BB71" s="31">
        <f t="shared" si="174"/>
        <v>48.211586901763219</v>
      </c>
      <c r="BC71" s="31">
        <f t="shared" si="174"/>
        <v>11.900532859680284</v>
      </c>
      <c r="BD71" s="31">
        <f t="shared" si="174"/>
        <v>88.737864077669897</v>
      </c>
      <c r="BE71" s="31">
        <f t="shared" si="174"/>
        <v>41.01731601731602</v>
      </c>
      <c r="BF71" s="31">
        <f t="shared" si="174"/>
        <v>83.603603603603588</v>
      </c>
      <c r="BG71" s="31">
        <f t="shared" si="174"/>
        <v>72.369668246445499</v>
      </c>
      <c r="BH71" s="31">
        <f t="shared" si="174"/>
        <v>51.659167604049493</v>
      </c>
      <c r="BI71" s="31">
        <f t="shared" si="174"/>
        <v>78.942495628021817</v>
      </c>
      <c r="BJ71" s="31">
        <f t="shared" si="174"/>
        <v>93.839572192513359</v>
      </c>
      <c r="BK71" s="31">
        <f t="shared" si="174"/>
        <v>45.157559988435956</v>
      </c>
      <c r="BL71" s="31">
        <f t="shared" si="174"/>
        <v>94.783505154639172</v>
      </c>
      <c r="BM71" s="31">
        <f t="shared" si="174"/>
        <v>89.778413152251616</v>
      </c>
      <c r="BN71" s="31">
        <f t="shared" si="174"/>
        <v>83.065380493033231</v>
      </c>
      <c r="BO71" s="31">
        <f t="shared" si="174"/>
        <v>91.799120730470079</v>
      </c>
      <c r="BP71" s="31">
        <f t="shared" si="174"/>
        <v>91.563502980284269</v>
      </c>
      <c r="BQ71" s="31">
        <f t="shared" si="174"/>
        <v>95.090041557641996</v>
      </c>
      <c r="BR71" s="31">
        <f t="shared" si="174"/>
        <v>64.448217317487263</v>
      </c>
      <c r="BS71" s="31">
        <f t="shared" si="174"/>
        <v>29.586260733801716</v>
      </c>
      <c r="BT71" s="31">
        <f t="shared" si="174"/>
        <v>77.996886351842249</v>
      </c>
      <c r="BU71" s="31">
        <f t="shared" si="174"/>
        <v>93.881358040044773</v>
      </c>
      <c r="BV71" s="31">
        <f t="shared" si="174"/>
        <v>93.102129287262514</v>
      </c>
      <c r="BW71" s="31">
        <f t="shared" si="174"/>
        <v>100</v>
      </c>
      <c r="BX71" s="31">
        <f t="shared" si="174"/>
        <v>95.812672176308538</v>
      </c>
      <c r="BY71" s="8"/>
      <c r="CA71" s="25"/>
    </row>
    <row r="72" spans="1:79" s="6" customFormat="1" x14ac:dyDescent="0.25">
      <c r="A72" s="25"/>
      <c r="B72" s="3" t="s">
        <v>115</v>
      </c>
      <c r="C72" s="3"/>
      <c r="D72" s="44" t="s">
        <v>120</v>
      </c>
      <c r="F72" s="3" t="s">
        <v>101</v>
      </c>
      <c r="G72" s="3" t="s">
        <v>121</v>
      </c>
      <c r="H72" s="3"/>
      <c r="I72" s="25"/>
      <c r="J72" s="37">
        <f t="shared" si="142"/>
        <v>81.327374405771394</v>
      </c>
      <c r="K72" s="14">
        <f t="shared" si="143"/>
        <v>2.0750220069057081</v>
      </c>
      <c r="L72" s="14">
        <f t="shared" si="144"/>
        <v>1.5669683863442572</v>
      </c>
      <c r="M72" s="14">
        <f t="shared" si="145"/>
        <v>17.765286580652038</v>
      </c>
      <c r="N72" s="37">
        <f t="shared" si="146"/>
        <v>82.067295342071276</v>
      </c>
      <c r="O72" s="14">
        <f t="shared" si="147"/>
        <v>2.3970214191124626</v>
      </c>
      <c r="P72" s="14">
        <f t="shared" si="148"/>
        <v>18.892558475497413</v>
      </c>
      <c r="Q72" s="37">
        <f t="shared" si="149"/>
        <v>80.626396676645186</v>
      </c>
      <c r="R72" s="37">
        <f t="shared" si="150"/>
        <v>0.72779919969424611</v>
      </c>
      <c r="S72" s="14">
        <f t="shared" si="151"/>
        <v>16.596593763899996</v>
      </c>
      <c r="T72" s="42">
        <f t="shared" si="152"/>
        <v>83.61430123989544</v>
      </c>
      <c r="U72" s="19">
        <f t="shared" si="153"/>
        <v>1.9153583742271536</v>
      </c>
      <c r="V72" s="19">
        <f t="shared" si="154"/>
        <v>13.722407533359835</v>
      </c>
      <c r="W72" s="42">
        <f t="shared" si="155"/>
        <v>85.529659614122608</v>
      </c>
      <c r="X72" s="19">
        <f t="shared" si="156"/>
        <v>16.455701255252748</v>
      </c>
      <c r="Y72" s="42">
        <f t="shared" si="157"/>
        <v>81.6989428656683</v>
      </c>
      <c r="Z72" s="19">
        <f t="shared" si="158"/>
        <v>9.9237915041404001</v>
      </c>
      <c r="AA72" s="37">
        <f t="shared" si="159"/>
        <v>80.480364467206925</v>
      </c>
      <c r="AB72" s="14">
        <f t="shared" si="160"/>
        <v>0.24613615480893714</v>
      </c>
      <c r="AC72" s="14">
        <f t="shared" si="161"/>
        <v>18.976285925971879</v>
      </c>
      <c r="AD72" s="37">
        <f t="shared" si="162"/>
        <v>80.735616775897682</v>
      </c>
      <c r="AE72" s="14">
        <f t="shared" si="163"/>
        <v>19.587620995222416</v>
      </c>
      <c r="AF72" s="37">
        <f t="shared" si="164"/>
        <v>80.243344466279808</v>
      </c>
      <c r="AG72" s="14">
        <f t="shared" si="165"/>
        <v>18.387257612360411</v>
      </c>
      <c r="AH72" s="25"/>
      <c r="AI72" s="25"/>
      <c r="AJ72" s="14"/>
      <c r="AK72" s="27"/>
      <c r="AL72" s="27"/>
      <c r="AM72" s="23"/>
      <c r="AN72" s="19">
        <f t="shared" ref="AN72:BX72" si="175">AN29/AN$47*100</f>
        <v>93.288298104162124</v>
      </c>
      <c r="AO72" s="19">
        <f t="shared" si="175"/>
        <v>92.371434520091626</v>
      </c>
      <c r="AP72" s="19">
        <f t="shared" si="175"/>
        <v>95.1485880868468</v>
      </c>
      <c r="AQ72" s="19">
        <f t="shared" si="175"/>
        <v>94.170074446891064</v>
      </c>
      <c r="AR72" s="19">
        <f t="shared" si="175"/>
        <v>52.66990291262136</v>
      </c>
      <c r="AS72" s="19">
        <f t="shared" si="175"/>
        <v>68.277037635132103</v>
      </c>
      <c r="AT72" s="19">
        <f t="shared" si="175"/>
        <v>74.88918439716312</v>
      </c>
      <c r="AU72" s="19">
        <f t="shared" si="175"/>
        <v>79.155358170902218</v>
      </c>
      <c r="AV72" s="19">
        <f t="shared" si="175"/>
        <v>92.910433771979157</v>
      </c>
      <c r="AW72" s="19">
        <f t="shared" si="175"/>
        <v>93.262700353164902</v>
      </c>
      <c r="AX72" s="31">
        <f t="shared" si="175"/>
        <v>99.494746704142415</v>
      </c>
      <c r="AY72" s="31">
        <f t="shared" si="175"/>
        <v>97.842756364379923</v>
      </c>
      <c r="AZ72" s="31">
        <f t="shared" si="175"/>
        <v>88.372930165586752</v>
      </c>
      <c r="BA72" s="31">
        <f t="shared" si="175"/>
        <v>99.551539491298541</v>
      </c>
      <c r="BB72" s="31">
        <f t="shared" si="175"/>
        <v>80.713685978169593</v>
      </c>
      <c r="BC72" s="31">
        <f t="shared" si="175"/>
        <v>38.101744318440588</v>
      </c>
      <c r="BD72" s="31">
        <f t="shared" si="175"/>
        <v>93.70319001386963</v>
      </c>
      <c r="BE72" s="31">
        <f t="shared" si="175"/>
        <v>40.398027898027891</v>
      </c>
      <c r="BF72" s="31">
        <f t="shared" si="175"/>
        <v>83.991683991683985</v>
      </c>
      <c r="BG72" s="31">
        <f t="shared" si="175"/>
        <v>80.015797788309655</v>
      </c>
      <c r="BH72" s="31">
        <f t="shared" si="175"/>
        <v>73.626734158230221</v>
      </c>
      <c r="BI72" s="31">
        <f t="shared" si="175"/>
        <v>77.365154476562765</v>
      </c>
      <c r="BJ72" s="31">
        <f t="shared" si="175"/>
        <v>96.38502673796792</v>
      </c>
      <c r="BK72" s="31">
        <f t="shared" si="175"/>
        <v>59.381324082104655</v>
      </c>
      <c r="BL72" s="31">
        <f t="shared" si="175"/>
        <v>93.903780068728508</v>
      </c>
      <c r="BM72" s="31">
        <f t="shared" si="175"/>
        <v>91.708363116511805</v>
      </c>
      <c r="BN72" s="31">
        <f t="shared" si="175"/>
        <v>50.482315112540185</v>
      </c>
      <c r="BO72" s="31">
        <f t="shared" si="175"/>
        <v>72.866644121294101</v>
      </c>
      <c r="BP72" s="31">
        <f t="shared" si="175"/>
        <v>92.832034235060362</v>
      </c>
      <c r="BQ72" s="31">
        <f t="shared" si="175"/>
        <v>76.404494382022477</v>
      </c>
      <c r="BR72" s="31">
        <f t="shared" si="175"/>
        <v>95.608375778155079</v>
      </c>
      <c r="BS72" s="31">
        <f t="shared" si="175"/>
        <v>37.175817503686361</v>
      </c>
      <c r="BT72" s="31">
        <f t="shared" si="175"/>
        <v>78.040131465144441</v>
      </c>
      <c r="BU72" s="31">
        <f t="shared" si="175"/>
        <v>96.099158479459433</v>
      </c>
      <c r="BV72" s="31">
        <f t="shared" si="175"/>
        <v>90.258829529516774</v>
      </c>
      <c r="BW72" s="31">
        <f t="shared" si="175"/>
        <v>97.693610974476684</v>
      </c>
      <c r="BX72" s="31">
        <f t="shared" si="175"/>
        <v>90.951943679216413</v>
      </c>
      <c r="BY72" s="8"/>
      <c r="CA72" s="25"/>
    </row>
    <row r="73" spans="1:79" s="6" customFormat="1" x14ac:dyDescent="0.25">
      <c r="A73" s="25"/>
      <c r="B73" s="3"/>
      <c r="C73" s="3"/>
      <c r="D73" s="3"/>
      <c r="E73" s="3"/>
      <c r="F73" s="3"/>
      <c r="H73" s="3"/>
      <c r="I73" s="25"/>
      <c r="J73" s="37"/>
      <c r="K73" s="14"/>
      <c r="L73" s="14"/>
      <c r="M73" s="14"/>
      <c r="N73" s="37"/>
      <c r="O73" s="14"/>
      <c r="P73" s="14"/>
      <c r="Q73" s="37"/>
      <c r="R73" s="37"/>
      <c r="S73" s="14"/>
      <c r="T73" s="42"/>
      <c r="U73" s="19"/>
      <c r="V73" s="19"/>
      <c r="W73" s="42"/>
      <c r="X73" s="19"/>
      <c r="Y73" s="42"/>
      <c r="Z73" s="19"/>
      <c r="AA73" s="37"/>
      <c r="AB73" s="14"/>
      <c r="AC73" s="14"/>
      <c r="AD73" s="37"/>
      <c r="AE73" s="14"/>
      <c r="AF73" s="37"/>
      <c r="AG73" s="14"/>
      <c r="AH73" s="25"/>
      <c r="AI73" s="25"/>
      <c r="AJ73" s="14"/>
      <c r="AK73" s="27"/>
      <c r="AL73" s="27"/>
      <c r="AM73" s="23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8"/>
      <c r="CA73" s="25"/>
    </row>
    <row r="74" spans="1:79" x14ac:dyDescent="0.25">
      <c r="B74" s="3" t="s">
        <v>48</v>
      </c>
      <c r="C74" s="3">
        <v>0.45229999999999998</v>
      </c>
      <c r="D74" s="3">
        <v>-0.44390000000000002</v>
      </c>
      <c r="E74" s="3">
        <v>0.1721</v>
      </c>
      <c r="F74" s="3">
        <v>0.24909999999999999</v>
      </c>
      <c r="J74" s="37">
        <f>SUM(AN74:BX74)/COUNT(AN74:BX74)</f>
        <v>68.901080184119834</v>
      </c>
      <c r="K74" s="14">
        <f>_xlfn.STDEV.P(W74,Y74,AD74,AF74)</f>
        <v>4.7031381885805974</v>
      </c>
      <c r="L74" s="14">
        <f>MAX(_xlfn.STDEV.P(N74,Q74),_xlfn.STDEV.P(T74,AA74))</f>
        <v>3.6844485978377222</v>
      </c>
      <c r="M74" s="14">
        <f>_xlfn.STDEV.P(AN74:BX74)</f>
        <v>25.999315355374712</v>
      </c>
      <c r="N74" s="37">
        <f>(SUM(AN74:AR74)+SUM(AX74:BJ74))/(COUNT(AN74:AR74)+COUNT(AX74:BJ74))</f>
        <v>65.769690248522565</v>
      </c>
      <c r="O74" s="14">
        <f t="shared" ref="O74:O77" si="176">_xlfn.STDEV.P(W74,AD74)</f>
        <v>4.6505014725231071</v>
      </c>
      <c r="P74" s="14">
        <f t="shared" ref="P74:P77" si="177">_xlfn.STDEV.P(AN74:AR74,AX74:BJ74)</f>
        <v>30.196498286901956</v>
      </c>
      <c r="Q74" s="37">
        <f t="shared" ref="Q74:Q77" si="178">(SUM(AS74:AW74)+SUM(BK74:BX74))/(COUNT(AS74:AW74)+COUNT(BK74:BX74))</f>
        <v>71.867660123106702</v>
      </c>
      <c r="R74" s="37">
        <f t="shared" ref="R74:R77" si="179">_xlfn.STDEV.P(Y74,AF74)</f>
        <v>2.8513745812990479</v>
      </c>
      <c r="S74" s="14">
        <f t="shared" ref="S74:S77" si="180">_xlfn.STDEV.P(AS74:AW74,BK74:BX74)</f>
        <v>20.84284228518564</v>
      </c>
      <c r="T74" s="42">
        <f t="shared" ref="T74:T77" si="181">AVERAGE(AN74:AW74)</f>
        <v>74.278383543126239</v>
      </c>
      <c r="U74" s="19">
        <f t="shared" ref="U74:U77" si="182">_xlfn.STDEV.P(W74,Y74)</f>
        <v>1.7913022787369641</v>
      </c>
      <c r="V74" s="19">
        <f t="shared" ref="V74:V77" si="183">_xlfn.STDEV.P(AN74:AW74)</f>
        <v>25.776918519830339</v>
      </c>
      <c r="W74" s="42">
        <f t="shared" ref="W74:W77" si="184">(SUM(AN74:AR74))/(COUNT(AN74:AR74))</f>
        <v>72.487081264389275</v>
      </c>
      <c r="X74" s="19">
        <f t="shared" ref="X74:X77" si="185">_xlfn.STDEV.P(AN74:AR74)</f>
        <v>28.601806624041771</v>
      </c>
      <c r="Y74" s="42">
        <f t="shared" ref="Y74:Y77" si="186">(SUM(AS74:AW74))/(COUNT(AS74:AW74))</f>
        <v>76.069685821863203</v>
      </c>
      <c r="Z74" s="19">
        <f t="shared" ref="Z74:Z77" si="187">_xlfn.STDEV.P(AS74:AW74)</f>
        <v>22.459256151734976</v>
      </c>
      <c r="AA74" s="37">
        <f t="shared" ref="AA74:AA77" si="188">AVERAGE(AX74:BX74)</f>
        <v>66.909486347450795</v>
      </c>
      <c r="AB74" s="14">
        <f t="shared" ref="AB74:AB77" si="189">_xlfn.STDEV.P(AD74,AF74)</f>
        <v>3.5904291699610233</v>
      </c>
      <c r="AC74" s="14">
        <f t="shared" ref="AC74:AC77" si="190">_xlfn.STDEV.P(AX74:BX74)</f>
        <v>25.798320014840918</v>
      </c>
      <c r="AD74" s="37">
        <f t="shared" ref="AD74:AD77" si="191">(SUM(AX74:BJ74))/(COUNT(AX74:BJ74))</f>
        <v>63.186078319343061</v>
      </c>
      <c r="AE74" s="14">
        <f t="shared" ref="AE74:AE77" si="192">_xlfn.STDEV.P(AX74:BJ74)</f>
        <v>30.395095858646876</v>
      </c>
      <c r="AF74" s="37">
        <f t="shared" ref="AF74:AF77" si="193">(SUM(BK74:BX74))/(COUNT(BK74:BX74))</f>
        <v>70.366936659265107</v>
      </c>
      <c r="AG74" s="14">
        <f t="shared" ref="AG74:AG77" si="194">_xlfn.STDEV.P(BK74:BX74)</f>
        <v>20.021686436849105</v>
      </c>
      <c r="AJ74" s="14"/>
      <c r="AM74" s="23"/>
      <c r="AN74" s="19">
        <f t="shared" ref="AN74:BX74" si="195">AN31/AN$47*100</f>
        <v>90.084985835694056</v>
      </c>
      <c r="AO74" s="19">
        <f t="shared" si="195"/>
        <v>96.214865708931924</v>
      </c>
      <c r="AP74" s="19">
        <f t="shared" si="195"/>
        <v>96.057955880433369</v>
      </c>
      <c r="AQ74" s="19">
        <f t="shared" si="195"/>
        <v>56.715948411450142</v>
      </c>
      <c r="AR74" s="19">
        <f t="shared" si="195"/>
        <v>23.361650485436893</v>
      </c>
      <c r="AS74" s="19">
        <f t="shared" si="195"/>
        <v>39.967702866370608</v>
      </c>
      <c r="AT74" s="19">
        <f t="shared" si="195"/>
        <v>77.593085106382986</v>
      </c>
      <c r="AU74" s="19">
        <f t="shared" si="195"/>
        <v>64.261041204046393</v>
      </c>
      <c r="AV74" s="19">
        <f t="shared" si="195"/>
        <v>98.526599932516021</v>
      </c>
      <c r="AW74" s="19">
        <f t="shared" si="195"/>
        <v>100</v>
      </c>
      <c r="AX74" s="31">
        <f t="shared" si="195"/>
        <v>99.839389680786979</v>
      </c>
      <c r="AY74" s="31">
        <f t="shared" si="195"/>
        <v>99.672835088436756</v>
      </c>
      <c r="AZ74" s="31">
        <f t="shared" si="195"/>
        <v>35.27717782577394</v>
      </c>
      <c r="BA74" s="31">
        <f t="shared" si="195"/>
        <v>100</v>
      </c>
      <c r="BB74" s="31">
        <f t="shared" si="195"/>
        <v>50.42821158690176</v>
      </c>
      <c r="BC74" s="31">
        <f t="shared" si="195"/>
        <v>20.494603087853534</v>
      </c>
      <c r="BD74" s="31">
        <f t="shared" si="195"/>
        <v>82.316227461858531</v>
      </c>
      <c r="BE74" s="31">
        <f t="shared" si="195"/>
        <v>21.284271284271288</v>
      </c>
      <c r="BF74" s="31">
        <f t="shared" si="195"/>
        <v>90.935550935550921</v>
      </c>
      <c r="BG74" s="31">
        <f t="shared" si="195"/>
        <v>51.658767772511851</v>
      </c>
      <c r="BH74" s="31">
        <f t="shared" si="195"/>
        <v>48.509561304836893</v>
      </c>
      <c r="BI74" s="31">
        <f t="shared" si="195"/>
        <v>29.184240304495425</v>
      </c>
      <c r="BJ74" s="31">
        <f t="shared" si="195"/>
        <v>91.818181818181813</v>
      </c>
      <c r="BK74" s="31">
        <f t="shared" si="195"/>
        <v>50.7082971957213</v>
      </c>
      <c r="BL74" s="31">
        <f t="shared" si="195"/>
        <v>64.948453608247419</v>
      </c>
      <c r="BM74" s="31">
        <f t="shared" si="195"/>
        <v>75.649273290445564</v>
      </c>
      <c r="BN74" s="31">
        <f t="shared" si="195"/>
        <v>34.056806002143624</v>
      </c>
      <c r="BO74" s="31">
        <f t="shared" si="195"/>
        <v>47.497463645586741</v>
      </c>
      <c r="BP74" s="31">
        <f t="shared" si="195"/>
        <v>58.20724438331041</v>
      </c>
      <c r="BQ74" s="31">
        <f t="shared" si="195"/>
        <v>80.221640757272581</v>
      </c>
      <c r="BR74" s="31">
        <f t="shared" si="195"/>
        <v>93.355970571590277</v>
      </c>
      <c r="BS74" s="31">
        <f t="shared" si="195"/>
        <v>52.016653655997914</v>
      </c>
      <c r="BT74" s="31">
        <f t="shared" si="195"/>
        <v>61.49455111572393</v>
      </c>
      <c r="BU74" s="31">
        <f t="shared" si="195"/>
        <v>89.093396343738334</v>
      </c>
      <c r="BV74" s="31">
        <f t="shared" si="195"/>
        <v>78.477623358408763</v>
      </c>
      <c r="BW74" s="31">
        <f t="shared" si="195"/>
        <v>99.409739301524851</v>
      </c>
      <c r="BX74" s="31">
        <f t="shared" si="195"/>
        <v>100</v>
      </c>
      <c r="CA74" s="25" t="str">
        <f t="shared" ref="CA74" si="196">B74</f>
        <v>UCBT no change point C linear 3 inputs</v>
      </c>
    </row>
    <row r="75" spans="1:79" x14ac:dyDescent="0.25">
      <c r="B75" s="3" t="s">
        <v>70</v>
      </c>
      <c r="C75" s="11">
        <v>0.9</v>
      </c>
      <c r="D75" s="11">
        <v>-0.2</v>
      </c>
      <c r="E75" s="11">
        <v>-0.4</v>
      </c>
      <c r="F75" s="11">
        <v>0.9</v>
      </c>
      <c r="G75" s="11">
        <v>-0.3</v>
      </c>
      <c r="H75" s="11">
        <v>-0.1</v>
      </c>
      <c r="J75" s="37">
        <f>SUM(AN75:BX75)/COUNT(AN75:BX75)</f>
        <v>72.479001527392626</v>
      </c>
      <c r="K75" s="14">
        <f>_xlfn.STDEV.P(W75,Y75,AD75,AF75)</f>
        <v>7.4278185581193323</v>
      </c>
      <c r="L75" s="14">
        <f>MAX(_xlfn.STDEV.P(N75,Q75),_xlfn.STDEV.P(T75,AA75))</f>
        <v>7.247481062598375</v>
      </c>
      <c r="M75" s="14">
        <f>_xlfn.STDEV.P(AN75:BX75)</f>
        <v>25.793777632608283</v>
      </c>
      <c r="N75" s="37">
        <f>(SUM(AN75:AR75)+SUM(AX75:BJ75))/(COUNT(AN75:AR75)+COUNT(AX75:BJ75))</f>
        <v>65.035642598237558</v>
      </c>
      <c r="O75" s="14">
        <f t="shared" si="176"/>
        <v>3.6413526349677952</v>
      </c>
      <c r="P75" s="14">
        <f t="shared" si="177"/>
        <v>30.973129831158325</v>
      </c>
      <c r="Q75" s="37">
        <f t="shared" si="178"/>
        <v>79.530604723434308</v>
      </c>
      <c r="R75" s="37">
        <f t="shared" si="179"/>
        <v>1.7602208921818701</v>
      </c>
      <c r="S75" s="14">
        <f t="shared" si="180"/>
        <v>16.869053100018796</v>
      </c>
      <c r="T75" s="42">
        <f t="shared" si="181"/>
        <v>76.209994320680593</v>
      </c>
      <c r="U75" s="19">
        <f t="shared" si="182"/>
        <v>5.914620138600668</v>
      </c>
      <c r="V75" s="19">
        <f t="shared" si="183"/>
        <v>21.41313119838447</v>
      </c>
      <c r="W75" s="42">
        <f t="shared" si="184"/>
        <v>70.295374182079939</v>
      </c>
      <c r="X75" s="19">
        <f t="shared" si="185"/>
        <v>26.081727048881884</v>
      </c>
      <c r="Y75" s="42">
        <f t="shared" si="186"/>
        <v>82.124614459281275</v>
      </c>
      <c r="Z75" s="19">
        <f t="shared" si="187"/>
        <v>12.915975643295198</v>
      </c>
      <c r="AA75" s="37">
        <f t="shared" si="188"/>
        <v>71.097152344693399</v>
      </c>
      <c r="AB75" s="14">
        <f t="shared" si="189"/>
        <v>7.7957518813865816</v>
      </c>
      <c r="AC75" s="14">
        <f t="shared" si="190"/>
        <v>27.108028089197724</v>
      </c>
      <c r="AD75" s="37">
        <f t="shared" si="191"/>
        <v>63.012668912144349</v>
      </c>
      <c r="AE75" s="14">
        <f t="shared" si="192"/>
        <v>32.433622255305359</v>
      </c>
      <c r="AF75" s="37">
        <f t="shared" si="193"/>
        <v>78.604172674917535</v>
      </c>
      <c r="AG75" s="14">
        <f t="shared" si="194"/>
        <v>17.982057847292438</v>
      </c>
      <c r="AJ75" s="14"/>
      <c r="AM75" s="23"/>
      <c r="AN75" s="19">
        <f t="shared" ref="AN75:BX75" si="197">AN32/AN$47*100</f>
        <v>96.317280453257794</v>
      </c>
      <c r="AO75" s="19">
        <f t="shared" si="197"/>
        <v>85.683947532792018</v>
      </c>
      <c r="AP75" s="19">
        <f t="shared" si="197"/>
        <v>91.397989818561541</v>
      </c>
      <c r="AQ75" s="19">
        <f t="shared" si="197"/>
        <v>45.674740484429066</v>
      </c>
      <c r="AR75" s="19">
        <f t="shared" si="197"/>
        <v>32.402912621359221</v>
      </c>
      <c r="AS75" s="19">
        <f t="shared" si="197"/>
        <v>63.342753330641898</v>
      </c>
      <c r="AT75" s="19">
        <f t="shared" si="197"/>
        <v>89.228723404255334</v>
      </c>
      <c r="AU75" s="19">
        <f t="shared" si="197"/>
        <v>71.687638786084378</v>
      </c>
      <c r="AV75" s="19">
        <f t="shared" si="197"/>
        <v>99.403891575750762</v>
      </c>
      <c r="AW75" s="19">
        <f t="shared" si="197"/>
        <v>86.960065199673991</v>
      </c>
      <c r="AX75" s="31">
        <f t="shared" si="197"/>
        <v>99.558321622164229</v>
      </c>
      <c r="AY75" s="31">
        <f t="shared" si="197"/>
        <v>99.171863817605555</v>
      </c>
      <c r="AZ75" s="31">
        <f t="shared" si="197"/>
        <v>72.426205903527716</v>
      </c>
      <c r="BA75" s="31">
        <f t="shared" si="197"/>
        <v>99.598393574297191</v>
      </c>
      <c r="BB75" s="31">
        <f t="shared" si="197"/>
        <v>29.26952141057934</v>
      </c>
      <c r="BC75" s="31">
        <f t="shared" si="197"/>
        <v>20.603907637655418</v>
      </c>
      <c r="BD75" s="31">
        <f t="shared" si="197"/>
        <v>91.65048543689322</v>
      </c>
      <c r="BE75" s="31">
        <f t="shared" si="197"/>
        <v>20.274170274170274</v>
      </c>
      <c r="BF75" s="31">
        <f t="shared" si="197"/>
        <v>89.313929313929307</v>
      </c>
      <c r="BG75" s="31">
        <f t="shared" si="197"/>
        <v>30.142180094786731</v>
      </c>
      <c r="BH75" s="31">
        <f t="shared" si="197"/>
        <v>44.235095613048372</v>
      </c>
      <c r="BI75" s="31">
        <f t="shared" si="197"/>
        <v>30.706717415903718</v>
      </c>
      <c r="BJ75" s="31">
        <f t="shared" si="197"/>
        <v>92.213903743315512</v>
      </c>
      <c r="BK75" s="31">
        <f t="shared" si="197"/>
        <v>65.16334200636021</v>
      </c>
      <c r="BL75" s="31">
        <f t="shared" si="197"/>
        <v>57.731958762886592</v>
      </c>
      <c r="BM75" s="31">
        <f t="shared" si="197"/>
        <v>94.924946390278791</v>
      </c>
      <c r="BN75" s="31">
        <f t="shared" si="197"/>
        <v>47.025723472668815</v>
      </c>
      <c r="BO75" s="31">
        <f t="shared" si="197"/>
        <v>78.271897193101111</v>
      </c>
      <c r="BP75" s="31">
        <f t="shared" si="197"/>
        <v>95.50664832645576</v>
      </c>
      <c r="BQ75" s="31">
        <f t="shared" si="197"/>
        <v>89.456672310297051</v>
      </c>
      <c r="BR75" s="31">
        <f t="shared" si="197"/>
        <v>93.514431239388813</v>
      </c>
      <c r="BS75" s="31">
        <f t="shared" si="197"/>
        <v>55.295342180588079</v>
      </c>
      <c r="BT75" s="31">
        <f t="shared" si="197"/>
        <v>53.139595225739491</v>
      </c>
      <c r="BU75" s="31">
        <f t="shared" si="197"/>
        <v>98.072379057331176</v>
      </c>
      <c r="BV75" s="31">
        <f t="shared" si="197"/>
        <v>92.056610990692334</v>
      </c>
      <c r="BW75" s="31">
        <f t="shared" si="197"/>
        <v>88.949008034103954</v>
      </c>
      <c r="BX75" s="31">
        <f t="shared" si="197"/>
        <v>91.349862258953166</v>
      </c>
      <c r="CA75" s="25" t="str">
        <f>B75</f>
        <v>UCBT linear C1 to C2, with linear approx 2 inputs</v>
      </c>
    </row>
    <row r="76" spans="1:79" x14ac:dyDescent="0.25">
      <c r="B76" s="3" t="s">
        <v>70</v>
      </c>
      <c r="C76" s="11">
        <v>0.9</v>
      </c>
      <c r="D76" s="11">
        <v>-0.3</v>
      </c>
      <c r="E76" s="11">
        <v>-0.4</v>
      </c>
      <c r="F76" s="11">
        <v>1.2</v>
      </c>
      <c r="G76" s="11">
        <v>-0.1</v>
      </c>
      <c r="H76" s="11">
        <v>-0.4</v>
      </c>
      <c r="J76" s="37">
        <f>SUM(AN76:BX76)/COUNT(AN76:BX76)</f>
        <v>71.526217148764445</v>
      </c>
      <c r="K76" s="14">
        <f>_xlfn.STDEV.P(W76,Y76,AD76,AF76)</f>
        <v>10.894225591804634</v>
      </c>
      <c r="L76" s="14">
        <f>MAX(_xlfn.STDEV.P(N76,Q76),_xlfn.STDEV.P(T76,AA76))</f>
        <v>10.32846035693183</v>
      </c>
      <c r="M76" s="14">
        <f>_xlfn.STDEV.P(AN76:BX76)</f>
        <v>27.375983238181817</v>
      </c>
      <c r="N76" s="37">
        <f>(SUM(AN76:AR76)+SUM(AX76:BJ76))/(COUNT(AN76:AR76)+COUNT(AX76:BJ76))</f>
        <v>60.918609214618201</v>
      </c>
      <c r="O76" s="14">
        <f t="shared" si="176"/>
        <v>1.036363075139608</v>
      </c>
      <c r="P76" s="14">
        <f t="shared" si="177"/>
        <v>32.486498079855153</v>
      </c>
      <c r="Q76" s="37">
        <f t="shared" si="178"/>
        <v>81.575529928481885</v>
      </c>
      <c r="R76" s="37">
        <f t="shared" si="179"/>
        <v>2.5971940090828198</v>
      </c>
      <c r="S76" s="14">
        <f t="shared" si="180"/>
        <v>15.875452138747717</v>
      </c>
      <c r="T76" s="42">
        <f t="shared" si="181"/>
        <v>73.909275916135883</v>
      </c>
      <c r="U76" s="19">
        <f t="shared" si="182"/>
        <v>11.493697815204953</v>
      </c>
      <c r="V76" s="19">
        <f t="shared" si="183"/>
        <v>24.397212519355556</v>
      </c>
      <c r="W76" s="42">
        <f t="shared" si="184"/>
        <v>62.415578100930965</v>
      </c>
      <c r="X76" s="19">
        <f t="shared" si="185"/>
        <v>28.40905542079846</v>
      </c>
      <c r="Y76" s="42">
        <f t="shared" si="186"/>
        <v>85.402973731340779</v>
      </c>
      <c r="Z76" s="19">
        <f t="shared" si="187"/>
        <v>10.91619661753634</v>
      </c>
      <c r="AA76" s="37">
        <f t="shared" si="188"/>
        <v>70.643602790478695</v>
      </c>
      <c r="AB76" s="14">
        <f t="shared" si="189"/>
        <v>9.9328668812616527</v>
      </c>
      <c r="AC76" s="14">
        <f t="shared" si="190"/>
        <v>28.349264970964157</v>
      </c>
      <c r="AD76" s="37">
        <f t="shared" si="191"/>
        <v>60.342851950651749</v>
      </c>
      <c r="AE76" s="14">
        <f t="shared" si="192"/>
        <v>33.906908590988806</v>
      </c>
      <c r="AF76" s="37">
        <f t="shared" si="193"/>
        <v>80.20858571317514</v>
      </c>
      <c r="AG76" s="14">
        <f t="shared" si="194"/>
        <v>17.099178650849591</v>
      </c>
      <c r="AJ76" s="14"/>
      <c r="AM76" s="23"/>
      <c r="AN76" s="19">
        <f t="shared" ref="AN76:BX76" si="198">AN33/AN$47*100</f>
        <v>94.508607539769002</v>
      </c>
      <c r="AO76" s="19">
        <f t="shared" si="198"/>
        <v>77.401623985009365</v>
      </c>
      <c r="AP76" s="19">
        <f t="shared" si="198"/>
        <v>83.618326589218114</v>
      </c>
      <c r="AQ76" s="19">
        <f t="shared" si="198"/>
        <v>28.090594526580688</v>
      </c>
      <c r="AR76" s="19">
        <f t="shared" si="198"/>
        <v>28.458737864077673</v>
      </c>
      <c r="AS76" s="19">
        <f t="shared" si="198"/>
        <v>81.321491051002553</v>
      </c>
      <c r="AT76" s="19">
        <f t="shared" si="198"/>
        <v>97.124335106382986</v>
      </c>
      <c r="AU76" s="19">
        <f t="shared" si="198"/>
        <v>73.62447569701456</v>
      </c>
      <c r="AV76" s="19">
        <f t="shared" si="198"/>
        <v>99.606343493420326</v>
      </c>
      <c r="AW76" s="19">
        <f t="shared" si="198"/>
        <v>75.338223308883457</v>
      </c>
      <c r="AX76" s="31">
        <f t="shared" si="198"/>
        <v>99.076490664525195</v>
      </c>
      <c r="AY76" s="31">
        <f t="shared" si="198"/>
        <v>97.004396278499129</v>
      </c>
      <c r="AZ76" s="31">
        <f t="shared" si="198"/>
        <v>82.43340532757378</v>
      </c>
      <c r="BA76" s="31">
        <f t="shared" si="198"/>
        <v>99.598393574297191</v>
      </c>
      <c r="BB76" s="31">
        <f t="shared" si="198"/>
        <v>23.576826196473551</v>
      </c>
      <c r="BC76" s="31">
        <f t="shared" si="198"/>
        <v>9.9603771006968174</v>
      </c>
      <c r="BD76" s="31">
        <f t="shared" si="198"/>
        <v>84.882108183079069</v>
      </c>
      <c r="BE76" s="31">
        <f t="shared" si="198"/>
        <v>13.347763347763349</v>
      </c>
      <c r="BF76" s="31">
        <f t="shared" si="198"/>
        <v>80.166320166320162</v>
      </c>
      <c r="BG76" s="31">
        <f t="shared" si="198"/>
        <v>38.909952606635073</v>
      </c>
      <c r="BH76" s="31">
        <f t="shared" si="198"/>
        <v>37.415635545556803</v>
      </c>
      <c r="BI76" s="31">
        <f t="shared" si="198"/>
        <v>27.497171072934883</v>
      </c>
      <c r="BJ76" s="31">
        <f t="shared" si="198"/>
        <v>90.588235294117652</v>
      </c>
      <c r="BK76" s="31">
        <f t="shared" si="198"/>
        <v>52.471812662619243</v>
      </c>
      <c r="BL76" s="31">
        <f t="shared" si="198"/>
        <v>74.639175257731964</v>
      </c>
      <c r="BM76" s="31">
        <f t="shared" si="198"/>
        <v>95.30617107457708</v>
      </c>
      <c r="BN76" s="31">
        <f t="shared" si="198"/>
        <v>53.697749196141473</v>
      </c>
      <c r="BO76" s="31">
        <f t="shared" si="198"/>
        <v>85.999323638823128</v>
      </c>
      <c r="BP76" s="31">
        <f t="shared" si="198"/>
        <v>93.787253553415866</v>
      </c>
      <c r="BQ76" s="31">
        <f t="shared" si="198"/>
        <v>95.844235801138993</v>
      </c>
      <c r="BR76" s="31">
        <f t="shared" si="198"/>
        <v>93.910582908885118</v>
      </c>
      <c r="BS76" s="31">
        <f t="shared" si="198"/>
        <v>56.752537080405929</v>
      </c>
      <c r="BT76" s="31">
        <f t="shared" si="198"/>
        <v>55.241307732226254</v>
      </c>
      <c r="BU76" s="31">
        <f t="shared" si="198"/>
        <v>95.473199850764829</v>
      </c>
      <c r="BV76" s="31">
        <f t="shared" si="198"/>
        <v>90.335330868290171</v>
      </c>
      <c r="BW76" s="31">
        <f t="shared" si="198"/>
        <v>86.440400065584527</v>
      </c>
      <c r="BX76" s="31">
        <f t="shared" si="198"/>
        <v>93.021120293847559</v>
      </c>
      <c r="CA76" s="25" t="str">
        <f>B76</f>
        <v>UCBT linear C1 to C2, with linear approx 2 inputs</v>
      </c>
    </row>
    <row r="77" spans="1:79" x14ac:dyDescent="0.25">
      <c r="B77" s="3" t="s">
        <v>70</v>
      </c>
      <c r="C77" s="3">
        <v>0.9</v>
      </c>
      <c r="D77" s="3">
        <v>-0.2</v>
      </c>
      <c r="E77" s="3">
        <v>-0.18</v>
      </c>
      <c r="F77" s="3">
        <v>0.9</v>
      </c>
      <c r="G77" s="3">
        <v>-0.2</v>
      </c>
      <c r="H77" s="3">
        <v>-0.25</v>
      </c>
      <c r="J77" s="37">
        <f>SUM(AN77:BX77)/COUNT(AN77:BX77)</f>
        <v>73.433623994108842</v>
      </c>
      <c r="K77" s="14">
        <f>_xlfn.STDEV.P(W77,Y77,AD77,AF77)</f>
        <v>6.3504288435746972</v>
      </c>
      <c r="L77" s="14">
        <f>MAX(_xlfn.STDEV.P(N77,Q77),_xlfn.STDEV.P(T77,AA77))</f>
        <v>6.3832884479165486</v>
      </c>
      <c r="M77" s="14">
        <f>_xlfn.STDEV.P(AN77:BX77)</f>
        <v>25.468076486455299</v>
      </c>
      <c r="N77" s="37">
        <f>(SUM(AN77:AR77)+SUM(AX77:BJ77))/(COUNT(AN77:AR77)+COUNT(AX77:BJ77))</f>
        <v>66.877814236789135</v>
      </c>
      <c r="O77" s="14">
        <f t="shared" si="176"/>
        <v>3.7381659136606515E-2</v>
      </c>
      <c r="P77" s="14">
        <f t="shared" si="177"/>
        <v>31.451521806931659</v>
      </c>
      <c r="Q77" s="37">
        <f t="shared" si="178"/>
        <v>79.644391132622232</v>
      </c>
      <c r="R77" s="37">
        <f t="shared" si="179"/>
        <v>0.10575785750542366</v>
      </c>
      <c r="S77" s="14">
        <f t="shared" si="180"/>
        <v>15.706126053701622</v>
      </c>
      <c r="T77" s="42">
        <f t="shared" si="181"/>
        <v>73.21017370726527</v>
      </c>
      <c r="U77" s="19">
        <f t="shared" si="182"/>
        <v>6.2783637406121429</v>
      </c>
      <c r="V77" s="19">
        <f t="shared" si="183"/>
        <v>24.688001253635033</v>
      </c>
      <c r="W77" s="42">
        <f t="shared" si="184"/>
        <v>66.93180996665312</v>
      </c>
      <c r="X77" s="19">
        <f t="shared" si="185"/>
        <v>31.021073789462434</v>
      </c>
      <c r="Y77" s="42">
        <f t="shared" si="186"/>
        <v>79.488537447877405</v>
      </c>
      <c r="Z77" s="19">
        <f t="shared" si="187"/>
        <v>13.336119759091376</v>
      </c>
      <c r="AA77" s="37">
        <f t="shared" si="188"/>
        <v>73.516383359606451</v>
      </c>
      <c r="AB77" s="14">
        <f t="shared" si="189"/>
        <v>6.421503257254173</v>
      </c>
      <c r="AC77" s="14">
        <f t="shared" si="190"/>
        <v>25.750505030427796</v>
      </c>
      <c r="AD77" s="37">
        <f t="shared" si="191"/>
        <v>66.857046648379907</v>
      </c>
      <c r="AE77" s="14">
        <f t="shared" si="192"/>
        <v>31.615493708645374</v>
      </c>
      <c r="AF77" s="37">
        <f t="shared" si="193"/>
        <v>79.700053162888253</v>
      </c>
      <c r="AG77" s="14">
        <f t="shared" si="194"/>
        <v>16.469756347444303</v>
      </c>
      <c r="AJ77" s="14"/>
      <c r="AM77" s="23"/>
      <c r="AN77" s="19">
        <f t="shared" ref="AN77:BX77" si="199">AN34/AN$47*100</f>
        <v>98.082370886903462</v>
      </c>
      <c r="AO77" s="19">
        <f t="shared" si="199"/>
        <v>85.808869456589633</v>
      </c>
      <c r="AP77" s="19">
        <f t="shared" si="199"/>
        <v>91.123874167863207</v>
      </c>
      <c r="AQ77" s="19">
        <f t="shared" si="199"/>
        <v>38.345391632588864</v>
      </c>
      <c r="AR77" s="19">
        <f t="shared" si="199"/>
        <v>21.298543689320386</v>
      </c>
      <c r="AS77" s="19">
        <f t="shared" si="199"/>
        <v>61.539496703000943</v>
      </c>
      <c r="AT77" s="19">
        <f t="shared" si="199"/>
        <v>89.976728723404264</v>
      </c>
      <c r="AU77" s="19">
        <f t="shared" si="199"/>
        <v>72.181100419442373</v>
      </c>
      <c r="AV77" s="19">
        <f t="shared" si="199"/>
        <v>99.010235069171088</v>
      </c>
      <c r="AW77" s="19">
        <f t="shared" si="199"/>
        <v>74.73512632436838</v>
      </c>
      <c r="AX77" s="31">
        <f t="shared" si="199"/>
        <v>99.297329853443088</v>
      </c>
      <c r="AY77" s="31">
        <f t="shared" si="199"/>
        <v>99.396789694305284</v>
      </c>
      <c r="AZ77" s="31">
        <f t="shared" si="199"/>
        <v>88.624910007199418</v>
      </c>
      <c r="BA77" s="31">
        <f t="shared" si="199"/>
        <v>99.598393574297191</v>
      </c>
      <c r="BB77" s="31">
        <f t="shared" si="199"/>
        <v>38.136020151133501</v>
      </c>
      <c r="BC77" s="31">
        <f t="shared" si="199"/>
        <v>12.447055608689711</v>
      </c>
      <c r="BD77" s="31">
        <f t="shared" si="199"/>
        <v>92.205270457697651</v>
      </c>
      <c r="BE77" s="31">
        <f t="shared" si="199"/>
        <v>15.909090909090912</v>
      </c>
      <c r="BF77" s="31">
        <f t="shared" si="199"/>
        <v>81.774081774081765</v>
      </c>
      <c r="BG77" s="31">
        <f t="shared" si="199"/>
        <v>62.701421800947863</v>
      </c>
      <c r="BH77" s="31">
        <f t="shared" si="199"/>
        <v>44.108548931383574</v>
      </c>
      <c r="BI77" s="31">
        <f t="shared" si="199"/>
        <v>39.584404896615574</v>
      </c>
      <c r="BJ77" s="31">
        <f t="shared" si="199"/>
        <v>95.358288770053463</v>
      </c>
      <c r="BK77" s="31">
        <f t="shared" si="199"/>
        <v>77.999421798207564</v>
      </c>
      <c r="BL77" s="31">
        <f t="shared" si="199"/>
        <v>57.113402061855666</v>
      </c>
      <c r="BM77" s="31">
        <f t="shared" si="199"/>
        <v>98.999285203716937</v>
      </c>
      <c r="BN77" s="31">
        <f t="shared" si="199"/>
        <v>52.974276527331185</v>
      </c>
      <c r="BO77" s="31">
        <f t="shared" si="199"/>
        <v>83.733513696313835</v>
      </c>
      <c r="BP77" s="31">
        <f t="shared" si="199"/>
        <v>100</v>
      </c>
      <c r="BQ77" s="31">
        <f t="shared" si="199"/>
        <v>91.503770971217492</v>
      </c>
      <c r="BR77" s="31">
        <f t="shared" si="199"/>
        <v>93.684210526315795</v>
      </c>
      <c r="BS77" s="31">
        <f t="shared" si="199"/>
        <v>57.715326567785588</v>
      </c>
      <c r="BT77" s="31">
        <f t="shared" si="199"/>
        <v>58.147379346133889</v>
      </c>
      <c r="BU77" s="31">
        <f t="shared" si="199"/>
        <v>97.686854868797411</v>
      </c>
      <c r="BV77" s="31">
        <f t="shared" si="199"/>
        <v>91.903608313145469</v>
      </c>
      <c r="BW77" s="31">
        <f t="shared" si="199"/>
        <v>78.012788981800284</v>
      </c>
      <c r="BX77" s="31">
        <f t="shared" si="199"/>
        <v>76.326905417814501</v>
      </c>
    </row>
    <row r="78" spans="1:79" x14ac:dyDescent="0.25">
      <c r="J78" s="37"/>
      <c r="K78" s="14"/>
      <c r="L78" s="14"/>
      <c r="M78" s="14"/>
      <c r="N78" s="37"/>
      <c r="O78" s="14"/>
      <c r="P78" s="14"/>
      <c r="Q78" s="37"/>
      <c r="R78" s="37"/>
      <c r="S78" s="14"/>
      <c r="T78" s="42"/>
      <c r="U78" s="19"/>
      <c r="V78" s="19"/>
      <c r="W78" s="42"/>
      <c r="X78" s="19"/>
      <c r="Y78" s="42"/>
      <c r="Z78" s="19"/>
      <c r="AA78" s="37"/>
      <c r="AB78" s="14"/>
      <c r="AC78" s="14"/>
      <c r="AD78" s="37"/>
      <c r="AE78" s="14"/>
      <c r="AF78" s="37"/>
      <c r="AG78" s="14"/>
      <c r="AJ78" s="14"/>
      <c r="AM78" s="23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</row>
    <row r="79" spans="1:79" x14ac:dyDescent="0.25">
      <c r="B79" s="3" t="s">
        <v>70</v>
      </c>
      <c r="C79" s="25">
        <v>1.1000000000000001</v>
      </c>
      <c r="D79" s="25">
        <v>-0.2</v>
      </c>
      <c r="E79" s="25">
        <v>0.4</v>
      </c>
      <c r="F79" s="25">
        <v>0.5</v>
      </c>
      <c r="G79" s="25">
        <v>0.1</v>
      </c>
      <c r="H79" s="25">
        <v>-0.4</v>
      </c>
      <c r="J79" s="37">
        <f t="shared" ref="J79:J85" si="200">SUM(AN79:BX79)/COUNT(AN79:BX79)</f>
        <v>71.479733768724529</v>
      </c>
      <c r="K79" s="14">
        <f t="shared" ref="K79:K85" si="201">_xlfn.STDEV.P(W79,Y79,AD79,AF79)</f>
        <v>8.7126066332157457</v>
      </c>
      <c r="L79" s="14">
        <f t="shared" ref="L79:L85" si="202">MAX(_xlfn.STDEV.P(N79,Q79),_xlfn.STDEV.P(T79,AA79))</f>
        <v>3.0847503599716433</v>
      </c>
      <c r="M79" s="14">
        <f t="shared" ref="M79:M85" si="203">_xlfn.STDEV.P(AN79:BX79)</f>
        <v>26.253947066054891</v>
      </c>
      <c r="N79" s="37">
        <f t="shared" ref="N79:N85" si="204">(SUM(AN79:AR79)+SUM(AX79:BJ79))/(COUNT(AN79:AR79)+COUNT(AX79:BJ79))</f>
        <v>74.647855760046767</v>
      </c>
      <c r="O79" s="14">
        <f t="shared" ref="O79:O85" si="205">_xlfn.STDEV.P(W79,AD79)</f>
        <v>6.2840363512025377</v>
      </c>
      <c r="P79" s="14">
        <f t="shared" ref="P79:P85" si="206">_xlfn.STDEV.P(AN79:AR79,AX79:BJ79)</f>
        <v>25.659058304440023</v>
      </c>
      <c r="Q79" s="37">
        <f t="shared" ref="Q79:Q85" si="207">(SUM(AS79:AW79)+SUM(BK79:BX79))/(COUNT(AS79:AW79)+COUNT(BK79:BX79))</f>
        <v>68.47835504010348</v>
      </c>
      <c r="R79" s="37">
        <f t="shared" ref="R79:R85" si="208">_xlfn.STDEV.P(Y79,AF79)</f>
        <v>6.3697567688176981</v>
      </c>
      <c r="S79" s="14">
        <f t="shared" ref="S79:S85" si="209">_xlfn.STDEV.P(AS79:AW79,BK79:BX79)</f>
        <v>26.457698293354266</v>
      </c>
      <c r="T79" s="42">
        <f t="shared" ref="T79:T85" si="210">AVERAGE(AN79:AW79)</f>
        <v>71.40807111061595</v>
      </c>
      <c r="U79" s="19">
        <f t="shared" ref="U79:U85" si="211">_xlfn.STDEV.P(W79,Y79)</f>
        <v>12.316726045612238</v>
      </c>
      <c r="V79" s="19">
        <f t="shared" ref="V79:V85" si="212">_xlfn.STDEV.P(AN79:AW79)</f>
        <v>28.416978485873212</v>
      </c>
      <c r="W79" s="42">
        <f t="shared" ref="W79:W85" si="213">(SUM(AN79:AR79))/(COUNT(AN79:AR79))</f>
        <v>83.72479715622822</v>
      </c>
      <c r="X79" s="19">
        <f t="shared" ref="X79:X85" si="214">_xlfn.STDEV.P(AN79:AR79)</f>
        <v>20.353892022163734</v>
      </c>
      <c r="Y79" s="42">
        <f t="shared" ref="Y79:Y85" si="215">(SUM(AS79:AW79))/(COUNT(AS79:AW79))</f>
        <v>59.091345065003701</v>
      </c>
      <c r="Z79" s="19">
        <f t="shared" ref="Z79:Z85" si="216">_xlfn.STDEV.P(AS79:AW79)</f>
        <v>29.956049991912025</v>
      </c>
      <c r="AA79" s="37">
        <f t="shared" ref="AA79:AA85" si="217">AVERAGE(AX79:BX79)</f>
        <v>71.506275493949929</v>
      </c>
      <c r="AB79" s="14">
        <f t="shared" ref="AB79:AB85" si="218">_xlfn.STDEV.P(AD79,AF79)</f>
        <v>0.33706707440797601</v>
      </c>
      <c r="AC79" s="14">
        <f t="shared" ref="AC79:AC85" si="219">_xlfn.STDEV.P(AX79:BX79)</f>
        <v>25.406082104786815</v>
      </c>
      <c r="AD79" s="37">
        <f t="shared" ref="AD79:AD85" si="220">(SUM(AX79:BJ79))/(COUNT(AX79:BJ79))</f>
        <v>71.156724453823145</v>
      </c>
      <c r="AE79" s="14">
        <f t="shared" ref="AE79:AE85" si="221">_xlfn.STDEV.P(AX79:BJ79)</f>
        <v>26.615738571392011</v>
      </c>
      <c r="AF79" s="37">
        <f t="shared" ref="AF79:AF85" si="222">(SUM(BK79:BX79))/(COUNT(BK79:BX79))</f>
        <v>71.830858602639097</v>
      </c>
      <c r="AG79" s="14">
        <f t="shared" ref="AG79:AG85" si="223">_xlfn.STDEV.P(BK79:BX79)</f>
        <v>24.224296866978328</v>
      </c>
      <c r="AJ79" s="14"/>
      <c r="AM79" s="23"/>
      <c r="AN79" s="19">
        <f t="shared" ref="AN79:AW79" si="224">AN36/AN$47*100</f>
        <v>100</v>
      </c>
      <c r="AO79" s="19">
        <f t="shared" si="224"/>
        <v>95.790131168019997</v>
      </c>
      <c r="AP79" s="19">
        <f t="shared" si="224"/>
        <v>96.305965278684241</v>
      </c>
      <c r="AQ79" s="19">
        <f t="shared" si="224"/>
        <v>81.503617489776659</v>
      </c>
      <c r="AR79" s="19">
        <f t="shared" si="224"/>
        <v>45.024271844660191</v>
      </c>
      <c r="AS79" s="19">
        <f t="shared" si="224"/>
        <v>14.224195935944017</v>
      </c>
      <c r="AT79" s="19">
        <f t="shared" si="224"/>
        <v>77.925531914893625</v>
      </c>
      <c r="AU79" s="19">
        <f t="shared" si="224"/>
        <v>65.901801134961758</v>
      </c>
      <c r="AV79" s="19">
        <f t="shared" si="224"/>
        <v>99.426386233269596</v>
      </c>
      <c r="AW79" s="19">
        <f t="shared" si="224"/>
        <v>37.978810105949471</v>
      </c>
      <c r="AX79" s="31">
        <f t="shared" ref="AX79:BX79" si="225">AX36/AX$47*100</f>
        <v>99.387673158000396</v>
      </c>
      <c r="AY79" s="31">
        <f t="shared" si="225"/>
        <v>100</v>
      </c>
      <c r="AZ79" s="31">
        <f t="shared" si="225"/>
        <v>46.00431965442764</v>
      </c>
      <c r="BA79" s="31">
        <f t="shared" si="225"/>
        <v>100</v>
      </c>
      <c r="BB79" s="31">
        <f t="shared" si="225"/>
        <v>75.516372795969772</v>
      </c>
      <c r="BC79" s="31">
        <f t="shared" si="225"/>
        <v>27.66771416860227</v>
      </c>
      <c r="BD79" s="31">
        <f t="shared" si="225"/>
        <v>100</v>
      </c>
      <c r="BE79" s="31">
        <f t="shared" si="225"/>
        <v>27.525252525252526</v>
      </c>
      <c r="BF79" s="31">
        <f t="shared" si="225"/>
        <v>88.870408870408866</v>
      </c>
      <c r="BG79" s="31">
        <f t="shared" si="225"/>
        <v>56.398104265402836</v>
      </c>
      <c r="BH79" s="31">
        <f t="shared" si="225"/>
        <v>58.773903262092233</v>
      </c>
      <c r="BI79" s="31">
        <f t="shared" si="225"/>
        <v>52.679765456228786</v>
      </c>
      <c r="BJ79" s="31">
        <f t="shared" si="225"/>
        <v>92.213903743315512</v>
      </c>
      <c r="BK79" s="31">
        <f t="shared" si="225"/>
        <v>96.126047990748759</v>
      </c>
      <c r="BL79" s="31">
        <f t="shared" si="225"/>
        <v>51.134020618556697</v>
      </c>
      <c r="BM79" s="31">
        <f t="shared" si="225"/>
        <v>100</v>
      </c>
      <c r="BN79" s="31">
        <f t="shared" si="225"/>
        <v>37.9957127545552</v>
      </c>
      <c r="BO79" s="31">
        <f t="shared" si="225"/>
        <v>76.969901927629365</v>
      </c>
      <c r="BP79" s="31">
        <f t="shared" si="225"/>
        <v>99.839523154516272</v>
      </c>
      <c r="BQ79" s="31">
        <f t="shared" si="225"/>
        <v>77.912882869016471</v>
      </c>
      <c r="BR79" s="31">
        <f t="shared" si="225"/>
        <v>93.559705715902666</v>
      </c>
      <c r="BS79" s="31">
        <f t="shared" si="225"/>
        <v>60.343481654957067</v>
      </c>
      <c r="BT79" s="31">
        <f t="shared" si="225"/>
        <v>46.315516346652835</v>
      </c>
      <c r="BU79" s="31">
        <f t="shared" si="225"/>
        <v>95.398582265887327</v>
      </c>
      <c r="BV79" s="31">
        <f t="shared" si="225"/>
        <v>92.247864337625899</v>
      </c>
      <c r="BW79" s="31">
        <f t="shared" si="225"/>
        <v>41.498606328906376</v>
      </c>
      <c r="BX79" s="31">
        <f t="shared" si="225"/>
        <v>36.290174471992657</v>
      </c>
    </row>
    <row r="80" spans="1:79" x14ac:dyDescent="0.25">
      <c r="B80" s="3" t="s">
        <v>70</v>
      </c>
      <c r="C80" s="25">
        <v>0.8</v>
      </c>
      <c r="D80" s="25">
        <v>-0.4</v>
      </c>
      <c r="E80" s="25">
        <v>-0.1</v>
      </c>
      <c r="F80" s="25">
        <v>0.6</v>
      </c>
      <c r="G80" s="25">
        <v>0.2</v>
      </c>
      <c r="H80" s="25">
        <v>-0.5</v>
      </c>
      <c r="J80" s="37">
        <f t="shared" si="200"/>
        <v>76.940433977344668</v>
      </c>
      <c r="K80" s="14">
        <f t="shared" si="201"/>
        <v>3.2949227741527762</v>
      </c>
      <c r="L80" s="14">
        <f t="shared" si="202"/>
        <v>2.1376833345441355</v>
      </c>
      <c r="M80" s="14">
        <f t="shared" si="203"/>
        <v>24.044074721396576</v>
      </c>
      <c r="N80" s="37">
        <f t="shared" si="204"/>
        <v>79.135892537146759</v>
      </c>
      <c r="O80" s="14">
        <f t="shared" si="205"/>
        <v>0.52558781316784575</v>
      </c>
      <c r="P80" s="14">
        <f t="shared" si="206"/>
        <v>24.478724478102809</v>
      </c>
      <c r="Q80" s="37">
        <f t="shared" si="207"/>
        <v>74.860525868058488</v>
      </c>
      <c r="R80" s="37">
        <f t="shared" si="208"/>
        <v>2.3649298162829169</v>
      </c>
      <c r="S80" s="14">
        <f t="shared" si="209"/>
        <v>23.435971471058501</v>
      </c>
      <c r="T80" s="42">
        <f t="shared" si="210"/>
        <v>75.635220536372088</v>
      </c>
      <c r="U80" s="19">
        <f t="shared" si="211"/>
        <v>4.2598543975726528</v>
      </c>
      <c r="V80" s="19">
        <f t="shared" si="212"/>
        <v>25.408533590329309</v>
      </c>
      <c r="W80" s="42">
        <f t="shared" si="213"/>
        <v>79.895074933944755</v>
      </c>
      <c r="X80" s="19">
        <f t="shared" si="214"/>
        <v>19.398479766107531</v>
      </c>
      <c r="Y80" s="42">
        <f t="shared" si="215"/>
        <v>71.37536613879945</v>
      </c>
      <c r="Z80" s="19">
        <f t="shared" si="216"/>
        <v>29.641076603400577</v>
      </c>
      <c r="AA80" s="37">
        <f t="shared" si="217"/>
        <v>77.423846362890075</v>
      </c>
      <c r="AB80" s="14">
        <f t="shared" si="218"/>
        <v>1.3693367681218902</v>
      </c>
      <c r="AC80" s="14">
        <f t="shared" si="219"/>
        <v>23.500250119941093</v>
      </c>
      <c r="AD80" s="37">
        <f t="shared" si="220"/>
        <v>78.843899307609064</v>
      </c>
      <c r="AE80" s="14">
        <f t="shared" si="221"/>
        <v>26.165520296477631</v>
      </c>
      <c r="AF80" s="37">
        <f t="shared" si="222"/>
        <v>76.105225771365284</v>
      </c>
      <c r="AG80" s="14">
        <f t="shared" si="223"/>
        <v>20.633297853621119</v>
      </c>
      <c r="AJ80" s="14"/>
      <c r="AM80" s="23"/>
      <c r="AN80" s="19">
        <f t="shared" ref="AN80:AW80" si="226">AN37/AN$47*100</f>
        <v>89.976029636086281</v>
      </c>
      <c r="AO80" s="19">
        <f t="shared" si="226"/>
        <v>97.888819487820115</v>
      </c>
      <c r="AP80" s="19">
        <f t="shared" si="226"/>
        <v>98.276987338467563</v>
      </c>
      <c r="AQ80" s="19">
        <f t="shared" si="226"/>
        <v>61.088392576281855</v>
      </c>
      <c r="AR80" s="19">
        <f t="shared" si="226"/>
        <v>52.245145631067956</v>
      </c>
      <c r="AS80" s="19">
        <f t="shared" si="226"/>
        <v>17.386623603821828</v>
      </c>
      <c r="AT80" s="19">
        <f t="shared" si="226"/>
        <v>82.613031914893625</v>
      </c>
      <c r="AU80" s="19">
        <f t="shared" si="226"/>
        <v>63.508512213175415</v>
      </c>
      <c r="AV80" s="19">
        <f t="shared" si="226"/>
        <v>98.796535822742101</v>
      </c>
      <c r="AW80" s="19">
        <f t="shared" si="226"/>
        <v>94.572127139364298</v>
      </c>
      <c r="AX80" s="31">
        <f t="shared" ref="AX80:BX80" si="227">AX37/AX$47*100</f>
        <v>99.718931941377235</v>
      </c>
      <c r="AY80" s="31">
        <f t="shared" si="227"/>
        <v>99.34567017687354</v>
      </c>
      <c r="AZ80" s="31">
        <f t="shared" si="227"/>
        <v>100</v>
      </c>
      <c r="BA80" s="31">
        <f t="shared" si="227"/>
        <v>100</v>
      </c>
      <c r="BB80" s="31">
        <f t="shared" si="227"/>
        <v>73.60201511335012</v>
      </c>
      <c r="BC80" s="31">
        <f t="shared" si="227"/>
        <v>19.893428063943162</v>
      </c>
      <c r="BD80" s="31">
        <f t="shared" si="227"/>
        <v>93.203883495145647</v>
      </c>
      <c r="BE80" s="31">
        <f t="shared" si="227"/>
        <v>29.870129870129869</v>
      </c>
      <c r="BF80" s="31">
        <f t="shared" si="227"/>
        <v>93.679833679833678</v>
      </c>
      <c r="BG80" s="31">
        <f t="shared" si="227"/>
        <v>82.796208530805686</v>
      </c>
      <c r="BH80" s="31">
        <f t="shared" si="227"/>
        <v>60.151856017997751</v>
      </c>
      <c r="BI80" s="31">
        <f t="shared" si="227"/>
        <v>73.243493467750241</v>
      </c>
      <c r="BJ80" s="31">
        <f t="shared" si="227"/>
        <v>99.465240641711233</v>
      </c>
      <c r="BK80" s="31">
        <f t="shared" si="227"/>
        <v>88.667244868459079</v>
      </c>
      <c r="BL80" s="31">
        <f t="shared" si="227"/>
        <v>57.319587628865975</v>
      </c>
      <c r="BM80" s="31">
        <f t="shared" si="227"/>
        <v>93.709792709077917</v>
      </c>
      <c r="BN80" s="31">
        <f t="shared" si="227"/>
        <v>22.80278670953912</v>
      </c>
      <c r="BO80" s="31">
        <f t="shared" si="227"/>
        <v>61.80250253635441</v>
      </c>
      <c r="BP80" s="31">
        <f t="shared" si="227"/>
        <v>79.642365887207717</v>
      </c>
      <c r="BQ80" s="31">
        <f t="shared" si="227"/>
        <v>87.024780668000616</v>
      </c>
      <c r="BR80" s="31">
        <f t="shared" si="227"/>
        <v>93.638936049801941</v>
      </c>
      <c r="BS80" s="31">
        <f t="shared" si="227"/>
        <v>52.927400468384079</v>
      </c>
      <c r="BT80" s="31">
        <f t="shared" si="227"/>
        <v>63.284898806434875</v>
      </c>
      <c r="BU80" s="31">
        <f t="shared" si="227"/>
        <v>96.890933963437391</v>
      </c>
      <c r="BV80" s="31">
        <f t="shared" si="227"/>
        <v>90.450082876450324</v>
      </c>
      <c r="BW80" s="31">
        <f t="shared" si="227"/>
        <v>89.047384817183143</v>
      </c>
      <c r="BX80" s="31">
        <f t="shared" si="227"/>
        <v>88.264462809917347</v>
      </c>
    </row>
    <row r="81" spans="1:76" x14ac:dyDescent="0.25">
      <c r="A81" s="46" t="s">
        <v>107</v>
      </c>
      <c r="B81" s="45" t="s">
        <v>70</v>
      </c>
      <c r="C81" s="46">
        <v>1.1000000000000001</v>
      </c>
      <c r="D81" s="46">
        <v>-0.4</v>
      </c>
      <c r="E81" s="46">
        <v>-0.4</v>
      </c>
      <c r="F81" s="46">
        <v>0.3</v>
      </c>
      <c r="G81" s="46">
        <v>0</v>
      </c>
      <c r="H81" s="46">
        <v>0</v>
      </c>
      <c r="J81" s="37">
        <f t="shared" si="200"/>
        <v>78.009146172411718</v>
      </c>
      <c r="K81" s="14">
        <f t="shared" si="201"/>
        <v>7.2360836286053649</v>
      </c>
      <c r="L81" s="14">
        <f t="shared" si="202"/>
        <v>3.46538571813403</v>
      </c>
      <c r="M81" s="14">
        <f t="shared" si="203"/>
        <v>24.767098236461649</v>
      </c>
      <c r="N81" s="37">
        <f t="shared" si="204"/>
        <v>81.568190964008835</v>
      </c>
      <c r="O81" s="14">
        <f t="shared" si="205"/>
        <v>3.002156066575651</v>
      </c>
      <c r="P81" s="14">
        <f t="shared" si="206"/>
        <v>23.937219112807487</v>
      </c>
      <c r="Q81" s="37">
        <f t="shared" si="207"/>
        <v>74.637419527740775</v>
      </c>
      <c r="R81" s="37">
        <f t="shared" si="208"/>
        <v>5.8846834807728925</v>
      </c>
      <c r="S81" s="14">
        <f t="shared" si="209"/>
        <v>25.066549118989919</v>
      </c>
      <c r="T81" s="42">
        <f t="shared" si="210"/>
        <v>75.934946506954972</v>
      </c>
      <c r="U81" s="19">
        <f t="shared" si="211"/>
        <v>9.9696921087742165</v>
      </c>
      <c r="V81" s="19">
        <f t="shared" si="212"/>
        <v>31.738022091992498</v>
      </c>
      <c r="W81" s="42">
        <f t="shared" si="213"/>
        <v>85.904638615729226</v>
      </c>
      <c r="X81" s="19">
        <f t="shared" si="214"/>
        <v>26.627420382453227</v>
      </c>
      <c r="Y81" s="42">
        <f t="shared" si="215"/>
        <v>65.965254398180718</v>
      </c>
      <c r="Z81" s="19">
        <f t="shared" si="216"/>
        <v>33.268529497292391</v>
      </c>
      <c r="AA81" s="37">
        <f t="shared" si="217"/>
        <v>78.777368270729028</v>
      </c>
      <c r="AB81" s="14">
        <f t="shared" si="218"/>
        <v>1.0828525614257103</v>
      </c>
      <c r="AC81" s="14">
        <f t="shared" si="219"/>
        <v>21.571724266308912</v>
      </c>
      <c r="AD81" s="37">
        <f t="shared" si="220"/>
        <v>79.900326482577924</v>
      </c>
      <c r="AE81" s="14">
        <f t="shared" si="221"/>
        <v>22.597725807993815</v>
      </c>
      <c r="AF81" s="37">
        <f t="shared" si="222"/>
        <v>77.734621359726503</v>
      </c>
      <c r="AG81" s="14">
        <f t="shared" si="223"/>
        <v>20.518286385205535</v>
      </c>
      <c r="AJ81" s="14"/>
      <c r="AM81" s="23"/>
      <c r="AN81" s="19">
        <f t="shared" ref="AN81:AW81" si="228">AN38/AN$47*100</f>
        <v>96.829374591414251</v>
      </c>
      <c r="AO81" s="19">
        <f t="shared" si="228"/>
        <v>99.987507807620247</v>
      </c>
      <c r="AP81" s="19">
        <f t="shared" si="228"/>
        <v>100</v>
      </c>
      <c r="AQ81" s="19">
        <f t="shared" si="228"/>
        <v>100</v>
      </c>
      <c r="AR81" s="19">
        <f t="shared" si="228"/>
        <v>32.706310679611647</v>
      </c>
      <c r="AS81" s="19">
        <f t="shared" si="228"/>
        <v>6.68819808908626</v>
      </c>
      <c r="AT81" s="19">
        <f t="shared" si="228"/>
        <v>70.196143617021278</v>
      </c>
      <c r="AU81" s="19">
        <f t="shared" si="228"/>
        <v>58.771280532938562</v>
      </c>
      <c r="AV81" s="19">
        <f t="shared" si="228"/>
        <v>99.696322123495676</v>
      </c>
      <c r="AW81" s="19">
        <f t="shared" si="228"/>
        <v>94.474327628361848</v>
      </c>
      <c r="AX81" s="31">
        <f t="shared" ref="AX81:BX81" si="229">AX38/AX$47*100</f>
        <v>99.949809275245926</v>
      </c>
      <c r="AY81" s="31">
        <f t="shared" si="229"/>
        <v>99.815969737245666</v>
      </c>
      <c r="AZ81" s="31">
        <f t="shared" si="229"/>
        <v>64.938804895608342</v>
      </c>
      <c r="BA81" s="31">
        <f t="shared" si="229"/>
        <v>100</v>
      </c>
      <c r="BB81" s="31">
        <f t="shared" si="229"/>
        <v>79.345088161209063</v>
      </c>
      <c r="BC81" s="31">
        <f t="shared" si="229"/>
        <v>30.332012570023224</v>
      </c>
      <c r="BD81" s="31">
        <f t="shared" si="229"/>
        <v>96.726768377253819</v>
      </c>
      <c r="BE81" s="31">
        <f t="shared" si="229"/>
        <v>43.542568542568546</v>
      </c>
      <c r="BF81" s="31">
        <f t="shared" si="229"/>
        <v>95.162855162855152</v>
      </c>
      <c r="BG81" s="31">
        <f t="shared" si="229"/>
        <v>95.545023696682463</v>
      </c>
      <c r="BH81" s="31">
        <f t="shared" si="229"/>
        <v>68.082114735658038</v>
      </c>
      <c r="BI81" s="31">
        <f t="shared" si="229"/>
        <v>66.546651579055663</v>
      </c>
      <c r="BJ81" s="31">
        <f t="shared" si="229"/>
        <v>98.716577540106954</v>
      </c>
      <c r="BK81" s="31">
        <f t="shared" si="229"/>
        <v>100</v>
      </c>
      <c r="BL81" s="31">
        <f t="shared" si="229"/>
        <v>51.340206185567006</v>
      </c>
      <c r="BM81" s="31">
        <f t="shared" si="229"/>
        <v>96.21157969978556</v>
      </c>
      <c r="BN81" s="31">
        <f t="shared" si="229"/>
        <v>39.067524115755624</v>
      </c>
      <c r="BO81" s="31">
        <f t="shared" si="229"/>
        <v>72.133919513019947</v>
      </c>
      <c r="BP81" s="31">
        <f t="shared" si="229"/>
        <v>90.463090325538758</v>
      </c>
      <c r="BQ81" s="31">
        <f t="shared" si="229"/>
        <v>67.923657072495004</v>
      </c>
      <c r="BR81" s="31">
        <f t="shared" si="229"/>
        <v>93.457838143746457</v>
      </c>
      <c r="BS81" s="31">
        <f t="shared" si="229"/>
        <v>52.537080405932869</v>
      </c>
      <c r="BT81" s="31">
        <f t="shared" si="229"/>
        <v>52.179553710430724</v>
      </c>
      <c r="BU81" s="31">
        <f t="shared" si="229"/>
        <v>100</v>
      </c>
      <c r="BV81" s="31">
        <f t="shared" si="229"/>
        <v>94.389901823281903</v>
      </c>
      <c r="BW81" s="31">
        <f t="shared" si="229"/>
        <v>89.342515166420725</v>
      </c>
      <c r="BX81" s="31">
        <f t="shared" si="229"/>
        <v>89.237832874196513</v>
      </c>
    </row>
    <row r="82" spans="1:76" x14ac:dyDescent="0.25">
      <c r="A82" s="46" t="s">
        <v>105</v>
      </c>
      <c r="B82" s="45" t="s">
        <v>70</v>
      </c>
      <c r="C82" s="46">
        <v>1</v>
      </c>
      <c r="D82" s="46">
        <v>-0.1</v>
      </c>
      <c r="E82" s="46">
        <v>-0.4</v>
      </c>
      <c r="F82" s="46">
        <v>0.8</v>
      </c>
      <c r="G82" s="46">
        <v>-0.1</v>
      </c>
      <c r="H82" s="46">
        <v>-0.3</v>
      </c>
      <c r="J82" s="37">
        <f t="shared" si="200"/>
        <v>75.420503328640436</v>
      </c>
      <c r="K82" s="14">
        <f t="shared" si="201"/>
        <v>4.8485447824268775</v>
      </c>
      <c r="L82" s="14">
        <f t="shared" si="202"/>
        <v>5.3106068177084396</v>
      </c>
      <c r="M82" s="14">
        <f t="shared" si="203"/>
        <v>23.959796995829763</v>
      </c>
      <c r="N82" s="37">
        <f t="shared" si="204"/>
        <v>69.966366596939878</v>
      </c>
      <c r="O82" s="14">
        <f t="shared" si="205"/>
        <v>2.5348207979436168</v>
      </c>
      <c r="P82" s="14">
        <f t="shared" si="206"/>
        <v>29.227139526942146</v>
      </c>
      <c r="Q82" s="37">
        <f t="shared" si="207"/>
        <v>80.587580232356757</v>
      </c>
      <c r="R82" s="37">
        <f t="shared" si="208"/>
        <v>2.2621121215769548</v>
      </c>
      <c r="S82" s="14">
        <f t="shared" si="209"/>
        <v>15.930548298430045</v>
      </c>
      <c r="T82" s="42">
        <f t="shared" si="210"/>
        <v>75.440857866270193</v>
      </c>
      <c r="U82" s="19">
        <f t="shared" si="211"/>
        <v>1.8130834500784232</v>
      </c>
      <c r="V82" s="19">
        <f t="shared" si="212"/>
        <v>21.439227141971607</v>
      </c>
      <c r="W82" s="42">
        <f t="shared" si="213"/>
        <v>73.62777441619177</v>
      </c>
      <c r="X82" s="19">
        <f t="shared" si="214"/>
        <v>25.276625273069325</v>
      </c>
      <c r="Y82" s="42">
        <f t="shared" si="215"/>
        <v>77.253941316348616</v>
      </c>
      <c r="Z82" s="19">
        <f t="shared" si="216"/>
        <v>16.546860502857989</v>
      </c>
      <c r="AA82" s="37">
        <f t="shared" si="217"/>
        <v>75.412964610999794</v>
      </c>
      <c r="AB82" s="14">
        <f t="shared" si="218"/>
        <v>6.6100163695989949</v>
      </c>
      <c r="AC82" s="14">
        <f t="shared" si="219"/>
        <v>24.828484974153103</v>
      </c>
      <c r="AD82" s="37">
        <f t="shared" si="220"/>
        <v>68.558132820304536</v>
      </c>
      <c r="AE82" s="14">
        <f t="shared" si="221"/>
        <v>30.49427849968983</v>
      </c>
      <c r="AF82" s="37">
        <f t="shared" si="222"/>
        <v>81.778165559502526</v>
      </c>
      <c r="AG82" s="14">
        <f t="shared" si="223"/>
        <v>15.532135811577026</v>
      </c>
      <c r="AJ82" s="14"/>
      <c r="AM82" s="23"/>
      <c r="AN82" s="19">
        <f t="shared" ref="AN82:AW82" si="230">AN39/AN$47*100</f>
        <v>96.840270211375028</v>
      </c>
      <c r="AO82" s="19">
        <f t="shared" si="230"/>
        <v>89.394128669581519</v>
      </c>
      <c r="AP82" s="19">
        <f t="shared" si="230"/>
        <v>94.452421354914506</v>
      </c>
      <c r="AQ82" s="19">
        <f t="shared" si="230"/>
        <v>53.35011009751495</v>
      </c>
      <c r="AR82" s="19">
        <f t="shared" si="230"/>
        <v>34.101941747572816</v>
      </c>
      <c r="AS82" s="19">
        <f t="shared" si="230"/>
        <v>50.54501412999597</v>
      </c>
      <c r="AT82" s="19">
        <f t="shared" si="230"/>
        <v>88.131648936170222</v>
      </c>
      <c r="AU82" s="19">
        <f t="shared" si="230"/>
        <v>70.836417468541825</v>
      </c>
      <c r="AV82" s="19">
        <f t="shared" si="230"/>
        <v>99.527612192104371</v>
      </c>
      <c r="AW82" s="19">
        <f t="shared" si="230"/>
        <v>77.229013854930727</v>
      </c>
      <c r="AX82" s="31">
        <f t="shared" ref="AX82:BX82" si="231">AX39/AX$47*100</f>
        <v>99.498092752459343</v>
      </c>
      <c r="AY82" s="31">
        <f t="shared" si="231"/>
        <v>99.396789694305284</v>
      </c>
      <c r="AZ82" s="31">
        <f t="shared" si="231"/>
        <v>71.13030957523398</v>
      </c>
      <c r="BA82" s="31">
        <f t="shared" si="231"/>
        <v>100</v>
      </c>
      <c r="BB82" s="31">
        <f t="shared" si="231"/>
        <v>45.390428211586894</v>
      </c>
      <c r="BC82" s="31">
        <f t="shared" si="231"/>
        <v>17.037846700368906</v>
      </c>
      <c r="BD82" s="31">
        <f t="shared" si="231"/>
        <v>95.506241331484048</v>
      </c>
      <c r="BE82" s="31">
        <f t="shared" si="231"/>
        <v>12.987012987012989</v>
      </c>
      <c r="BF82" s="31">
        <f t="shared" si="231"/>
        <v>93.887733887733873</v>
      </c>
      <c r="BG82" s="31">
        <f t="shared" si="231"/>
        <v>53.222748815165879</v>
      </c>
      <c r="BH82" s="31">
        <f t="shared" si="231"/>
        <v>55.300899887514056</v>
      </c>
      <c r="BI82" s="31">
        <f t="shared" si="231"/>
        <v>50.828104104515994</v>
      </c>
      <c r="BJ82" s="31">
        <f t="shared" si="231"/>
        <v>97.069518716577534</v>
      </c>
      <c r="BK82" s="31">
        <f t="shared" si="231"/>
        <v>81.613183000867295</v>
      </c>
      <c r="BL82" s="31">
        <f t="shared" si="231"/>
        <v>100</v>
      </c>
      <c r="BM82" s="31">
        <f t="shared" si="231"/>
        <v>97.59351918036694</v>
      </c>
      <c r="BN82" s="31">
        <f t="shared" si="231"/>
        <v>57.717041800643088</v>
      </c>
      <c r="BO82" s="31">
        <f t="shared" si="231"/>
        <v>77.595536016232671</v>
      </c>
      <c r="BP82" s="31">
        <f t="shared" si="231"/>
        <v>94.1769830353049</v>
      </c>
      <c r="BQ82" s="31">
        <f t="shared" si="231"/>
        <v>88.348468523934116</v>
      </c>
      <c r="BR82" s="31">
        <f t="shared" si="231"/>
        <v>93.537068477645732</v>
      </c>
      <c r="BS82" s="31">
        <f t="shared" si="231"/>
        <v>52.276867030965391</v>
      </c>
      <c r="BT82" s="31">
        <f t="shared" si="231"/>
        <v>58.22522055007785</v>
      </c>
      <c r="BU82" s="31">
        <f t="shared" si="231"/>
        <v>98.097251585623681</v>
      </c>
      <c r="BV82" s="31">
        <f t="shared" si="231"/>
        <v>92.617620808364137</v>
      </c>
      <c r="BW82" s="31">
        <f t="shared" si="231"/>
        <v>76.750286932283984</v>
      </c>
      <c r="BX82" s="31">
        <f t="shared" si="231"/>
        <v>76.34527089072543</v>
      </c>
    </row>
    <row r="83" spans="1:76" x14ac:dyDescent="0.25">
      <c r="A83" s="46" t="s">
        <v>106</v>
      </c>
      <c r="B83" s="45" t="s">
        <v>70</v>
      </c>
      <c r="C83" s="46">
        <v>0.7</v>
      </c>
      <c r="D83" s="46">
        <v>-0.4</v>
      </c>
      <c r="E83" s="46">
        <v>-0.3</v>
      </c>
      <c r="F83" s="46">
        <v>1</v>
      </c>
      <c r="G83" s="46">
        <v>-0.2</v>
      </c>
      <c r="H83" s="46">
        <v>-0.4</v>
      </c>
      <c r="J83" s="37">
        <f t="shared" si="200"/>
        <v>70.954895300428262</v>
      </c>
      <c r="K83" s="14">
        <f t="shared" si="201"/>
        <v>11.501227762478836</v>
      </c>
      <c r="L83" s="14">
        <f t="shared" si="202"/>
        <v>11.056585860283564</v>
      </c>
      <c r="M83" s="14">
        <f t="shared" si="203"/>
        <v>30.360041851585258</v>
      </c>
      <c r="N83" s="37">
        <f t="shared" si="204"/>
        <v>59.59948279527211</v>
      </c>
      <c r="O83" s="14">
        <f t="shared" si="205"/>
        <v>0.26162188427187516</v>
      </c>
      <c r="P83" s="14">
        <f t="shared" si="206"/>
        <v>37.204316764355667</v>
      </c>
      <c r="Q83" s="37">
        <f t="shared" si="207"/>
        <v>81.712654515839361</v>
      </c>
      <c r="R83" s="37">
        <f t="shared" si="208"/>
        <v>1.8136850561457436</v>
      </c>
      <c r="S83" s="14">
        <f t="shared" si="209"/>
        <v>15.676520355960225</v>
      </c>
      <c r="T83" s="42">
        <f t="shared" si="210"/>
        <v>72.181417309251302</v>
      </c>
      <c r="U83" s="19">
        <f t="shared" si="211"/>
        <v>12.204036236697608</v>
      </c>
      <c r="V83" s="19">
        <f t="shared" si="212"/>
        <v>32.222697897453287</v>
      </c>
      <c r="W83" s="42">
        <f t="shared" si="213"/>
        <v>59.977381072553712</v>
      </c>
      <c r="X83" s="19">
        <f t="shared" si="214"/>
        <v>39.449793562686352</v>
      </c>
      <c r="Y83" s="42">
        <f t="shared" si="215"/>
        <v>84.385453545948877</v>
      </c>
      <c r="Z83" s="19">
        <f t="shared" si="216"/>
        <v>14.914466350133244</v>
      </c>
      <c r="AA83" s="37">
        <f t="shared" si="217"/>
        <v>70.500627889753076</v>
      </c>
      <c r="AB83" s="14">
        <f t="shared" si="218"/>
        <v>10.651973064823721</v>
      </c>
      <c r="AC83" s="14">
        <f t="shared" si="219"/>
        <v>29.627596854742361</v>
      </c>
      <c r="AD83" s="37">
        <f t="shared" si="220"/>
        <v>59.454137304009961</v>
      </c>
      <c r="AE83" s="14">
        <f t="shared" si="221"/>
        <v>36.302661081692264</v>
      </c>
      <c r="AF83" s="37">
        <f t="shared" si="222"/>
        <v>80.75808343365739</v>
      </c>
      <c r="AG83" s="14">
        <f t="shared" si="223"/>
        <v>15.830869098535819</v>
      </c>
      <c r="AJ83" s="14"/>
      <c r="AM83" s="23"/>
      <c r="AN83" s="19">
        <f t="shared" ref="AN83:AW83" si="232">AN40/AN$47*100</f>
        <v>92.15515362824145</v>
      </c>
      <c r="AO83" s="19">
        <f t="shared" si="232"/>
        <v>84.459712679575276</v>
      </c>
      <c r="AP83" s="19">
        <f t="shared" si="232"/>
        <v>90.170995953530863</v>
      </c>
      <c r="AQ83" s="19">
        <f t="shared" si="232"/>
        <v>43.598615916955019</v>
      </c>
      <c r="AR83" s="19">
        <f t="shared" si="232"/>
        <v>-10.49757281553398</v>
      </c>
      <c r="AS83" s="19">
        <f t="shared" si="232"/>
        <v>63.127439106445962</v>
      </c>
      <c r="AT83" s="19">
        <f t="shared" si="232"/>
        <v>93.799867021276611</v>
      </c>
      <c r="AU83" s="19">
        <f t="shared" si="232"/>
        <v>69.763138415988152</v>
      </c>
      <c r="AV83" s="19">
        <f t="shared" si="232"/>
        <v>99.572601507142053</v>
      </c>
      <c r="AW83" s="19">
        <f t="shared" si="232"/>
        <v>95.664221678891607</v>
      </c>
      <c r="AX83" s="31">
        <f t="shared" ref="AX83:BX83" si="233">AX40/AX$47*100</f>
        <v>99.35755872314796</v>
      </c>
      <c r="AY83" s="31">
        <f t="shared" si="233"/>
        <v>99.325222369900828</v>
      </c>
      <c r="AZ83" s="31">
        <f t="shared" si="233"/>
        <v>-6.1915046796256297</v>
      </c>
      <c r="BA83" s="31">
        <f t="shared" si="233"/>
        <v>99.598393574297191</v>
      </c>
      <c r="BB83" s="31">
        <f t="shared" si="233"/>
        <v>31.486146095717881</v>
      </c>
      <c r="BC83" s="31">
        <f t="shared" si="233"/>
        <v>18.677414947397185</v>
      </c>
      <c r="BD83" s="31">
        <f t="shared" si="233"/>
        <v>89.736477115117907</v>
      </c>
      <c r="BE83" s="31">
        <f t="shared" si="233"/>
        <v>16.197691197691199</v>
      </c>
      <c r="BF83" s="31">
        <f t="shared" si="233"/>
        <v>87.927927927927925</v>
      </c>
      <c r="BG83" s="31">
        <f t="shared" si="233"/>
        <v>57.251184834123215</v>
      </c>
      <c r="BH83" s="31">
        <f t="shared" si="233"/>
        <v>39.566929133858267</v>
      </c>
      <c r="BI83" s="31">
        <f t="shared" si="233"/>
        <v>43.87408702808353</v>
      </c>
      <c r="BJ83" s="31">
        <f t="shared" si="233"/>
        <v>96.096256684491976</v>
      </c>
      <c r="BK83" s="31">
        <f t="shared" si="233"/>
        <v>55.16045099739808</v>
      </c>
      <c r="BL83" s="31">
        <f t="shared" si="233"/>
        <v>91.546391752577321</v>
      </c>
      <c r="BM83" s="31">
        <f t="shared" si="233"/>
        <v>94.353109363831308</v>
      </c>
      <c r="BN83" s="31">
        <f t="shared" si="233"/>
        <v>53.885316184351552</v>
      </c>
      <c r="BO83" s="31">
        <f t="shared" si="233"/>
        <v>64.913763949949271</v>
      </c>
      <c r="BP83" s="31">
        <f t="shared" si="233"/>
        <v>83.677212287941316</v>
      </c>
      <c r="BQ83" s="31">
        <f t="shared" si="233"/>
        <v>94.397414191165154</v>
      </c>
      <c r="BR83" s="31">
        <f t="shared" si="233"/>
        <v>93.740803621958122</v>
      </c>
      <c r="BS83" s="31">
        <f t="shared" si="233"/>
        <v>60.005204267499344</v>
      </c>
      <c r="BT83" s="31">
        <f t="shared" si="233"/>
        <v>69.148936170212764</v>
      </c>
      <c r="BU83" s="31">
        <f t="shared" si="233"/>
        <v>92.675040417858483</v>
      </c>
      <c r="BV83" s="31">
        <f t="shared" si="233"/>
        <v>84.635981129669759</v>
      </c>
      <c r="BW83" s="31">
        <f t="shared" si="233"/>
        <v>98.901459255615677</v>
      </c>
      <c r="BX83" s="31">
        <f t="shared" si="233"/>
        <v>93.572084481175395</v>
      </c>
    </row>
    <row r="84" spans="1:76" x14ac:dyDescent="0.25">
      <c r="B84" s="3" t="s">
        <v>70</v>
      </c>
      <c r="C84" s="25">
        <v>0.9</v>
      </c>
      <c r="D84" s="25">
        <v>-0.5</v>
      </c>
      <c r="E84" s="25">
        <v>-0.2</v>
      </c>
      <c r="F84" s="25">
        <v>1</v>
      </c>
      <c r="G84" s="25">
        <v>0</v>
      </c>
      <c r="H84" s="25">
        <v>-0.4</v>
      </c>
      <c r="J84" s="37">
        <f t="shared" si="200"/>
        <v>72.917636138799978</v>
      </c>
      <c r="K84" s="14">
        <f t="shared" si="201"/>
        <v>8.5165451002499228</v>
      </c>
      <c r="L84" s="14">
        <f t="shared" si="202"/>
        <v>8.2835688616734853</v>
      </c>
      <c r="M84" s="14">
        <f t="shared" si="203"/>
        <v>25.892769329156337</v>
      </c>
      <c r="N84" s="37">
        <f t="shared" si="204"/>
        <v>64.41018703762181</v>
      </c>
      <c r="O84" s="14">
        <f t="shared" si="205"/>
        <v>2.026404564914678</v>
      </c>
      <c r="P84" s="14">
        <f t="shared" si="206"/>
        <v>30.934910456642033</v>
      </c>
      <c r="Q84" s="37">
        <f t="shared" si="207"/>
        <v>80.977324760968784</v>
      </c>
      <c r="R84" s="37">
        <f t="shared" si="208"/>
        <v>1.9104710289342748</v>
      </c>
      <c r="S84" s="14">
        <f t="shared" si="209"/>
        <v>16.292852557300048</v>
      </c>
      <c r="T84" s="42">
        <f t="shared" si="210"/>
        <v>75.564985802293421</v>
      </c>
      <c r="U84" s="19">
        <f t="shared" si="211"/>
        <v>8.2277699486837648</v>
      </c>
      <c r="V84" s="19">
        <f t="shared" si="212"/>
        <v>22.53756057816372</v>
      </c>
      <c r="W84" s="42">
        <f t="shared" si="213"/>
        <v>67.337215853609678</v>
      </c>
      <c r="X84" s="19">
        <f t="shared" si="214"/>
        <v>27.241995231938148</v>
      </c>
      <c r="Y84" s="42">
        <f t="shared" si="215"/>
        <v>83.792755750977193</v>
      </c>
      <c r="Z84" s="19">
        <f t="shared" si="216"/>
        <v>11.76284713642608</v>
      </c>
      <c r="AA84" s="37">
        <f t="shared" si="217"/>
        <v>71.937136263432023</v>
      </c>
      <c r="AB84" s="14">
        <f t="shared" si="218"/>
        <v>8.3437034846641573</v>
      </c>
      <c r="AC84" s="14">
        <f t="shared" si="219"/>
        <v>26.964074453087363</v>
      </c>
      <c r="AD84" s="37">
        <f t="shared" si="220"/>
        <v>63.284406723780322</v>
      </c>
      <c r="AE84" s="14">
        <f t="shared" si="221"/>
        <v>32.172003312316349</v>
      </c>
      <c r="AF84" s="37">
        <f t="shared" si="222"/>
        <v>79.971813693108643</v>
      </c>
      <c r="AG84" s="14">
        <f t="shared" si="223"/>
        <v>17.521564239216932</v>
      </c>
      <c r="AJ84" s="14"/>
      <c r="AM84" s="23"/>
      <c r="AN84" s="19">
        <f t="shared" ref="AN84:AW84" si="234">AN41/AN$47*100</f>
        <v>97.690128568315544</v>
      </c>
      <c r="AO84" s="19">
        <f t="shared" si="234"/>
        <v>81.911305434103681</v>
      </c>
      <c r="AP84" s="19">
        <f t="shared" si="234"/>
        <v>87.45594569899491</v>
      </c>
      <c r="AQ84" s="19">
        <f t="shared" si="234"/>
        <v>40.13840830449827</v>
      </c>
      <c r="AR84" s="19">
        <f t="shared" si="234"/>
        <v>29.490291262135926</v>
      </c>
      <c r="AS84" s="19">
        <f t="shared" si="234"/>
        <v>68.362266182209652</v>
      </c>
      <c r="AT84" s="19">
        <f t="shared" si="234"/>
        <v>94.215425531914903</v>
      </c>
      <c r="AU84" s="19">
        <f t="shared" si="234"/>
        <v>72.773254379471993</v>
      </c>
      <c r="AV84" s="19">
        <f t="shared" si="234"/>
        <v>98.70655719266675</v>
      </c>
      <c r="AW84" s="19">
        <f t="shared" si="234"/>
        <v>84.906275468622667</v>
      </c>
      <c r="AX84" s="31">
        <f>AX41/AX$47*100</f>
        <v>99.488054607508531</v>
      </c>
      <c r="AY84" s="31">
        <f t="shared" ref="AY84:BX84" si="235">AY41/AY$47*100</f>
        <v>99.24343114201001</v>
      </c>
      <c r="AZ84" s="31">
        <f t="shared" si="235"/>
        <v>66.954643628509729</v>
      </c>
      <c r="BA84" s="31">
        <f t="shared" si="235"/>
        <v>99.598393574297191</v>
      </c>
      <c r="BB84" s="31">
        <f t="shared" si="235"/>
        <v>26.196473551637279</v>
      </c>
      <c r="BC84" s="31">
        <f t="shared" si="235"/>
        <v>14.82442956688072</v>
      </c>
      <c r="BD84" s="31">
        <f t="shared" si="235"/>
        <v>91.927877947295428</v>
      </c>
      <c r="BE84" s="31">
        <f t="shared" si="235"/>
        <v>26.370851370851373</v>
      </c>
      <c r="BF84" s="31">
        <f t="shared" si="235"/>
        <v>87.345807345807344</v>
      </c>
      <c r="BG84" s="31">
        <f t="shared" si="235"/>
        <v>47.81990521327014</v>
      </c>
      <c r="BH84" s="31">
        <f t="shared" si="235"/>
        <v>29.316647919010126</v>
      </c>
      <c r="BI84" s="31">
        <f t="shared" si="235"/>
        <v>38.38082501800227</v>
      </c>
      <c r="BJ84" s="31">
        <f t="shared" si="235"/>
        <v>95.229946524064175</v>
      </c>
      <c r="BK84" s="31">
        <f t="shared" si="235"/>
        <v>58.658571841572702</v>
      </c>
      <c r="BL84" s="31">
        <f t="shared" si="235"/>
        <v>62.47422680412371</v>
      </c>
      <c r="BM84" s="31">
        <f t="shared" si="235"/>
        <v>99.785561115082217</v>
      </c>
      <c r="BN84" s="31">
        <f t="shared" si="235"/>
        <v>55.894962486602353</v>
      </c>
      <c r="BO84" s="31">
        <f t="shared" si="235"/>
        <v>78.542441663848493</v>
      </c>
      <c r="BP84" s="31">
        <f t="shared" si="235"/>
        <v>90.623567171022472</v>
      </c>
      <c r="BQ84" s="31">
        <f t="shared" si="235"/>
        <v>98.599353547791296</v>
      </c>
      <c r="BR84" s="31">
        <f t="shared" si="235"/>
        <v>93.820033955857397</v>
      </c>
      <c r="BS84" s="31">
        <f t="shared" si="235"/>
        <v>51.418162893572742</v>
      </c>
      <c r="BT84" s="31">
        <f t="shared" si="235"/>
        <v>59.366891541255839</v>
      </c>
      <c r="BU84" s="31">
        <f t="shared" si="235"/>
        <v>95.075239398084818</v>
      </c>
      <c r="BV84" s="31">
        <f t="shared" si="235"/>
        <v>89.098559224786428</v>
      </c>
      <c r="BW84" s="31">
        <f t="shared" si="235"/>
        <v>90.490244302344635</v>
      </c>
      <c r="BX84" s="31">
        <f t="shared" si="235"/>
        <v>95.757575757575751</v>
      </c>
    </row>
    <row r="85" spans="1:76" x14ac:dyDescent="0.25">
      <c r="B85" s="3" t="s">
        <v>70</v>
      </c>
      <c r="C85" s="25">
        <v>0.9</v>
      </c>
      <c r="D85" s="25">
        <v>-0.3</v>
      </c>
      <c r="E85" s="25">
        <v>-0.2</v>
      </c>
      <c r="F85" s="25">
        <v>0.6</v>
      </c>
      <c r="G85" s="25">
        <v>0.2</v>
      </c>
      <c r="H85" s="25">
        <v>0.1</v>
      </c>
      <c r="J85" s="37">
        <f t="shared" si="200"/>
        <v>70.949531488574735</v>
      </c>
      <c r="K85" s="14">
        <f t="shared" si="201"/>
        <v>5.4102583893885257</v>
      </c>
      <c r="L85" s="14">
        <f t="shared" si="202"/>
        <v>5.3238062681697897</v>
      </c>
      <c r="M85" s="14">
        <f t="shared" si="203"/>
        <v>27.411201858628669</v>
      </c>
      <c r="N85" s="37">
        <f t="shared" si="204"/>
        <v>65.48183856450845</v>
      </c>
      <c r="O85" s="14">
        <f t="shared" si="205"/>
        <v>0.36105200218995748</v>
      </c>
      <c r="P85" s="14">
        <f t="shared" si="206"/>
        <v>33.304826005560848</v>
      </c>
      <c r="Q85" s="37">
        <f t="shared" si="207"/>
        <v>76.12945110084803</v>
      </c>
      <c r="R85" s="37">
        <f t="shared" si="208"/>
        <v>4.6039998992900451</v>
      </c>
      <c r="S85" s="14">
        <f t="shared" si="209"/>
        <v>18.900166991280166</v>
      </c>
      <c r="T85" s="42">
        <f t="shared" si="210"/>
        <v>67.152464074894581</v>
      </c>
      <c r="U85" s="19">
        <f t="shared" si="211"/>
        <v>2.1921450691049529</v>
      </c>
      <c r="V85" s="19">
        <f t="shared" si="212"/>
        <v>31.951994682808063</v>
      </c>
      <c r="W85" s="42">
        <f t="shared" si="213"/>
        <v>64.960319005789628</v>
      </c>
      <c r="X85" s="19">
        <f t="shared" si="214"/>
        <v>38.679612599607488</v>
      </c>
      <c r="Y85" s="42">
        <f t="shared" si="215"/>
        <v>69.344609143999534</v>
      </c>
      <c r="Z85" s="19">
        <f t="shared" si="216"/>
        <v>23.154621516161104</v>
      </c>
      <c r="AA85" s="37">
        <f t="shared" si="217"/>
        <v>72.355852752900716</v>
      </c>
      <c r="AB85" s="14">
        <f t="shared" si="218"/>
        <v>6.4350929662050405</v>
      </c>
      <c r="AC85" s="14">
        <f t="shared" si="219"/>
        <v>25.381505160235328</v>
      </c>
      <c r="AD85" s="37">
        <f t="shared" si="220"/>
        <v>65.682423010169543</v>
      </c>
      <c r="AE85" s="14">
        <f t="shared" si="221"/>
        <v>30.988038292224921</v>
      </c>
      <c r="AF85" s="37">
        <f t="shared" si="222"/>
        <v>78.552608942579624</v>
      </c>
      <c r="AG85" s="14">
        <f t="shared" si="223"/>
        <v>16.462193329443309</v>
      </c>
      <c r="AJ85" s="14"/>
      <c r="AM85" s="23"/>
      <c r="AN85" s="19">
        <f t="shared" ref="AN85:AW85" si="236">AN42/AN$47*100</f>
        <v>96.121159293963814</v>
      </c>
      <c r="AO85" s="19">
        <f t="shared" si="236"/>
        <v>90.980637101811368</v>
      </c>
      <c r="AP85" s="19">
        <f t="shared" si="236"/>
        <v>94.661271374494177</v>
      </c>
      <c r="AQ85" s="19">
        <f t="shared" si="236"/>
        <v>45.769109782950615</v>
      </c>
      <c r="AR85" s="19">
        <f t="shared" si="236"/>
        <v>-2.7305825242718447</v>
      </c>
      <c r="AS85" s="19">
        <f t="shared" si="236"/>
        <v>35.015475709864077</v>
      </c>
      <c r="AT85" s="19">
        <f t="shared" si="236"/>
        <v>89.079122340425542</v>
      </c>
      <c r="AU85" s="19">
        <f t="shared" si="236"/>
        <v>69.689119170984455</v>
      </c>
      <c r="AV85" s="19">
        <f t="shared" si="236"/>
        <v>98.953998425373982</v>
      </c>
      <c r="AW85" s="19">
        <f t="shared" si="236"/>
        <v>53.985330073349623</v>
      </c>
      <c r="AX85" s="31">
        <f>AX42/AX$47*100</f>
        <v>99.799237100983746</v>
      </c>
      <c r="AY85" s="31">
        <f t="shared" ref="AY85:BX85" si="237">AY42/AY$47*100</f>
        <v>99.642163377977695</v>
      </c>
      <c r="AZ85" s="31">
        <f t="shared" si="237"/>
        <v>59.755219582433405</v>
      </c>
      <c r="BA85" s="31">
        <f t="shared" si="237"/>
        <v>100</v>
      </c>
      <c r="BB85" s="31">
        <f t="shared" si="237"/>
        <v>52.241813602015107</v>
      </c>
      <c r="BC85" s="31">
        <f t="shared" si="237"/>
        <v>19.893428063943162</v>
      </c>
      <c r="BD85" s="31">
        <f t="shared" si="237"/>
        <v>95.381414701803052</v>
      </c>
      <c r="BE85" s="31">
        <f t="shared" si="237"/>
        <v>22.222222222222225</v>
      </c>
      <c r="BF85" s="31">
        <f t="shared" si="237"/>
        <v>95.523215523215526</v>
      </c>
      <c r="BG85" s="31">
        <f t="shared" si="237"/>
        <v>53.744075829383888</v>
      </c>
      <c r="BH85" s="31">
        <f t="shared" si="237"/>
        <v>37.457817772778398</v>
      </c>
      <c r="BI85" s="31">
        <f t="shared" si="237"/>
        <v>27.569180125501497</v>
      </c>
      <c r="BJ85" s="31">
        <f t="shared" si="237"/>
        <v>90.641711229946523</v>
      </c>
      <c r="BK85" s="31">
        <f t="shared" si="237"/>
        <v>86.296617519514314</v>
      </c>
      <c r="BL85" s="31">
        <f t="shared" si="237"/>
        <v>81.237113402061851</v>
      </c>
      <c r="BM85" s="31">
        <f t="shared" si="237"/>
        <v>97.30760066714322</v>
      </c>
      <c r="BN85" s="31">
        <f t="shared" si="237"/>
        <v>43.167202572347264</v>
      </c>
      <c r="BO85" s="31">
        <f t="shared" si="237"/>
        <v>71.457558336151507</v>
      </c>
      <c r="BP85" s="31">
        <f t="shared" si="237"/>
        <v>90.279688216414499</v>
      </c>
      <c r="BQ85" s="31">
        <f t="shared" si="237"/>
        <v>90.241649992304147</v>
      </c>
      <c r="BR85" s="31">
        <f t="shared" si="237"/>
        <v>93.604980192416534</v>
      </c>
      <c r="BS85" s="31">
        <f t="shared" si="237"/>
        <v>53.760083268279992</v>
      </c>
      <c r="BT85" s="31">
        <f t="shared" si="237"/>
        <v>60.145303580695384</v>
      </c>
      <c r="BU85" s="31">
        <f t="shared" si="237"/>
        <v>96.430792190026125</v>
      </c>
      <c r="BV85" s="31">
        <f t="shared" si="237"/>
        <v>90.960091801606524</v>
      </c>
      <c r="BW85" s="31">
        <f t="shared" si="237"/>
        <v>66.519101492047866</v>
      </c>
      <c r="BX85" s="31">
        <f t="shared" si="237"/>
        <v>78.328741965105593</v>
      </c>
    </row>
  </sheetData>
  <conditionalFormatting sqref="AN94:AN103">
    <cfRule type="top10" priority="181" rank="20"/>
  </conditionalFormatting>
  <conditionalFormatting sqref="J86:M93">
    <cfRule type="top10" dxfId="248" priority="180" rank="2"/>
  </conditionalFormatting>
  <conditionalFormatting sqref="N86:P93">
    <cfRule type="top10" dxfId="247" priority="179" rank="2"/>
  </conditionalFormatting>
  <conditionalFormatting sqref="Q86:S93">
    <cfRule type="top10" dxfId="246" priority="178" rank="2"/>
  </conditionalFormatting>
  <conditionalFormatting sqref="T86:V93">
    <cfRule type="top10" dxfId="245" priority="177" rank="2"/>
  </conditionalFormatting>
  <conditionalFormatting sqref="W86:X93">
    <cfRule type="top10" dxfId="244" priority="176" rank="2"/>
  </conditionalFormatting>
  <conditionalFormatting sqref="Y86:Z93">
    <cfRule type="top10" dxfId="243" priority="175" rank="2"/>
  </conditionalFormatting>
  <conditionalFormatting sqref="AA86:AC93">
    <cfRule type="top10" dxfId="242" priority="174" rank="2"/>
  </conditionalFormatting>
  <conditionalFormatting sqref="AD86:AE93">
    <cfRule type="top10" dxfId="241" priority="173" rank="2"/>
  </conditionalFormatting>
  <conditionalFormatting sqref="AF86:AG93">
    <cfRule type="top10" dxfId="240" priority="172" rank="2"/>
  </conditionalFormatting>
  <conditionalFormatting sqref="AN86:AN93">
    <cfRule type="top10" dxfId="239" priority="171" rank="2"/>
  </conditionalFormatting>
  <conditionalFormatting sqref="AM86:AM93">
    <cfRule type="top10" dxfId="238" priority="170" rank="2"/>
  </conditionalFormatting>
  <conditionalFormatting sqref="J50:M50 J8:M47">
    <cfRule type="top10" dxfId="237" priority="431" rank="2"/>
  </conditionalFormatting>
  <conditionalFormatting sqref="N50:P50 N8:P47">
    <cfRule type="top10" dxfId="236" priority="433" rank="2"/>
  </conditionalFormatting>
  <conditionalFormatting sqref="Q50:S50 Q8:S47">
    <cfRule type="top10" dxfId="235" priority="435" rank="2"/>
  </conditionalFormatting>
  <conditionalFormatting sqref="AA50:AC50 AA8:AC47">
    <cfRule type="top10" dxfId="234" priority="437" rank="2"/>
  </conditionalFormatting>
  <conditionalFormatting sqref="AD50:AE50 AD8:AE47">
    <cfRule type="top10" dxfId="233" priority="439" rank="2"/>
  </conditionalFormatting>
  <conditionalFormatting sqref="AF50:AG50 AF8:AG47">
    <cfRule type="top10" dxfId="232" priority="441" rank="2"/>
  </conditionalFormatting>
  <conditionalFormatting sqref="T50:V50 T8:V47">
    <cfRule type="top10" dxfId="231" priority="445" rank="2"/>
  </conditionalFormatting>
  <conditionalFormatting sqref="W50:X50 W8:X47">
    <cfRule type="top10" dxfId="230" priority="447" rank="2"/>
  </conditionalFormatting>
  <conditionalFormatting sqref="Y50:Z50 Y8:Z47">
    <cfRule type="top10" dxfId="229" priority="449" rank="2"/>
  </conditionalFormatting>
  <conditionalFormatting sqref="AO47:BX47 AN8:AN18 AN30:AN50">
    <cfRule type="top10" dxfId="228" priority="451" rank="2"/>
  </conditionalFormatting>
  <conditionalFormatting sqref="AO48:AO50 AO8:AO18 AO30:AO46">
    <cfRule type="top10" dxfId="227" priority="453" rank="2"/>
  </conditionalFormatting>
  <conditionalFormatting sqref="AP48:AP50 AP8:AP18 AP30:AP46">
    <cfRule type="top10" dxfId="226" priority="455" rank="2"/>
  </conditionalFormatting>
  <conditionalFormatting sqref="AQ48:AQ50 AQ8:AQ18 AQ30:AQ46">
    <cfRule type="top10" dxfId="225" priority="457" rank="2"/>
  </conditionalFormatting>
  <conditionalFormatting sqref="AR48:AR50 AR8:AR18 AR30:AR46">
    <cfRule type="top10" dxfId="224" priority="459" rank="2"/>
  </conditionalFormatting>
  <conditionalFormatting sqref="AS48:AS50 AS8:AS18 AS30:AS46">
    <cfRule type="top10" dxfId="223" priority="461" rank="2"/>
  </conditionalFormatting>
  <conditionalFormatting sqref="AT48:AT50 AT8:AT18 AT30:AT46">
    <cfRule type="top10" dxfId="222" priority="463" rank="2"/>
  </conditionalFormatting>
  <conditionalFormatting sqref="AU48:AU50 AU8:AU18 AU30:AU46">
    <cfRule type="top10" dxfId="221" priority="465" rank="2"/>
  </conditionalFormatting>
  <conditionalFormatting sqref="AV48:AV50 AV8:AV18 AV30:AV46">
    <cfRule type="top10" dxfId="220" priority="467" rank="2"/>
  </conditionalFormatting>
  <conditionalFormatting sqref="AW48:AW50 AW8:AW18 AW30:AW46">
    <cfRule type="top10" dxfId="219" priority="469" rank="2"/>
  </conditionalFormatting>
  <conditionalFormatting sqref="AX48:AX50 AX8:AX18 AX30:AX46">
    <cfRule type="top10" dxfId="218" priority="471" rank="2"/>
  </conditionalFormatting>
  <conditionalFormatting sqref="AY48:AY50 AY8:AY18 AY30:AY46">
    <cfRule type="top10" dxfId="217" priority="473" rank="2"/>
  </conditionalFormatting>
  <conditionalFormatting sqref="AZ48:AZ50 AZ8:AZ18 AZ30:AZ46">
    <cfRule type="top10" dxfId="216" priority="475" rank="2"/>
  </conditionalFormatting>
  <conditionalFormatting sqref="BA48:BA50 BA8:BA18 BA30:BA46">
    <cfRule type="top10" dxfId="215" priority="477" rank="2"/>
  </conditionalFormatting>
  <conditionalFormatting sqref="BB48:BB50 BB8:BB18 BB30:BB46">
    <cfRule type="top10" dxfId="214" priority="479" rank="2"/>
  </conditionalFormatting>
  <conditionalFormatting sqref="BC48:BC50 BC8:BC18 BC30:BC46">
    <cfRule type="top10" dxfId="213" priority="481" rank="2"/>
  </conditionalFormatting>
  <conditionalFormatting sqref="BD48:BD50 BD8:BD18 BD30:BD46">
    <cfRule type="top10" dxfId="212" priority="483" rank="2"/>
  </conditionalFormatting>
  <conditionalFormatting sqref="BE48:BE50 BE8:BE18 BE30:BE46">
    <cfRule type="top10" dxfId="211" priority="485" rank="2"/>
  </conditionalFormatting>
  <conditionalFormatting sqref="BF48:BF50 BF8:BF18 BF30:BF46">
    <cfRule type="top10" dxfId="210" priority="487" rank="2"/>
  </conditionalFormatting>
  <conditionalFormatting sqref="BG48:BG50 BG8:BG18 BG30:BG46">
    <cfRule type="top10" dxfId="209" priority="489" rank="2"/>
  </conditionalFormatting>
  <conditionalFormatting sqref="BH48:BH50 BH8:BH18 BH30:BH46">
    <cfRule type="top10" dxfId="208" priority="491" rank="2"/>
  </conditionalFormatting>
  <conditionalFormatting sqref="BI48:BI50 BI8:BI18 BI30:BI46">
    <cfRule type="top10" dxfId="207" priority="493" rank="2"/>
  </conditionalFormatting>
  <conditionalFormatting sqref="BJ48:BJ50 BJ8:BJ18 BJ30:BJ46">
    <cfRule type="top10" dxfId="206" priority="495" rank="2"/>
  </conditionalFormatting>
  <conditionalFormatting sqref="BK48:BK50 BK8:BK18 BK30:BK46">
    <cfRule type="top10" dxfId="205" priority="497" rank="2"/>
  </conditionalFormatting>
  <conditionalFormatting sqref="BL48:BL50 BL8:BL18 BL30:BL46">
    <cfRule type="top10" dxfId="204" priority="499" rank="2"/>
  </conditionalFormatting>
  <conditionalFormatting sqref="BM48:BM50 BM8:BM18 BM30:BM46">
    <cfRule type="top10" dxfId="203" priority="501" rank="2"/>
  </conditionalFormatting>
  <conditionalFormatting sqref="BN48:BN50 BN8:BN18 BN30:BN46">
    <cfRule type="top10" dxfId="202" priority="503" rank="2"/>
  </conditionalFormatting>
  <conditionalFormatting sqref="BO48:BO50 BO8:BO18 BO30:BO46">
    <cfRule type="top10" dxfId="201" priority="505" rank="2"/>
  </conditionalFormatting>
  <conditionalFormatting sqref="BP48:BP50 BP8:BP18 BP30:BP46">
    <cfRule type="top10" dxfId="200" priority="507" rank="2"/>
  </conditionalFormatting>
  <conditionalFormatting sqref="BQ48:BQ50 BQ8:BQ18 BQ30:BQ46">
    <cfRule type="top10" dxfId="199" priority="509" rank="2"/>
  </conditionalFormatting>
  <conditionalFormatting sqref="BR48:BR50 BR8:BR18 BR30:BR46">
    <cfRule type="top10" dxfId="198" priority="511" rank="2"/>
  </conditionalFormatting>
  <conditionalFormatting sqref="BS48:BS50 BS8:BS18 BS30:BS46">
    <cfRule type="top10" dxfId="197" priority="513" rank="2"/>
  </conditionalFormatting>
  <conditionalFormatting sqref="BT48:BT50 BT8:BT18 BT30:BT46">
    <cfRule type="top10" dxfId="196" priority="515" rank="2"/>
  </conditionalFormatting>
  <conditionalFormatting sqref="BU48:BU50 BU8:BU18 BU30:BU46">
    <cfRule type="top10" dxfId="195" priority="517" rank="2"/>
  </conditionalFormatting>
  <conditionalFormatting sqref="BV48:BV50 BV8:BV18 BV30:BV46">
    <cfRule type="top10" dxfId="194" priority="519" rank="2"/>
  </conditionalFormatting>
  <conditionalFormatting sqref="BW48:BW50 BW8:BW18 BW30:BW46">
    <cfRule type="top10" dxfId="193" priority="521" rank="2"/>
  </conditionalFormatting>
  <conditionalFormatting sqref="BX48:BX50 BX8:BX18 BX30:BX46">
    <cfRule type="top10" dxfId="192" priority="523" rank="2"/>
  </conditionalFormatting>
  <conditionalFormatting sqref="AJ8:AJ18 AJ30:AJ50">
    <cfRule type="top10" dxfId="191" priority="815" rank="2"/>
  </conditionalFormatting>
  <conditionalFormatting sqref="AJ19:AJ29">
    <cfRule type="top10" dxfId="190" priority="1" rank="2"/>
  </conditionalFormatting>
  <conditionalFormatting sqref="AN19:AN29">
    <cfRule type="top10" dxfId="189" priority="2" rank="2"/>
  </conditionalFormatting>
  <conditionalFormatting sqref="AO19:AO29">
    <cfRule type="top10" dxfId="188" priority="3" rank="2"/>
  </conditionalFormatting>
  <conditionalFormatting sqref="AP19:AP29">
    <cfRule type="top10" dxfId="187" priority="4" rank="2"/>
  </conditionalFormatting>
  <conditionalFormatting sqref="AQ19:AQ29">
    <cfRule type="top10" dxfId="186" priority="5" rank="2"/>
  </conditionalFormatting>
  <conditionalFormatting sqref="AR19:AR29">
    <cfRule type="top10" dxfId="185" priority="6" rank="2"/>
  </conditionalFormatting>
  <conditionalFormatting sqref="AS19:AS29">
    <cfRule type="top10" dxfId="184" priority="7" rank="2"/>
  </conditionalFormatting>
  <conditionalFormatting sqref="AT19:AT29">
    <cfRule type="top10" dxfId="183" priority="8" rank="2"/>
  </conditionalFormatting>
  <conditionalFormatting sqref="AU19:AU29">
    <cfRule type="top10" dxfId="182" priority="9" rank="2"/>
  </conditionalFormatting>
  <conditionalFormatting sqref="AV19:AV29">
    <cfRule type="top10" dxfId="181" priority="10" rank="2"/>
  </conditionalFormatting>
  <conditionalFormatting sqref="AW19:AW29">
    <cfRule type="top10" dxfId="180" priority="11" rank="2"/>
  </conditionalFormatting>
  <conditionalFormatting sqref="AX19:AX29">
    <cfRule type="top10" dxfId="179" priority="12" rank="2"/>
  </conditionalFormatting>
  <conditionalFormatting sqref="AY19:AY29">
    <cfRule type="top10" dxfId="178" priority="13" rank="2"/>
  </conditionalFormatting>
  <conditionalFormatting sqref="AZ19:AZ29">
    <cfRule type="top10" dxfId="177" priority="14" rank="2"/>
  </conditionalFormatting>
  <conditionalFormatting sqref="BA19:BA29">
    <cfRule type="top10" dxfId="176" priority="15" rank="2"/>
  </conditionalFormatting>
  <conditionalFormatting sqref="BB19:BB29">
    <cfRule type="top10" dxfId="175" priority="16" rank="2"/>
  </conditionalFormatting>
  <conditionalFormatting sqref="BC19:BC29">
    <cfRule type="top10" dxfId="174" priority="17" rank="2"/>
  </conditionalFormatting>
  <conditionalFormatting sqref="BD19:BD29">
    <cfRule type="top10" dxfId="173" priority="18" rank="2"/>
  </conditionalFormatting>
  <conditionalFormatting sqref="BE19:BE29">
    <cfRule type="top10" dxfId="172" priority="19" rank="2"/>
  </conditionalFormatting>
  <conditionalFormatting sqref="BF19:BF29">
    <cfRule type="top10" dxfId="171" priority="20" rank="2"/>
  </conditionalFormatting>
  <conditionalFormatting sqref="BG19:BG29">
    <cfRule type="top10" dxfId="170" priority="21" rank="2"/>
  </conditionalFormatting>
  <conditionalFormatting sqref="BH19:BH29">
    <cfRule type="top10" dxfId="169" priority="22" rank="2"/>
  </conditionalFormatting>
  <conditionalFormatting sqref="BI19:BI29">
    <cfRule type="top10" dxfId="168" priority="23" rank="2"/>
  </conditionalFormatting>
  <conditionalFormatting sqref="BJ19:BJ29">
    <cfRule type="top10" dxfId="167" priority="24" rank="2"/>
  </conditionalFormatting>
  <conditionalFormatting sqref="BK19:BK29">
    <cfRule type="top10" dxfId="166" priority="25" rank="2"/>
  </conditionalFormatting>
  <conditionalFormatting sqref="BL19:BL29">
    <cfRule type="top10" dxfId="165" priority="26" rank="2"/>
  </conditionalFormatting>
  <conditionalFormatting sqref="BM19:BM29">
    <cfRule type="top10" dxfId="164" priority="27" rank="2"/>
  </conditionalFormatting>
  <conditionalFormatting sqref="BN19:BN29">
    <cfRule type="top10" dxfId="163" priority="28" rank="2"/>
  </conditionalFormatting>
  <conditionalFormatting sqref="BO19:BO29">
    <cfRule type="top10" dxfId="162" priority="29" rank="2"/>
  </conditionalFormatting>
  <conditionalFormatting sqref="BP19:BP29">
    <cfRule type="top10" dxfId="161" priority="30" rank="2"/>
  </conditionalFormatting>
  <conditionalFormatting sqref="BQ19:BQ29">
    <cfRule type="top10" dxfId="160" priority="31" rank="2"/>
  </conditionalFormatting>
  <conditionalFormatting sqref="BR19:BR29">
    <cfRule type="top10" dxfId="159" priority="32" rank="2"/>
  </conditionalFormatting>
  <conditionalFormatting sqref="BS19:BS29">
    <cfRule type="top10" dxfId="158" priority="33" rank="2"/>
  </conditionalFormatting>
  <conditionalFormatting sqref="BT19:BT29">
    <cfRule type="top10" dxfId="157" priority="34" rank="2"/>
  </conditionalFormatting>
  <conditionalFormatting sqref="BU19:BU29">
    <cfRule type="top10" dxfId="156" priority="35" rank="2"/>
  </conditionalFormatting>
  <conditionalFormatting sqref="BV19:BV29">
    <cfRule type="top10" dxfId="155" priority="36" rank="2"/>
  </conditionalFormatting>
  <conditionalFormatting sqref="BW19:BW29">
    <cfRule type="top10" dxfId="154" priority="37" rank="2"/>
  </conditionalFormatting>
  <conditionalFormatting sqref="BX19:BX29">
    <cfRule type="top10" dxfId="153" priority="38" rank="2"/>
  </conditionalFormatting>
  <conditionalFormatting sqref="J51:M85">
    <cfRule type="top10" dxfId="152" priority="816" rank="2"/>
  </conditionalFormatting>
  <conditionalFormatting sqref="N51:P85">
    <cfRule type="top10" dxfId="151" priority="818" rank="2"/>
  </conditionalFormatting>
  <conditionalFormatting sqref="Q51:S85">
    <cfRule type="top10" dxfId="150" priority="820" rank="2"/>
  </conditionalFormatting>
  <conditionalFormatting sqref="AA51:AC85">
    <cfRule type="top10" dxfId="149" priority="822" rank="2"/>
  </conditionalFormatting>
  <conditionalFormatting sqref="AD51:AE85">
    <cfRule type="top10" dxfId="148" priority="824" rank="2"/>
  </conditionalFormatting>
  <conditionalFormatting sqref="AF51:AG85">
    <cfRule type="top10" dxfId="147" priority="826" rank="2"/>
  </conditionalFormatting>
  <conditionalFormatting sqref="AJ51:AJ85">
    <cfRule type="top10" dxfId="146" priority="828" rank="2"/>
  </conditionalFormatting>
  <conditionalFormatting sqref="T51:V85">
    <cfRule type="top10" dxfId="145" priority="830" rank="2"/>
  </conditionalFormatting>
  <conditionalFormatting sqref="W51:X85">
    <cfRule type="top10" dxfId="144" priority="832" rank="2"/>
  </conditionalFormatting>
  <conditionalFormatting sqref="Y51:Z85">
    <cfRule type="top10" dxfId="143" priority="834" rank="2"/>
  </conditionalFormatting>
  <conditionalFormatting sqref="AN51:BX85">
    <cfRule type="top10" dxfId="142" priority="836" rank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1"/>
  <sheetViews>
    <sheetView workbookViewId="0">
      <selection activeCell="H28" sqref="H28"/>
    </sheetView>
  </sheetViews>
  <sheetFormatPr defaultRowHeight="15" x14ac:dyDescent="0.25"/>
  <sheetData>
    <row r="1" spans="1:61" s="25" customFormat="1" x14ac:dyDescent="0.25">
      <c r="B1" s="3"/>
      <c r="C1" s="3"/>
      <c r="D1" s="3"/>
      <c r="E1" s="3"/>
      <c r="F1" s="3"/>
      <c r="G1" s="3"/>
      <c r="H1" s="3"/>
      <c r="J1" s="12"/>
      <c r="K1" s="12"/>
      <c r="L1" s="12"/>
      <c r="M1" s="17"/>
      <c r="N1" s="17"/>
      <c r="O1" s="17"/>
      <c r="P1" s="12"/>
      <c r="Q1" s="12"/>
      <c r="R1" s="12"/>
      <c r="T1" s="10" t="s">
        <v>69</v>
      </c>
      <c r="U1" s="27"/>
      <c r="V1" s="27"/>
      <c r="W1" s="27"/>
      <c r="X1" s="26"/>
      <c r="Y1" s="28"/>
      <c r="Z1" s="28"/>
      <c r="AA1" s="28"/>
      <c r="AB1" s="28"/>
      <c r="AC1" s="28"/>
      <c r="AD1" s="28"/>
      <c r="AE1" s="28"/>
      <c r="AF1" s="28"/>
      <c r="AG1" s="28"/>
      <c r="AH1" s="28"/>
    </row>
    <row r="2" spans="1:61" s="25" customFormat="1" x14ac:dyDescent="0.25">
      <c r="B2" s="3"/>
      <c r="C2" s="3"/>
      <c r="D2" s="3"/>
      <c r="E2" s="3"/>
      <c r="F2" s="3"/>
      <c r="G2" s="3"/>
      <c r="H2" s="3"/>
      <c r="J2" s="16" t="s">
        <v>82</v>
      </c>
      <c r="K2" s="12"/>
      <c r="L2" s="12"/>
      <c r="M2" s="17"/>
      <c r="N2" s="17"/>
      <c r="O2" s="17"/>
      <c r="P2" s="12"/>
      <c r="Q2" s="12"/>
      <c r="R2" s="12"/>
      <c r="U2" s="27"/>
      <c r="V2" s="27"/>
      <c r="W2" s="27"/>
      <c r="X2" s="26"/>
      <c r="Y2" s="28" t="s">
        <v>53</v>
      </c>
      <c r="Z2" s="28"/>
      <c r="AA2" s="28"/>
      <c r="AB2" s="28"/>
      <c r="AC2" s="28"/>
      <c r="AD2" s="28"/>
      <c r="AE2" s="28"/>
      <c r="AF2" s="28"/>
      <c r="AG2" s="28"/>
      <c r="AH2" s="28"/>
      <c r="AI2" s="25" t="s">
        <v>54</v>
      </c>
    </row>
    <row r="3" spans="1:61" s="25" customFormat="1" x14ac:dyDescent="0.25">
      <c r="B3" s="3"/>
      <c r="C3" s="3"/>
      <c r="D3" s="3"/>
      <c r="E3" s="3"/>
      <c r="F3" s="3"/>
      <c r="G3" s="3"/>
      <c r="H3" s="3"/>
      <c r="J3" s="12"/>
      <c r="K3" s="12"/>
      <c r="L3" s="12"/>
      <c r="M3" s="17"/>
      <c r="N3" s="17"/>
      <c r="O3" s="17"/>
      <c r="P3" s="12"/>
      <c r="Q3" s="12"/>
      <c r="R3" s="12"/>
      <c r="T3" s="3" t="s">
        <v>52</v>
      </c>
      <c r="U3" s="25">
        <f>MATCH(MAX(U8:U126),U8:U126,0)</f>
        <v>27</v>
      </c>
      <c r="V3" s="25">
        <f>MATCH(MIN(V8:V126),V8:V126,0)</f>
        <v>27</v>
      </c>
      <c r="W3" s="25">
        <f t="shared" ref="W3:BI3" si="0">MATCH(MAX(W8:W126),W8:W126,0)</f>
        <v>27</v>
      </c>
      <c r="X3" s="26">
        <f t="shared" si="0"/>
        <v>10</v>
      </c>
      <c r="Y3" s="28">
        <f t="shared" si="0"/>
        <v>14</v>
      </c>
      <c r="Z3" s="28">
        <f t="shared" si="0"/>
        <v>10</v>
      </c>
      <c r="AA3" s="28">
        <f t="shared" si="0"/>
        <v>20</v>
      </c>
      <c r="AB3" s="28">
        <f t="shared" si="0"/>
        <v>10</v>
      </c>
      <c r="AC3" s="28">
        <f t="shared" si="0"/>
        <v>17</v>
      </c>
      <c r="AD3" s="28">
        <f t="shared" si="0"/>
        <v>3</v>
      </c>
      <c r="AE3" s="28">
        <f t="shared" si="0"/>
        <v>11</v>
      </c>
      <c r="AF3" s="28">
        <f t="shared" si="0"/>
        <v>29</v>
      </c>
      <c r="AG3" s="28">
        <f t="shared" si="0"/>
        <v>1</v>
      </c>
      <c r="AH3" s="28">
        <f t="shared" si="0"/>
        <v>10</v>
      </c>
      <c r="AI3" s="25">
        <f t="shared" si="0"/>
        <v>14</v>
      </c>
      <c r="AJ3" s="25">
        <f t="shared" si="0"/>
        <v>30</v>
      </c>
      <c r="AK3" s="25">
        <f t="shared" si="0"/>
        <v>1</v>
      </c>
      <c r="AL3" s="25">
        <f t="shared" si="0"/>
        <v>8</v>
      </c>
      <c r="AM3" s="25">
        <f t="shared" si="0"/>
        <v>10</v>
      </c>
      <c r="AN3" s="25">
        <f t="shared" si="0"/>
        <v>10</v>
      </c>
      <c r="AO3" s="25">
        <f t="shared" si="0"/>
        <v>16</v>
      </c>
      <c r="AP3" s="25">
        <f t="shared" si="0"/>
        <v>18</v>
      </c>
      <c r="AQ3" s="25">
        <f t="shared" si="0"/>
        <v>10</v>
      </c>
      <c r="AR3" s="25">
        <f t="shared" si="0"/>
        <v>6</v>
      </c>
      <c r="AS3" s="25">
        <f t="shared" si="0"/>
        <v>26</v>
      </c>
      <c r="AT3" s="25">
        <f t="shared" si="0"/>
        <v>18</v>
      </c>
      <c r="AU3" s="25">
        <f t="shared" si="0"/>
        <v>10</v>
      </c>
      <c r="AV3" s="25">
        <f t="shared" si="0"/>
        <v>10</v>
      </c>
      <c r="AW3" s="25">
        <f t="shared" si="0"/>
        <v>27</v>
      </c>
      <c r="AX3" s="25">
        <f t="shared" si="0"/>
        <v>7</v>
      </c>
      <c r="AY3" s="25">
        <f t="shared" si="0"/>
        <v>15</v>
      </c>
      <c r="AZ3" s="25">
        <f t="shared" si="0"/>
        <v>29</v>
      </c>
      <c r="BA3" s="25">
        <f t="shared" si="0"/>
        <v>22</v>
      </c>
      <c r="BB3" s="25">
        <f t="shared" si="0"/>
        <v>11</v>
      </c>
      <c r="BC3" s="25">
        <f t="shared" si="0"/>
        <v>28</v>
      </c>
      <c r="BD3" s="25">
        <f t="shared" si="0"/>
        <v>4</v>
      </c>
      <c r="BE3" s="25">
        <f t="shared" si="0"/>
        <v>16</v>
      </c>
      <c r="BF3" s="25">
        <f t="shared" si="0"/>
        <v>10</v>
      </c>
      <c r="BG3" s="25">
        <f t="shared" si="0"/>
        <v>10</v>
      </c>
      <c r="BH3" s="25">
        <f t="shared" si="0"/>
        <v>17</v>
      </c>
      <c r="BI3" s="25">
        <f t="shared" si="0"/>
        <v>20</v>
      </c>
    </row>
    <row r="4" spans="1:61" s="25" customFormat="1" x14ac:dyDescent="0.25">
      <c r="B4" s="3"/>
      <c r="C4" s="3"/>
      <c r="D4" s="3"/>
      <c r="E4" s="3"/>
      <c r="F4" s="3"/>
      <c r="G4" s="3"/>
      <c r="H4" s="3"/>
      <c r="J4" s="12"/>
      <c r="K4" s="12"/>
      <c r="L4" s="12"/>
      <c r="M4" s="17"/>
      <c r="N4" s="17"/>
      <c r="O4" s="17"/>
      <c r="P4" s="12"/>
      <c r="Q4" s="12"/>
      <c r="R4" s="12"/>
      <c r="T4" s="3"/>
      <c r="X4" s="26"/>
      <c r="Y4" s="28"/>
      <c r="Z4" s="28"/>
      <c r="AA4" s="28"/>
      <c r="AB4" s="28"/>
      <c r="AC4" s="28"/>
      <c r="AD4" s="28"/>
      <c r="AE4" s="28"/>
      <c r="AF4" s="28"/>
      <c r="AG4" s="28"/>
      <c r="AH4" s="28"/>
    </row>
    <row r="5" spans="1:61" s="25" customFormat="1" x14ac:dyDescent="0.25">
      <c r="B5" s="3"/>
      <c r="C5" s="3"/>
      <c r="D5" s="3"/>
      <c r="E5" s="3"/>
      <c r="F5" s="3"/>
      <c r="G5" s="3"/>
      <c r="H5" s="3"/>
      <c r="J5" s="12"/>
      <c r="K5" s="13" t="s">
        <v>78</v>
      </c>
      <c r="L5" s="12"/>
      <c r="M5" s="17"/>
      <c r="N5" s="18" t="s">
        <v>53</v>
      </c>
      <c r="O5" s="17"/>
      <c r="P5" s="12"/>
      <c r="Q5" s="13" t="s">
        <v>77</v>
      </c>
      <c r="R5" s="12"/>
      <c r="T5" s="3"/>
      <c r="U5" s="27"/>
      <c r="V5" s="27"/>
      <c r="W5" s="27"/>
      <c r="X5" s="28" t="s">
        <v>55</v>
      </c>
      <c r="Y5" s="28" t="s">
        <v>57</v>
      </c>
      <c r="Z5" s="28" t="s">
        <v>57</v>
      </c>
      <c r="AA5" s="28" t="s">
        <v>57</v>
      </c>
      <c r="AB5" s="28" t="s">
        <v>57</v>
      </c>
      <c r="AC5" s="28" t="s">
        <v>57</v>
      </c>
      <c r="AD5" s="28" t="s">
        <v>56</v>
      </c>
      <c r="AE5" s="28" t="s">
        <v>56</v>
      </c>
      <c r="AF5" s="28" t="s">
        <v>56</v>
      </c>
      <c r="AG5" s="28" t="s">
        <v>56</v>
      </c>
      <c r="AH5" s="28" t="s">
        <v>56</v>
      </c>
      <c r="AI5" s="5" t="s">
        <v>57</v>
      </c>
      <c r="AJ5" s="5" t="s">
        <v>57</v>
      </c>
      <c r="AK5" s="5" t="s">
        <v>57</v>
      </c>
      <c r="AL5" s="5" t="s">
        <v>57</v>
      </c>
      <c r="AM5" s="5" t="s">
        <v>57</v>
      </c>
      <c r="AN5" s="5" t="s">
        <v>57</v>
      </c>
      <c r="AO5" s="5" t="s">
        <v>57</v>
      </c>
      <c r="AP5" s="5" t="s">
        <v>57</v>
      </c>
      <c r="AQ5" s="5" t="s">
        <v>57</v>
      </c>
      <c r="AR5" s="5" t="s">
        <v>57</v>
      </c>
      <c r="AS5" s="5" t="s">
        <v>57</v>
      </c>
      <c r="AT5" s="5" t="s">
        <v>57</v>
      </c>
      <c r="AU5" s="5" t="s">
        <v>57</v>
      </c>
      <c r="AV5" s="5" t="s">
        <v>56</v>
      </c>
      <c r="AW5" s="5" t="s">
        <v>56</v>
      </c>
      <c r="AX5" s="5" t="s">
        <v>56</v>
      </c>
      <c r="AY5" s="5" t="s">
        <v>56</v>
      </c>
      <c r="AZ5" s="5" t="s">
        <v>56</v>
      </c>
      <c r="BA5" s="5" t="s">
        <v>56</v>
      </c>
      <c r="BB5" s="5" t="s">
        <v>56</v>
      </c>
      <c r="BC5" s="5" t="s">
        <v>56</v>
      </c>
      <c r="BD5" s="5" t="s">
        <v>56</v>
      </c>
      <c r="BE5" s="5" t="s">
        <v>56</v>
      </c>
      <c r="BF5" s="5" t="s">
        <v>56</v>
      </c>
      <c r="BG5" s="5" t="s">
        <v>56</v>
      </c>
      <c r="BH5" s="5" t="s">
        <v>56</v>
      </c>
      <c r="BI5" s="5" t="s">
        <v>56</v>
      </c>
    </row>
    <row r="6" spans="1:61" s="25" customFormat="1" x14ac:dyDescent="0.25">
      <c r="B6" s="3"/>
      <c r="C6" s="3" t="s">
        <v>42</v>
      </c>
      <c r="D6" s="3" t="s">
        <v>43</v>
      </c>
      <c r="E6" s="3" t="s">
        <v>44</v>
      </c>
      <c r="F6" s="3" t="s">
        <v>45</v>
      </c>
      <c r="G6" s="3" t="s">
        <v>46</v>
      </c>
      <c r="H6" s="3" t="s">
        <v>71</v>
      </c>
      <c r="J6" s="13" t="s">
        <v>79</v>
      </c>
      <c r="K6" s="13" t="s">
        <v>81</v>
      </c>
      <c r="L6" s="13" t="s">
        <v>80</v>
      </c>
      <c r="M6" s="18" t="s">
        <v>79</v>
      </c>
      <c r="N6" s="18" t="s">
        <v>81</v>
      </c>
      <c r="O6" s="18" t="s">
        <v>80</v>
      </c>
      <c r="P6" s="13" t="s">
        <v>79</v>
      </c>
      <c r="Q6" s="13" t="s">
        <v>81</v>
      </c>
      <c r="R6" s="13" t="s">
        <v>80</v>
      </c>
      <c r="T6" s="25" t="s">
        <v>0</v>
      </c>
      <c r="U6" s="27" t="s">
        <v>1</v>
      </c>
      <c r="V6" s="27" t="s">
        <v>2</v>
      </c>
      <c r="W6" s="27" t="s">
        <v>3</v>
      </c>
      <c r="X6" s="26" t="s">
        <v>4</v>
      </c>
      <c r="Y6" s="28" t="s">
        <v>5</v>
      </c>
      <c r="Z6" s="28" t="s">
        <v>6</v>
      </c>
      <c r="AA6" s="28" t="s">
        <v>7</v>
      </c>
      <c r="AB6" s="28" t="s">
        <v>8</v>
      </c>
      <c r="AC6" s="28" t="s">
        <v>9</v>
      </c>
      <c r="AD6" s="28" t="s">
        <v>10</v>
      </c>
      <c r="AE6" s="28" t="s">
        <v>11</v>
      </c>
      <c r="AF6" s="28" t="s">
        <v>12</v>
      </c>
      <c r="AG6" s="28" t="s">
        <v>13</v>
      </c>
      <c r="AH6" s="28" t="s">
        <v>14</v>
      </c>
      <c r="AI6" s="25" t="s">
        <v>15</v>
      </c>
      <c r="AJ6" s="25" t="s">
        <v>16</v>
      </c>
      <c r="AK6" s="25" t="s">
        <v>17</v>
      </c>
      <c r="AL6" s="25" t="s">
        <v>18</v>
      </c>
      <c r="AM6" s="25" t="s">
        <v>19</v>
      </c>
      <c r="AN6" s="25" t="s">
        <v>20</v>
      </c>
      <c r="AO6" s="25" t="s">
        <v>21</v>
      </c>
      <c r="AP6" s="25" t="s">
        <v>22</v>
      </c>
      <c r="AQ6" s="25" t="s">
        <v>23</v>
      </c>
      <c r="AR6" s="25" t="s">
        <v>24</v>
      </c>
      <c r="AS6" s="25" t="s">
        <v>25</v>
      </c>
      <c r="AT6" s="25" t="s">
        <v>26</v>
      </c>
      <c r="AU6" s="25" t="s">
        <v>27</v>
      </c>
      <c r="AV6" s="25" t="s">
        <v>28</v>
      </c>
      <c r="AW6" s="25" t="s">
        <v>29</v>
      </c>
      <c r="AX6" s="25" t="s">
        <v>30</v>
      </c>
      <c r="AY6" s="25" t="s">
        <v>31</v>
      </c>
      <c r="AZ6" s="25" t="s">
        <v>32</v>
      </c>
      <c r="BA6" s="25" t="s">
        <v>33</v>
      </c>
      <c r="BB6" s="25" t="s">
        <v>34</v>
      </c>
      <c r="BC6" s="25" t="s">
        <v>35</v>
      </c>
      <c r="BD6" s="25" t="s">
        <v>36</v>
      </c>
      <c r="BE6" s="25" t="s">
        <v>37</v>
      </c>
      <c r="BF6" s="25" t="s">
        <v>38</v>
      </c>
      <c r="BG6" s="25" t="s">
        <v>39</v>
      </c>
      <c r="BH6" s="25" t="s">
        <v>40</v>
      </c>
      <c r="BI6" s="25" t="s">
        <v>41</v>
      </c>
    </row>
    <row r="7" spans="1:61" s="25" customFormat="1" x14ac:dyDescent="0.25">
      <c r="A7" s="25" t="s">
        <v>51</v>
      </c>
      <c r="B7" s="3"/>
      <c r="C7" s="3"/>
      <c r="D7" s="3"/>
      <c r="E7" s="3"/>
      <c r="F7" s="3"/>
      <c r="G7" s="3"/>
      <c r="H7" s="3"/>
      <c r="J7" s="12"/>
      <c r="K7" s="12"/>
      <c r="L7" s="12"/>
      <c r="M7" s="17"/>
      <c r="N7" s="17"/>
      <c r="O7" s="17"/>
      <c r="P7" s="12"/>
      <c r="Q7" s="12"/>
      <c r="R7" s="12"/>
      <c r="U7" s="27"/>
      <c r="V7" s="27"/>
      <c r="W7" s="27"/>
      <c r="X7" s="26"/>
      <c r="Y7" s="28"/>
      <c r="Z7" s="28"/>
      <c r="AA7" s="28"/>
      <c r="AB7" s="28"/>
      <c r="AC7" s="28"/>
      <c r="AD7" s="28"/>
      <c r="AE7" s="28"/>
      <c r="AF7" s="28"/>
      <c r="AG7" s="28"/>
      <c r="AH7" s="28"/>
    </row>
    <row r="8" spans="1:61" s="25" customFormat="1" x14ac:dyDescent="0.25">
      <c r="A8" s="25">
        <v>1</v>
      </c>
      <c r="B8" s="3"/>
      <c r="C8" s="19">
        <v>1.6</v>
      </c>
      <c r="D8" s="19">
        <v>-0.1</v>
      </c>
      <c r="E8" s="14">
        <v>-0.2</v>
      </c>
      <c r="F8" s="14">
        <v>1</v>
      </c>
      <c r="G8" s="14">
        <v>-0.2</v>
      </c>
      <c r="H8" s="25">
        <v>0.2</v>
      </c>
      <c r="J8" s="14">
        <f t="shared" ref="J8:J41" si="1">X8</f>
        <v>47.46</v>
      </c>
      <c r="K8" s="14">
        <f t="shared" ref="K8:K41" si="2">(SUM(Y8:AC8)+SUM(AI8:AU8))/(COUNT(Y8:AC8)+COUNT(AI8:AU8))</f>
        <v>46.420555555555559</v>
      </c>
      <c r="L8" s="14">
        <f t="shared" ref="L8:L41" si="3">(SUM(AD8:AH8)+SUM(AV8:BI8))/(COUNT(AD8:AH8)+COUNT(AV8:BI8))</f>
        <v>48.451052631578946</v>
      </c>
      <c r="M8" s="19">
        <f t="shared" ref="M8:M41" si="4">AVERAGE(Y8:AH8)</f>
        <v>50.884999999999998</v>
      </c>
      <c r="N8" s="19">
        <f t="shared" ref="N8:N41" si="5">(SUM(Y8:AC8))/(COUNT(Y8:AC8))</f>
        <v>43.724000000000004</v>
      </c>
      <c r="O8" s="19">
        <f t="shared" ref="O8:O41" si="6">(SUM(AD8:AH8))/(COUNT(AD8:AH8))</f>
        <v>58.045999999999992</v>
      </c>
      <c r="P8" s="14">
        <f t="shared" ref="P8:P41" si="7">AVERAGE(AI8:BI8)</f>
        <v>46.195925925925934</v>
      </c>
      <c r="Q8" s="14">
        <f t="shared" ref="Q8:Q41" si="8">(SUM(AI8:AU8))/(COUNT(AI8:AU8))</f>
        <v>47.457692307692312</v>
      </c>
      <c r="R8" s="14">
        <f t="shared" ref="R8:R41" si="9">(SUM(AV8:BI8))/(COUNT(AV8:BI8))</f>
        <v>45.02428571428571</v>
      </c>
      <c r="T8" s="25">
        <v>100</v>
      </c>
      <c r="U8" s="14">
        <v>52244.66</v>
      </c>
      <c r="V8" s="27">
        <v>2607.84</v>
      </c>
      <c r="W8" s="27">
        <v>90.36</v>
      </c>
      <c r="X8" s="23">
        <v>47.46</v>
      </c>
      <c r="Y8" s="24">
        <v>88.68</v>
      </c>
      <c r="Z8" s="24">
        <v>61.51</v>
      </c>
      <c r="AA8" s="24">
        <v>59.96</v>
      </c>
      <c r="AB8" s="24">
        <v>12.19</v>
      </c>
      <c r="AC8" s="24">
        <v>-3.72</v>
      </c>
      <c r="AD8" s="24">
        <v>61.34</v>
      </c>
      <c r="AE8" s="24">
        <v>51.96</v>
      </c>
      <c r="AF8" s="24">
        <v>62.08</v>
      </c>
      <c r="AG8" s="24">
        <v>92.15</v>
      </c>
      <c r="AH8" s="24">
        <v>22.7</v>
      </c>
      <c r="AI8" s="22">
        <v>98.53</v>
      </c>
      <c r="AJ8" s="22">
        <v>94.62</v>
      </c>
      <c r="AK8" s="22">
        <v>54.6</v>
      </c>
      <c r="AL8" s="22">
        <v>99.2</v>
      </c>
      <c r="AM8" s="22">
        <v>6</v>
      </c>
      <c r="AN8" s="22">
        <v>11.33</v>
      </c>
      <c r="AO8" s="22">
        <v>62.72</v>
      </c>
      <c r="AP8" s="22">
        <v>7</v>
      </c>
      <c r="AQ8" s="22">
        <v>57.28</v>
      </c>
      <c r="AR8" s="22">
        <v>14.51</v>
      </c>
      <c r="AS8" s="22">
        <v>19.2</v>
      </c>
      <c r="AT8" s="22">
        <v>15.96</v>
      </c>
      <c r="AU8" s="22">
        <v>76</v>
      </c>
      <c r="AV8" s="22">
        <v>24.55</v>
      </c>
      <c r="AW8" s="22">
        <v>73.599999999999994</v>
      </c>
      <c r="AX8" s="22">
        <v>37.43</v>
      </c>
      <c r="AY8" s="22">
        <v>25.81</v>
      </c>
      <c r="AZ8" s="22">
        <v>59.2</v>
      </c>
      <c r="BA8" s="22">
        <v>32.67</v>
      </c>
      <c r="BB8" s="22">
        <v>55.65</v>
      </c>
      <c r="BC8" s="22">
        <v>82.72</v>
      </c>
      <c r="BD8" s="22">
        <v>25.94</v>
      </c>
      <c r="BE8" s="22">
        <v>8.4</v>
      </c>
      <c r="BF8" s="22">
        <v>73.959999999999994</v>
      </c>
      <c r="BG8" s="22">
        <v>69.39</v>
      </c>
      <c r="BH8" s="22">
        <v>27.91</v>
      </c>
      <c r="BI8" s="22">
        <v>33.11</v>
      </c>
    </row>
    <row r="9" spans="1:61" s="25" customFormat="1" x14ac:dyDescent="0.25">
      <c r="A9" s="25">
        <f t="shared" ref="A9:A41" si="10">A8+1</f>
        <v>2</v>
      </c>
      <c r="B9" s="3"/>
      <c r="C9" s="19">
        <v>0.5</v>
      </c>
      <c r="D9" s="19">
        <v>-0.1</v>
      </c>
      <c r="E9" s="14">
        <v>0.4</v>
      </c>
      <c r="F9" s="14">
        <v>0.8</v>
      </c>
      <c r="G9" s="14">
        <v>0.1</v>
      </c>
      <c r="H9" s="25">
        <v>0.3</v>
      </c>
      <c r="J9" s="14">
        <f t="shared" si="1"/>
        <v>47.78</v>
      </c>
      <c r="K9" s="14">
        <f t="shared" si="2"/>
        <v>47.026111111111113</v>
      </c>
      <c r="L9" s="14">
        <f t="shared" si="3"/>
        <v>48.486842105263158</v>
      </c>
      <c r="M9" s="19">
        <f t="shared" si="4"/>
        <v>52.182000000000002</v>
      </c>
      <c r="N9" s="19">
        <f t="shared" si="5"/>
        <v>48.718000000000004</v>
      </c>
      <c r="O9" s="19">
        <f t="shared" si="6"/>
        <v>55.645999999999994</v>
      </c>
      <c r="P9" s="14">
        <f t="shared" si="7"/>
        <v>46.144444444444446</v>
      </c>
      <c r="Q9" s="14">
        <f t="shared" si="8"/>
        <v>46.375384615384618</v>
      </c>
      <c r="R9" s="14">
        <f t="shared" si="9"/>
        <v>45.93</v>
      </c>
      <c r="T9" s="25">
        <v>100</v>
      </c>
      <c r="U9" s="14">
        <v>52339.92</v>
      </c>
      <c r="V9" s="27">
        <v>2512.58</v>
      </c>
      <c r="W9" s="27">
        <v>90.7</v>
      </c>
      <c r="X9" s="23">
        <v>47.78</v>
      </c>
      <c r="Y9" s="24">
        <v>84.34</v>
      </c>
      <c r="Z9" s="24">
        <v>65.84</v>
      </c>
      <c r="AA9" s="24">
        <v>74.680000000000007</v>
      </c>
      <c r="AB9" s="24">
        <v>11.01</v>
      </c>
      <c r="AC9" s="24">
        <v>7.72</v>
      </c>
      <c r="AD9" s="24">
        <v>47.82</v>
      </c>
      <c r="AE9" s="24">
        <v>59.43</v>
      </c>
      <c r="AF9" s="24">
        <v>56.23</v>
      </c>
      <c r="AG9" s="24">
        <v>90.63</v>
      </c>
      <c r="AH9" s="24">
        <v>24.12</v>
      </c>
      <c r="AI9" s="22">
        <v>99.12</v>
      </c>
      <c r="AJ9" s="22">
        <v>97.15</v>
      </c>
      <c r="AK9" s="22">
        <v>4.5999999999999996</v>
      </c>
      <c r="AL9" s="22">
        <v>99.2</v>
      </c>
      <c r="AM9" s="22">
        <v>26.4</v>
      </c>
      <c r="AN9" s="22">
        <v>13.87</v>
      </c>
      <c r="AO9" s="22">
        <v>64.86</v>
      </c>
      <c r="AP9" s="22">
        <v>2.8</v>
      </c>
      <c r="AQ9" s="22">
        <v>52.6</v>
      </c>
      <c r="AR9" s="22">
        <v>21.31</v>
      </c>
      <c r="AS9" s="22">
        <v>29.76</v>
      </c>
      <c r="AT9" s="22">
        <v>15.31</v>
      </c>
      <c r="AU9" s="22">
        <v>75.900000000000006</v>
      </c>
      <c r="AV9" s="22">
        <v>16.59</v>
      </c>
      <c r="AW9" s="22">
        <v>81.2</v>
      </c>
      <c r="AX9" s="22">
        <v>37.67</v>
      </c>
      <c r="AY9" s="22">
        <v>22.61</v>
      </c>
      <c r="AZ9" s="22">
        <v>38.03</v>
      </c>
      <c r="BA9" s="22">
        <v>42.5</v>
      </c>
      <c r="BB9" s="22">
        <v>62.24</v>
      </c>
      <c r="BC9" s="22">
        <v>82.52</v>
      </c>
      <c r="BD9" s="22">
        <v>22.41</v>
      </c>
      <c r="BE9" s="22">
        <v>24.36</v>
      </c>
      <c r="BF9" s="22">
        <v>76.75</v>
      </c>
      <c r="BG9" s="22">
        <v>71.52</v>
      </c>
      <c r="BH9" s="22">
        <v>30.45</v>
      </c>
      <c r="BI9" s="22">
        <v>34.17</v>
      </c>
    </row>
    <row r="10" spans="1:61" s="25" customFormat="1" x14ac:dyDescent="0.25">
      <c r="A10" s="25">
        <f t="shared" si="10"/>
        <v>3</v>
      </c>
      <c r="B10" s="3"/>
      <c r="C10" s="19">
        <v>1.5</v>
      </c>
      <c r="D10" s="19">
        <v>-0.1</v>
      </c>
      <c r="E10" s="14">
        <v>0</v>
      </c>
      <c r="F10" s="14">
        <v>1.4</v>
      </c>
      <c r="G10" s="14">
        <v>-0.2</v>
      </c>
      <c r="H10" s="25">
        <v>-0.5</v>
      </c>
      <c r="J10" s="14">
        <f t="shared" si="1"/>
        <v>48.03</v>
      </c>
      <c r="K10" s="14">
        <f t="shared" si="2"/>
        <v>46.589444444444453</v>
      </c>
      <c r="L10" s="14">
        <f t="shared" si="3"/>
        <v>49.394210526315788</v>
      </c>
      <c r="M10" s="19">
        <f t="shared" si="4"/>
        <v>51.075000000000003</v>
      </c>
      <c r="N10" s="19">
        <f t="shared" si="5"/>
        <v>43.763999999999996</v>
      </c>
      <c r="O10" s="19">
        <f t="shared" si="6"/>
        <v>58.386000000000003</v>
      </c>
      <c r="P10" s="14">
        <f t="shared" si="7"/>
        <v>46.901851851851852</v>
      </c>
      <c r="Q10" s="14">
        <f t="shared" si="8"/>
        <v>47.676153846153852</v>
      </c>
      <c r="R10" s="14">
        <f t="shared" si="9"/>
        <v>46.182857142857145</v>
      </c>
      <c r="T10" s="25">
        <v>100</v>
      </c>
      <c r="U10" s="14">
        <v>52333.07</v>
      </c>
      <c r="V10" s="27">
        <v>2519.4299999999998</v>
      </c>
      <c r="W10" s="27">
        <v>90.6</v>
      </c>
      <c r="X10" s="23">
        <v>48.03</v>
      </c>
      <c r="Y10" s="24">
        <v>92.12</v>
      </c>
      <c r="Z10" s="24">
        <v>56.12</v>
      </c>
      <c r="AA10" s="24">
        <v>54.06</v>
      </c>
      <c r="AB10" s="24">
        <v>16.079999999999998</v>
      </c>
      <c r="AC10" s="24">
        <v>0.44</v>
      </c>
      <c r="AD10" s="24">
        <v>67.459999999999994</v>
      </c>
      <c r="AE10" s="24">
        <v>50.17</v>
      </c>
      <c r="AF10" s="24">
        <v>61.6</v>
      </c>
      <c r="AG10" s="24">
        <v>87.95</v>
      </c>
      <c r="AH10" s="24">
        <v>24.75</v>
      </c>
      <c r="AI10" s="22">
        <v>98.49</v>
      </c>
      <c r="AJ10" s="22">
        <v>93.3</v>
      </c>
      <c r="AK10" s="22">
        <v>40.799999999999997</v>
      </c>
      <c r="AL10" s="22">
        <v>98.8</v>
      </c>
      <c r="AM10" s="22">
        <v>12</v>
      </c>
      <c r="AN10" s="22">
        <v>6.67</v>
      </c>
      <c r="AO10" s="22">
        <v>55.12</v>
      </c>
      <c r="AP10" s="22">
        <v>25.2</v>
      </c>
      <c r="AQ10" s="22">
        <v>66.22</v>
      </c>
      <c r="AR10" s="22">
        <v>8</v>
      </c>
      <c r="AS10" s="22">
        <v>9.6</v>
      </c>
      <c r="AT10" s="22">
        <v>24.09</v>
      </c>
      <c r="AU10" s="22">
        <v>81.5</v>
      </c>
      <c r="AV10" s="22">
        <v>16.28</v>
      </c>
      <c r="AW10" s="22">
        <v>87.8</v>
      </c>
      <c r="AX10" s="22">
        <v>41.18</v>
      </c>
      <c r="AY10" s="22">
        <v>25.23</v>
      </c>
      <c r="AZ10" s="22">
        <v>60.43</v>
      </c>
      <c r="BA10" s="22">
        <v>33.82</v>
      </c>
      <c r="BB10" s="22">
        <v>52.12</v>
      </c>
      <c r="BC10" s="22">
        <v>82.58</v>
      </c>
      <c r="BD10" s="22">
        <v>27.6</v>
      </c>
      <c r="BE10" s="22">
        <v>16.7</v>
      </c>
      <c r="BF10" s="22">
        <v>74.239999999999995</v>
      </c>
      <c r="BG10" s="22">
        <v>69.349999999999994</v>
      </c>
      <c r="BH10" s="22">
        <v>29.94</v>
      </c>
      <c r="BI10" s="22">
        <v>29.29</v>
      </c>
    </row>
    <row r="11" spans="1:61" s="25" customFormat="1" x14ac:dyDescent="0.25">
      <c r="A11" s="25">
        <f t="shared" si="10"/>
        <v>4</v>
      </c>
      <c r="B11" s="3"/>
      <c r="C11" s="19">
        <v>1.5</v>
      </c>
      <c r="D11" s="19">
        <v>-0.1</v>
      </c>
      <c r="E11" s="14">
        <v>0</v>
      </c>
      <c r="F11" s="14">
        <v>1.3</v>
      </c>
      <c r="G11" s="14">
        <v>-0.2</v>
      </c>
      <c r="H11" s="25">
        <v>-0.5</v>
      </c>
      <c r="J11" s="14">
        <f t="shared" si="1"/>
        <v>46.05</v>
      </c>
      <c r="K11" s="14">
        <f t="shared" si="2"/>
        <v>42.839444444444446</v>
      </c>
      <c r="L11" s="14">
        <f t="shared" si="3"/>
        <v>49.081052631578949</v>
      </c>
      <c r="M11" s="19">
        <f t="shared" si="4"/>
        <v>50.947000000000003</v>
      </c>
      <c r="N11" s="19">
        <f t="shared" si="5"/>
        <v>44.244000000000014</v>
      </c>
      <c r="O11" s="19">
        <f t="shared" si="6"/>
        <v>57.65</v>
      </c>
      <c r="P11" s="14">
        <f t="shared" si="7"/>
        <v>44.228888888888882</v>
      </c>
      <c r="Q11" s="14">
        <f t="shared" si="8"/>
        <v>42.299230769230768</v>
      </c>
      <c r="R11" s="14">
        <f t="shared" si="9"/>
        <v>46.020714285714284</v>
      </c>
      <c r="T11" s="25">
        <v>100</v>
      </c>
      <c r="U11" s="14">
        <v>52347.5</v>
      </c>
      <c r="V11" s="27">
        <v>2505</v>
      </c>
      <c r="W11" s="27">
        <v>90.52</v>
      </c>
      <c r="X11" s="23">
        <v>46.05</v>
      </c>
      <c r="Y11" s="24">
        <v>87.76</v>
      </c>
      <c r="Z11" s="24">
        <v>61.47</v>
      </c>
      <c r="AA11" s="24">
        <v>61.36</v>
      </c>
      <c r="AB11" s="24">
        <v>10.8</v>
      </c>
      <c r="AC11" s="24">
        <v>-0.17</v>
      </c>
      <c r="AD11" s="24">
        <v>62.7</v>
      </c>
      <c r="AE11" s="24">
        <v>51.01</v>
      </c>
      <c r="AF11" s="24">
        <v>59.96</v>
      </c>
      <c r="AG11" s="24">
        <v>89.63</v>
      </c>
      <c r="AH11" s="24">
        <v>24.95</v>
      </c>
      <c r="AI11" s="22">
        <v>98.73</v>
      </c>
      <c r="AJ11" s="22">
        <v>95.37</v>
      </c>
      <c r="AK11" s="22">
        <v>-23.4</v>
      </c>
      <c r="AL11" s="22">
        <v>98.8</v>
      </c>
      <c r="AM11" s="22">
        <v>10.8</v>
      </c>
      <c r="AN11" s="22">
        <v>16.13</v>
      </c>
      <c r="AO11" s="22">
        <v>59.5</v>
      </c>
      <c r="AP11" s="22">
        <v>0.2</v>
      </c>
      <c r="AQ11" s="22">
        <v>62.2</v>
      </c>
      <c r="AR11" s="22">
        <v>3.01</v>
      </c>
      <c r="AS11" s="22">
        <v>17.04</v>
      </c>
      <c r="AT11" s="22">
        <v>28.45</v>
      </c>
      <c r="AU11" s="22">
        <v>83.06</v>
      </c>
      <c r="AV11" s="22">
        <v>23.13</v>
      </c>
      <c r="AW11" s="22">
        <v>81.400000000000006</v>
      </c>
      <c r="AX11" s="22">
        <v>41.62</v>
      </c>
      <c r="AY11" s="22">
        <v>16.16</v>
      </c>
      <c r="AZ11" s="22">
        <v>53.65</v>
      </c>
      <c r="BA11" s="22">
        <v>40.98</v>
      </c>
      <c r="BB11" s="22">
        <v>55.97</v>
      </c>
      <c r="BC11" s="22">
        <v>82.73</v>
      </c>
      <c r="BD11" s="22">
        <v>29.46</v>
      </c>
      <c r="BE11" s="22">
        <v>12.74</v>
      </c>
      <c r="BF11" s="22">
        <v>74.98</v>
      </c>
      <c r="BG11" s="22">
        <v>69.239999999999995</v>
      </c>
      <c r="BH11" s="22">
        <v>31.12</v>
      </c>
      <c r="BI11" s="22">
        <v>31.11</v>
      </c>
    </row>
    <row r="12" spans="1:61" s="25" customFormat="1" x14ac:dyDescent="0.25">
      <c r="A12" s="25">
        <f t="shared" si="10"/>
        <v>5</v>
      </c>
      <c r="B12" s="3"/>
      <c r="C12" s="19">
        <v>0.8</v>
      </c>
      <c r="D12" s="19">
        <v>0.5</v>
      </c>
      <c r="E12" s="14">
        <v>0.3</v>
      </c>
      <c r="F12" s="14">
        <v>1</v>
      </c>
      <c r="G12" s="14">
        <v>-0.2</v>
      </c>
      <c r="H12" s="25">
        <v>0.1</v>
      </c>
      <c r="J12" s="14">
        <f t="shared" si="1"/>
        <v>47.8</v>
      </c>
      <c r="K12" s="14">
        <f t="shared" si="2"/>
        <v>48.151666666666664</v>
      </c>
      <c r="L12" s="14">
        <f t="shared" si="3"/>
        <v>47.468947368421048</v>
      </c>
      <c r="M12" s="19">
        <f t="shared" si="4"/>
        <v>52</v>
      </c>
      <c r="N12" s="19">
        <f t="shared" si="5"/>
        <v>48.885999999999996</v>
      </c>
      <c r="O12" s="19">
        <f t="shared" si="6"/>
        <v>55.113999999999997</v>
      </c>
      <c r="P12" s="14">
        <f t="shared" si="7"/>
        <v>46.245925925925924</v>
      </c>
      <c r="Q12" s="14">
        <f t="shared" si="8"/>
        <v>47.869230769230768</v>
      </c>
      <c r="R12" s="14">
        <f t="shared" si="9"/>
        <v>44.738571428571426</v>
      </c>
      <c r="T12" s="25">
        <v>100</v>
      </c>
      <c r="U12" s="14">
        <v>52224.33</v>
      </c>
      <c r="V12" s="27">
        <v>2628.17</v>
      </c>
      <c r="W12" s="27">
        <v>90.36</v>
      </c>
      <c r="X12" s="23">
        <v>47.8</v>
      </c>
      <c r="Y12" s="24">
        <v>89.32</v>
      </c>
      <c r="Z12" s="24">
        <v>67.88</v>
      </c>
      <c r="AA12" s="24">
        <v>67.22</v>
      </c>
      <c r="AB12" s="24">
        <v>13.57</v>
      </c>
      <c r="AC12" s="24">
        <v>6.44</v>
      </c>
      <c r="AD12" s="24">
        <v>53.8</v>
      </c>
      <c r="AE12" s="24">
        <v>53.73</v>
      </c>
      <c r="AF12" s="24">
        <v>58.68</v>
      </c>
      <c r="AG12" s="24">
        <v>89.73</v>
      </c>
      <c r="AH12" s="24">
        <v>19.63</v>
      </c>
      <c r="AI12" s="22">
        <v>98.53</v>
      </c>
      <c r="AJ12" s="22">
        <v>96.33</v>
      </c>
      <c r="AK12" s="22">
        <v>43</v>
      </c>
      <c r="AL12" s="22">
        <v>99.2</v>
      </c>
      <c r="AM12" s="22">
        <v>10.8</v>
      </c>
      <c r="AN12" s="22">
        <v>2.93</v>
      </c>
      <c r="AO12" s="22">
        <v>61.48</v>
      </c>
      <c r="AP12" s="22">
        <v>15</v>
      </c>
      <c r="AQ12" s="22">
        <v>58.9</v>
      </c>
      <c r="AR12" s="22">
        <v>8.75</v>
      </c>
      <c r="AS12" s="22">
        <v>30.24</v>
      </c>
      <c r="AT12" s="22">
        <v>18.22</v>
      </c>
      <c r="AU12" s="22">
        <v>78.92</v>
      </c>
      <c r="AV12" s="22">
        <v>16.12</v>
      </c>
      <c r="AW12" s="22">
        <v>68.599999999999994</v>
      </c>
      <c r="AX12" s="22">
        <v>42.02</v>
      </c>
      <c r="AY12" s="22">
        <v>22.72</v>
      </c>
      <c r="AZ12" s="22">
        <v>51.25</v>
      </c>
      <c r="BA12" s="22">
        <v>43.21</v>
      </c>
      <c r="BB12" s="22">
        <v>59.07</v>
      </c>
      <c r="BC12" s="22">
        <v>82.7</v>
      </c>
      <c r="BD12" s="22">
        <v>24.51</v>
      </c>
      <c r="BE12" s="22">
        <v>15.74</v>
      </c>
      <c r="BF12" s="22">
        <v>74.12</v>
      </c>
      <c r="BG12" s="22">
        <v>70.86</v>
      </c>
      <c r="BH12" s="22">
        <v>25.61</v>
      </c>
      <c r="BI12" s="22">
        <v>29.81</v>
      </c>
    </row>
    <row r="13" spans="1:61" s="25" customFormat="1" x14ac:dyDescent="0.25">
      <c r="A13" s="25">
        <f t="shared" si="10"/>
        <v>6</v>
      </c>
      <c r="B13" s="3"/>
      <c r="C13" s="19">
        <v>1.1000000000000001</v>
      </c>
      <c r="D13" s="19">
        <v>-0.4</v>
      </c>
      <c r="E13" s="14">
        <v>-0.2</v>
      </c>
      <c r="F13" s="14">
        <v>0.9</v>
      </c>
      <c r="G13" s="14">
        <v>0.2</v>
      </c>
      <c r="H13" s="25">
        <v>-0.4</v>
      </c>
      <c r="J13" s="14">
        <f t="shared" si="1"/>
        <v>49.38</v>
      </c>
      <c r="K13" s="14">
        <f t="shared" si="2"/>
        <v>50.941111111111105</v>
      </c>
      <c r="L13" s="14">
        <f t="shared" si="3"/>
        <v>47.902631578947371</v>
      </c>
      <c r="M13" s="19">
        <f t="shared" si="4"/>
        <v>53.407999999999994</v>
      </c>
      <c r="N13" s="19">
        <f t="shared" si="5"/>
        <v>49.005999999999993</v>
      </c>
      <c r="O13" s="19">
        <f t="shared" si="6"/>
        <v>57.81</v>
      </c>
      <c r="P13" s="14">
        <f t="shared" si="7"/>
        <v>47.889259259259248</v>
      </c>
      <c r="Q13" s="14">
        <f t="shared" si="8"/>
        <v>51.685384615384613</v>
      </c>
      <c r="R13" s="14">
        <f t="shared" si="9"/>
        <v>44.364285714285714</v>
      </c>
      <c r="T13" s="25">
        <v>100</v>
      </c>
      <c r="U13" s="14">
        <v>52423.69</v>
      </c>
      <c r="V13" s="27">
        <v>2428.81</v>
      </c>
      <c r="W13" s="27">
        <v>90.87</v>
      </c>
      <c r="X13" s="23">
        <v>49.38</v>
      </c>
      <c r="Y13" s="24">
        <v>90.1</v>
      </c>
      <c r="Z13" s="24">
        <v>68.25</v>
      </c>
      <c r="AA13" s="24">
        <v>64.66</v>
      </c>
      <c r="AB13" s="24">
        <v>18.13</v>
      </c>
      <c r="AC13" s="24">
        <v>3.89</v>
      </c>
      <c r="AD13" s="24">
        <v>43.75</v>
      </c>
      <c r="AE13" s="24">
        <v>57.75</v>
      </c>
      <c r="AF13" s="24">
        <v>60.9</v>
      </c>
      <c r="AG13" s="24">
        <v>87.97</v>
      </c>
      <c r="AH13" s="24">
        <v>38.68</v>
      </c>
      <c r="AI13" s="22">
        <v>98.42</v>
      </c>
      <c r="AJ13" s="22">
        <v>96.32</v>
      </c>
      <c r="AK13" s="22">
        <v>11.2</v>
      </c>
      <c r="AL13" s="22">
        <v>99.2</v>
      </c>
      <c r="AM13" s="22">
        <v>19.399999999999999</v>
      </c>
      <c r="AN13" s="22">
        <v>-3.2</v>
      </c>
      <c r="AO13" s="22">
        <v>59.86</v>
      </c>
      <c r="AP13" s="22">
        <v>24.8</v>
      </c>
      <c r="AQ13" s="22">
        <v>70.06</v>
      </c>
      <c r="AR13" s="22">
        <v>24.19</v>
      </c>
      <c r="AS13" s="22">
        <v>43.52</v>
      </c>
      <c r="AT13" s="22">
        <v>39.479999999999997</v>
      </c>
      <c r="AU13" s="22">
        <v>88.66</v>
      </c>
      <c r="AV13" s="22">
        <v>21.35</v>
      </c>
      <c r="AW13" s="22">
        <v>61.8</v>
      </c>
      <c r="AX13" s="22">
        <v>40.07</v>
      </c>
      <c r="AY13" s="22">
        <v>14.83</v>
      </c>
      <c r="AZ13" s="22">
        <v>34.29</v>
      </c>
      <c r="BA13" s="22">
        <v>38.86</v>
      </c>
      <c r="BB13" s="22">
        <v>60.52</v>
      </c>
      <c r="BC13" s="22">
        <v>82.68</v>
      </c>
      <c r="BD13" s="22">
        <v>14.13</v>
      </c>
      <c r="BE13" s="22">
        <v>20.98</v>
      </c>
      <c r="BF13" s="22">
        <v>75.62</v>
      </c>
      <c r="BG13" s="22">
        <v>71.52</v>
      </c>
      <c r="BH13" s="22">
        <v>44.08</v>
      </c>
      <c r="BI13" s="22">
        <v>40.369999999999997</v>
      </c>
    </row>
    <row r="14" spans="1:61" s="25" customFormat="1" x14ac:dyDescent="0.25">
      <c r="A14" s="25">
        <f t="shared" si="10"/>
        <v>7</v>
      </c>
      <c r="B14" s="3"/>
      <c r="C14" s="19">
        <v>1.1000000000000001</v>
      </c>
      <c r="D14" s="19">
        <v>-0.3</v>
      </c>
      <c r="E14" s="14">
        <v>-0.5</v>
      </c>
      <c r="F14" s="14">
        <v>1.2</v>
      </c>
      <c r="G14" s="14">
        <v>-0.2</v>
      </c>
      <c r="H14" s="25">
        <v>-0.5</v>
      </c>
      <c r="J14" s="14">
        <f t="shared" si="1"/>
        <v>49.48</v>
      </c>
      <c r="K14" s="14">
        <f t="shared" si="2"/>
        <v>47.523333333333333</v>
      </c>
      <c r="L14" s="14">
        <f t="shared" si="3"/>
        <v>51.335789473684201</v>
      </c>
      <c r="M14" s="19">
        <f t="shared" si="4"/>
        <v>53.657999999999994</v>
      </c>
      <c r="N14" s="19">
        <f t="shared" si="5"/>
        <v>45.426000000000002</v>
      </c>
      <c r="O14" s="19">
        <f t="shared" si="6"/>
        <v>61.89</v>
      </c>
      <c r="P14" s="14">
        <f t="shared" si="7"/>
        <v>47.934074074074069</v>
      </c>
      <c r="Q14" s="14">
        <f t="shared" si="8"/>
        <v>48.33</v>
      </c>
      <c r="R14" s="14">
        <f t="shared" si="9"/>
        <v>47.566428571428567</v>
      </c>
      <c r="T14" s="25">
        <v>100</v>
      </c>
      <c r="U14" s="14">
        <v>52608.94</v>
      </c>
      <c r="V14" s="27">
        <v>2243.56</v>
      </c>
      <c r="W14" s="27">
        <v>91.24</v>
      </c>
      <c r="X14" s="23">
        <v>49.48</v>
      </c>
      <c r="Y14" s="24">
        <v>88.54</v>
      </c>
      <c r="Z14" s="24">
        <v>64.569999999999993</v>
      </c>
      <c r="AA14" s="24">
        <v>62.82</v>
      </c>
      <c r="AB14" s="24">
        <v>8.5299999999999994</v>
      </c>
      <c r="AC14" s="24">
        <v>2.67</v>
      </c>
      <c r="AD14" s="24">
        <v>61.19</v>
      </c>
      <c r="AE14" s="24">
        <v>52.83</v>
      </c>
      <c r="AF14" s="24">
        <v>58.33</v>
      </c>
      <c r="AG14" s="24">
        <v>86.05</v>
      </c>
      <c r="AH14" s="24">
        <v>51.05</v>
      </c>
      <c r="AI14" s="22">
        <v>98.76</v>
      </c>
      <c r="AJ14" s="22">
        <v>96.62</v>
      </c>
      <c r="AK14" s="22">
        <v>29.2</v>
      </c>
      <c r="AL14" s="22">
        <v>99.2</v>
      </c>
      <c r="AM14" s="22">
        <v>3.8</v>
      </c>
      <c r="AN14" s="22">
        <v>-3.6</v>
      </c>
      <c r="AO14" s="22">
        <v>62.34</v>
      </c>
      <c r="AP14" s="22">
        <v>13.6</v>
      </c>
      <c r="AQ14" s="22">
        <v>61.9</v>
      </c>
      <c r="AR14" s="22">
        <v>11.12</v>
      </c>
      <c r="AS14" s="22">
        <v>32.4</v>
      </c>
      <c r="AT14" s="22">
        <v>35.520000000000003</v>
      </c>
      <c r="AU14" s="22">
        <v>87.43</v>
      </c>
      <c r="AV14" s="22">
        <v>13.03</v>
      </c>
      <c r="AW14" s="22">
        <v>79.400000000000006</v>
      </c>
      <c r="AX14" s="22">
        <v>47.05</v>
      </c>
      <c r="AY14" s="22">
        <v>12.75</v>
      </c>
      <c r="AZ14" s="22">
        <v>50.83</v>
      </c>
      <c r="BA14" s="22">
        <v>39.53</v>
      </c>
      <c r="BB14" s="22">
        <v>58.67</v>
      </c>
      <c r="BC14" s="22">
        <v>82.87</v>
      </c>
      <c r="BD14" s="22">
        <v>17.84</v>
      </c>
      <c r="BE14" s="22">
        <v>11.91</v>
      </c>
      <c r="BF14" s="22">
        <v>77.45</v>
      </c>
      <c r="BG14" s="22">
        <v>71.209999999999994</v>
      </c>
      <c r="BH14" s="22">
        <v>54.12</v>
      </c>
      <c r="BI14" s="22">
        <v>49.27</v>
      </c>
    </row>
    <row r="15" spans="1:61" s="25" customFormat="1" x14ac:dyDescent="0.25">
      <c r="A15" s="25">
        <f t="shared" si="10"/>
        <v>8</v>
      </c>
      <c r="B15" s="3"/>
      <c r="C15" s="19">
        <v>0.9</v>
      </c>
      <c r="D15" s="19">
        <v>-0.3</v>
      </c>
      <c r="E15" s="14">
        <v>-0.2</v>
      </c>
      <c r="F15" s="14">
        <v>0.6</v>
      </c>
      <c r="G15" s="14">
        <v>0.2</v>
      </c>
      <c r="H15" s="25">
        <v>0.1</v>
      </c>
      <c r="J15" s="14">
        <f t="shared" si="1"/>
        <v>49.82</v>
      </c>
      <c r="K15" s="14">
        <f t="shared" si="2"/>
        <v>51.071666666666665</v>
      </c>
      <c r="L15" s="14">
        <f t="shared" si="3"/>
        <v>48.637894736842107</v>
      </c>
      <c r="M15" s="19">
        <f t="shared" si="4"/>
        <v>50.352999999999994</v>
      </c>
      <c r="N15" s="19">
        <f t="shared" si="5"/>
        <v>50.855999999999995</v>
      </c>
      <c r="O15" s="19">
        <f t="shared" si="6"/>
        <v>49.849999999999994</v>
      </c>
      <c r="P15" s="14">
        <f t="shared" si="7"/>
        <v>49.625185185185181</v>
      </c>
      <c r="Q15" s="14">
        <f t="shared" si="8"/>
        <v>51.154615384615383</v>
      </c>
      <c r="R15" s="14">
        <f t="shared" si="9"/>
        <v>48.204999999999998</v>
      </c>
      <c r="T15" s="25">
        <v>100</v>
      </c>
      <c r="U15" s="14">
        <v>52456.62</v>
      </c>
      <c r="V15" s="27">
        <v>2395.88</v>
      </c>
      <c r="W15" s="27">
        <v>90.93</v>
      </c>
      <c r="X15" s="23">
        <v>49.82</v>
      </c>
      <c r="Y15" s="24">
        <v>88.32</v>
      </c>
      <c r="Z15" s="24">
        <v>68.349999999999994</v>
      </c>
      <c r="AA15" s="24">
        <v>75.92</v>
      </c>
      <c r="AB15" s="24">
        <v>20.079999999999998</v>
      </c>
      <c r="AC15" s="24">
        <v>1.61</v>
      </c>
      <c r="AD15" s="24">
        <v>26.38</v>
      </c>
      <c r="AE15" s="24">
        <v>52.4</v>
      </c>
      <c r="AF15" s="24">
        <v>57.05</v>
      </c>
      <c r="AG15" s="24">
        <v>83.88</v>
      </c>
      <c r="AH15" s="24">
        <v>29.54</v>
      </c>
      <c r="AI15" s="22">
        <v>99.31</v>
      </c>
      <c r="AJ15" s="22">
        <v>96.25</v>
      </c>
      <c r="AK15" s="22">
        <v>27.6</v>
      </c>
      <c r="AL15" s="22">
        <v>99.6</v>
      </c>
      <c r="AM15" s="22">
        <v>26.2</v>
      </c>
      <c r="AN15" s="22">
        <v>6.8</v>
      </c>
      <c r="AO15" s="22">
        <v>69.02</v>
      </c>
      <c r="AP15" s="22">
        <v>13.2</v>
      </c>
      <c r="AQ15" s="22">
        <v>64.42</v>
      </c>
      <c r="AR15" s="22">
        <v>18.93</v>
      </c>
      <c r="AS15" s="22">
        <v>33.04</v>
      </c>
      <c r="AT15" s="22">
        <v>26.83</v>
      </c>
      <c r="AU15" s="22">
        <v>83.81</v>
      </c>
      <c r="AV15" s="22">
        <v>24.55</v>
      </c>
      <c r="AW15" s="22">
        <v>78.8</v>
      </c>
      <c r="AX15" s="22">
        <v>38.06</v>
      </c>
      <c r="AY15" s="22">
        <v>28.59</v>
      </c>
      <c r="AZ15" s="22">
        <v>46.56</v>
      </c>
      <c r="BA15" s="22">
        <v>39.5</v>
      </c>
      <c r="BB15" s="22">
        <v>62.49</v>
      </c>
      <c r="BC15" s="22">
        <v>82.8</v>
      </c>
      <c r="BD15" s="22">
        <v>20.67</v>
      </c>
      <c r="BE15" s="22">
        <v>20.53</v>
      </c>
      <c r="BF15" s="22">
        <v>78.010000000000005</v>
      </c>
      <c r="BG15" s="22">
        <v>71.88</v>
      </c>
      <c r="BH15" s="22">
        <v>40.770000000000003</v>
      </c>
      <c r="BI15" s="22">
        <v>41.66</v>
      </c>
    </row>
    <row r="16" spans="1:61" s="25" customFormat="1" x14ac:dyDescent="0.25">
      <c r="A16" s="25">
        <f t="shared" si="10"/>
        <v>9</v>
      </c>
      <c r="B16" s="3"/>
      <c r="C16" s="19">
        <v>0.8</v>
      </c>
      <c r="D16" s="19">
        <v>0.5</v>
      </c>
      <c r="E16" s="14">
        <v>0.3</v>
      </c>
      <c r="F16" s="14">
        <v>0.9</v>
      </c>
      <c r="G16" s="14">
        <v>-0.2</v>
      </c>
      <c r="H16" s="25">
        <v>0.1</v>
      </c>
      <c r="J16" s="14">
        <f t="shared" si="1"/>
        <v>45.71</v>
      </c>
      <c r="K16" s="14">
        <f t="shared" si="2"/>
        <v>44.827222222222218</v>
      </c>
      <c r="L16" s="14">
        <f t="shared" si="3"/>
        <v>46.550526315789469</v>
      </c>
      <c r="M16" s="19">
        <f t="shared" si="4"/>
        <v>51.661999999999999</v>
      </c>
      <c r="N16" s="19">
        <f t="shared" si="5"/>
        <v>48.396000000000001</v>
      </c>
      <c r="O16" s="19">
        <f t="shared" si="6"/>
        <v>54.927999999999997</v>
      </c>
      <c r="P16" s="14">
        <f t="shared" si="7"/>
        <v>43.508518518518521</v>
      </c>
      <c r="Q16" s="14">
        <f t="shared" si="8"/>
        <v>43.45461538461538</v>
      </c>
      <c r="R16" s="14">
        <f t="shared" si="9"/>
        <v>43.558571428571426</v>
      </c>
      <c r="T16" s="25">
        <v>100</v>
      </c>
      <c r="U16" s="14">
        <v>52217.09</v>
      </c>
      <c r="V16" s="27">
        <v>2635.41</v>
      </c>
      <c r="W16" s="27">
        <v>90.3</v>
      </c>
      <c r="X16" s="23">
        <v>45.71</v>
      </c>
      <c r="Y16" s="24">
        <v>88.48</v>
      </c>
      <c r="Z16" s="24">
        <v>68.11</v>
      </c>
      <c r="AA16" s="24">
        <v>69.400000000000006</v>
      </c>
      <c r="AB16" s="24">
        <v>12.93</v>
      </c>
      <c r="AC16" s="24">
        <v>3.06</v>
      </c>
      <c r="AD16" s="24">
        <v>47.24</v>
      </c>
      <c r="AE16" s="24">
        <v>57.08</v>
      </c>
      <c r="AF16" s="24">
        <v>60.08</v>
      </c>
      <c r="AG16" s="24">
        <v>88.09</v>
      </c>
      <c r="AH16" s="24">
        <v>22.15</v>
      </c>
      <c r="AI16" s="22">
        <v>99.35</v>
      </c>
      <c r="AJ16" s="22">
        <v>96.32</v>
      </c>
      <c r="AK16" s="22">
        <v>-10.6</v>
      </c>
      <c r="AL16" s="22">
        <v>99.2</v>
      </c>
      <c r="AM16" s="22">
        <v>4.8</v>
      </c>
      <c r="AN16" s="22">
        <v>14.4</v>
      </c>
      <c r="AO16" s="22">
        <v>64.02</v>
      </c>
      <c r="AP16" s="22">
        <v>11.2</v>
      </c>
      <c r="AQ16" s="22">
        <v>40.24</v>
      </c>
      <c r="AR16" s="22">
        <v>12.61</v>
      </c>
      <c r="AS16" s="22">
        <v>32.08</v>
      </c>
      <c r="AT16" s="22">
        <v>20.7</v>
      </c>
      <c r="AU16" s="22">
        <v>80.59</v>
      </c>
      <c r="AV16" s="22">
        <v>18.88</v>
      </c>
      <c r="AW16" s="22">
        <v>61.4</v>
      </c>
      <c r="AX16" s="22">
        <v>40.46</v>
      </c>
      <c r="AY16" s="22">
        <v>9.17</v>
      </c>
      <c r="AZ16" s="22">
        <v>52.37</v>
      </c>
      <c r="BA16" s="22">
        <v>45.67</v>
      </c>
      <c r="BB16" s="22">
        <v>58.48</v>
      </c>
      <c r="BC16" s="22">
        <v>82.6</v>
      </c>
      <c r="BD16" s="22">
        <v>23.92</v>
      </c>
      <c r="BE16" s="22">
        <v>13.19</v>
      </c>
      <c r="BF16" s="22">
        <v>75.31</v>
      </c>
      <c r="BG16" s="22">
        <v>70.47</v>
      </c>
      <c r="BH16" s="22">
        <v>27.5</v>
      </c>
      <c r="BI16" s="22">
        <v>30.4</v>
      </c>
    </row>
    <row r="17" spans="1:61" s="25" customFormat="1" x14ac:dyDescent="0.25">
      <c r="A17" s="25">
        <f t="shared" si="10"/>
        <v>10</v>
      </c>
      <c r="B17" s="3"/>
      <c r="C17" s="19">
        <v>1.1000000000000001</v>
      </c>
      <c r="D17" s="19">
        <v>-0.4</v>
      </c>
      <c r="E17" s="14">
        <v>-0.4</v>
      </c>
      <c r="F17" s="14">
        <v>0.3</v>
      </c>
      <c r="G17" s="14">
        <v>0</v>
      </c>
      <c r="H17" s="25">
        <v>0</v>
      </c>
      <c r="J17" s="14">
        <f t="shared" si="1"/>
        <v>52.51</v>
      </c>
      <c r="K17" s="14">
        <f t="shared" si="2"/>
        <v>58.851111111111109</v>
      </c>
      <c r="L17" s="14">
        <f t="shared" si="3"/>
        <v>46.507894736842097</v>
      </c>
      <c r="M17" s="19">
        <f t="shared" si="4"/>
        <v>53</v>
      </c>
      <c r="N17" s="19">
        <f t="shared" si="5"/>
        <v>57.826000000000001</v>
      </c>
      <c r="O17" s="19">
        <f t="shared" si="6"/>
        <v>48.173999999999992</v>
      </c>
      <c r="P17" s="14">
        <f t="shared" si="7"/>
        <v>52.332222222222221</v>
      </c>
      <c r="Q17" s="14">
        <f t="shared" si="8"/>
        <v>59.245384615384609</v>
      </c>
      <c r="R17" s="14">
        <f t="shared" si="9"/>
        <v>45.912857142857135</v>
      </c>
      <c r="T17" s="25">
        <v>100</v>
      </c>
      <c r="U17" s="14">
        <v>52573.27</v>
      </c>
      <c r="V17" s="27">
        <v>2279.23</v>
      </c>
      <c r="W17" s="27">
        <v>91.29</v>
      </c>
      <c r="X17" s="23">
        <v>52.51</v>
      </c>
      <c r="Y17" s="24">
        <v>92.32</v>
      </c>
      <c r="Z17" s="24">
        <v>81.430000000000007</v>
      </c>
      <c r="AA17" s="24">
        <v>76.84</v>
      </c>
      <c r="AB17" s="24">
        <v>28.43</v>
      </c>
      <c r="AC17" s="24">
        <v>10.11</v>
      </c>
      <c r="AD17" s="24">
        <v>6.66</v>
      </c>
      <c r="AE17" s="24">
        <v>42.75</v>
      </c>
      <c r="AF17" s="24">
        <v>45.45</v>
      </c>
      <c r="AG17" s="24">
        <v>86.6</v>
      </c>
      <c r="AH17" s="24">
        <v>59.41</v>
      </c>
      <c r="AI17" s="22">
        <v>99.68</v>
      </c>
      <c r="AJ17" s="22">
        <v>97.67</v>
      </c>
      <c r="AK17" s="22">
        <v>26.2</v>
      </c>
      <c r="AL17" s="22">
        <v>99.6</v>
      </c>
      <c r="AM17" s="22">
        <v>28.2</v>
      </c>
      <c r="AN17" s="22">
        <v>27.87</v>
      </c>
      <c r="AO17" s="22">
        <v>57.96</v>
      </c>
      <c r="AP17" s="22">
        <v>21.6</v>
      </c>
      <c r="AQ17" s="22">
        <v>84.16</v>
      </c>
      <c r="AR17" s="22">
        <v>19.2</v>
      </c>
      <c r="AS17" s="22">
        <v>50.64</v>
      </c>
      <c r="AT17" s="22">
        <v>65.069999999999993</v>
      </c>
      <c r="AU17" s="22">
        <v>92.34</v>
      </c>
      <c r="AV17" s="22">
        <v>33.53</v>
      </c>
      <c r="AW17" s="22">
        <v>49.8</v>
      </c>
      <c r="AX17" s="22">
        <v>38.94</v>
      </c>
      <c r="AY17" s="22">
        <v>18.03</v>
      </c>
      <c r="AZ17" s="22">
        <v>44.19</v>
      </c>
      <c r="BA17" s="22">
        <v>40.270000000000003</v>
      </c>
      <c r="BB17" s="22">
        <v>43.98</v>
      </c>
      <c r="BC17" s="22">
        <v>82.54</v>
      </c>
      <c r="BD17" s="22">
        <v>20.72</v>
      </c>
      <c r="BE17" s="22">
        <v>10.64</v>
      </c>
      <c r="BF17" s="22">
        <v>80.48</v>
      </c>
      <c r="BG17" s="22">
        <v>76.44</v>
      </c>
      <c r="BH17" s="22">
        <v>55.67</v>
      </c>
      <c r="BI17" s="22">
        <v>47.55</v>
      </c>
    </row>
    <row r="18" spans="1:61" s="25" customFormat="1" x14ac:dyDescent="0.25">
      <c r="A18" s="25">
        <f t="shared" si="10"/>
        <v>11</v>
      </c>
      <c r="B18" s="3"/>
      <c r="C18" s="19">
        <v>0.4</v>
      </c>
      <c r="D18" s="19">
        <v>-0.2</v>
      </c>
      <c r="E18" s="14">
        <v>-0.2</v>
      </c>
      <c r="F18" s="14">
        <v>1.1000000000000001</v>
      </c>
      <c r="G18" s="14">
        <v>0.3</v>
      </c>
      <c r="H18" s="25">
        <v>-0.4</v>
      </c>
      <c r="J18" s="14">
        <f t="shared" si="1"/>
        <v>46.12</v>
      </c>
      <c r="K18" s="14">
        <f t="shared" si="2"/>
        <v>43.172777777777775</v>
      </c>
      <c r="L18" s="14">
        <f t="shared" si="3"/>
        <v>48.916315789473686</v>
      </c>
      <c r="M18" s="19">
        <f t="shared" si="4"/>
        <v>48.097999999999999</v>
      </c>
      <c r="N18" s="19">
        <f t="shared" si="5"/>
        <v>39.541999999999994</v>
      </c>
      <c r="O18" s="19">
        <f t="shared" si="6"/>
        <v>56.653999999999996</v>
      </c>
      <c r="P18" s="14">
        <f t="shared" si="7"/>
        <v>45.39037037037037</v>
      </c>
      <c r="Q18" s="14">
        <f t="shared" si="8"/>
        <v>44.569230769230771</v>
      </c>
      <c r="R18" s="14">
        <f t="shared" si="9"/>
        <v>46.152857142857144</v>
      </c>
      <c r="T18" s="25">
        <v>100</v>
      </c>
      <c r="U18" s="14">
        <v>52414.96</v>
      </c>
      <c r="V18" s="27">
        <v>2437.54</v>
      </c>
      <c r="W18" s="27">
        <v>90.85</v>
      </c>
      <c r="X18" s="23">
        <v>46.12</v>
      </c>
      <c r="Y18" s="24">
        <v>76.38</v>
      </c>
      <c r="Z18" s="24">
        <v>57.51</v>
      </c>
      <c r="AA18" s="24">
        <v>60.14</v>
      </c>
      <c r="AB18" s="24">
        <v>6.24</v>
      </c>
      <c r="AC18" s="24">
        <v>-2.56</v>
      </c>
      <c r="AD18" s="24">
        <v>38.24</v>
      </c>
      <c r="AE18" s="24">
        <v>63.54</v>
      </c>
      <c r="AF18" s="24">
        <v>53.51</v>
      </c>
      <c r="AG18" s="24">
        <v>88.96</v>
      </c>
      <c r="AH18" s="24">
        <v>39.020000000000003</v>
      </c>
      <c r="AI18" s="22">
        <v>99.11</v>
      </c>
      <c r="AJ18" s="22">
        <v>95.57</v>
      </c>
      <c r="AK18" s="22">
        <v>-5.8</v>
      </c>
      <c r="AL18" s="22">
        <v>99.2</v>
      </c>
      <c r="AM18" s="22">
        <v>13.4</v>
      </c>
      <c r="AN18" s="22">
        <v>9.1999999999999993</v>
      </c>
      <c r="AO18" s="22">
        <v>57.88</v>
      </c>
      <c r="AP18" s="22">
        <v>15</v>
      </c>
      <c r="AQ18" s="22">
        <v>49.06</v>
      </c>
      <c r="AR18" s="22">
        <v>23.95</v>
      </c>
      <c r="AS18" s="22">
        <v>13.76</v>
      </c>
      <c r="AT18" s="22">
        <v>25.16</v>
      </c>
      <c r="AU18" s="22">
        <v>83.91</v>
      </c>
      <c r="AV18" s="22">
        <v>15.86</v>
      </c>
      <c r="AW18" s="22">
        <v>80.599999999999994</v>
      </c>
      <c r="AX18" s="22">
        <v>29.83</v>
      </c>
      <c r="AY18" s="22">
        <v>21.87</v>
      </c>
      <c r="AZ18" s="22">
        <v>26.11</v>
      </c>
      <c r="BA18" s="22">
        <v>31.2</v>
      </c>
      <c r="BB18" s="22">
        <v>67.209999999999994</v>
      </c>
      <c r="BC18" s="22">
        <v>82.3</v>
      </c>
      <c r="BD18" s="22">
        <v>20.63</v>
      </c>
      <c r="BE18" s="22">
        <v>30.68</v>
      </c>
      <c r="BF18" s="22">
        <v>73.69</v>
      </c>
      <c r="BG18" s="22">
        <v>67.69</v>
      </c>
      <c r="BH18" s="22">
        <v>50.35</v>
      </c>
      <c r="BI18" s="22">
        <v>48.12</v>
      </c>
    </row>
    <row r="19" spans="1:61" s="25" customFormat="1" x14ac:dyDescent="0.25">
      <c r="A19" s="25">
        <f t="shared" si="10"/>
        <v>12</v>
      </c>
      <c r="B19" s="3"/>
      <c r="C19" s="19">
        <v>1.2</v>
      </c>
      <c r="D19" s="19">
        <v>0.1</v>
      </c>
      <c r="E19" s="14">
        <v>-0.5</v>
      </c>
      <c r="F19" s="14">
        <v>0.9</v>
      </c>
      <c r="G19" s="14">
        <v>0.4</v>
      </c>
      <c r="H19" s="25">
        <v>0.2</v>
      </c>
      <c r="J19" s="14">
        <f t="shared" si="1"/>
        <v>46.19</v>
      </c>
      <c r="K19" s="14">
        <f t="shared" si="2"/>
        <v>44.50888888888889</v>
      </c>
      <c r="L19" s="14">
        <f t="shared" si="3"/>
        <v>47.775789473684213</v>
      </c>
      <c r="M19" s="19">
        <f t="shared" si="4"/>
        <v>49.956000000000003</v>
      </c>
      <c r="N19" s="19">
        <f t="shared" si="5"/>
        <v>44.028000000000006</v>
      </c>
      <c r="O19" s="19">
        <f t="shared" si="6"/>
        <v>55.884</v>
      </c>
      <c r="P19" s="14">
        <f t="shared" si="7"/>
        <v>44.790370370370375</v>
      </c>
      <c r="Q19" s="14">
        <f t="shared" si="8"/>
        <v>44.693846153846152</v>
      </c>
      <c r="R19" s="14">
        <f t="shared" si="9"/>
        <v>44.88</v>
      </c>
      <c r="T19" s="25">
        <v>100</v>
      </c>
      <c r="U19" s="14">
        <v>52226.87</v>
      </c>
      <c r="V19" s="27">
        <v>2625.63</v>
      </c>
      <c r="W19" s="27">
        <v>90.43</v>
      </c>
      <c r="X19" s="23">
        <v>46.19</v>
      </c>
      <c r="Y19" s="24">
        <v>90.14</v>
      </c>
      <c r="Z19" s="24">
        <v>60.44</v>
      </c>
      <c r="AA19" s="24">
        <v>66.12</v>
      </c>
      <c r="AB19" s="24">
        <v>7.33</v>
      </c>
      <c r="AC19" s="24">
        <v>-3.89</v>
      </c>
      <c r="AD19" s="24">
        <v>53.39</v>
      </c>
      <c r="AE19" s="24">
        <v>55.8</v>
      </c>
      <c r="AF19" s="24">
        <v>60.69</v>
      </c>
      <c r="AG19" s="24">
        <v>91.31</v>
      </c>
      <c r="AH19" s="24">
        <v>18.23</v>
      </c>
      <c r="AI19" s="22">
        <v>98.66</v>
      </c>
      <c r="AJ19" s="22">
        <v>95.8</v>
      </c>
      <c r="AK19" s="22">
        <v>-4.5999999999999996</v>
      </c>
      <c r="AL19" s="22">
        <v>99.2</v>
      </c>
      <c r="AM19" s="22">
        <v>6</v>
      </c>
      <c r="AN19" s="22">
        <v>11.07</v>
      </c>
      <c r="AO19" s="22">
        <v>64.64</v>
      </c>
      <c r="AP19" s="22">
        <v>25.2</v>
      </c>
      <c r="AQ19" s="22">
        <v>60.16</v>
      </c>
      <c r="AR19" s="22">
        <v>18.96</v>
      </c>
      <c r="AS19" s="22">
        <v>16.88</v>
      </c>
      <c r="AT19" s="22">
        <v>14.44</v>
      </c>
      <c r="AU19" s="22">
        <v>74.61</v>
      </c>
      <c r="AV19" s="22">
        <v>14.45</v>
      </c>
      <c r="AW19" s="22">
        <v>75.2</v>
      </c>
      <c r="AX19" s="22">
        <v>37.71</v>
      </c>
      <c r="AY19" s="22">
        <v>16.64</v>
      </c>
      <c r="AZ19" s="22">
        <v>57.2</v>
      </c>
      <c r="BA19" s="22">
        <v>38.340000000000003</v>
      </c>
      <c r="BB19" s="22">
        <v>55.24</v>
      </c>
      <c r="BC19" s="22">
        <v>82.81</v>
      </c>
      <c r="BD19" s="22">
        <v>28.31</v>
      </c>
      <c r="BE19" s="22">
        <v>21.74</v>
      </c>
      <c r="BF19" s="22">
        <v>75.47</v>
      </c>
      <c r="BG19" s="22">
        <v>69.209999999999994</v>
      </c>
      <c r="BH19" s="22">
        <v>25.61</v>
      </c>
      <c r="BI19" s="22">
        <v>30.39</v>
      </c>
    </row>
    <row r="20" spans="1:61" s="25" customFormat="1" x14ac:dyDescent="0.25">
      <c r="A20" s="25">
        <f t="shared" si="10"/>
        <v>13</v>
      </c>
      <c r="B20" s="3"/>
      <c r="C20" s="19">
        <v>0.7</v>
      </c>
      <c r="D20" s="19">
        <v>0.5</v>
      </c>
      <c r="E20" s="14">
        <v>0.3</v>
      </c>
      <c r="F20" s="14">
        <v>0.9</v>
      </c>
      <c r="G20" s="14">
        <v>-0.2</v>
      </c>
      <c r="H20" s="25">
        <v>0.1</v>
      </c>
      <c r="J20" s="14">
        <f t="shared" si="1"/>
        <v>47.73</v>
      </c>
      <c r="K20" s="14">
        <f t="shared" si="2"/>
        <v>47.444444444444443</v>
      </c>
      <c r="L20" s="14">
        <f t="shared" si="3"/>
        <v>48.010000000000005</v>
      </c>
      <c r="M20" s="19">
        <f t="shared" si="4"/>
        <v>50.673000000000002</v>
      </c>
      <c r="N20" s="19">
        <f t="shared" si="5"/>
        <v>45.398000000000003</v>
      </c>
      <c r="O20" s="19">
        <f t="shared" si="6"/>
        <v>55.948</v>
      </c>
      <c r="P20" s="14">
        <f t="shared" si="7"/>
        <v>46.646666666666661</v>
      </c>
      <c r="Q20" s="14">
        <f t="shared" si="8"/>
        <v>48.231538461538463</v>
      </c>
      <c r="R20" s="14">
        <f t="shared" si="9"/>
        <v>45.175000000000004</v>
      </c>
      <c r="T20" s="25">
        <v>100</v>
      </c>
      <c r="U20" s="14">
        <v>52208.02</v>
      </c>
      <c r="V20" s="27">
        <v>2644.48</v>
      </c>
      <c r="W20" s="27">
        <v>90.35</v>
      </c>
      <c r="X20" s="23">
        <v>47.73</v>
      </c>
      <c r="Y20" s="24">
        <v>84.72</v>
      </c>
      <c r="Z20" s="24">
        <v>65.290000000000006</v>
      </c>
      <c r="AA20" s="24">
        <v>64.34</v>
      </c>
      <c r="AB20" s="24">
        <v>7.31</v>
      </c>
      <c r="AC20" s="24">
        <v>5.33</v>
      </c>
      <c r="AD20" s="24">
        <v>50.24</v>
      </c>
      <c r="AE20" s="24">
        <v>53.3</v>
      </c>
      <c r="AF20" s="24">
        <v>60.7</v>
      </c>
      <c r="AG20" s="24">
        <v>90.42</v>
      </c>
      <c r="AH20" s="24">
        <v>25.08</v>
      </c>
      <c r="AI20" s="22">
        <v>99.08</v>
      </c>
      <c r="AJ20" s="22">
        <v>97.85</v>
      </c>
      <c r="AK20" s="22">
        <v>6.8</v>
      </c>
      <c r="AL20" s="22">
        <v>99.2</v>
      </c>
      <c r="AM20" s="22">
        <v>16</v>
      </c>
      <c r="AN20" s="22">
        <v>5.33</v>
      </c>
      <c r="AO20" s="22">
        <v>62.98</v>
      </c>
      <c r="AP20" s="22">
        <v>12.2</v>
      </c>
      <c r="AQ20" s="22">
        <v>74.38</v>
      </c>
      <c r="AR20" s="22">
        <v>10.77</v>
      </c>
      <c r="AS20" s="22">
        <v>40.159999999999997</v>
      </c>
      <c r="AT20" s="22">
        <v>21.48</v>
      </c>
      <c r="AU20" s="22">
        <v>80.78</v>
      </c>
      <c r="AV20" s="22">
        <v>21.71</v>
      </c>
      <c r="AW20" s="22">
        <v>57.8</v>
      </c>
      <c r="AX20" s="22">
        <v>42.17</v>
      </c>
      <c r="AY20" s="22">
        <v>34.24</v>
      </c>
      <c r="AZ20" s="22">
        <v>44.4</v>
      </c>
      <c r="BA20" s="22">
        <v>38.700000000000003</v>
      </c>
      <c r="BB20" s="22">
        <v>56.31</v>
      </c>
      <c r="BC20" s="22">
        <v>82.92</v>
      </c>
      <c r="BD20" s="22">
        <v>21.67</v>
      </c>
      <c r="BE20" s="22">
        <v>28.45</v>
      </c>
      <c r="BF20" s="22">
        <v>74.09</v>
      </c>
      <c r="BG20" s="22">
        <v>71.73</v>
      </c>
      <c r="BH20" s="22">
        <v>28.24</v>
      </c>
      <c r="BI20" s="22">
        <v>30.02</v>
      </c>
    </row>
    <row r="21" spans="1:61" s="25" customFormat="1" x14ac:dyDescent="0.25">
      <c r="A21" s="25">
        <f t="shared" si="10"/>
        <v>14</v>
      </c>
      <c r="B21" s="3"/>
      <c r="C21" s="19">
        <v>0.9</v>
      </c>
      <c r="D21" s="19">
        <v>0</v>
      </c>
      <c r="E21" s="14">
        <v>0.3</v>
      </c>
      <c r="F21" s="14">
        <v>0.7</v>
      </c>
      <c r="G21" s="14">
        <v>0.4</v>
      </c>
      <c r="H21" s="25">
        <v>0.2</v>
      </c>
      <c r="J21" s="14">
        <f t="shared" si="1"/>
        <v>45.95</v>
      </c>
      <c r="K21" s="14">
        <f t="shared" si="2"/>
        <v>47.123888888888892</v>
      </c>
      <c r="L21" s="14">
        <f t="shared" si="3"/>
        <v>44.843684210526312</v>
      </c>
      <c r="M21" s="19">
        <f t="shared" si="4"/>
        <v>51.029999999999994</v>
      </c>
      <c r="N21" s="19">
        <f t="shared" si="5"/>
        <v>50.045999999999999</v>
      </c>
      <c r="O21" s="19">
        <f t="shared" si="6"/>
        <v>52.013999999999996</v>
      </c>
      <c r="P21" s="14">
        <f t="shared" si="7"/>
        <v>44.072592592592585</v>
      </c>
      <c r="Q21" s="14">
        <f t="shared" si="8"/>
        <v>46</v>
      </c>
      <c r="R21" s="14">
        <f t="shared" si="9"/>
        <v>42.282857142857146</v>
      </c>
      <c r="T21" s="25">
        <v>100</v>
      </c>
      <c r="U21" s="14">
        <v>52127.8</v>
      </c>
      <c r="V21" s="27">
        <v>2724.7</v>
      </c>
      <c r="W21" s="27">
        <v>90.2</v>
      </c>
      <c r="X21" s="23">
        <v>45.95</v>
      </c>
      <c r="Y21" s="24">
        <v>94.1</v>
      </c>
      <c r="Z21" s="24">
        <v>63.84</v>
      </c>
      <c r="AA21" s="24">
        <v>70.72</v>
      </c>
      <c r="AB21" s="24">
        <v>14.29</v>
      </c>
      <c r="AC21" s="24">
        <v>7.28</v>
      </c>
      <c r="AD21" s="24">
        <v>37.85</v>
      </c>
      <c r="AE21" s="24">
        <v>55.85</v>
      </c>
      <c r="AF21" s="24">
        <v>59.02</v>
      </c>
      <c r="AG21" s="24">
        <v>90.84</v>
      </c>
      <c r="AH21" s="24">
        <v>16.510000000000002</v>
      </c>
      <c r="AI21" s="22">
        <v>99.8</v>
      </c>
      <c r="AJ21" s="22">
        <v>96.95</v>
      </c>
      <c r="AK21" s="22">
        <v>-25.6</v>
      </c>
      <c r="AL21" s="22">
        <v>99.6</v>
      </c>
      <c r="AM21" s="22">
        <v>9</v>
      </c>
      <c r="AN21" s="22">
        <v>17.2</v>
      </c>
      <c r="AO21" s="22">
        <v>65.599999999999994</v>
      </c>
      <c r="AP21" s="22">
        <v>16.8</v>
      </c>
      <c r="AQ21" s="22">
        <v>74.98</v>
      </c>
      <c r="AR21" s="22">
        <v>11.23</v>
      </c>
      <c r="AS21" s="22">
        <v>36.159999999999997</v>
      </c>
      <c r="AT21" s="22">
        <v>17.87</v>
      </c>
      <c r="AU21" s="22">
        <v>78.41</v>
      </c>
      <c r="AV21" s="22">
        <v>26.31</v>
      </c>
      <c r="AW21" s="22">
        <v>52</v>
      </c>
      <c r="AX21" s="22">
        <v>42.45</v>
      </c>
      <c r="AY21" s="22">
        <v>5.01</v>
      </c>
      <c r="AZ21" s="22">
        <v>41.76</v>
      </c>
      <c r="BA21" s="22">
        <v>43.66</v>
      </c>
      <c r="BB21" s="22">
        <v>63.25</v>
      </c>
      <c r="BC21" s="22">
        <v>82.78</v>
      </c>
      <c r="BD21" s="22">
        <v>20.65</v>
      </c>
      <c r="BE21" s="22">
        <v>15.68</v>
      </c>
      <c r="BF21" s="22">
        <v>74.09</v>
      </c>
      <c r="BG21" s="22">
        <v>71.62</v>
      </c>
      <c r="BH21" s="22">
        <v>24.45</v>
      </c>
      <c r="BI21" s="22">
        <v>28.25</v>
      </c>
    </row>
    <row r="22" spans="1:61" s="25" customFormat="1" x14ac:dyDescent="0.25">
      <c r="A22" s="25">
        <f t="shared" si="10"/>
        <v>15</v>
      </c>
      <c r="B22" s="3"/>
      <c r="C22" s="17">
        <v>1</v>
      </c>
      <c r="D22" s="17">
        <v>-0.2</v>
      </c>
      <c r="E22" s="12">
        <v>0.2</v>
      </c>
      <c r="F22" s="12">
        <v>1.2</v>
      </c>
      <c r="G22" s="12">
        <v>-0.3</v>
      </c>
      <c r="H22" s="25">
        <v>-0.1</v>
      </c>
      <c r="J22" s="14">
        <f t="shared" si="1"/>
        <v>46.52</v>
      </c>
      <c r="K22" s="14">
        <f t="shared" si="2"/>
        <v>41.812777777777768</v>
      </c>
      <c r="L22" s="14">
        <f t="shared" si="3"/>
        <v>50.975263157894744</v>
      </c>
      <c r="M22" s="19">
        <f t="shared" si="4"/>
        <v>51.738999999999997</v>
      </c>
      <c r="N22" s="19">
        <f t="shared" si="5"/>
        <v>43.506000000000007</v>
      </c>
      <c r="O22" s="19">
        <f t="shared" si="6"/>
        <v>59.972000000000001</v>
      </c>
      <c r="P22" s="14">
        <f t="shared" si="7"/>
        <v>44.584074074074067</v>
      </c>
      <c r="Q22" s="14">
        <f t="shared" si="8"/>
        <v>41.161538461538456</v>
      </c>
      <c r="R22" s="14">
        <f t="shared" si="9"/>
        <v>47.762142857142862</v>
      </c>
      <c r="T22" s="25">
        <v>100</v>
      </c>
      <c r="U22" s="12">
        <v>52386.19</v>
      </c>
      <c r="V22" s="27">
        <v>2466.31</v>
      </c>
      <c r="W22" s="27">
        <v>90.64</v>
      </c>
      <c r="X22" s="26">
        <v>46.52</v>
      </c>
      <c r="Y22" s="28">
        <v>88.62</v>
      </c>
      <c r="Z22" s="28">
        <v>60</v>
      </c>
      <c r="AA22" s="28">
        <v>57.24</v>
      </c>
      <c r="AB22" s="28">
        <v>11.84</v>
      </c>
      <c r="AC22" s="28">
        <v>-0.17</v>
      </c>
      <c r="AD22" s="28">
        <v>64.23</v>
      </c>
      <c r="AE22" s="28">
        <v>58.23</v>
      </c>
      <c r="AF22" s="28">
        <v>59.69</v>
      </c>
      <c r="AG22" s="28">
        <v>88.53</v>
      </c>
      <c r="AH22" s="28">
        <v>29.18</v>
      </c>
      <c r="AI22" s="5">
        <v>98.3</v>
      </c>
      <c r="AJ22" s="5">
        <v>95.35</v>
      </c>
      <c r="AK22" s="5">
        <v>-13.4</v>
      </c>
      <c r="AL22" s="5">
        <v>99.2</v>
      </c>
      <c r="AM22" s="5">
        <v>15.4</v>
      </c>
      <c r="AN22" s="5">
        <v>13.07</v>
      </c>
      <c r="AO22" s="5">
        <v>58.98</v>
      </c>
      <c r="AP22" s="5">
        <v>-4.4000000000000004</v>
      </c>
      <c r="AQ22" s="5">
        <v>63.28</v>
      </c>
      <c r="AR22" s="5">
        <v>-2.8</v>
      </c>
      <c r="AS22" s="5">
        <v>13.6</v>
      </c>
      <c r="AT22" s="5">
        <v>19.21</v>
      </c>
      <c r="AU22" s="5">
        <v>79.31</v>
      </c>
      <c r="AV22" s="5">
        <v>15.38</v>
      </c>
      <c r="AW22" s="5">
        <v>86.4</v>
      </c>
      <c r="AX22" s="5">
        <v>42.1</v>
      </c>
      <c r="AY22" s="5">
        <v>38.08</v>
      </c>
      <c r="AZ22" s="5">
        <v>47.36</v>
      </c>
      <c r="BA22" s="5">
        <v>41.3</v>
      </c>
      <c r="BB22" s="5">
        <v>59.25</v>
      </c>
      <c r="BC22" s="5">
        <v>82.43</v>
      </c>
      <c r="BD22" s="5">
        <v>23.42</v>
      </c>
      <c r="BE22" s="5">
        <v>19.38</v>
      </c>
      <c r="BF22" s="5">
        <v>76.069999999999993</v>
      </c>
      <c r="BG22" s="5">
        <v>70.98</v>
      </c>
      <c r="BH22" s="5">
        <v>33.549999999999997</v>
      </c>
      <c r="BI22" s="5">
        <v>32.97</v>
      </c>
    </row>
    <row r="23" spans="1:61" s="25" customFormat="1" x14ac:dyDescent="0.25">
      <c r="A23" s="25">
        <f t="shared" si="10"/>
        <v>16</v>
      </c>
      <c r="B23" s="3"/>
      <c r="C23" s="17">
        <v>1.2</v>
      </c>
      <c r="D23" s="17">
        <v>0</v>
      </c>
      <c r="E23" s="12">
        <v>-0.4</v>
      </c>
      <c r="F23" s="12">
        <v>0.8</v>
      </c>
      <c r="G23" s="12">
        <v>-0.1</v>
      </c>
      <c r="H23" s="25">
        <v>-0.1</v>
      </c>
      <c r="J23" s="14">
        <f t="shared" si="1"/>
        <v>49.88</v>
      </c>
      <c r="K23" s="14">
        <f t="shared" si="2"/>
        <v>50.94166666666667</v>
      </c>
      <c r="L23" s="14">
        <f t="shared" si="3"/>
        <v>48.874736842105271</v>
      </c>
      <c r="M23" s="19">
        <f t="shared" si="4"/>
        <v>51.732000000000006</v>
      </c>
      <c r="N23" s="19">
        <f t="shared" si="5"/>
        <v>47.981999999999999</v>
      </c>
      <c r="O23" s="19">
        <f t="shared" si="6"/>
        <v>55.482000000000006</v>
      </c>
      <c r="P23" s="14">
        <f t="shared" si="7"/>
        <v>49.194444444444443</v>
      </c>
      <c r="Q23" s="14">
        <f t="shared" si="8"/>
        <v>52.080000000000005</v>
      </c>
      <c r="R23" s="14">
        <f t="shared" si="9"/>
        <v>46.515000000000001</v>
      </c>
      <c r="T23" s="25">
        <v>100</v>
      </c>
      <c r="U23" s="12">
        <v>52376.93</v>
      </c>
      <c r="V23" s="27">
        <v>2475.5700000000002</v>
      </c>
      <c r="W23" s="27">
        <v>90.96</v>
      </c>
      <c r="X23" s="26">
        <v>49.88</v>
      </c>
      <c r="Y23" s="28">
        <v>92.56</v>
      </c>
      <c r="Z23" s="28">
        <v>68.41</v>
      </c>
      <c r="AA23" s="28">
        <v>71.3</v>
      </c>
      <c r="AB23" s="28">
        <v>10.029999999999999</v>
      </c>
      <c r="AC23" s="28">
        <v>-2.39</v>
      </c>
      <c r="AD23" s="28">
        <v>42.81</v>
      </c>
      <c r="AE23" s="28">
        <v>53.43</v>
      </c>
      <c r="AF23" s="28">
        <v>58.78</v>
      </c>
      <c r="AG23" s="28">
        <v>86.18</v>
      </c>
      <c r="AH23" s="28">
        <v>36.21</v>
      </c>
      <c r="AI23" s="5">
        <v>98.56</v>
      </c>
      <c r="AJ23" s="5">
        <v>97.75</v>
      </c>
      <c r="AK23" s="5">
        <v>2.6</v>
      </c>
      <c r="AL23" s="5">
        <v>99.2</v>
      </c>
      <c r="AM23" s="5">
        <v>14.8</v>
      </c>
      <c r="AN23" s="5">
        <v>20.8</v>
      </c>
      <c r="AO23" s="5">
        <v>73.400000000000006</v>
      </c>
      <c r="AP23" s="5">
        <v>20.8</v>
      </c>
      <c r="AQ23" s="5">
        <v>80.98</v>
      </c>
      <c r="AR23" s="5">
        <v>7.09</v>
      </c>
      <c r="AS23" s="5">
        <v>41.36</v>
      </c>
      <c r="AT23" s="5">
        <v>31.59</v>
      </c>
      <c r="AU23" s="5">
        <v>88.11</v>
      </c>
      <c r="AV23" s="5">
        <v>28.6</v>
      </c>
      <c r="AW23" s="5">
        <v>60.8</v>
      </c>
      <c r="AX23" s="5">
        <v>42.78</v>
      </c>
      <c r="AY23" s="5">
        <v>8.85</v>
      </c>
      <c r="AZ23" s="5">
        <v>52.27</v>
      </c>
      <c r="BA23" s="5">
        <v>43.8</v>
      </c>
      <c r="BB23" s="5">
        <v>57.18</v>
      </c>
      <c r="BC23" s="5">
        <v>82.41</v>
      </c>
      <c r="BD23" s="5">
        <v>19.64</v>
      </c>
      <c r="BE23" s="5">
        <v>30.81</v>
      </c>
      <c r="BF23" s="5">
        <v>77.45</v>
      </c>
      <c r="BG23" s="5">
        <v>70.06</v>
      </c>
      <c r="BH23" s="5">
        <v>39.81</v>
      </c>
      <c r="BI23" s="5">
        <v>36.75</v>
      </c>
    </row>
    <row r="24" spans="1:61" s="25" customFormat="1" x14ac:dyDescent="0.25">
      <c r="A24" s="25">
        <f t="shared" si="10"/>
        <v>17</v>
      </c>
      <c r="B24" s="3"/>
      <c r="C24" s="17">
        <v>0.7</v>
      </c>
      <c r="D24" s="17">
        <v>-0.4</v>
      </c>
      <c r="E24" s="12">
        <v>-0.3</v>
      </c>
      <c r="F24" s="12">
        <v>1</v>
      </c>
      <c r="G24" s="12">
        <v>-0.2</v>
      </c>
      <c r="H24" s="25">
        <v>-0.4</v>
      </c>
      <c r="J24" s="14">
        <f t="shared" si="1"/>
        <v>50.65</v>
      </c>
      <c r="K24" s="14">
        <f t="shared" si="2"/>
        <v>49.025000000000006</v>
      </c>
      <c r="L24" s="14">
        <f t="shared" si="3"/>
        <v>52.181578947368415</v>
      </c>
      <c r="M24" s="19">
        <f t="shared" si="4"/>
        <v>55.372</v>
      </c>
      <c r="N24" s="19">
        <f t="shared" si="5"/>
        <v>49.835999999999999</v>
      </c>
      <c r="O24" s="19">
        <f t="shared" si="6"/>
        <v>60.908000000000001</v>
      </c>
      <c r="P24" s="14">
        <f t="shared" si="7"/>
        <v>48.895555555555561</v>
      </c>
      <c r="Q24" s="14">
        <f t="shared" si="8"/>
        <v>48.713076923076919</v>
      </c>
      <c r="R24" s="14">
        <f t="shared" si="9"/>
        <v>49.064999999999991</v>
      </c>
      <c r="T24" s="25">
        <v>100</v>
      </c>
      <c r="U24" s="12">
        <v>52651.15</v>
      </c>
      <c r="V24" s="27">
        <v>2201.35</v>
      </c>
      <c r="W24" s="27">
        <v>91.58</v>
      </c>
      <c r="X24" s="26">
        <v>50.65</v>
      </c>
      <c r="Y24" s="28">
        <v>90.84</v>
      </c>
      <c r="Z24" s="28">
        <v>69.28</v>
      </c>
      <c r="AA24" s="28">
        <v>63.16</v>
      </c>
      <c r="AB24" s="28">
        <v>14.96</v>
      </c>
      <c r="AC24" s="28">
        <v>10.94</v>
      </c>
      <c r="AD24" s="28">
        <v>48.49</v>
      </c>
      <c r="AE24" s="28">
        <v>58.06</v>
      </c>
      <c r="AF24" s="28">
        <v>54</v>
      </c>
      <c r="AG24" s="28">
        <v>85.22</v>
      </c>
      <c r="AH24" s="28">
        <v>58.77</v>
      </c>
      <c r="AI24" s="5">
        <v>99.44</v>
      </c>
      <c r="AJ24" s="5">
        <v>95.5</v>
      </c>
      <c r="AK24" s="5">
        <v>12.6</v>
      </c>
      <c r="AL24" s="5">
        <v>99.2</v>
      </c>
      <c r="AM24" s="5">
        <v>14.8</v>
      </c>
      <c r="AN24" s="5">
        <v>6.13</v>
      </c>
      <c r="AO24" s="5">
        <v>68.44</v>
      </c>
      <c r="AP24" s="5">
        <v>0.2</v>
      </c>
      <c r="AQ24" s="5">
        <v>65.98</v>
      </c>
      <c r="AR24" s="5">
        <v>5.55</v>
      </c>
      <c r="AS24" s="5">
        <v>31.44</v>
      </c>
      <c r="AT24" s="5">
        <v>43.44</v>
      </c>
      <c r="AU24" s="5">
        <v>90.55</v>
      </c>
      <c r="AV24" s="5">
        <v>18.149999999999999</v>
      </c>
      <c r="AW24" s="5">
        <v>88.8</v>
      </c>
      <c r="AX24" s="5">
        <v>41.16</v>
      </c>
      <c r="AY24" s="5">
        <v>20</v>
      </c>
      <c r="AZ24" s="5">
        <v>31.36</v>
      </c>
      <c r="BA24" s="5">
        <v>35.36</v>
      </c>
      <c r="BB24" s="5">
        <v>61.53</v>
      </c>
      <c r="BC24" s="5">
        <v>82.71</v>
      </c>
      <c r="BD24" s="5">
        <v>22.46</v>
      </c>
      <c r="BE24" s="5">
        <v>30.74</v>
      </c>
      <c r="BF24" s="5">
        <v>75.23</v>
      </c>
      <c r="BG24" s="5">
        <v>66.31</v>
      </c>
      <c r="BH24" s="5">
        <v>61.41</v>
      </c>
      <c r="BI24" s="5">
        <v>51.69</v>
      </c>
    </row>
    <row r="25" spans="1:61" s="25" customFormat="1" x14ac:dyDescent="0.25">
      <c r="A25" s="25">
        <f t="shared" si="10"/>
        <v>18</v>
      </c>
      <c r="B25" s="3"/>
      <c r="C25" s="17">
        <v>0.8</v>
      </c>
      <c r="D25" s="17">
        <v>-0.4</v>
      </c>
      <c r="E25" s="12">
        <v>-0.1</v>
      </c>
      <c r="F25" s="12">
        <v>0.6</v>
      </c>
      <c r="G25" s="12">
        <v>0.2</v>
      </c>
      <c r="H25" s="25">
        <v>-0.5</v>
      </c>
      <c r="J25" s="14">
        <f t="shared" si="1"/>
        <v>51.3</v>
      </c>
      <c r="K25" s="14">
        <f t="shared" si="2"/>
        <v>55.620555555555548</v>
      </c>
      <c r="L25" s="14">
        <f t="shared" si="3"/>
        <v>47.204736842105262</v>
      </c>
      <c r="M25" s="19">
        <f t="shared" si="4"/>
        <v>50.96</v>
      </c>
      <c r="N25" s="19">
        <f t="shared" si="5"/>
        <v>50.393999999999991</v>
      </c>
      <c r="O25" s="19">
        <f t="shared" si="6"/>
        <v>51.525999999999996</v>
      </c>
      <c r="P25" s="14">
        <f t="shared" si="7"/>
        <v>51.424444444444447</v>
      </c>
      <c r="Q25" s="14">
        <f t="shared" si="8"/>
        <v>57.630769230769225</v>
      </c>
      <c r="R25" s="14">
        <f t="shared" si="9"/>
        <v>45.661428571428573</v>
      </c>
      <c r="T25" s="25">
        <v>100</v>
      </c>
      <c r="U25" s="12">
        <v>52549.7</v>
      </c>
      <c r="V25" s="27">
        <v>2302.8000000000002</v>
      </c>
      <c r="W25" s="27">
        <v>91.28</v>
      </c>
      <c r="X25" s="26">
        <v>51.3</v>
      </c>
      <c r="Y25" s="28">
        <v>80.819999999999993</v>
      </c>
      <c r="Z25" s="28">
        <v>74.75</v>
      </c>
      <c r="AA25" s="28">
        <v>74.64</v>
      </c>
      <c r="AB25" s="28">
        <v>20.37</v>
      </c>
      <c r="AC25" s="28">
        <v>1.39</v>
      </c>
      <c r="AD25" s="28">
        <v>13.67</v>
      </c>
      <c r="AE25" s="28">
        <v>49.06</v>
      </c>
      <c r="AF25" s="28">
        <v>52.92</v>
      </c>
      <c r="AG25" s="28">
        <v>85.26</v>
      </c>
      <c r="AH25" s="28">
        <v>56.72</v>
      </c>
      <c r="AI25" s="5">
        <v>98.95</v>
      </c>
      <c r="AJ25" s="5">
        <v>97.02</v>
      </c>
      <c r="AK25" s="5">
        <v>5.6</v>
      </c>
      <c r="AL25" s="5">
        <v>99.6</v>
      </c>
      <c r="AM25" s="5">
        <v>28</v>
      </c>
      <c r="AN25" s="5">
        <v>24.93</v>
      </c>
      <c r="AO25" s="5">
        <v>65.88</v>
      </c>
      <c r="AP25" s="5">
        <v>25.4</v>
      </c>
      <c r="AQ25" s="5">
        <v>70.180000000000007</v>
      </c>
      <c r="AR25" s="5">
        <v>12.88</v>
      </c>
      <c r="AS25" s="5">
        <v>57.36</v>
      </c>
      <c r="AT25" s="5">
        <v>71.540000000000006</v>
      </c>
      <c r="AU25" s="5">
        <v>91.86</v>
      </c>
      <c r="AV25" s="5">
        <v>32.46</v>
      </c>
      <c r="AW25" s="5">
        <v>55.6</v>
      </c>
      <c r="AX25" s="5">
        <v>37.33</v>
      </c>
      <c r="AY25" s="5">
        <v>4.59</v>
      </c>
      <c r="AZ25" s="5">
        <v>36.049999999999997</v>
      </c>
      <c r="BA25" s="5">
        <v>35.270000000000003</v>
      </c>
      <c r="BB25" s="5">
        <v>51.47</v>
      </c>
      <c r="BC25" s="5">
        <v>82.61</v>
      </c>
      <c r="BD25" s="5">
        <v>28.03</v>
      </c>
      <c r="BE25" s="5">
        <v>23.66</v>
      </c>
      <c r="BF25" s="5">
        <v>78.22</v>
      </c>
      <c r="BG25" s="5">
        <v>71.17</v>
      </c>
      <c r="BH25" s="5">
        <v>55.22</v>
      </c>
      <c r="BI25" s="5">
        <v>47.58</v>
      </c>
    </row>
    <row r="26" spans="1:61" s="25" customFormat="1" x14ac:dyDescent="0.25">
      <c r="A26" s="25">
        <f t="shared" si="10"/>
        <v>19</v>
      </c>
      <c r="B26" s="3"/>
      <c r="C26" s="17">
        <v>0.6</v>
      </c>
      <c r="D26" s="17">
        <v>-0.2</v>
      </c>
      <c r="E26" s="12">
        <v>0.5</v>
      </c>
      <c r="F26" s="12">
        <v>0.8</v>
      </c>
      <c r="G26" s="12">
        <v>0.1</v>
      </c>
      <c r="H26" s="25">
        <v>0.2</v>
      </c>
      <c r="J26" s="14">
        <f t="shared" si="1"/>
        <v>47.68</v>
      </c>
      <c r="K26" s="14">
        <f t="shared" si="2"/>
        <v>47.69222222222222</v>
      </c>
      <c r="L26" s="14">
        <f t="shared" si="3"/>
        <v>47.667368421052622</v>
      </c>
      <c r="M26" s="19">
        <f t="shared" si="4"/>
        <v>48.493999999999993</v>
      </c>
      <c r="N26" s="19">
        <f t="shared" si="5"/>
        <v>45.372</v>
      </c>
      <c r="O26" s="19">
        <f t="shared" si="6"/>
        <v>51.616</v>
      </c>
      <c r="P26" s="14">
        <f t="shared" si="7"/>
        <v>47.377777777777773</v>
      </c>
      <c r="Q26" s="14">
        <f t="shared" si="8"/>
        <v>48.584615384615375</v>
      </c>
      <c r="R26" s="14">
        <f t="shared" si="9"/>
        <v>46.257142857142853</v>
      </c>
      <c r="T26" s="25">
        <v>100</v>
      </c>
      <c r="U26" s="12">
        <v>52323.360000000001</v>
      </c>
      <c r="V26" s="27">
        <v>2529.14</v>
      </c>
      <c r="W26" s="27">
        <v>90.68</v>
      </c>
      <c r="X26" s="26">
        <v>47.68</v>
      </c>
      <c r="Y26" s="28">
        <v>84.92</v>
      </c>
      <c r="Z26" s="28">
        <v>63.44</v>
      </c>
      <c r="AA26" s="28">
        <v>67.739999999999995</v>
      </c>
      <c r="AB26" s="28">
        <v>11.76</v>
      </c>
      <c r="AC26" s="28">
        <v>-1</v>
      </c>
      <c r="AD26" s="28">
        <v>36.5</v>
      </c>
      <c r="AE26" s="28">
        <v>57.52</v>
      </c>
      <c r="AF26" s="28">
        <v>55.41</v>
      </c>
      <c r="AG26" s="28">
        <v>86.06</v>
      </c>
      <c r="AH26" s="28">
        <v>22.59</v>
      </c>
      <c r="AI26" s="5">
        <v>99.01</v>
      </c>
      <c r="AJ26" s="5">
        <v>96.13</v>
      </c>
      <c r="AK26" s="5">
        <v>23.2</v>
      </c>
      <c r="AL26" s="5">
        <v>99.2</v>
      </c>
      <c r="AM26" s="5">
        <v>24</v>
      </c>
      <c r="AN26" s="5">
        <v>13.87</v>
      </c>
      <c r="AO26" s="5">
        <v>59.52</v>
      </c>
      <c r="AP26" s="5">
        <v>22.4</v>
      </c>
      <c r="AQ26" s="5">
        <v>63.28</v>
      </c>
      <c r="AR26" s="5">
        <v>-0.56000000000000005</v>
      </c>
      <c r="AS26" s="5">
        <v>34.56</v>
      </c>
      <c r="AT26" s="5">
        <v>18.55</v>
      </c>
      <c r="AU26" s="5">
        <v>78.44</v>
      </c>
      <c r="AV26" s="5">
        <v>26.9</v>
      </c>
      <c r="AW26" s="5">
        <v>88</v>
      </c>
      <c r="AX26" s="5">
        <v>37.380000000000003</v>
      </c>
      <c r="AY26" s="5">
        <v>22.29</v>
      </c>
      <c r="AZ26" s="5">
        <v>43.44</v>
      </c>
      <c r="BA26" s="5">
        <v>33.42</v>
      </c>
      <c r="BB26" s="5">
        <v>60.71</v>
      </c>
      <c r="BC26" s="5">
        <v>82.75</v>
      </c>
      <c r="BD26" s="5">
        <v>17.690000000000001</v>
      </c>
      <c r="BE26" s="5">
        <v>25.77</v>
      </c>
      <c r="BF26" s="5">
        <v>77.25</v>
      </c>
      <c r="BG26" s="5">
        <v>70.959999999999994</v>
      </c>
      <c r="BH26" s="5">
        <v>29.18</v>
      </c>
      <c r="BI26" s="5">
        <v>31.86</v>
      </c>
    </row>
    <row r="27" spans="1:61" s="25" customFormat="1" x14ac:dyDescent="0.25">
      <c r="A27" s="25">
        <f t="shared" si="10"/>
        <v>20</v>
      </c>
      <c r="B27" s="3"/>
      <c r="C27" s="17">
        <v>0.9</v>
      </c>
      <c r="D27" s="17">
        <v>-0.4</v>
      </c>
      <c r="E27" s="12">
        <v>-0.4</v>
      </c>
      <c r="F27" s="12">
        <v>0.5</v>
      </c>
      <c r="G27" s="12">
        <v>-0.1</v>
      </c>
      <c r="H27" s="25">
        <v>0.2</v>
      </c>
      <c r="J27" s="14">
        <f t="shared" si="1"/>
        <v>49.16</v>
      </c>
      <c r="K27" s="14">
        <f t="shared" si="2"/>
        <v>50.86333333333333</v>
      </c>
      <c r="L27" s="14">
        <f t="shared" si="3"/>
        <v>47.548421052631582</v>
      </c>
      <c r="M27" s="19">
        <f t="shared" si="4"/>
        <v>53.476999999999997</v>
      </c>
      <c r="N27" s="19">
        <f t="shared" si="5"/>
        <v>55.165999999999997</v>
      </c>
      <c r="O27" s="19">
        <f t="shared" si="6"/>
        <v>51.788000000000011</v>
      </c>
      <c r="P27" s="14">
        <f t="shared" si="7"/>
        <v>47.562592592592587</v>
      </c>
      <c r="Q27" s="14">
        <f t="shared" si="8"/>
        <v>49.208461538461535</v>
      </c>
      <c r="R27" s="14">
        <f t="shared" si="9"/>
        <v>46.034285714285716</v>
      </c>
      <c r="T27" s="25">
        <v>100</v>
      </c>
      <c r="U27" s="12">
        <v>52550.42</v>
      </c>
      <c r="V27" s="27">
        <v>2302.08</v>
      </c>
      <c r="W27" s="27">
        <v>91.35</v>
      </c>
      <c r="X27" s="26">
        <v>49.16</v>
      </c>
      <c r="Y27" s="28">
        <v>86.44</v>
      </c>
      <c r="Z27" s="28">
        <v>77.56</v>
      </c>
      <c r="AA27" s="28">
        <v>79.52</v>
      </c>
      <c r="AB27" s="28">
        <v>22.75</v>
      </c>
      <c r="AC27" s="28">
        <v>9.56</v>
      </c>
      <c r="AD27" s="28">
        <v>14.6</v>
      </c>
      <c r="AE27" s="28">
        <v>47.47</v>
      </c>
      <c r="AF27" s="28">
        <v>53.2</v>
      </c>
      <c r="AG27" s="28">
        <v>87.45</v>
      </c>
      <c r="AH27" s="28">
        <v>56.22</v>
      </c>
      <c r="AI27" s="5">
        <v>99.55</v>
      </c>
      <c r="AJ27" s="5">
        <v>96.72</v>
      </c>
      <c r="AK27" s="5">
        <v>4.5999999999999996</v>
      </c>
      <c r="AL27" s="5">
        <v>99.6</v>
      </c>
      <c r="AM27" s="5">
        <v>17.2</v>
      </c>
      <c r="AN27" s="5">
        <v>12.53</v>
      </c>
      <c r="AO27" s="5">
        <v>70.34</v>
      </c>
      <c r="AP27" s="5">
        <v>18.399999999999999</v>
      </c>
      <c r="AQ27" s="5">
        <v>60.04</v>
      </c>
      <c r="AR27" s="5">
        <v>11.87</v>
      </c>
      <c r="AS27" s="5">
        <v>29.12</v>
      </c>
      <c r="AT27" s="5">
        <v>32.770000000000003</v>
      </c>
      <c r="AU27" s="5">
        <v>86.97</v>
      </c>
      <c r="AV27" s="5">
        <v>28.62</v>
      </c>
      <c r="AW27" s="5">
        <v>63</v>
      </c>
      <c r="AX27" s="5">
        <v>43.52</v>
      </c>
      <c r="AY27" s="5">
        <v>7.73</v>
      </c>
      <c r="AZ27" s="5">
        <v>30.67</v>
      </c>
      <c r="BA27" s="5">
        <v>32.11</v>
      </c>
      <c r="BB27" s="5">
        <v>49.35</v>
      </c>
      <c r="BC27" s="5">
        <v>82.64</v>
      </c>
      <c r="BD27" s="5">
        <v>25.22</v>
      </c>
      <c r="BE27" s="5">
        <v>18.04</v>
      </c>
      <c r="BF27" s="5">
        <v>78.48</v>
      </c>
      <c r="BG27" s="5">
        <v>72.84</v>
      </c>
      <c r="BH27" s="5">
        <v>57.9</v>
      </c>
      <c r="BI27" s="5">
        <v>54.36</v>
      </c>
    </row>
    <row r="28" spans="1:61" s="25" customFormat="1" x14ac:dyDescent="0.25">
      <c r="A28" s="25">
        <f t="shared" si="10"/>
        <v>21</v>
      </c>
      <c r="B28" s="3"/>
      <c r="C28" s="17">
        <v>0.9</v>
      </c>
      <c r="D28" s="17">
        <v>-0.5</v>
      </c>
      <c r="E28" s="12">
        <v>-0.2</v>
      </c>
      <c r="F28" s="12">
        <v>1</v>
      </c>
      <c r="G28" s="12">
        <v>0</v>
      </c>
      <c r="H28" s="25">
        <v>-0.4</v>
      </c>
      <c r="J28" s="14">
        <f t="shared" si="1"/>
        <v>51.06</v>
      </c>
      <c r="K28" s="14">
        <f t="shared" si="2"/>
        <v>49.847222222222221</v>
      </c>
      <c r="L28" s="14">
        <f t="shared" si="3"/>
        <v>52.215789473684218</v>
      </c>
      <c r="M28" s="19">
        <f t="shared" si="4"/>
        <v>55.108000000000004</v>
      </c>
      <c r="N28" s="19">
        <f t="shared" si="5"/>
        <v>48.022000000000006</v>
      </c>
      <c r="O28" s="19">
        <f t="shared" si="6"/>
        <v>62.193999999999996</v>
      </c>
      <c r="P28" s="14">
        <f t="shared" si="7"/>
        <v>49.565555555555548</v>
      </c>
      <c r="Q28" s="14">
        <f t="shared" si="8"/>
        <v>50.549230769230768</v>
      </c>
      <c r="R28" s="14">
        <f t="shared" si="9"/>
        <v>48.652142857142863</v>
      </c>
      <c r="T28" s="25">
        <v>100</v>
      </c>
      <c r="U28" s="12">
        <v>52534.28</v>
      </c>
      <c r="V28" s="27">
        <v>2318.2199999999998</v>
      </c>
      <c r="W28" s="27">
        <v>91.46</v>
      </c>
      <c r="X28" s="26">
        <v>51.06</v>
      </c>
      <c r="Y28" s="28">
        <v>88.8</v>
      </c>
      <c r="Z28" s="28">
        <v>65.319999999999993</v>
      </c>
      <c r="AA28" s="28">
        <v>70.5</v>
      </c>
      <c r="AB28" s="28">
        <v>10.43</v>
      </c>
      <c r="AC28" s="28">
        <v>5.0599999999999996</v>
      </c>
      <c r="AD28" s="28">
        <v>51.99</v>
      </c>
      <c r="AE28" s="28">
        <v>58.99</v>
      </c>
      <c r="AF28" s="28">
        <v>56.68</v>
      </c>
      <c r="AG28" s="28">
        <v>90.3</v>
      </c>
      <c r="AH28" s="28">
        <v>53.01</v>
      </c>
      <c r="AI28" s="5">
        <v>98.84</v>
      </c>
      <c r="AJ28" s="5">
        <v>98.52</v>
      </c>
      <c r="AK28" s="5">
        <v>20.399999999999999</v>
      </c>
      <c r="AL28" s="5">
        <v>99.2</v>
      </c>
      <c r="AM28" s="5">
        <v>-2.2000000000000002</v>
      </c>
      <c r="AN28" s="5">
        <v>22.53</v>
      </c>
      <c r="AO28" s="5">
        <v>61.12</v>
      </c>
      <c r="AP28" s="5">
        <v>13.4</v>
      </c>
      <c r="AQ28" s="5">
        <v>72.16</v>
      </c>
      <c r="AR28" s="5">
        <v>8.4</v>
      </c>
      <c r="AS28" s="5">
        <v>38.64</v>
      </c>
      <c r="AT28" s="5">
        <v>37.18</v>
      </c>
      <c r="AU28" s="5">
        <v>88.95</v>
      </c>
      <c r="AV28" s="5">
        <v>18.809999999999999</v>
      </c>
      <c r="AW28" s="5">
        <v>60.6</v>
      </c>
      <c r="AX28" s="5">
        <v>43.27</v>
      </c>
      <c r="AY28" s="5">
        <v>32.909999999999997</v>
      </c>
      <c r="AZ28" s="5">
        <v>52.4</v>
      </c>
      <c r="BA28" s="5">
        <v>35.93</v>
      </c>
      <c r="BB28" s="5">
        <v>60.77</v>
      </c>
      <c r="BC28" s="5">
        <v>82.95</v>
      </c>
      <c r="BD28" s="5">
        <v>17.489999999999998</v>
      </c>
      <c r="BE28" s="5">
        <v>21.74</v>
      </c>
      <c r="BF28" s="5">
        <v>75.680000000000007</v>
      </c>
      <c r="BG28" s="5">
        <v>69.81</v>
      </c>
      <c r="BH28" s="5">
        <v>55.82</v>
      </c>
      <c r="BI28" s="5">
        <v>52.95</v>
      </c>
    </row>
    <row r="29" spans="1:61" s="25" customFormat="1" x14ac:dyDescent="0.25">
      <c r="A29" s="25">
        <f t="shared" si="10"/>
        <v>22</v>
      </c>
      <c r="B29" s="3"/>
      <c r="C29" s="17">
        <v>1.2</v>
      </c>
      <c r="D29" s="17">
        <v>-0.2</v>
      </c>
      <c r="E29" s="12">
        <v>0.5</v>
      </c>
      <c r="F29" s="12">
        <v>1</v>
      </c>
      <c r="G29" s="12">
        <v>0</v>
      </c>
      <c r="H29" s="25">
        <v>-0.4</v>
      </c>
      <c r="J29" s="14">
        <f t="shared" si="1"/>
        <v>47.45</v>
      </c>
      <c r="K29" s="14">
        <f t="shared" si="2"/>
        <v>46.546111111111117</v>
      </c>
      <c r="L29" s="14">
        <f t="shared" si="3"/>
        <v>48.316842105263149</v>
      </c>
      <c r="M29" s="19">
        <f t="shared" si="4"/>
        <v>52.878999999999998</v>
      </c>
      <c r="N29" s="19">
        <f t="shared" si="5"/>
        <v>49.655999999999992</v>
      </c>
      <c r="O29" s="19">
        <f t="shared" si="6"/>
        <v>56.101999999999997</v>
      </c>
      <c r="P29" s="14">
        <f t="shared" si="7"/>
        <v>45.446666666666673</v>
      </c>
      <c r="Q29" s="14">
        <f t="shared" si="8"/>
        <v>45.350000000000009</v>
      </c>
      <c r="R29" s="14">
        <f t="shared" si="9"/>
        <v>45.536428571428566</v>
      </c>
      <c r="T29" s="25">
        <v>100</v>
      </c>
      <c r="U29" s="12">
        <v>52381.41</v>
      </c>
      <c r="V29" s="27">
        <v>2471.09</v>
      </c>
      <c r="W29" s="27">
        <v>90.62</v>
      </c>
      <c r="X29" s="26">
        <v>47.45</v>
      </c>
      <c r="Y29" s="28">
        <v>89.78</v>
      </c>
      <c r="Z29" s="28">
        <v>66.319999999999993</v>
      </c>
      <c r="AA29" s="28">
        <v>65.099999999999994</v>
      </c>
      <c r="AB29" s="28">
        <v>19.41</v>
      </c>
      <c r="AC29" s="28">
        <v>7.67</v>
      </c>
      <c r="AD29" s="28">
        <v>49.72</v>
      </c>
      <c r="AE29" s="28">
        <v>54.66</v>
      </c>
      <c r="AF29" s="28">
        <v>59.19</v>
      </c>
      <c r="AG29" s="28">
        <v>90.52</v>
      </c>
      <c r="AH29" s="28">
        <v>26.42</v>
      </c>
      <c r="AI29" s="5">
        <v>98.81</v>
      </c>
      <c r="AJ29" s="5">
        <v>96.3</v>
      </c>
      <c r="AK29" s="5">
        <v>19.600000000000001</v>
      </c>
      <c r="AL29" s="5">
        <v>99.2</v>
      </c>
      <c r="AM29" s="5">
        <v>9.6</v>
      </c>
      <c r="AN29" s="5">
        <v>6.8</v>
      </c>
      <c r="AO29" s="5">
        <v>67.7</v>
      </c>
      <c r="AP29" s="5">
        <v>-2</v>
      </c>
      <c r="AQ29" s="5">
        <v>69.16</v>
      </c>
      <c r="AR29" s="5">
        <v>-6.35</v>
      </c>
      <c r="AS29" s="5">
        <v>13.68</v>
      </c>
      <c r="AT29" s="5">
        <v>32.880000000000003</v>
      </c>
      <c r="AU29" s="5">
        <v>84.17</v>
      </c>
      <c r="AV29" s="5">
        <v>22.95</v>
      </c>
      <c r="AW29" s="5">
        <v>84.2</v>
      </c>
      <c r="AX29" s="5">
        <v>41.39</v>
      </c>
      <c r="AY29" s="5">
        <v>5.01</v>
      </c>
      <c r="AZ29" s="5">
        <v>55.95</v>
      </c>
      <c r="BA29" s="5">
        <v>45.89</v>
      </c>
      <c r="BB29" s="5">
        <v>54.4</v>
      </c>
      <c r="BC29" s="5">
        <v>82.41</v>
      </c>
      <c r="BD29" s="5">
        <v>24.96</v>
      </c>
      <c r="BE29" s="5">
        <v>16.38</v>
      </c>
      <c r="BF29" s="5">
        <v>76.430000000000007</v>
      </c>
      <c r="BG29" s="5">
        <v>70.099999999999994</v>
      </c>
      <c r="BH29" s="5">
        <v>28.77</v>
      </c>
      <c r="BI29" s="5">
        <v>28.67</v>
      </c>
    </row>
    <row r="30" spans="1:61" s="25" customFormat="1" x14ac:dyDescent="0.25">
      <c r="A30" s="25">
        <f t="shared" si="10"/>
        <v>23</v>
      </c>
      <c r="B30" s="3"/>
      <c r="C30" s="17">
        <v>1.1000000000000001</v>
      </c>
      <c r="D30" s="17">
        <v>-0.3</v>
      </c>
      <c r="E30" s="12">
        <v>-0.4</v>
      </c>
      <c r="F30" s="12">
        <v>1</v>
      </c>
      <c r="G30" s="12">
        <v>-0.4</v>
      </c>
      <c r="H30" s="25">
        <v>0</v>
      </c>
      <c r="J30" s="14">
        <f t="shared" si="1"/>
        <v>47.92</v>
      </c>
      <c r="K30" s="14">
        <f t="shared" si="2"/>
        <v>44.581666666666671</v>
      </c>
      <c r="L30" s="14">
        <f t="shared" si="3"/>
        <v>51.089473684210532</v>
      </c>
      <c r="M30" s="19">
        <f t="shared" si="4"/>
        <v>53.427999999999997</v>
      </c>
      <c r="N30" s="19">
        <f t="shared" si="5"/>
        <v>46.938000000000002</v>
      </c>
      <c r="O30" s="19">
        <f t="shared" si="6"/>
        <v>59.917999999999992</v>
      </c>
      <c r="P30" s="14">
        <f t="shared" si="7"/>
        <v>45.88481481481481</v>
      </c>
      <c r="Q30" s="14">
        <f t="shared" si="8"/>
        <v>43.675384615384615</v>
      </c>
      <c r="R30" s="14">
        <f t="shared" si="9"/>
        <v>47.936428571428571</v>
      </c>
      <c r="T30" s="25">
        <v>100</v>
      </c>
      <c r="U30" s="12">
        <v>52509.35</v>
      </c>
      <c r="V30" s="27">
        <v>2343.15</v>
      </c>
      <c r="W30" s="27">
        <v>91.09</v>
      </c>
      <c r="X30" s="26">
        <v>47.92</v>
      </c>
      <c r="Y30" s="28">
        <v>89.04</v>
      </c>
      <c r="Z30" s="28">
        <v>65</v>
      </c>
      <c r="AA30" s="28">
        <v>68.2</v>
      </c>
      <c r="AB30" s="28">
        <v>11.73</v>
      </c>
      <c r="AC30" s="28">
        <v>0.72</v>
      </c>
      <c r="AD30" s="28">
        <v>55.18</v>
      </c>
      <c r="AE30" s="28">
        <v>53.85</v>
      </c>
      <c r="AF30" s="28">
        <v>58.94</v>
      </c>
      <c r="AG30" s="28">
        <v>87</v>
      </c>
      <c r="AH30" s="28">
        <v>44.62</v>
      </c>
      <c r="AI30" s="5">
        <v>98.97</v>
      </c>
      <c r="AJ30" s="5">
        <v>96.5</v>
      </c>
      <c r="AK30" s="5">
        <v>-29</v>
      </c>
      <c r="AL30" s="5">
        <v>99.2</v>
      </c>
      <c r="AM30" s="5">
        <v>26.2</v>
      </c>
      <c r="AN30" s="5">
        <v>0</v>
      </c>
      <c r="AO30" s="5">
        <v>67.48</v>
      </c>
      <c r="AP30" s="5">
        <v>13</v>
      </c>
      <c r="AQ30" s="5">
        <v>63.16</v>
      </c>
      <c r="AR30" s="5">
        <v>8.1300000000000008</v>
      </c>
      <c r="AS30" s="5">
        <v>19.440000000000001</v>
      </c>
      <c r="AT30" s="5">
        <v>22.23</v>
      </c>
      <c r="AU30" s="5">
        <v>82.47</v>
      </c>
      <c r="AV30" s="5">
        <v>24.73</v>
      </c>
      <c r="AW30" s="5">
        <v>73</v>
      </c>
      <c r="AX30" s="5">
        <v>41.56</v>
      </c>
      <c r="AY30" s="5">
        <v>13.28</v>
      </c>
      <c r="AZ30" s="5">
        <v>52.77</v>
      </c>
      <c r="BA30" s="5">
        <v>37.65</v>
      </c>
      <c r="BB30" s="5">
        <v>57.69</v>
      </c>
      <c r="BC30" s="5">
        <v>82.54</v>
      </c>
      <c r="BD30" s="5">
        <v>21.87</v>
      </c>
      <c r="BE30" s="5">
        <v>19.829999999999998</v>
      </c>
      <c r="BF30" s="5">
        <v>77.53</v>
      </c>
      <c r="BG30" s="5">
        <v>72.17</v>
      </c>
      <c r="BH30" s="5">
        <v>50.03</v>
      </c>
      <c r="BI30" s="5">
        <v>46.46</v>
      </c>
    </row>
    <row r="31" spans="1:61" s="25" customFormat="1" x14ac:dyDescent="0.25">
      <c r="A31" s="25">
        <f t="shared" si="10"/>
        <v>24</v>
      </c>
      <c r="B31" s="3"/>
      <c r="C31" s="17">
        <v>1.1000000000000001</v>
      </c>
      <c r="D31" s="17">
        <v>-0.2</v>
      </c>
      <c r="E31" s="12">
        <v>-0.1</v>
      </c>
      <c r="F31" s="12">
        <v>1.2</v>
      </c>
      <c r="G31" s="12">
        <v>0.2</v>
      </c>
      <c r="H31" s="25">
        <v>-0.4</v>
      </c>
      <c r="J31" s="14">
        <f t="shared" si="1"/>
        <v>47</v>
      </c>
      <c r="K31" s="14">
        <f t="shared" si="2"/>
        <v>43.978888888888889</v>
      </c>
      <c r="L31" s="14">
        <f t="shared" si="3"/>
        <v>49.866842105263174</v>
      </c>
      <c r="M31" s="19">
        <f t="shared" si="4"/>
        <v>52.206000000000003</v>
      </c>
      <c r="N31" s="19">
        <f t="shared" si="5"/>
        <v>44.802</v>
      </c>
      <c r="O31" s="19">
        <f t="shared" si="6"/>
        <v>59.61</v>
      </c>
      <c r="P31" s="14">
        <f t="shared" si="7"/>
        <v>45.075185185185184</v>
      </c>
      <c r="Q31" s="14">
        <f t="shared" si="8"/>
        <v>43.662307692307692</v>
      </c>
      <c r="R31" s="14">
        <f t="shared" si="9"/>
        <v>46.387142857142869</v>
      </c>
      <c r="T31" s="25">
        <v>100</v>
      </c>
      <c r="U31" s="12">
        <v>52416.2</v>
      </c>
      <c r="V31" s="27">
        <v>2436.3000000000002</v>
      </c>
      <c r="W31" s="27">
        <v>90.84</v>
      </c>
      <c r="X31" s="26">
        <v>47</v>
      </c>
      <c r="Y31" s="28">
        <v>86.86</v>
      </c>
      <c r="Z31" s="28">
        <v>58.91</v>
      </c>
      <c r="AA31" s="28">
        <v>61.18</v>
      </c>
      <c r="AB31" s="28">
        <v>11.73</v>
      </c>
      <c r="AC31" s="28">
        <v>5.33</v>
      </c>
      <c r="AD31" s="28">
        <v>64.989999999999995</v>
      </c>
      <c r="AE31" s="28">
        <v>56.92</v>
      </c>
      <c r="AF31" s="28">
        <v>59.72</v>
      </c>
      <c r="AG31" s="28">
        <v>88.79</v>
      </c>
      <c r="AH31" s="28">
        <v>27.63</v>
      </c>
      <c r="AI31" s="5">
        <v>98.89</v>
      </c>
      <c r="AJ31" s="5">
        <v>95.43</v>
      </c>
      <c r="AK31" s="5">
        <v>-17</v>
      </c>
      <c r="AL31" s="5">
        <v>99.2</v>
      </c>
      <c r="AM31" s="5">
        <v>10.4</v>
      </c>
      <c r="AN31" s="5">
        <v>13.33</v>
      </c>
      <c r="AO31" s="5">
        <v>63.6</v>
      </c>
      <c r="AP31" s="5">
        <v>14</v>
      </c>
      <c r="AQ31" s="5">
        <v>62.2</v>
      </c>
      <c r="AR31" s="5">
        <v>1.52</v>
      </c>
      <c r="AS31" s="5">
        <v>22.56</v>
      </c>
      <c r="AT31" s="5">
        <v>22.28</v>
      </c>
      <c r="AU31" s="5">
        <v>81.2</v>
      </c>
      <c r="AV31" s="5">
        <v>26.93</v>
      </c>
      <c r="AW31" s="5">
        <v>86</v>
      </c>
      <c r="AX31" s="5">
        <v>38.090000000000003</v>
      </c>
      <c r="AY31" s="5">
        <v>15.52</v>
      </c>
      <c r="AZ31" s="5">
        <v>45.97</v>
      </c>
      <c r="BA31" s="5">
        <v>39.4</v>
      </c>
      <c r="BB31" s="5">
        <v>63.03</v>
      </c>
      <c r="BC31" s="5">
        <v>82.55</v>
      </c>
      <c r="BD31" s="5">
        <v>22.68</v>
      </c>
      <c r="BE31" s="5">
        <v>12.94</v>
      </c>
      <c r="BF31" s="5">
        <v>75.94</v>
      </c>
      <c r="BG31" s="5">
        <v>71.2</v>
      </c>
      <c r="BH31" s="5">
        <v>32.46</v>
      </c>
      <c r="BI31" s="5">
        <v>36.71</v>
      </c>
    </row>
    <row r="32" spans="1:61" s="25" customFormat="1" x14ac:dyDescent="0.25">
      <c r="A32" s="25">
        <f t="shared" si="10"/>
        <v>25</v>
      </c>
      <c r="B32" s="3"/>
      <c r="C32" s="17">
        <v>1.2</v>
      </c>
      <c r="D32" s="17">
        <v>0.4</v>
      </c>
      <c r="E32" s="12">
        <v>-0.2</v>
      </c>
      <c r="F32" s="12">
        <v>1</v>
      </c>
      <c r="G32" s="12">
        <v>0.4</v>
      </c>
      <c r="H32" s="25">
        <v>-0.3</v>
      </c>
      <c r="J32" s="14">
        <f t="shared" si="1"/>
        <v>47.76</v>
      </c>
      <c r="K32" s="14">
        <f t="shared" si="2"/>
        <v>47.886111111111113</v>
      </c>
      <c r="L32" s="14">
        <f t="shared" si="3"/>
        <v>47.645789473684225</v>
      </c>
      <c r="M32" s="19">
        <f t="shared" si="4"/>
        <v>50.000999999999991</v>
      </c>
      <c r="N32" s="19">
        <f t="shared" si="5"/>
        <v>45.089999999999996</v>
      </c>
      <c r="O32" s="19">
        <f t="shared" si="6"/>
        <v>54.911999999999999</v>
      </c>
      <c r="P32" s="14">
        <f t="shared" si="7"/>
        <v>46.933703703703706</v>
      </c>
      <c r="Q32" s="14">
        <f t="shared" si="8"/>
        <v>48.96153846153846</v>
      </c>
      <c r="R32" s="14">
        <f t="shared" si="9"/>
        <v>45.050714285714299</v>
      </c>
      <c r="T32" s="25">
        <v>100</v>
      </c>
      <c r="U32" s="12">
        <v>52268.84</v>
      </c>
      <c r="V32" s="27">
        <v>2583.66</v>
      </c>
      <c r="W32" s="27">
        <v>90.53</v>
      </c>
      <c r="X32" s="26">
        <v>47.76</v>
      </c>
      <c r="Y32" s="28">
        <v>90.22</v>
      </c>
      <c r="Z32" s="28">
        <v>58.73</v>
      </c>
      <c r="AA32" s="28">
        <v>70.599999999999994</v>
      </c>
      <c r="AB32" s="28">
        <v>15.57</v>
      </c>
      <c r="AC32" s="28">
        <v>-9.67</v>
      </c>
      <c r="AD32" s="28">
        <v>55.47</v>
      </c>
      <c r="AE32" s="28">
        <v>50.83</v>
      </c>
      <c r="AF32" s="28">
        <v>61.07</v>
      </c>
      <c r="AG32" s="28">
        <v>88.55</v>
      </c>
      <c r="AH32" s="28">
        <v>18.64</v>
      </c>
      <c r="AI32" s="5">
        <v>98.69</v>
      </c>
      <c r="AJ32" s="5">
        <v>96.88</v>
      </c>
      <c r="AK32" s="5">
        <v>31</v>
      </c>
      <c r="AL32" s="5">
        <v>99.2</v>
      </c>
      <c r="AM32" s="5">
        <v>10.8</v>
      </c>
      <c r="AN32" s="5">
        <v>11.33</v>
      </c>
      <c r="AO32" s="5">
        <v>65.94</v>
      </c>
      <c r="AP32" s="5">
        <v>20</v>
      </c>
      <c r="AQ32" s="5">
        <v>64.36</v>
      </c>
      <c r="AR32" s="5">
        <v>-1.55</v>
      </c>
      <c r="AS32" s="5">
        <v>33.200000000000003</v>
      </c>
      <c r="AT32" s="5">
        <v>24.16</v>
      </c>
      <c r="AU32" s="5">
        <v>82.49</v>
      </c>
      <c r="AV32" s="5">
        <v>29.23</v>
      </c>
      <c r="AW32" s="5">
        <v>79.2</v>
      </c>
      <c r="AX32" s="5">
        <v>45.26</v>
      </c>
      <c r="AY32" s="5">
        <v>7.31</v>
      </c>
      <c r="AZ32" s="5">
        <v>59.47</v>
      </c>
      <c r="BA32" s="5">
        <v>34.42</v>
      </c>
      <c r="BB32" s="5">
        <v>54.42</v>
      </c>
      <c r="BC32" s="5">
        <v>82.73</v>
      </c>
      <c r="BD32" s="5">
        <v>26.54</v>
      </c>
      <c r="BE32" s="5">
        <v>14.47</v>
      </c>
      <c r="BF32" s="5">
        <v>73.37</v>
      </c>
      <c r="BG32" s="5">
        <v>68.930000000000007</v>
      </c>
      <c r="BH32" s="5">
        <v>25.33</v>
      </c>
      <c r="BI32" s="5">
        <v>30.03</v>
      </c>
    </row>
    <row r="33" spans="1:61" s="25" customFormat="1" x14ac:dyDescent="0.25">
      <c r="A33" s="25">
        <f t="shared" si="10"/>
        <v>26</v>
      </c>
      <c r="B33" s="3"/>
      <c r="C33" s="17">
        <v>1.1000000000000001</v>
      </c>
      <c r="D33" s="17">
        <v>-0.2</v>
      </c>
      <c r="E33" s="12">
        <v>0.4</v>
      </c>
      <c r="F33" s="12">
        <v>0.5</v>
      </c>
      <c r="G33" s="12">
        <v>0.1</v>
      </c>
      <c r="H33" s="25">
        <v>-0.4</v>
      </c>
      <c r="J33" s="14">
        <f t="shared" si="1"/>
        <v>47.29</v>
      </c>
      <c r="K33" s="14">
        <f t="shared" si="2"/>
        <v>53.695555555555558</v>
      </c>
      <c r="L33" s="14">
        <f t="shared" si="3"/>
        <v>41.231578947368419</v>
      </c>
      <c r="M33" s="19">
        <f t="shared" si="4"/>
        <v>49.058999999999997</v>
      </c>
      <c r="N33" s="19">
        <f t="shared" si="5"/>
        <v>53.748000000000005</v>
      </c>
      <c r="O33" s="19">
        <f t="shared" si="6"/>
        <v>44.370000000000005</v>
      </c>
      <c r="P33" s="14">
        <f t="shared" si="7"/>
        <v>46.641851851851875</v>
      </c>
      <c r="Q33" s="14">
        <f t="shared" si="8"/>
        <v>53.675384615384615</v>
      </c>
      <c r="R33" s="14">
        <f t="shared" si="9"/>
        <v>40.11071428571428</v>
      </c>
      <c r="T33" s="25">
        <v>100</v>
      </c>
      <c r="U33" s="12">
        <v>52172.05</v>
      </c>
      <c r="V33" s="27">
        <v>2680.45</v>
      </c>
      <c r="W33" s="27">
        <v>90.06</v>
      </c>
      <c r="X33" s="26">
        <v>47.29</v>
      </c>
      <c r="Y33" s="28">
        <v>88.52</v>
      </c>
      <c r="Z33" s="28">
        <v>75.92</v>
      </c>
      <c r="AA33" s="28">
        <v>72.900000000000006</v>
      </c>
      <c r="AB33" s="28">
        <v>27.23</v>
      </c>
      <c r="AC33" s="28">
        <v>4.17</v>
      </c>
      <c r="AD33" s="28">
        <v>8.7100000000000009</v>
      </c>
      <c r="AE33" s="28">
        <v>47.04</v>
      </c>
      <c r="AF33" s="28">
        <v>53.37</v>
      </c>
      <c r="AG33" s="28">
        <v>89.4</v>
      </c>
      <c r="AH33" s="28">
        <v>23.33</v>
      </c>
      <c r="AI33" s="5">
        <v>99.38</v>
      </c>
      <c r="AJ33" s="5">
        <v>98.1</v>
      </c>
      <c r="AK33" s="5">
        <v>-11.8</v>
      </c>
      <c r="AL33" s="5">
        <v>99.6</v>
      </c>
      <c r="AM33" s="5">
        <v>16.399999999999999</v>
      </c>
      <c r="AN33" s="5">
        <v>6.93</v>
      </c>
      <c r="AO33" s="5">
        <v>68.58</v>
      </c>
      <c r="AP33" s="5">
        <v>24.2</v>
      </c>
      <c r="AQ33" s="5">
        <v>68.62</v>
      </c>
      <c r="AR33" s="5">
        <v>21.95</v>
      </c>
      <c r="AS33" s="5">
        <v>66.959999999999994</v>
      </c>
      <c r="AT33" s="5">
        <v>51.22</v>
      </c>
      <c r="AU33" s="5">
        <v>87.64</v>
      </c>
      <c r="AV33" s="5">
        <v>26.49</v>
      </c>
      <c r="AW33" s="5">
        <v>49.6</v>
      </c>
      <c r="AX33" s="5">
        <v>40.98</v>
      </c>
      <c r="AY33" s="5">
        <v>11.73</v>
      </c>
      <c r="AZ33" s="5">
        <v>38.32</v>
      </c>
      <c r="BA33" s="5">
        <v>38.25</v>
      </c>
      <c r="BB33" s="5">
        <v>49.07</v>
      </c>
      <c r="BC33" s="5">
        <v>82.54</v>
      </c>
      <c r="BD33" s="5">
        <v>20.16</v>
      </c>
      <c r="BE33" s="5">
        <v>9.94</v>
      </c>
      <c r="BF33" s="5">
        <v>78.64</v>
      </c>
      <c r="BG33" s="5">
        <v>71.17</v>
      </c>
      <c r="BH33" s="5">
        <v>26.03</v>
      </c>
      <c r="BI33" s="5">
        <v>18.63</v>
      </c>
    </row>
    <row r="34" spans="1:61" s="25" customFormat="1" x14ac:dyDescent="0.25">
      <c r="A34" s="25">
        <f t="shared" si="10"/>
        <v>27</v>
      </c>
      <c r="B34" s="3"/>
      <c r="C34" s="17">
        <v>1</v>
      </c>
      <c r="D34" s="17">
        <v>-0.1</v>
      </c>
      <c r="E34" s="12">
        <v>-0.4</v>
      </c>
      <c r="F34" s="12">
        <v>0.8</v>
      </c>
      <c r="G34" s="12">
        <v>-0.1</v>
      </c>
      <c r="H34" s="25">
        <v>-0.3</v>
      </c>
      <c r="J34" s="14">
        <f t="shared" si="1"/>
        <v>50.7</v>
      </c>
      <c r="K34" s="14">
        <f t="shared" si="2"/>
        <v>50.790555555555557</v>
      </c>
      <c r="L34" s="14">
        <f t="shared" si="3"/>
        <v>50.610526315789471</v>
      </c>
      <c r="M34" s="19">
        <f t="shared" si="4"/>
        <v>53.823</v>
      </c>
      <c r="N34" s="19">
        <f t="shared" si="5"/>
        <v>51.143999999999998</v>
      </c>
      <c r="O34" s="19">
        <f t="shared" si="6"/>
        <v>56.501999999999995</v>
      </c>
      <c r="P34" s="14">
        <f t="shared" si="7"/>
        <v>49.540740740740731</v>
      </c>
      <c r="Q34" s="14">
        <f t="shared" si="8"/>
        <v>50.654615384615383</v>
      </c>
      <c r="R34" s="14">
        <f t="shared" si="9"/>
        <v>48.506428571428565</v>
      </c>
      <c r="T34" s="25">
        <v>100</v>
      </c>
      <c r="U34" s="12">
        <v>52694.05</v>
      </c>
      <c r="V34" s="27">
        <v>2158.4499999999998</v>
      </c>
      <c r="W34" s="27">
        <v>91.62</v>
      </c>
      <c r="X34" s="26">
        <v>50.7</v>
      </c>
      <c r="Y34" s="28">
        <v>90.28</v>
      </c>
      <c r="Z34" s="28">
        <v>75.430000000000007</v>
      </c>
      <c r="AA34" s="28">
        <v>72.900000000000006</v>
      </c>
      <c r="AB34" s="28">
        <v>19.440000000000001</v>
      </c>
      <c r="AC34" s="28">
        <v>-2.33</v>
      </c>
      <c r="AD34" s="28">
        <v>37.700000000000003</v>
      </c>
      <c r="AE34" s="28">
        <v>51.94</v>
      </c>
      <c r="AF34" s="28">
        <v>56.88</v>
      </c>
      <c r="AG34" s="28">
        <v>87.32</v>
      </c>
      <c r="AH34" s="28">
        <v>48.67</v>
      </c>
      <c r="AI34" s="5">
        <v>99.4</v>
      </c>
      <c r="AJ34" s="5">
        <v>96.6</v>
      </c>
      <c r="AK34" s="5">
        <v>17.2</v>
      </c>
      <c r="AL34" s="5">
        <v>99.6</v>
      </c>
      <c r="AM34" s="5">
        <v>5.2</v>
      </c>
      <c r="AN34" s="5">
        <v>22</v>
      </c>
      <c r="AO34" s="5">
        <v>67.22</v>
      </c>
      <c r="AP34" s="5">
        <v>11</v>
      </c>
      <c r="AQ34" s="5">
        <v>58.54</v>
      </c>
      <c r="AR34" s="5">
        <v>13.17</v>
      </c>
      <c r="AS34" s="5">
        <v>28.88</v>
      </c>
      <c r="AT34" s="5">
        <v>49.76</v>
      </c>
      <c r="AU34" s="5">
        <v>89.94</v>
      </c>
      <c r="AV34" s="5">
        <v>24.55</v>
      </c>
      <c r="AW34" s="5">
        <v>97</v>
      </c>
      <c r="AX34" s="5">
        <v>41.77</v>
      </c>
      <c r="AY34" s="5">
        <v>7.89</v>
      </c>
      <c r="AZ34" s="5">
        <v>41.79</v>
      </c>
      <c r="BA34" s="5">
        <v>45.64</v>
      </c>
      <c r="BB34" s="5">
        <v>57.43</v>
      </c>
      <c r="BC34" s="5">
        <v>82.55</v>
      </c>
      <c r="BD34" s="5">
        <v>19.3</v>
      </c>
      <c r="BE34" s="5">
        <v>21.36</v>
      </c>
      <c r="BF34" s="5">
        <v>76.47</v>
      </c>
      <c r="BG34" s="5">
        <v>73.760000000000005</v>
      </c>
      <c r="BH34" s="5">
        <v>47.52</v>
      </c>
      <c r="BI34" s="5">
        <v>42.06</v>
      </c>
    </row>
    <row r="35" spans="1:61" s="25" customFormat="1" x14ac:dyDescent="0.25">
      <c r="A35" s="25">
        <f t="shared" si="10"/>
        <v>28</v>
      </c>
      <c r="B35" s="3"/>
      <c r="C35" s="17">
        <v>0.6</v>
      </c>
      <c r="D35" s="17">
        <v>0.5</v>
      </c>
      <c r="E35" s="12">
        <v>0.3</v>
      </c>
      <c r="F35" s="12">
        <v>1.1000000000000001</v>
      </c>
      <c r="G35" s="12">
        <v>-0.2</v>
      </c>
      <c r="H35" s="25">
        <v>0.2</v>
      </c>
      <c r="J35" s="14">
        <f t="shared" si="1"/>
        <v>45.28</v>
      </c>
      <c r="K35" s="14">
        <f t="shared" si="2"/>
        <v>40.910555555555547</v>
      </c>
      <c r="L35" s="14">
        <f t="shared" si="3"/>
        <v>49.41105263157894</v>
      </c>
      <c r="M35" s="19">
        <f t="shared" si="4"/>
        <v>50.58</v>
      </c>
      <c r="N35" s="19">
        <f t="shared" si="5"/>
        <v>43.113999999999997</v>
      </c>
      <c r="O35" s="19">
        <f t="shared" si="6"/>
        <v>58.046000000000006</v>
      </c>
      <c r="P35" s="14">
        <f t="shared" si="7"/>
        <v>43.311111111111103</v>
      </c>
      <c r="Q35" s="14">
        <f t="shared" si="8"/>
        <v>40.06307692307692</v>
      </c>
      <c r="R35" s="14">
        <f t="shared" si="9"/>
        <v>46.327142857142846</v>
      </c>
      <c r="T35" s="25">
        <v>100</v>
      </c>
      <c r="U35" s="12">
        <v>52198.89</v>
      </c>
      <c r="V35" s="27">
        <v>2653.61</v>
      </c>
      <c r="W35" s="27">
        <v>90.18</v>
      </c>
      <c r="X35" s="26">
        <v>45.28</v>
      </c>
      <c r="Y35" s="28">
        <v>84.44</v>
      </c>
      <c r="Z35" s="28">
        <v>59.97</v>
      </c>
      <c r="AA35" s="28">
        <v>62.38</v>
      </c>
      <c r="AB35" s="28">
        <v>4.67</v>
      </c>
      <c r="AC35" s="28">
        <v>4.1100000000000003</v>
      </c>
      <c r="AD35" s="28">
        <v>65.95</v>
      </c>
      <c r="AE35" s="28">
        <v>56.01</v>
      </c>
      <c r="AF35" s="28">
        <v>58.01</v>
      </c>
      <c r="AG35" s="28">
        <v>89.12</v>
      </c>
      <c r="AH35" s="28">
        <v>21.14</v>
      </c>
      <c r="AI35" s="5">
        <v>98.9</v>
      </c>
      <c r="AJ35" s="5">
        <v>95.72</v>
      </c>
      <c r="AK35" s="5">
        <v>-4.8</v>
      </c>
      <c r="AL35" s="5">
        <v>99.2</v>
      </c>
      <c r="AM35" s="5">
        <v>21.4</v>
      </c>
      <c r="AN35" s="5">
        <v>4.4000000000000004</v>
      </c>
      <c r="AO35" s="5">
        <v>60.62</v>
      </c>
      <c r="AP35" s="5">
        <v>2</v>
      </c>
      <c r="AQ35" s="5">
        <v>30.88</v>
      </c>
      <c r="AR35" s="5">
        <v>-6.56</v>
      </c>
      <c r="AS35" s="5">
        <v>29.44</v>
      </c>
      <c r="AT35" s="5">
        <v>14.26</v>
      </c>
      <c r="AU35" s="5">
        <v>75.36</v>
      </c>
      <c r="AV35" s="5">
        <v>24.89</v>
      </c>
      <c r="AW35" s="5">
        <v>68.2</v>
      </c>
      <c r="AX35" s="5">
        <v>38.76</v>
      </c>
      <c r="AY35" s="5">
        <v>22.29</v>
      </c>
      <c r="AZ35" s="5">
        <v>55.39</v>
      </c>
      <c r="BA35" s="5">
        <v>42.93</v>
      </c>
      <c r="BB35" s="5">
        <v>59.23</v>
      </c>
      <c r="BC35" s="5">
        <v>83.09</v>
      </c>
      <c r="BD35" s="5">
        <v>26.01</v>
      </c>
      <c r="BE35" s="5">
        <v>25.83</v>
      </c>
      <c r="BF35" s="5">
        <v>75.95</v>
      </c>
      <c r="BG35" s="5">
        <v>68.540000000000006</v>
      </c>
      <c r="BH35" s="5">
        <v>26.31</v>
      </c>
      <c r="BI35" s="5">
        <v>31.16</v>
      </c>
    </row>
    <row r="36" spans="1:61" s="25" customFormat="1" x14ac:dyDescent="0.25">
      <c r="A36" s="25">
        <f t="shared" si="10"/>
        <v>29</v>
      </c>
      <c r="B36" s="3"/>
      <c r="C36" s="17">
        <v>1.8</v>
      </c>
      <c r="D36" s="17">
        <v>-0.2</v>
      </c>
      <c r="E36" s="12">
        <v>0.2</v>
      </c>
      <c r="F36" s="12">
        <v>1.3</v>
      </c>
      <c r="G36" s="12">
        <v>-0.2</v>
      </c>
      <c r="H36" s="25">
        <v>-0.4</v>
      </c>
      <c r="J36" s="14">
        <f t="shared" si="1"/>
        <v>45.19</v>
      </c>
      <c r="K36" s="14">
        <f t="shared" si="2"/>
        <v>43.007777777777775</v>
      </c>
      <c r="L36" s="14">
        <f t="shared" si="3"/>
        <v>47.257894736842104</v>
      </c>
      <c r="M36" s="19">
        <f t="shared" si="4"/>
        <v>49.690999999999995</v>
      </c>
      <c r="N36" s="19">
        <f t="shared" si="5"/>
        <v>41.92</v>
      </c>
      <c r="O36" s="19">
        <f t="shared" si="6"/>
        <v>57.461999999999989</v>
      </c>
      <c r="P36" s="14">
        <f t="shared" si="7"/>
        <v>43.523333333333326</v>
      </c>
      <c r="Q36" s="14">
        <f t="shared" si="8"/>
        <v>43.426153846153845</v>
      </c>
      <c r="R36" s="14">
        <f t="shared" si="9"/>
        <v>43.613571428571433</v>
      </c>
      <c r="T36" s="25">
        <v>100</v>
      </c>
      <c r="U36" s="12">
        <v>52207.56</v>
      </c>
      <c r="V36" s="27">
        <v>2644.94</v>
      </c>
      <c r="W36" s="27">
        <v>90.05</v>
      </c>
      <c r="X36" s="26">
        <v>45.19</v>
      </c>
      <c r="Y36" s="28">
        <v>85.6</v>
      </c>
      <c r="Z36" s="28">
        <v>59.84</v>
      </c>
      <c r="AA36" s="28">
        <v>54.06</v>
      </c>
      <c r="AB36" s="28">
        <v>12.16</v>
      </c>
      <c r="AC36" s="28">
        <v>-2.06</v>
      </c>
      <c r="AD36" s="28">
        <v>61.22</v>
      </c>
      <c r="AE36" s="28">
        <v>51.93</v>
      </c>
      <c r="AF36" s="28">
        <v>62.44</v>
      </c>
      <c r="AG36" s="28">
        <v>90.07</v>
      </c>
      <c r="AH36" s="28">
        <v>21.65</v>
      </c>
      <c r="AI36" s="5">
        <v>97.88</v>
      </c>
      <c r="AJ36" s="5">
        <v>95.35</v>
      </c>
      <c r="AK36" s="5">
        <v>4</v>
      </c>
      <c r="AL36" s="5">
        <v>98.8</v>
      </c>
      <c r="AM36" s="5">
        <v>11.4</v>
      </c>
      <c r="AN36" s="5">
        <v>8.1300000000000008</v>
      </c>
      <c r="AO36" s="5">
        <v>58.72</v>
      </c>
      <c r="AP36" s="5">
        <v>-6.8</v>
      </c>
      <c r="AQ36" s="5">
        <v>60.82</v>
      </c>
      <c r="AR36" s="5">
        <v>12.37</v>
      </c>
      <c r="AS36" s="5">
        <v>23.36</v>
      </c>
      <c r="AT36" s="5">
        <v>23.24</v>
      </c>
      <c r="AU36" s="5">
        <v>77.27</v>
      </c>
      <c r="AV36" s="5">
        <v>15.41</v>
      </c>
      <c r="AW36" s="5">
        <v>74.2</v>
      </c>
      <c r="AX36" s="5">
        <v>38.82</v>
      </c>
      <c r="AY36" s="5">
        <v>16.05</v>
      </c>
      <c r="AZ36" s="5">
        <v>62.48</v>
      </c>
      <c r="BA36" s="5">
        <v>32.89</v>
      </c>
      <c r="BB36" s="5">
        <v>45.37</v>
      </c>
      <c r="BC36" s="5">
        <v>82.3</v>
      </c>
      <c r="BD36" s="5">
        <v>27.45</v>
      </c>
      <c r="BE36" s="5">
        <v>16.77</v>
      </c>
      <c r="BF36" s="5">
        <v>74.11</v>
      </c>
      <c r="BG36" s="5">
        <v>68.86</v>
      </c>
      <c r="BH36" s="5">
        <v>28.7</v>
      </c>
      <c r="BI36" s="5">
        <v>27.18</v>
      </c>
    </row>
    <row r="37" spans="1:61" s="25" customFormat="1" x14ac:dyDescent="0.25">
      <c r="A37" s="25">
        <f t="shared" si="10"/>
        <v>30</v>
      </c>
      <c r="B37" s="3"/>
      <c r="C37" s="17">
        <v>1.1000000000000001</v>
      </c>
      <c r="D37" s="17">
        <v>-0.1</v>
      </c>
      <c r="E37" s="12">
        <v>-0.5</v>
      </c>
      <c r="F37" s="12">
        <v>0.9</v>
      </c>
      <c r="G37" s="12">
        <v>-0.2</v>
      </c>
      <c r="H37" s="25">
        <v>-0.2</v>
      </c>
      <c r="J37" s="14">
        <f t="shared" si="1"/>
        <v>48.54</v>
      </c>
      <c r="K37" s="14">
        <f t="shared" si="2"/>
        <v>46.490555555555545</v>
      </c>
      <c r="L37" s="14">
        <f t="shared" si="3"/>
        <v>50.485263157894735</v>
      </c>
      <c r="M37" s="19">
        <f t="shared" si="4"/>
        <v>51.826000000000001</v>
      </c>
      <c r="N37" s="19">
        <f t="shared" si="5"/>
        <v>45.881999999999998</v>
      </c>
      <c r="O37" s="19">
        <f t="shared" si="6"/>
        <v>57.77</v>
      </c>
      <c r="P37" s="14">
        <f t="shared" si="7"/>
        <v>47.325555555555546</v>
      </c>
      <c r="Q37" s="14">
        <f t="shared" si="8"/>
        <v>46.724615384615376</v>
      </c>
      <c r="R37" s="14">
        <f t="shared" si="9"/>
        <v>47.883571428571429</v>
      </c>
      <c r="T37" s="25">
        <v>100</v>
      </c>
      <c r="U37" s="12">
        <v>52456.46</v>
      </c>
      <c r="V37" s="27">
        <v>2396.04</v>
      </c>
      <c r="W37" s="27">
        <v>90.8</v>
      </c>
      <c r="X37" s="26">
        <v>48.54</v>
      </c>
      <c r="Y37" s="28">
        <v>86.08</v>
      </c>
      <c r="Z37" s="28">
        <v>69.77</v>
      </c>
      <c r="AA37" s="28">
        <v>59.3</v>
      </c>
      <c r="AB37" s="28">
        <v>9.65</v>
      </c>
      <c r="AC37" s="28">
        <v>4.6100000000000003</v>
      </c>
      <c r="AD37" s="28">
        <v>43.85</v>
      </c>
      <c r="AE37" s="28">
        <v>53.21</v>
      </c>
      <c r="AF37" s="28">
        <v>60.86</v>
      </c>
      <c r="AG37" s="28">
        <v>88.92</v>
      </c>
      <c r="AH37" s="28">
        <v>42.01</v>
      </c>
      <c r="AI37" s="5">
        <v>98.92</v>
      </c>
      <c r="AJ37" s="5">
        <v>98.65</v>
      </c>
      <c r="AK37" s="5">
        <v>32</v>
      </c>
      <c r="AL37" s="5">
        <v>99.2</v>
      </c>
      <c r="AM37" s="5">
        <v>4.2</v>
      </c>
      <c r="AN37" s="5">
        <v>0</v>
      </c>
      <c r="AO37" s="5">
        <v>60.64</v>
      </c>
      <c r="AP37" s="5">
        <v>-9.6</v>
      </c>
      <c r="AQ37" s="5">
        <v>62.26</v>
      </c>
      <c r="AR37" s="5">
        <v>6.59</v>
      </c>
      <c r="AS37" s="5">
        <v>32.72</v>
      </c>
      <c r="AT37" s="5">
        <v>34.409999999999997</v>
      </c>
      <c r="AU37" s="5">
        <v>87.43</v>
      </c>
      <c r="AV37" s="5">
        <v>29.99</v>
      </c>
      <c r="AW37" s="5">
        <v>61.8</v>
      </c>
      <c r="AX37" s="5">
        <v>42.25</v>
      </c>
      <c r="AY37" s="5">
        <v>22.03</v>
      </c>
      <c r="AZ37" s="5">
        <v>49.73</v>
      </c>
      <c r="BA37" s="5">
        <v>38.31</v>
      </c>
      <c r="BB37" s="5">
        <v>62.37</v>
      </c>
      <c r="BC37" s="5">
        <v>82.5</v>
      </c>
      <c r="BD37" s="5">
        <v>22.61</v>
      </c>
      <c r="BE37" s="5">
        <v>18.87</v>
      </c>
      <c r="BF37" s="5">
        <v>76.73</v>
      </c>
      <c r="BG37" s="5">
        <v>70.66</v>
      </c>
      <c r="BH37" s="5">
        <v>49.59</v>
      </c>
      <c r="BI37" s="5">
        <v>42.93</v>
      </c>
    </row>
    <row r="38" spans="1:61" s="25" customFormat="1" x14ac:dyDescent="0.25">
      <c r="A38" s="25">
        <f t="shared" si="10"/>
        <v>31</v>
      </c>
      <c r="B38" s="3"/>
      <c r="C38" s="17">
        <v>1.4</v>
      </c>
      <c r="D38" s="17">
        <v>-0.2</v>
      </c>
      <c r="E38" s="12">
        <v>0.1</v>
      </c>
      <c r="F38" s="12">
        <v>1.3</v>
      </c>
      <c r="G38" s="12">
        <v>-0.2</v>
      </c>
      <c r="H38" s="25">
        <v>-0.5</v>
      </c>
      <c r="J38" s="14">
        <f t="shared" si="1"/>
        <v>46.38</v>
      </c>
      <c r="K38" s="14">
        <f t="shared" si="2"/>
        <v>43.928888888888892</v>
      </c>
      <c r="L38" s="14">
        <f t="shared" si="3"/>
        <v>48.702631578947368</v>
      </c>
      <c r="M38" s="19">
        <f t="shared" si="4"/>
        <v>52.153999999999996</v>
      </c>
      <c r="N38" s="19">
        <f t="shared" si="5"/>
        <v>45.07</v>
      </c>
      <c r="O38" s="19">
        <f t="shared" si="6"/>
        <v>59.238000000000014</v>
      </c>
      <c r="P38" s="14">
        <f t="shared" si="7"/>
        <v>44.241851851851848</v>
      </c>
      <c r="Q38" s="14">
        <f t="shared" si="8"/>
        <v>43.49</v>
      </c>
      <c r="R38" s="14">
        <f t="shared" si="9"/>
        <v>44.94</v>
      </c>
      <c r="T38" s="25">
        <v>100</v>
      </c>
      <c r="U38" s="12">
        <v>52359.56</v>
      </c>
      <c r="V38" s="27">
        <v>2492.94</v>
      </c>
      <c r="W38" s="27">
        <v>90.67</v>
      </c>
      <c r="X38" s="26">
        <v>46.38</v>
      </c>
      <c r="Y38" s="28">
        <v>86.38</v>
      </c>
      <c r="Z38" s="28">
        <v>63.49</v>
      </c>
      <c r="AA38" s="28">
        <v>59.7</v>
      </c>
      <c r="AB38" s="28">
        <v>13.95</v>
      </c>
      <c r="AC38" s="28">
        <v>1.83</v>
      </c>
      <c r="AD38" s="28">
        <v>60.18</v>
      </c>
      <c r="AE38" s="28">
        <v>55.51</v>
      </c>
      <c r="AF38" s="28">
        <v>61.9</v>
      </c>
      <c r="AG38" s="28">
        <v>91</v>
      </c>
      <c r="AH38" s="28">
        <v>27.6</v>
      </c>
      <c r="AI38" s="5">
        <v>98.52</v>
      </c>
      <c r="AJ38" s="5">
        <v>95.73</v>
      </c>
      <c r="AK38" s="5">
        <v>9</v>
      </c>
      <c r="AL38" s="5">
        <v>98.8</v>
      </c>
      <c r="AM38" s="5">
        <v>5.2</v>
      </c>
      <c r="AN38" s="5">
        <v>18.27</v>
      </c>
      <c r="AO38" s="5">
        <v>54.94</v>
      </c>
      <c r="AP38" s="5">
        <v>6.8</v>
      </c>
      <c r="AQ38" s="5">
        <v>57.1</v>
      </c>
      <c r="AR38" s="5">
        <v>-1.01</v>
      </c>
      <c r="AS38" s="5">
        <v>12.88</v>
      </c>
      <c r="AT38" s="5">
        <v>27.02</v>
      </c>
      <c r="AU38" s="5">
        <v>82.12</v>
      </c>
      <c r="AV38" s="5">
        <v>21.05</v>
      </c>
      <c r="AW38" s="5">
        <v>77.2</v>
      </c>
      <c r="AX38" s="5">
        <v>38.869999999999997</v>
      </c>
      <c r="AY38" s="5">
        <v>-0.27</v>
      </c>
      <c r="AZ38" s="5">
        <v>61.04</v>
      </c>
      <c r="BA38" s="5">
        <v>38.46</v>
      </c>
      <c r="BB38" s="5">
        <v>50.44</v>
      </c>
      <c r="BC38" s="5">
        <v>82.42</v>
      </c>
      <c r="BD38" s="5">
        <v>22.3</v>
      </c>
      <c r="BE38" s="5">
        <v>26.53</v>
      </c>
      <c r="BF38" s="5">
        <v>75.63</v>
      </c>
      <c r="BG38" s="5">
        <v>73.239999999999995</v>
      </c>
      <c r="BH38" s="5">
        <v>31.65</v>
      </c>
      <c r="BI38" s="5">
        <v>30.6</v>
      </c>
    </row>
    <row r="39" spans="1:61" s="25" customFormat="1" x14ac:dyDescent="0.25">
      <c r="A39" s="25">
        <f t="shared" si="10"/>
        <v>32</v>
      </c>
      <c r="B39" s="3"/>
      <c r="C39" s="17">
        <v>1</v>
      </c>
      <c r="D39" s="17">
        <v>-0.1</v>
      </c>
      <c r="E39" s="12">
        <v>0</v>
      </c>
      <c r="F39" s="12">
        <v>1.3</v>
      </c>
      <c r="G39" s="12">
        <v>-0.2</v>
      </c>
      <c r="H39" s="25">
        <v>-0.2</v>
      </c>
      <c r="J39" s="14">
        <f t="shared" si="1"/>
        <v>44.61</v>
      </c>
      <c r="K39" s="14">
        <f t="shared" si="2"/>
        <v>39.397777777777776</v>
      </c>
      <c r="L39" s="14">
        <f t="shared" si="3"/>
        <v>49.551578947368419</v>
      </c>
      <c r="M39" s="19">
        <f t="shared" si="4"/>
        <v>52.212000000000003</v>
      </c>
      <c r="N39" s="19">
        <f t="shared" si="5"/>
        <v>44.968000000000004</v>
      </c>
      <c r="O39" s="19">
        <f t="shared" si="6"/>
        <v>59.455999999999996</v>
      </c>
      <c r="P39" s="14">
        <f t="shared" si="7"/>
        <v>41.797037037037036</v>
      </c>
      <c r="Q39" s="14">
        <f t="shared" si="8"/>
        <v>37.255384615384614</v>
      </c>
      <c r="R39" s="14">
        <f t="shared" si="9"/>
        <v>46.014285714285712</v>
      </c>
      <c r="T39" s="25">
        <v>100</v>
      </c>
      <c r="U39" s="12">
        <v>52365.46</v>
      </c>
      <c r="V39" s="27">
        <v>2487.04</v>
      </c>
      <c r="W39" s="27">
        <v>90.48</v>
      </c>
      <c r="X39" s="26">
        <v>44.61</v>
      </c>
      <c r="Y39" s="28">
        <v>86.2</v>
      </c>
      <c r="Z39" s="28">
        <v>58.41</v>
      </c>
      <c r="AA39" s="28">
        <v>57.94</v>
      </c>
      <c r="AB39" s="28">
        <v>13.01</v>
      </c>
      <c r="AC39" s="28">
        <v>9.2799999999999994</v>
      </c>
      <c r="AD39" s="28">
        <v>66.94</v>
      </c>
      <c r="AE39" s="28">
        <v>56.61</v>
      </c>
      <c r="AF39" s="28">
        <v>60.52</v>
      </c>
      <c r="AG39" s="28">
        <v>85.88</v>
      </c>
      <c r="AH39" s="28">
        <v>27.33</v>
      </c>
      <c r="AI39" s="5">
        <v>98.51</v>
      </c>
      <c r="AJ39" s="5">
        <v>94.05</v>
      </c>
      <c r="AK39" s="5">
        <v>-32.6</v>
      </c>
      <c r="AL39" s="5">
        <v>98.8</v>
      </c>
      <c r="AM39" s="5">
        <v>1.8</v>
      </c>
      <c r="AN39" s="5">
        <v>5.73</v>
      </c>
      <c r="AO39" s="5">
        <v>58.06</v>
      </c>
      <c r="AP39" s="5">
        <v>-3.8</v>
      </c>
      <c r="AQ39" s="5">
        <v>37.72</v>
      </c>
      <c r="AR39" s="5">
        <v>4.24</v>
      </c>
      <c r="AS39" s="5">
        <v>25.28</v>
      </c>
      <c r="AT39" s="5">
        <v>18.09</v>
      </c>
      <c r="AU39" s="5">
        <v>78.44</v>
      </c>
      <c r="AV39" s="5">
        <v>17.559999999999999</v>
      </c>
      <c r="AW39" s="5">
        <v>89.6</v>
      </c>
      <c r="AX39" s="5">
        <v>37.979999999999997</v>
      </c>
      <c r="AY39" s="5">
        <v>26.99</v>
      </c>
      <c r="AZ39" s="5">
        <v>48</v>
      </c>
      <c r="BA39" s="5">
        <v>37.299999999999997</v>
      </c>
      <c r="BB39" s="5">
        <v>55.45</v>
      </c>
      <c r="BC39" s="5">
        <v>82.57</v>
      </c>
      <c r="BD39" s="5">
        <v>19.8</v>
      </c>
      <c r="BE39" s="5">
        <v>16.57</v>
      </c>
      <c r="BF39" s="5">
        <v>76.19</v>
      </c>
      <c r="BG39" s="5">
        <v>70.989999999999995</v>
      </c>
      <c r="BH39" s="5">
        <v>32.770000000000003</v>
      </c>
      <c r="BI39" s="5">
        <v>32.43</v>
      </c>
    </row>
    <row r="40" spans="1:61" s="25" customFormat="1" x14ac:dyDescent="0.25">
      <c r="A40" s="25">
        <f t="shared" si="10"/>
        <v>33</v>
      </c>
      <c r="B40" s="3"/>
      <c r="C40" s="17">
        <v>1.1000000000000001</v>
      </c>
      <c r="D40" s="17">
        <v>-0.3</v>
      </c>
      <c r="E40" s="12">
        <v>-0.4</v>
      </c>
      <c r="F40" s="12">
        <v>0.7</v>
      </c>
      <c r="G40" s="12">
        <v>-0.2</v>
      </c>
      <c r="H40" s="25">
        <v>0</v>
      </c>
      <c r="J40" s="14">
        <f t="shared" si="1"/>
        <v>48.7</v>
      </c>
      <c r="K40" s="14">
        <f t="shared" si="2"/>
        <v>48.297777777777775</v>
      </c>
      <c r="L40" s="14">
        <f t="shared" si="3"/>
        <v>49.078947368421055</v>
      </c>
      <c r="M40" s="19">
        <f t="shared" si="4"/>
        <v>53.583000000000006</v>
      </c>
      <c r="N40" s="19">
        <f t="shared" si="5"/>
        <v>53.446000000000005</v>
      </c>
      <c r="O40" s="19">
        <f t="shared" si="6"/>
        <v>53.720000000000006</v>
      </c>
      <c r="P40" s="14">
        <f t="shared" si="7"/>
        <v>46.889999999999993</v>
      </c>
      <c r="Q40" s="14">
        <f t="shared" si="8"/>
        <v>46.317692307692298</v>
      </c>
      <c r="R40" s="14">
        <f t="shared" si="9"/>
        <v>47.421428571428571</v>
      </c>
      <c r="T40" s="25">
        <v>100</v>
      </c>
      <c r="U40" s="12">
        <v>52455.86</v>
      </c>
      <c r="V40" s="27">
        <v>2396.64</v>
      </c>
      <c r="W40" s="27">
        <v>90.9</v>
      </c>
      <c r="X40" s="26">
        <v>48.7</v>
      </c>
      <c r="Y40" s="28">
        <v>88.02</v>
      </c>
      <c r="Z40" s="28">
        <v>73.36</v>
      </c>
      <c r="AA40" s="28">
        <v>72.92</v>
      </c>
      <c r="AB40" s="28">
        <v>26.43</v>
      </c>
      <c r="AC40" s="28">
        <v>6.5</v>
      </c>
      <c r="AD40" s="28">
        <v>27.41</v>
      </c>
      <c r="AE40" s="28">
        <v>45.61</v>
      </c>
      <c r="AF40" s="28">
        <v>57.04</v>
      </c>
      <c r="AG40" s="28">
        <v>88.87</v>
      </c>
      <c r="AH40" s="28">
        <v>49.67</v>
      </c>
      <c r="AI40" s="5">
        <v>99.54</v>
      </c>
      <c r="AJ40" s="5">
        <v>96.45</v>
      </c>
      <c r="AK40" s="5">
        <v>-9.8000000000000007</v>
      </c>
      <c r="AL40" s="5">
        <v>99.6</v>
      </c>
      <c r="AM40" s="5">
        <v>15</v>
      </c>
      <c r="AN40" s="5">
        <v>6</v>
      </c>
      <c r="AO40" s="5">
        <v>71.58</v>
      </c>
      <c r="AP40" s="5">
        <v>1.2</v>
      </c>
      <c r="AQ40" s="5">
        <v>57.16</v>
      </c>
      <c r="AR40" s="5">
        <v>18.239999999999998</v>
      </c>
      <c r="AS40" s="5">
        <v>26</v>
      </c>
      <c r="AT40" s="5">
        <v>34.15</v>
      </c>
      <c r="AU40" s="5">
        <v>87.01</v>
      </c>
      <c r="AV40" s="5">
        <v>28.18</v>
      </c>
      <c r="AW40" s="5">
        <v>49.4</v>
      </c>
      <c r="AX40" s="5">
        <v>38.4</v>
      </c>
      <c r="AY40" s="5">
        <v>27.52</v>
      </c>
      <c r="AZ40" s="5">
        <v>42.96</v>
      </c>
      <c r="BA40" s="5">
        <v>42.72</v>
      </c>
      <c r="BB40" s="5">
        <v>54.86</v>
      </c>
      <c r="BC40" s="5">
        <v>82.76</v>
      </c>
      <c r="BD40" s="5">
        <v>22.68</v>
      </c>
      <c r="BE40" s="5">
        <v>25.19</v>
      </c>
      <c r="BF40" s="5">
        <v>78.81</v>
      </c>
      <c r="BG40" s="5">
        <v>73.11</v>
      </c>
      <c r="BH40" s="5">
        <v>51.8</v>
      </c>
      <c r="BI40" s="5">
        <v>45.51</v>
      </c>
    </row>
    <row r="41" spans="1:61" s="25" customFormat="1" x14ac:dyDescent="0.25">
      <c r="A41" s="25">
        <f t="shared" si="10"/>
        <v>34</v>
      </c>
      <c r="B41" s="3"/>
      <c r="C41" s="17">
        <v>1.1000000000000001</v>
      </c>
      <c r="D41" s="17">
        <v>-0.3</v>
      </c>
      <c r="E41" s="12">
        <v>0.1</v>
      </c>
      <c r="F41" s="12">
        <v>1.1000000000000001</v>
      </c>
      <c r="G41" s="12">
        <v>-0.3</v>
      </c>
      <c r="H41" s="25">
        <v>0</v>
      </c>
      <c r="J41" s="14">
        <f t="shared" si="1"/>
        <v>47.42</v>
      </c>
      <c r="K41" s="14">
        <f t="shared" si="2"/>
        <v>43.720000000000006</v>
      </c>
      <c r="L41" s="14">
        <f t="shared" si="3"/>
        <v>50.92157894736841</v>
      </c>
      <c r="M41" s="19">
        <f t="shared" si="4"/>
        <v>52.334000000000003</v>
      </c>
      <c r="N41" s="19">
        <f t="shared" si="5"/>
        <v>44.893999999999998</v>
      </c>
      <c r="O41" s="19">
        <f t="shared" si="6"/>
        <v>59.773999999999987</v>
      </c>
      <c r="P41" s="14">
        <f t="shared" si="7"/>
        <v>45.597407407407403</v>
      </c>
      <c r="Q41" s="14">
        <f t="shared" si="8"/>
        <v>43.268461538461551</v>
      </c>
      <c r="R41" s="14">
        <f t="shared" si="9"/>
        <v>47.759999999999991</v>
      </c>
      <c r="T41" s="25">
        <v>100</v>
      </c>
      <c r="U41" s="12">
        <v>52417.61</v>
      </c>
      <c r="V41" s="27">
        <v>2434.89</v>
      </c>
      <c r="W41" s="27">
        <v>90.62</v>
      </c>
      <c r="X41" s="26">
        <v>47.42</v>
      </c>
      <c r="Y41" s="28">
        <v>87.96</v>
      </c>
      <c r="Z41" s="28">
        <v>63.83</v>
      </c>
      <c r="AA41" s="28">
        <v>62.08</v>
      </c>
      <c r="AB41" s="28">
        <v>6.21</v>
      </c>
      <c r="AC41" s="28">
        <v>4.3899999999999997</v>
      </c>
      <c r="AD41" s="28">
        <v>64.58</v>
      </c>
      <c r="AE41" s="28">
        <v>58.37</v>
      </c>
      <c r="AF41" s="28">
        <v>58.75</v>
      </c>
      <c r="AG41" s="28">
        <v>88.71</v>
      </c>
      <c r="AH41" s="28">
        <v>28.46</v>
      </c>
      <c r="AI41" s="5">
        <v>97.89</v>
      </c>
      <c r="AJ41" s="5">
        <v>93.22</v>
      </c>
      <c r="AK41" s="5">
        <v>16.399999999999999</v>
      </c>
      <c r="AL41" s="5">
        <v>99.2</v>
      </c>
      <c r="AM41" s="5">
        <v>14</v>
      </c>
      <c r="AN41" s="5">
        <v>-0.27</v>
      </c>
      <c r="AO41" s="5">
        <v>61.72</v>
      </c>
      <c r="AP41" s="5">
        <v>-11.2</v>
      </c>
      <c r="AQ41" s="5">
        <v>52.24</v>
      </c>
      <c r="AR41" s="5">
        <v>13.28</v>
      </c>
      <c r="AS41" s="5">
        <v>28.56</v>
      </c>
      <c r="AT41" s="5">
        <v>18.97</v>
      </c>
      <c r="AU41" s="5">
        <v>78.48</v>
      </c>
      <c r="AV41" s="5">
        <v>18.399999999999999</v>
      </c>
      <c r="AW41" s="5">
        <v>85.4</v>
      </c>
      <c r="AX41" s="5">
        <v>43.63</v>
      </c>
      <c r="AY41" s="5">
        <v>16.27</v>
      </c>
      <c r="AZ41" s="5">
        <v>54.91</v>
      </c>
      <c r="BA41" s="5">
        <v>40.880000000000003</v>
      </c>
      <c r="BB41" s="5">
        <v>60.66</v>
      </c>
      <c r="BC41" s="5">
        <v>82.92</v>
      </c>
      <c r="BD41" s="5">
        <v>26.27</v>
      </c>
      <c r="BE41" s="5">
        <v>21.68</v>
      </c>
      <c r="BF41" s="5">
        <v>75.540000000000006</v>
      </c>
      <c r="BG41" s="5">
        <v>72.31</v>
      </c>
      <c r="BH41" s="5">
        <v>35.04</v>
      </c>
      <c r="BI41" s="5">
        <v>34.729999999999997</v>
      </c>
    </row>
  </sheetData>
  <conditionalFormatting sqref="J8:J41">
    <cfRule type="top10" dxfId="141" priority="48" rank="2"/>
  </conditionalFormatting>
  <conditionalFormatting sqref="K8:K41">
    <cfRule type="top10" dxfId="140" priority="47" rank="2"/>
  </conditionalFormatting>
  <conditionalFormatting sqref="L8:L41">
    <cfRule type="top10" dxfId="139" priority="46" rank="2"/>
  </conditionalFormatting>
  <conditionalFormatting sqref="M8:M41">
    <cfRule type="top10" dxfId="138" priority="45" rank="2"/>
  </conditionalFormatting>
  <conditionalFormatting sqref="C8:C33 N8:N41">
    <cfRule type="top10" dxfId="137" priority="44" rank="2"/>
  </conditionalFormatting>
  <conditionalFormatting sqref="D8:D33 O8:O41">
    <cfRule type="top10" dxfId="136" priority="43" rank="2"/>
  </conditionalFormatting>
  <conditionalFormatting sqref="E8:E33 P8:P41">
    <cfRule type="top10" dxfId="135" priority="42" rank="2"/>
  </conditionalFormatting>
  <conditionalFormatting sqref="F8:F33 Q8:Q41">
    <cfRule type="top10" dxfId="134" priority="41" rank="2"/>
  </conditionalFormatting>
  <conditionalFormatting sqref="G8:G33 R8:R41">
    <cfRule type="top10" dxfId="133" priority="40" rank="2"/>
  </conditionalFormatting>
  <conditionalFormatting sqref="Y8:Y41">
    <cfRule type="top10" dxfId="132" priority="39" rank="2"/>
  </conditionalFormatting>
  <conditionalFormatting sqref="X8:X41">
    <cfRule type="top10" dxfId="131" priority="38" rank="2"/>
  </conditionalFormatting>
  <conditionalFormatting sqref="Z8:Z41">
    <cfRule type="top10" dxfId="130" priority="37" rank="2"/>
  </conditionalFormatting>
  <conditionalFormatting sqref="AA8:AA41">
    <cfRule type="top10" dxfId="129" priority="36" rank="2"/>
  </conditionalFormatting>
  <conditionalFormatting sqref="AB8:AB41">
    <cfRule type="top10" dxfId="128" priority="35" rank="2"/>
  </conditionalFormatting>
  <conditionalFormatting sqref="AC8:AC41">
    <cfRule type="top10" dxfId="127" priority="34" rank="2"/>
  </conditionalFormatting>
  <conditionalFormatting sqref="AD8:AD41">
    <cfRule type="top10" dxfId="126" priority="33" rank="2"/>
  </conditionalFormatting>
  <conditionalFormatting sqref="AE8:AE41">
    <cfRule type="top10" dxfId="125" priority="32" rank="2"/>
  </conditionalFormatting>
  <conditionalFormatting sqref="AF8:AF41">
    <cfRule type="top10" dxfId="124" priority="31" rank="2"/>
  </conditionalFormatting>
  <conditionalFormatting sqref="AG8:AG41">
    <cfRule type="top10" dxfId="123" priority="30" rank="2"/>
  </conditionalFormatting>
  <conditionalFormatting sqref="AH8:AH41">
    <cfRule type="top10" dxfId="122" priority="29" rank="2"/>
  </conditionalFormatting>
  <conditionalFormatting sqref="AI8:AI41">
    <cfRule type="top10" dxfId="121" priority="28" rank="2"/>
  </conditionalFormatting>
  <conditionalFormatting sqref="AJ8:AJ41">
    <cfRule type="top10" dxfId="120" priority="27" rank="2"/>
  </conditionalFormatting>
  <conditionalFormatting sqref="AK8:AK41">
    <cfRule type="top10" dxfId="119" priority="26" rank="2"/>
  </conditionalFormatting>
  <conditionalFormatting sqref="AL8:AL41">
    <cfRule type="top10" dxfId="118" priority="25" rank="2"/>
  </conditionalFormatting>
  <conditionalFormatting sqref="AM8:AM41">
    <cfRule type="top10" dxfId="117" priority="24" rank="2"/>
  </conditionalFormatting>
  <conditionalFormatting sqref="AN8:AN41">
    <cfRule type="top10" dxfId="116" priority="23" rank="2"/>
  </conditionalFormatting>
  <conditionalFormatting sqref="AO8:AO41">
    <cfRule type="top10" dxfId="115" priority="22" rank="2"/>
  </conditionalFormatting>
  <conditionalFormatting sqref="AP8:AP41">
    <cfRule type="top10" dxfId="114" priority="21" rank="2"/>
  </conditionalFormatting>
  <conditionalFormatting sqref="AQ8:AQ41">
    <cfRule type="top10" dxfId="113" priority="20" rank="2"/>
  </conditionalFormatting>
  <conditionalFormatting sqref="AR8:AR41">
    <cfRule type="top10" dxfId="112" priority="19" rank="2"/>
  </conditionalFormatting>
  <conditionalFormatting sqref="AS8:AS41">
    <cfRule type="top10" dxfId="111" priority="18" rank="2"/>
  </conditionalFormatting>
  <conditionalFormatting sqref="AT8:AT41">
    <cfRule type="top10" dxfId="110" priority="17" rank="2"/>
  </conditionalFormatting>
  <conditionalFormatting sqref="AU8:AU41">
    <cfRule type="top10" dxfId="109" priority="16" rank="2"/>
  </conditionalFormatting>
  <conditionalFormatting sqref="AV8:AV41">
    <cfRule type="top10" dxfId="108" priority="15" rank="2"/>
  </conditionalFormatting>
  <conditionalFormatting sqref="AW8:AW41">
    <cfRule type="top10" dxfId="107" priority="14" rank="2"/>
  </conditionalFormatting>
  <conditionalFormatting sqref="AX8:AX41">
    <cfRule type="top10" dxfId="106" priority="13" rank="2"/>
  </conditionalFormatting>
  <conditionalFormatting sqref="AY8:AY41">
    <cfRule type="top10" dxfId="105" priority="12" rank="2"/>
  </conditionalFormatting>
  <conditionalFormatting sqref="AZ8:AZ41">
    <cfRule type="top10" dxfId="104" priority="11" rank="2"/>
  </conditionalFormatting>
  <conditionalFormatting sqref="BA8:BA41">
    <cfRule type="top10" dxfId="103" priority="10" rank="2"/>
  </conditionalFormatting>
  <conditionalFormatting sqref="BB8:BB41">
    <cfRule type="top10" dxfId="102" priority="9" rank="2"/>
  </conditionalFormatting>
  <conditionalFormatting sqref="BC8:BC41">
    <cfRule type="top10" dxfId="101" priority="8" rank="2"/>
  </conditionalFormatting>
  <conditionalFormatting sqref="BD8:BD41">
    <cfRule type="top10" dxfId="100" priority="7" rank="2"/>
  </conditionalFormatting>
  <conditionalFormatting sqref="BE8:BE41">
    <cfRule type="top10" dxfId="99" priority="6" rank="2"/>
  </conditionalFormatting>
  <conditionalFormatting sqref="BF8:BF41">
    <cfRule type="top10" dxfId="98" priority="5" rank="2"/>
  </conditionalFormatting>
  <conditionalFormatting sqref="BG8:BG41">
    <cfRule type="top10" dxfId="97" priority="4" rank="2"/>
  </conditionalFormatting>
  <conditionalFormatting sqref="BH8:BH41">
    <cfRule type="top10" dxfId="96" priority="3" rank="2"/>
  </conditionalFormatting>
  <conditionalFormatting sqref="BI8:BI41">
    <cfRule type="top10" dxfId="95" priority="2" rank="2"/>
  </conditionalFormatting>
  <conditionalFormatting sqref="U8:U41">
    <cfRule type="top10" dxfId="94" priority="1" rank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2"/>
  <sheetViews>
    <sheetView topLeftCell="B1" workbookViewId="0">
      <selection activeCell="R19" sqref="R19"/>
    </sheetView>
  </sheetViews>
  <sheetFormatPr defaultRowHeight="15" x14ac:dyDescent="0.25"/>
  <cols>
    <col min="29" max="29" width="9.140625" style="21"/>
  </cols>
  <sheetData>
    <row r="1" spans="2:29" x14ac:dyDescent="0.25">
      <c r="B1" s="15" t="s">
        <v>91</v>
      </c>
      <c r="J1" t="s">
        <v>97</v>
      </c>
    </row>
    <row r="2" spans="2:29" x14ac:dyDescent="0.25">
      <c r="B2" s="15"/>
    </row>
    <row r="3" spans="2:29" x14ac:dyDescent="0.25">
      <c r="B3" s="15"/>
      <c r="I3" t="s">
        <v>84</v>
      </c>
      <c r="J3">
        <v>0.2</v>
      </c>
      <c r="K3">
        <f>J3</f>
        <v>0.2</v>
      </c>
      <c r="L3">
        <v>1</v>
      </c>
      <c r="M3">
        <f>L3</f>
        <v>1</v>
      </c>
      <c r="N3">
        <v>0.2</v>
      </c>
      <c r="O3">
        <f>N3</f>
        <v>0.2</v>
      </c>
      <c r="P3">
        <v>1</v>
      </c>
      <c r="Q3">
        <f>P3</f>
        <v>1</v>
      </c>
    </row>
    <row r="4" spans="2:29" x14ac:dyDescent="0.25">
      <c r="B4" s="1" t="s">
        <v>98</v>
      </c>
      <c r="C4" s="1"/>
      <c r="D4" s="1"/>
      <c r="E4" s="1"/>
      <c r="F4" s="1"/>
      <c r="G4" s="1"/>
      <c r="I4" t="s">
        <v>83</v>
      </c>
      <c r="J4">
        <f>500/30000</f>
        <v>1.6666666666666666E-2</v>
      </c>
      <c r="K4">
        <f>J4</f>
        <v>1.6666666666666666E-2</v>
      </c>
      <c r="L4">
        <f>500/30000</f>
        <v>1.6666666666666666E-2</v>
      </c>
      <c r="M4">
        <f>L4</f>
        <v>1.6666666666666666E-2</v>
      </c>
      <c r="N4">
        <v>1</v>
      </c>
      <c r="O4">
        <f>N4</f>
        <v>1</v>
      </c>
      <c r="P4">
        <v>1</v>
      </c>
      <c r="Q4">
        <f>P4</f>
        <v>1</v>
      </c>
    </row>
    <row r="5" spans="2:29" x14ac:dyDescent="0.25">
      <c r="B5" s="1"/>
      <c r="C5" s="1"/>
      <c r="D5" s="1"/>
      <c r="E5" s="1"/>
      <c r="F5" s="1"/>
      <c r="G5" s="1"/>
    </row>
    <row r="6" spans="2:29" x14ac:dyDescent="0.25">
      <c r="B6" s="1" t="s">
        <v>85</v>
      </c>
      <c r="C6" s="1" t="s">
        <v>86</v>
      </c>
      <c r="D6" s="1" t="s">
        <v>87</v>
      </c>
      <c r="E6" s="1" t="s">
        <v>88</v>
      </c>
      <c r="F6" s="1" t="s">
        <v>89</v>
      </c>
      <c r="G6" s="1" t="s">
        <v>90</v>
      </c>
      <c r="J6" t="s">
        <v>92</v>
      </c>
      <c r="K6" t="s">
        <v>93</v>
      </c>
      <c r="S6" t="s">
        <v>94</v>
      </c>
      <c r="X6" t="s">
        <v>95</v>
      </c>
      <c r="AC6" s="21" t="s">
        <v>96</v>
      </c>
    </row>
    <row r="8" spans="2:29" x14ac:dyDescent="0.25">
      <c r="B8" s="43">
        <v>1.1000000000000001</v>
      </c>
      <c r="C8" s="43">
        <v>-0.4</v>
      </c>
      <c r="D8" s="43">
        <v>-0.4</v>
      </c>
      <c r="E8" s="43">
        <v>0.3</v>
      </c>
      <c r="F8" s="43">
        <v>0</v>
      </c>
      <c r="G8" s="43">
        <v>0</v>
      </c>
      <c r="J8" s="20">
        <f>$B8+J$3*$C8+J$4*$D8</f>
        <v>1.0133333333333334</v>
      </c>
      <c r="K8" s="20">
        <f>$E8+K$3*$F8+K$4*$G8</f>
        <v>0.3</v>
      </c>
      <c r="L8" s="20">
        <f>$B8+L$3*$C8+L$4*$D8</f>
        <v>0.69333333333333336</v>
      </c>
      <c r="M8" s="20">
        <f>$E8+M$3*$F8+M$4*$G8</f>
        <v>0.3</v>
      </c>
      <c r="N8" s="20">
        <f>$B8+N$3*$C8+N$4*$D8</f>
        <v>0.62</v>
      </c>
      <c r="O8" s="20">
        <f>$E8+O$3*$F8+O$4*$G8</f>
        <v>0.3</v>
      </c>
      <c r="P8" s="20">
        <f>$B8+P$3*$C8+P$4*$D8</f>
        <v>0.30000000000000004</v>
      </c>
      <c r="Q8" s="20">
        <f>$E8+Q$3*$F8+Q$4*$G8</f>
        <v>0.3</v>
      </c>
      <c r="S8" s="20">
        <f>K8-J8</f>
        <v>-0.71333333333333337</v>
      </c>
      <c r="T8" s="20">
        <f>M8-L8</f>
        <v>-0.39333333333333337</v>
      </c>
      <c r="U8" s="20">
        <f>O8-N8</f>
        <v>-0.32</v>
      </c>
      <c r="V8" s="20">
        <f>Q8-P8</f>
        <v>0</v>
      </c>
      <c r="X8" s="21">
        <f>AVERAGE(J8:K8)</f>
        <v>0.65666666666666673</v>
      </c>
      <c r="Y8" s="21">
        <f>AVERAGE(L8:M8)</f>
        <v>0.4966666666666667</v>
      </c>
      <c r="Z8" s="21">
        <f>AVERAGE(N8:O8)</f>
        <v>0.45999999999999996</v>
      </c>
      <c r="AA8" s="21">
        <f>AVERAGE(P8:Q8)</f>
        <v>0.30000000000000004</v>
      </c>
      <c r="AC8" s="21">
        <f>AVERAGE(X8:AA8)</f>
        <v>0.47833333333333333</v>
      </c>
    </row>
    <row r="9" spans="2:29" x14ac:dyDescent="0.25">
      <c r="B9" s="43">
        <v>1</v>
      </c>
      <c r="C9" s="43">
        <v>-0.1</v>
      </c>
      <c r="D9" s="43">
        <v>-0.4</v>
      </c>
      <c r="E9" s="43">
        <v>0.8</v>
      </c>
      <c r="F9" s="43">
        <v>-0.1</v>
      </c>
      <c r="G9" s="43">
        <v>-0.3</v>
      </c>
      <c r="J9" s="20">
        <f>$B9+J$3*$C9+J$4*$D9</f>
        <v>0.97333333333333327</v>
      </c>
      <c r="K9" s="20">
        <f>$E9+K$3*$F9+K$4*$G9</f>
        <v>0.77500000000000002</v>
      </c>
      <c r="L9" s="20">
        <f>$B9+L$3*$C9+L$4*$D9</f>
        <v>0.89333333333333331</v>
      </c>
      <c r="M9" s="20">
        <f>$E9+M$3*$F9+M$4*$G9</f>
        <v>0.69500000000000006</v>
      </c>
      <c r="N9" s="20">
        <f>$B9+N$3*$C9+N$4*$D9</f>
        <v>0.57999999999999996</v>
      </c>
      <c r="O9" s="20">
        <f>$E9+O$3*$F9+O$4*$G9</f>
        <v>0.48000000000000004</v>
      </c>
      <c r="P9" s="20">
        <f>$B9+P$3*$C9+P$4*$D9</f>
        <v>0.5</v>
      </c>
      <c r="Q9" s="20">
        <f>$E9+Q$3*$F9+Q$4*$G9</f>
        <v>0.40000000000000008</v>
      </c>
      <c r="S9" s="20">
        <f t="shared" ref="S9:S10" si="0">K9-J9</f>
        <v>-0.19833333333333325</v>
      </c>
      <c r="T9" s="20">
        <f t="shared" ref="T9:T10" si="1">M9-L9</f>
        <v>-0.19833333333333325</v>
      </c>
      <c r="U9" s="20">
        <f t="shared" ref="U9:U10" si="2">O9-N9</f>
        <v>-9.9999999999999922E-2</v>
      </c>
      <c r="V9" s="20">
        <f t="shared" ref="V9:V10" si="3">Q9-P9</f>
        <v>-9.9999999999999922E-2</v>
      </c>
      <c r="X9" s="21">
        <f t="shared" ref="X9:X42" si="4">AVERAGE(J9:K9)</f>
        <v>0.87416666666666665</v>
      </c>
      <c r="Y9" s="21">
        <f t="shared" ref="Y9:Y42" si="5">AVERAGE(L9:M9)</f>
        <v>0.79416666666666669</v>
      </c>
      <c r="Z9" s="21">
        <f t="shared" ref="Z9:Z42" si="6">AVERAGE(N9:O9)</f>
        <v>0.53</v>
      </c>
      <c r="AA9" s="21">
        <f t="shared" ref="AA9:AA42" si="7">AVERAGE(P9:Q9)</f>
        <v>0.45000000000000007</v>
      </c>
      <c r="AC9" s="21">
        <f t="shared" ref="AC9:AC41" si="8">AVERAGE(X9:AA9)</f>
        <v>0.66208333333333336</v>
      </c>
    </row>
    <row r="10" spans="2:29" x14ac:dyDescent="0.25">
      <c r="B10" s="43">
        <v>0.7</v>
      </c>
      <c r="C10" s="43">
        <v>-0.4</v>
      </c>
      <c r="D10" s="43">
        <v>-0.3</v>
      </c>
      <c r="E10" s="43">
        <v>1</v>
      </c>
      <c r="F10" s="43">
        <v>-0.2</v>
      </c>
      <c r="G10" s="43">
        <v>-0.4</v>
      </c>
      <c r="J10" s="20">
        <f t="shared" ref="J10:J42" si="9">$B10+J$3*$C10+J$4*$D10</f>
        <v>0.61499999999999988</v>
      </c>
      <c r="K10" s="20">
        <f t="shared" ref="K10:K42" si="10">$E10+K$3*$F10+K$4*$G10</f>
        <v>0.95333333333333325</v>
      </c>
      <c r="L10" s="20">
        <f t="shared" ref="L10:L42" si="11">$B10+L$3*$C10+L$4*$D10</f>
        <v>0.29499999999999993</v>
      </c>
      <c r="M10" s="20">
        <f t="shared" ref="M10:M42" si="12">$E10+M$3*$F10+M$4*$G10</f>
        <v>0.79333333333333333</v>
      </c>
      <c r="N10" s="20">
        <f t="shared" ref="N10:N42" si="13">$B10+N$3*$C10+N$4*$D10</f>
        <v>0.3199999999999999</v>
      </c>
      <c r="O10" s="20">
        <f t="shared" ref="O10:O42" si="14">$E10+O$3*$F10+O$4*$G10</f>
        <v>0.55999999999999994</v>
      </c>
      <c r="P10" s="20">
        <f t="shared" ref="P10:P42" si="15">$B10+P$3*$C10+P$4*$D10</f>
        <v>0</v>
      </c>
      <c r="Q10" s="20">
        <f t="shared" ref="Q10:Q42" si="16">$E10+Q$3*$F10+Q$4*$G10</f>
        <v>0.4</v>
      </c>
      <c r="S10" s="20">
        <f t="shared" si="0"/>
        <v>0.33833333333333337</v>
      </c>
      <c r="T10" s="20">
        <f t="shared" si="1"/>
        <v>0.49833333333333341</v>
      </c>
      <c r="U10" s="20">
        <f t="shared" si="2"/>
        <v>0.24000000000000005</v>
      </c>
      <c r="V10" s="20">
        <f t="shared" si="3"/>
        <v>0.4</v>
      </c>
      <c r="X10" s="21">
        <f t="shared" si="4"/>
        <v>0.78416666666666657</v>
      </c>
      <c r="Y10" s="21">
        <f t="shared" si="5"/>
        <v>0.54416666666666669</v>
      </c>
      <c r="Z10" s="21">
        <f t="shared" si="6"/>
        <v>0.43999999999999995</v>
      </c>
      <c r="AA10" s="21">
        <f t="shared" si="7"/>
        <v>0.2</v>
      </c>
      <c r="AC10" s="21">
        <f t="shared" si="8"/>
        <v>0.49208333333333326</v>
      </c>
    </row>
    <row r="11" spans="2:29" x14ac:dyDescent="0.25">
      <c r="J11" s="20"/>
      <c r="K11" s="20"/>
      <c r="L11" s="20"/>
      <c r="M11" s="20"/>
      <c r="N11" s="20"/>
      <c r="O11" s="20"/>
      <c r="P11" s="20"/>
      <c r="Q11" s="20"/>
      <c r="S11" s="20"/>
      <c r="T11" s="20"/>
      <c r="U11" s="20"/>
      <c r="V11" s="20"/>
      <c r="X11" s="21"/>
      <c r="Y11" s="21"/>
      <c r="Z11" s="21"/>
      <c r="AA11" s="21"/>
    </row>
    <row r="12" spans="2:29" x14ac:dyDescent="0.25">
      <c r="J12" s="20"/>
      <c r="K12" s="20"/>
      <c r="L12" s="20"/>
      <c r="M12" s="20"/>
      <c r="N12" s="20"/>
      <c r="O12" s="20"/>
      <c r="P12" s="20"/>
      <c r="Q12" s="20"/>
      <c r="S12" s="20"/>
      <c r="T12" s="20"/>
      <c r="U12" s="20"/>
      <c r="V12" s="20"/>
      <c r="X12" s="21"/>
      <c r="Y12" s="21"/>
      <c r="Z12" s="21"/>
      <c r="AA12" s="21"/>
    </row>
    <row r="13" spans="2:29" x14ac:dyDescent="0.25">
      <c r="J13" s="20"/>
      <c r="K13" s="20"/>
      <c r="L13" s="20"/>
      <c r="M13" s="20"/>
      <c r="N13" s="20"/>
      <c r="O13" s="20"/>
      <c r="P13" s="20"/>
      <c r="Q13" s="20"/>
      <c r="S13" s="20"/>
      <c r="T13" s="20"/>
      <c r="U13" s="20"/>
      <c r="V13" s="20"/>
      <c r="X13" s="21"/>
      <c r="Y13" s="21"/>
      <c r="Z13" s="21"/>
      <c r="AA13" s="21"/>
    </row>
    <row r="14" spans="2:29" x14ac:dyDescent="0.25">
      <c r="B14">
        <v>1</v>
      </c>
      <c r="C14">
        <v>-0.1</v>
      </c>
      <c r="D14">
        <v>-0.4</v>
      </c>
      <c r="E14">
        <v>0.8</v>
      </c>
      <c r="F14">
        <v>-0.1</v>
      </c>
      <c r="G14">
        <v>-0.3</v>
      </c>
      <c r="J14" s="20">
        <f t="shared" si="9"/>
        <v>0.97333333333333327</v>
      </c>
      <c r="K14" s="20">
        <f t="shared" si="10"/>
        <v>0.77500000000000002</v>
      </c>
      <c r="L14" s="20">
        <f t="shared" si="11"/>
        <v>0.89333333333333331</v>
      </c>
      <c r="M14" s="20">
        <f t="shared" si="12"/>
        <v>0.69500000000000006</v>
      </c>
      <c r="N14" s="20">
        <f t="shared" si="13"/>
        <v>0.57999999999999996</v>
      </c>
      <c r="O14" s="20">
        <f t="shared" si="14"/>
        <v>0.48000000000000004</v>
      </c>
      <c r="P14" s="20">
        <f t="shared" si="15"/>
        <v>0.5</v>
      </c>
      <c r="Q14" s="20">
        <f t="shared" si="16"/>
        <v>0.40000000000000008</v>
      </c>
      <c r="S14" s="20">
        <f t="shared" ref="S14:S42" si="17">K14-J14</f>
        <v>-0.19833333333333325</v>
      </c>
      <c r="T14" s="20">
        <f t="shared" ref="T14:T42" si="18">M14-L14</f>
        <v>-0.19833333333333325</v>
      </c>
      <c r="U14" s="20">
        <f t="shared" ref="U14:U42" si="19">O14-N14</f>
        <v>-9.9999999999999922E-2</v>
      </c>
      <c r="V14" s="20">
        <f t="shared" ref="V14:V42" si="20">Q14-P14</f>
        <v>-9.9999999999999922E-2</v>
      </c>
      <c r="X14" s="21">
        <f t="shared" si="4"/>
        <v>0.87416666666666665</v>
      </c>
      <c r="Y14" s="21">
        <f t="shared" si="5"/>
        <v>0.79416666666666669</v>
      </c>
      <c r="Z14" s="21">
        <f t="shared" si="6"/>
        <v>0.53</v>
      </c>
      <c r="AA14" s="21">
        <f t="shared" si="7"/>
        <v>0.45000000000000007</v>
      </c>
      <c r="AC14" s="21">
        <f t="shared" si="8"/>
        <v>0.66208333333333336</v>
      </c>
    </row>
    <row r="15" spans="2:29" x14ac:dyDescent="0.25">
      <c r="B15">
        <v>1.1000000000000001</v>
      </c>
      <c r="C15">
        <v>-0.1</v>
      </c>
      <c r="D15">
        <v>-0.5</v>
      </c>
      <c r="E15">
        <v>0.9</v>
      </c>
      <c r="F15">
        <v>-0.2</v>
      </c>
      <c r="G15">
        <v>-0.2</v>
      </c>
      <c r="J15" s="20">
        <f t="shared" si="9"/>
        <v>1.0716666666666668</v>
      </c>
      <c r="K15" s="20">
        <f t="shared" si="10"/>
        <v>0.85666666666666669</v>
      </c>
      <c r="L15" s="20">
        <f t="shared" si="11"/>
        <v>0.9916666666666667</v>
      </c>
      <c r="M15" s="20">
        <f t="shared" si="12"/>
        <v>0.69666666666666666</v>
      </c>
      <c r="N15" s="20">
        <f t="shared" si="13"/>
        <v>0.58000000000000007</v>
      </c>
      <c r="O15" s="20">
        <f t="shared" si="14"/>
        <v>0.65999999999999992</v>
      </c>
      <c r="P15" s="20">
        <f t="shared" si="15"/>
        <v>0.5</v>
      </c>
      <c r="Q15" s="20">
        <f t="shared" si="16"/>
        <v>0.49999999999999994</v>
      </c>
      <c r="S15" s="20">
        <f t="shared" si="17"/>
        <v>-0.21500000000000008</v>
      </c>
      <c r="T15" s="20">
        <f t="shared" si="18"/>
        <v>-0.29500000000000004</v>
      </c>
      <c r="U15" s="20">
        <f t="shared" si="19"/>
        <v>7.9999999999999849E-2</v>
      </c>
      <c r="V15" s="20">
        <f t="shared" si="20"/>
        <v>0</v>
      </c>
      <c r="X15" s="21">
        <f t="shared" si="4"/>
        <v>0.96416666666666673</v>
      </c>
      <c r="Y15" s="21">
        <f t="shared" si="5"/>
        <v>0.84416666666666673</v>
      </c>
      <c r="Z15" s="21">
        <f t="shared" si="6"/>
        <v>0.62</v>
      </c>
      <c r="AA15" s="21">
        <f t="shared" si="7"/>
        <v>0.5</v>
      </c>
      <c r="AC15" s="21">
        <f t="shared" si="8"/>
        <v>0.73208333333333342</v>
      </c>
    </row>
    <row r="16" spans="2:29" x14ac:dyDescent="0.25">
      <c r="B16">
        <v>1.1000000000000001</v>
      </c>
      <c r="C16">
        <v>-0.3</v>
      </c>
      <c r="D16">
        <v>-0.4</v>
      </c>
      <c r="E16">
        <v>0.7</v>
      </c>
      <c r="F16">
        <v>-0.2</v>
      </c>
      <c r="G16">
        <v>0</v>
      </c>
      <c r="J16" s="20">
        <f t="shared" si="9"/>
        <v>1.0333333333333334</v>
      </c>
      <c r="K16" s="20">
        <f t="shared" si="10"/>
        <v>0.65999999999999992</v>
      </c>
      <c r="L16" s="20">
        <f t="shared" si="11"/>
        <v>0.79333333333333333</v>
      </c>
      <c r="M16" s="20">
        <f t="shared" si="12"/>
        <v>0.49999999999999994</v>
      </c>
      <c r="N16" s="20">
        <f t="shared" si="13"/>
        <v>0.64</v>
      </c>
      <c r="O16" s="20">
        <f t="shared" si="14"/>
        <v>0.65999999999999992</v>
      </c>
      <c r="P16" s="20">
        <f t="shared" si="15"/>
        <v>0.4</v>
      </c>
      <c r="Q16" s="20">
        <f t="shared" si="16"/>
        <v>0.49999999999999994</v>
      </c>
      <c r="S16" s="20">
        <f t="shared" si="17"/>
        <v>-0.37333333333333352</v>
      </c>
      <c r="T16" s="20">
        <f t="shared" si="18"/>
        <v>-0.29333333333333339</v>
      </c>
      <c r="U16" s="20">
        <f t="shared" si="19"/>
        <v>1.9999999999999907E-2</v>
      </c>
      <c r="V16" s="20">
        <f t="shared" si="20"/>
        <v>9.9999999999999922E-2</v>
      </c>
      <c r="X16" s="21">
        <f t="shared" si="4"/>
        <v>0.84666666666666668</v>
      </c>
      <c r="Y16" s="21">
        <f t="shared" si="5"/>
        <v>0.64666666666666661</v>
      </c>
      <c r="Z16" s="21">
        <f t="shared" si="6"/>
        <v>0.64999999999999991</v>
      </c>
      <c r="AA16" s="21">
        <f t="shared" si="7"/>
        <v>0.44999999999999996</v>
      </c>
      <c r="AC16" s="21">
        <f t="shared" si="8"/>
        <v>0.64833333333333321</v>
      </c>
    </row>
    <row r="17" spans="2:29" x14ac:dyDescent="0.25">
      <c r="B17">
        <v>0.9</v>
      </c>
      <c r="C17">
        <v>-0.3</v>
      </c>
      <c r="D17">
        <v>-0.4</v>
      </c>
      <c r="E17">
        <v>1.2</v>
      </c>
      <c r="F17">
        <v>-0.1</v>
      </c>
      <c r="G17">
        <v>-0.4</v>
      </c>
      <c r="J17" s="20">
        <f t="shared" si="9"/>
        <v>0.83333333333333337</v>
      </c>
      <c r="K17" s="20">
        <f t="shared" si="10"/>
        <v>1.1733333333333333</v>
      </c>
      <c r="L17" s="20">
        <f t="shared" si="11"/>
        <v>0.59333333333333338</v>
      </c>
      <c r="M17" s="20">
        <f t="shared" si="12"/>
        <v>1.0933333333333333</v>
      </c>
      <c r="N17" s="20">
        <f t="shared" si="13"/>
        <v>0.44000000000000006</v>
      </c>
      <c r="O17" s="20">
        <f t="shared" si="14"/>
        <v>0.77999999999999992</v>
      </c>
      <c r="P17" s="20">
        <f t="shared" si="15"/>
        <v>0.20000000000000007</v>
      </c>
      <c r="Q17" s="20">
        <f t="shared" si="16"/>
        <v>0.69999999999999984</v>
      </c>
      <c r="S17" s="20">
        <f t="shared" si="17"/>
        <v>0.33999999999999997</v>
      </c>
      <c r="T17" s="20">
        <f t="shared" si="18"/>
        <v>0.49999999999999989</v>
      </c>
      <c r="U17" s="20">
        <f t="shared" si="19"/>
        <v>0.33999999999999986</v>
      </c>
      <c r="V17" s="20">
        <f t="shared" si="20"/>
        <v>0.49999999999999978</v>
      </c>
      <c r="X17" s="21">
        <f t="shared" si="4"/>
        <v>1.0033333333333334</v>
      </c>
      <c r="Y17" s="21">
        <f t="shared" si="5"/>
        <v>0.84333333333333327</v>
      </c>
      <c r="Z17" s="21">
        <f t="shared" si="6"/>
        <v>0.61</v>
      </c>
      <c r="AA17" s="21">
        <f t="shared" si="7"/>
        <v>0.44999999999999996</v>
      </c>
      <c r="AC17" s="21">
        <f t="shared" si="8"/>
        <v>0.72666666666666657</v>
      </c>
    </row>
    <row r="18" spans="2:29" x14ac:dyDescent="0.25">
      <c r="B18">
        <v>0.9</v>
      </c>
      <c r="C18">
        <v>-0.2</v>
      </c>
      <c r="D18">
        <v>-0.4</v>
      </c>
      <c r="E18">
        <v>0.9</v>
      </c>
      <c r="F18">
        <v>-0.3</v>
      </c>
      <c r="G18">
        <v>-0.1</v>
      </c>
      <c r="J18" s="20">
        <f t="shared" si="9"/>
        <v>0.85333333333333328</v>
      </c>
      <c r="K18" s="20">
        <f t="shared" si="10"/>
        <v>0.83833333333333337</v>
      </c>
      <c r="L18" s="20">
        <f t="shared" si="11"/>
        <v>0.69333333333333325</v>
      </c>
      <c r="M18" s="20">
        <f t="shared" si="12"/>
        <v>0.59833333333333338</v>
      </c>
      <c r="N18" s="20">
        <f t="shared" si="13"/>
        <v>0.45999999999999996</v>
      </c>
      <c r="O18" s="20">
        <f t="shared" si="14"/>
        <v>0.7400000000000001</v>
      </c>
      <c r="P18" s="20">
        <f t="shared" si="15"/>
        <v>0.29999999999999993</v>
      </c>
      <c r="Q18" s="20">
        <f t="shared" si="16"/>
        <v>0.50000000000000011</v>
      </c>
      <c r="S18" s="20">
        <f t="shared" si="17"/>
        <v>-1.4999999999999902E-2</v>
      </c>
      <c r="T18" s="20">
        <f t="shared" si="18"/>
        <v>-9.4999999999999862E-2</v>
      </c>
      <c r="U18" s="20">
        <f t="shared" si="19"/>
        <v>0.28000000000000014</v>
      </c>
      <c r="V18" s="20">
        <f t="shared" si="20"/>
        <v>0.20000000000000018</v>
      </c>
      <c r="X18" s="21">
        <f t="shared" si="4"/>
        <v>0.84583333333333333</v>
      </c>
      <c r="Y18" s="21">
        <f t="shared" si="5"/>
        <v>0.64583333333333326</v>
      </c>
      <c r="Z18" s="21">
        <f t="shared" si="6"/>
        <v>0.60000000000000009</v>
      </c>
      <c r="AA18" s="21">
        <f t="shared" si="7"/>
        <v>0.4</v>
      </c>
      <c r="AC18" s="21">
        <f t="shared" si="8"/>
        <v>0.62291666666666667</v>
      </c>
    </row>
    <row r="19" spans="2:29" x14ac:dyDescent="0.25">
      <c r="B19">
        <v>0.7</v>
      </c>
      <c r="C19">
        <v>-0.4</v>
      </c>
      <c r="D19">
        <v>-0.3</v>
      </c>
      <c r="E19">
        <v>1</v>
      </c>
      <c r="F19">
        <v>-0.2</v>
      </c>
      <c r="G19">
        <v>-0.4</v>
      </c>
      <c r="J19" s="20">
        <f t="shared" si="9"/>
        <v>0.61499999999999988</v>
      </c>
      <c r="K19" s="20">
        <f t="shared" si="10"/>
        <v>0.95333333333333325</v>
      </c>
      <c r="L19" s="20">
        <f t="shared" si="11"/>
        <v>0.29499999999999993</v>
      </c>
      <c r="M19" s="20">
        <f t="shared" si="12"/>
        <v>0.79333333333333333</v>
      </c>
      <c r="N19" s="20">
        <f t="shared" si="13"/>
        <v>0.3199999999999999</v>
      </c>
      <c r="O19" s="20">
        <f t="shared" si="14"/>
        <v>0.55999999999999994</v>
      </c>
      <c r="P19" s="20">
        <f t="shared" si="15"/>
        <v>0</v>
      </c>
      <c r="Q19" s="20">
        <f t="shared" si="16"/>
        <v>0.4</v>
      </c>
      <c r="S19" s="20">
        <f t="shared" si="17"/>
        <v>0.33833333333333337</v>
      </c>
      <c r="T19" s="20">
        <f t="shared" si="18"/>
        <v>0.49833333333333341</v>
      </c>
      <c r="U19" s="20">
        <f t="shared" si="19"/>
        <v>0.24000000000000005</v>
      </c>
      <c r="V19" s="20">
        <f t="shared" si="20"/>
        <v>0.4</v>
      </c>
      <c r="X19" s="21">
        <f t="shared" si="4"/>
        <v>0.78416666666666657</v>
      </c>
      <c r="Y19" s="21">
        <f t="shared" si="5"/>
        <v>0.54416666666666669</v>
      </c>
      <c r="Z19" s="21">
        <f t="shared" si="6"/>
        <v>0.43999999999999995</v>
      </c>
      <c r="AA19" s="21">
        <f t="shared" si="7"/>
        <v>0.2</v>
      </c>
      <c r="AC19" s="21">
        <f t="shared" si="8"/>
        <v>0.49208333333333326</v>
      </c>
    </row>
    <row r="20" spans="2:29" x14ac:dyDescent="0.25">
      <c r="B20">
        <v>1.1000000000000001</v>
      </c>
      <c r="C20">
        <v>-0.3</v>
      </c>
      <c r="D20">
        <v>-0.4</v>
      </c>
      <c r="E20">
        <v>1</v>
      </c>
      <c r="F20">
        <v>-0.4</v>
      </c>
      <c r="G20">
        <v>0</v>
      </c>
      <c r="J20" s="20">
        <f t="shared" si="9"/>
        <v>1.0333333333333334</v>
      </c>
      <c r="K20" s="20">
        <f t="shared" si="10"/>
        <v>0.91999999999999993</v>
      </c>
      <c r="L20" s="20">
        <f t="shared" si="11"/>
        <v>0.79333333333333333</v>
      </c>
      <c r="M20" s="20">
        <f t="shared" si="12"/>
        <v>0.6</v>
      </c>
      <c r="N20" s="20">
        <f t="shared" si="13"/>
        <v>0.64</v>
      </c>
      <c r="O20" s="20">
        <f t="shared" si="14"/>
        <v>0.91999999999999993</v>
      </c>
      <c r="P20" s="20">
        <f t="shared" si="15"/>
        <v>0.4</v>
      </c>
      <c r="Q20" s="20">
        <f t="shared" si="16"/>
        <v>0.6</v>
      </c>
      <c r="S20" s="20">
        <f t="shared" si="17"/>
        <v>-0.11333333333333351</v>
      </c>
      <c r="T20" s="20">
        <f t="shared" si="18"/>
        <v>-0.19333333333333336</v>
      </c>
      <c r="U20" s="20">
        <f t="shared" si="19"/>
        <v>0.27999999999999992</v>
      </c>
      <c r="V20" s="20">
        <f t="shared" si="20"/>
        <v>0.19999999999999996</v>
      </c>
      <c r="X20" s="21">
        <f t="shared" si="4"/>
        <v>0.97666666666666668</v>
      </c>
      <c r="Y20" s="21">
        <f t="shared" si="5"/>
        <v>0.69666666666666666</v>
      </c>
      <c r="Z20" s="21">
        <f t="shared" si="6"/>
        <v>0.78</v>
      </c>
      <c r="AA20" s="21">
        <f t="shared" si="7"/>
        <v>0.5</v>
      </c>
      <c r="AC20" s="21">
        <f t="shared" si="8"/>
        <v>0.73833333333333329</v>
      </c>
    </row>
    <row r="21" spans="2:29" x14ac:dyDescent="0.25">
      <c r="J21" s="20"/>
      <c r="K21" s="20"/>
      <c r="L21" s="20"/>
      <c r="M21" s="20"/>
      <c r="N21" s="20"/>
      <c r="O21" s="20"/>
      <c r="P21" s="20"/>
      <c r="Q21" s="20"/>
      <c r="S21" s="20"/>
      <c r="T21" s="20"/>
      <c r="U21" s="20"/>
      <c r="V21" s="20"/>
      <c r="X21" s="21"/>
      <c r="Y21" s="21"/>
      <c r="Z21" s="21"/>
      <c r="AA21" s="21"/>
    </row>
    <row r="22" spans="2:29" x14ac:dyDescent="0.25">
      <c r="B22">
        <v>1</v>
      </c>
      <c r="C22">
        <v>-0.2</v>
      </c>
      <c r="D22">
        <v>0.2</v>
      </c>
      <c r="E22">
        <v>1.2</v>
      </c>
      <c r="F22">
        <v>-0.3</v>
      </c>
      <c r="G22">
        <v>-0.1</v>
      </c>
      <c r="J22" s="20">
        <f t="shared" si="9"/>
        <v>0.96333333333333326</v>
      </c>
      <c r="K22" s="20">
        <f t="shared" si="10"/>
        <v>1.1383333333333332</v>
      </c>
      <c r="L22" s="20">
        <f t="shared" si="11"/>
        <v>0.80333333333333334</v>
      </c>
      <c r="M22" s="20">
        <f t="shared" si="12"/>
        <v>0.89833333333333321</v>
      </c>
      <c r="N22" s="20">
        <f t="shared" si="13"/>
        <v>1.1599999999999999</v>
      </c>
      <c r="O22" s="20">
        <f t="shared" si="14"/>
        <v>1.0399999999999998</v>
      </c>
      <c r="P22" s="20">
        <f t="shared" si="15"/>
        <v>1</v>
      </c>
      <c r="Q22" s="20">
        <f t="shared" si="16"/>
        <v>0.79999999999999993</v>
      </c>
      <c r="S22" s="20">
        <f t="shared" si="17"/>
        <v>0.17499999999999993</v>
      </c>
      <c r="T22" s="20">
        <f t="shared" si="18"/>
        <v>9.4999999999999862E-2</v>
      </c>
      <c r="U22" s="20">
        <f t="shared" si="19"/>
        <v>-0.12000000000000011</v>
      </c>
      <c r="V22" s="20">
        <f t="shared" si="20"/>
        <v>-0.20000000000000007</v>
      </c>
      <c r="X22" s="21">
        <f t="shared" si="4"/>
        <v>1.0508333333333333</v>
      </c>
      <c r="Y22" s="21">
        <f t="shared" si="5"/>
        <v>0.85083333333333333</v>
      </c>
      <c r="Z22" s="21">
        <f t="shared" si="6"/>
        <v>1.0999999999999999</v>
      </c>
      <c r="AA22" s="21">
        <f t="shared" si="7"/>
        <v>0.89999999999999991</v>
      </c>
      <c r="AC22" s="21">
        <f t="shared" si="8"/>
        <v>0.9754166666666666</v>
      </c>
    </row>
    <row r="23" spans="2:29" x14ac:dyDescent="0.25">
      <c r="B23">
        <v>1.2</v>
      </c>
      <c r="C23">
        <v>-0.2</v>
      </c>
      <c r="D23">
        <v>0.5</v>
      </c>
      <c r="E23">
        <v>1</v>
      </c>
      <c r="F23">
        <v>0</v>
      </c>
      <c r="G23">
        <v>-0.4</v>
      </c>
      <c r="J23" s="20">
        <f t="shared" si="9"/>
        <v>1.1683333333333332</v>
      </c>
      <c r="K23" s="20">
        <f t="shared" si="10"/>
        <v>0.99333333333333329</v>
      </c>
      <c r="L23" s="20">
        <f t="shared" si="11"/>
        <v>1.0083333333333333</v>
      </c>
      <c r="M23" s="20">
        <f t="shared" si="12"/>
        <v>0.99333333333333329</v>
      </c>
      <c r="N23" s="20">
        <f t="shared" si="13"/>
        <v>1.66</v>
      </c>
      <c r="O23" s="20">
        <f t="shared" si="14"/>
        <v>0.6</v>
      </c>
      <c r="P23" s="20">
        <f t="shared" si="15"/>
        <v>1.5</v>
      </c>
      <c r="Q23" s="20">
        <f t="shared" si="16"/>
        <v>0.6</v>
      </c>
      <c r="S23" s="20">
        <f t="shared" si="17"/>
        <v>-0.17499999999999993</v>
      </c>
      <c r="T23" s="20">
        <f t="shared" si="18"/>
        <v>-1.5000000000000013E-2</v>
      </c>
      <c r="U23" s="20">
        <f t="shared" si="19"/>
        <v>-1.06</v>
      </c>
      <c r="V23" s="20">
        <f t="shared" si="20"/>
        <v>-0.9</v>
      </c>
      <c r="X23" s="21">
        <f t="shared" si="4"/>
        <v>1.0808333333333333</v>
      </c>
      <c r="Y23" s="21">
        <f t="shared" si="5"/>
        <v>1.0008333333333332</v>
      </c>
      <c r="Z23" s="21">
        <f t="shared" si="6"/>
        <v>1.1299999999999999</v>
      </c>
      <c r="AA23" s="21">
        <f t="shared" si="7"/>
        <v>1.05</v>
      </c>
      <c r="AC23" s="21">
        <f t="shared" si="8"/>
        <v>1.0654166666666667</v>
      </c>
    </row>
    <row r="24" spans="2:29" x14ac:dyDescent="0.25">
      <c r="B24">
        <v>1.5</v>
      </c>
      <c r="C24">
        <v>-0.3</v>
      </c>
      <c r="D24">
        <v>0.3</v>
      </c>
      <c r="E24">
        <v>1</v>
      </c>
      <c r="F24">
        <v>-0.2</v>
      </c>
      <c r="G24">
        <v>-0.4</v>
      </c>
      <c r="J24" s="20">
        <f t="shared" si="9"/>
        <v>1.4449999999999998</v>
      </c>
      <c r="K24" s="20">
        <f t="shared" si="10"/>
        <v>0.95333333333333325</v>
      </c>
      <c r="L24" s="20">
        <f t="shared" si="11"/>
        <v>1.2049999999999998</v>
      </c>
      <c r="M24" s="20">
        <f t="shared" si="12"/>
        <v>0.79333333333333333</v>
      </c>
      <c r="N24" s="20">
        <f t="shared" si="13"/>
        <v>1.74</v>
      </c>
      <c r="O24" s="20">
        <f t="shared" si="14"/>
        <v>0.55999999999999994</v>
      </c>
      <c r="P24" s="20">
        <f t="shared" si="15"/>
        <v>1.5</v>
      </c>
      <c r="Q24" s="20">
        <f t="shared" si="16"/>
        <v>0.4</v>
      </c>
      <c r="S24" s="20">
        <f t="shared" si="17"/>
        <v>-0.49166666666666659</v>
      </c>
      <c r="T24" s="20">
        <f t="shared" si="18"/>
        <v>-0.41166666666666651</v>
      </c>
      <c r="U24" s="20">
        <f t="shared" si="19"/>
        <v>-1.1800000000000002</v>
      </c>
      <c r="V24" s="20">
        <f t="shared" si="20"/>
        <v>-1.1000000000000001</v>
      </c>
      <c r="X24" s="21">
        <f t="shared" si="4"/>
        <v>1.1991666666666665</v>
      </c>
      <c r="Y24" s="21">
        <f t="shared" si="5"/>
        <v>0.99916666666666654</v>
      </c>
      <c r="Z24" s="21">
        <f t="shared" si="6"/>
        <v>1.1499999999999999</v>
      </c>
      <c r="AA24" s="21">
        <f t="shared" si="7"/>
        <v>0.95</v>
      </c>
      <c r="AC24" s="21">
        <f t="shared" si="8"/>
        <v>1.0745833333333332</v>
      </c>
    </row>
    <row r="25" spans="2:29" x14ac:dyDescent="0.25">
      <c r="B25">
        <v>1.8</v>
      </c>
      <c r="C25">
        <v>-0.2</v>
      </c>
      <c r="D25">
        <v>0.2</v>
      </c>
      <c r="E25">
        <v>1.3</v>
      </c>
      <c r="F25">
        <v>-0.2</v>
      </c>
      <c r="G25">
        <v>-0.4</v>
      </c>
      <c r="J25" s="20">
        <f t="shared" si="9"/>
        <v>1.7633333333333334</v>
      </c>
      <c r="K25" s="20">
        <f t="shared" si="10"/>
        <v>1.2533333333333334</v>
      </c>
      <c r="L25" s="20">
        <f t="shared" si="11"/>
        <v>1.6033333333333335</v>
      </c>
      <c r="M25" s="20">
        <f t="shared" si="12"/>
        <v>1.0933333333333335</v>
      </c>
      <c r="N25" s="20">
        <f t="shared" si="13"/>
        <v>1.96</v>
      </c>
      <c r="O25" s="20">
        <f t="shared" si="14"/>
        <v>0.86</v>
      </c>
      <c r="P25" s="20">
        <f t="shared" si="15"/>
        <v>1.8</v>
      </c>
      <c r="Q25" s="20">
        <f t="shared" si="16"/>
        <v>0.70000000000000007</v>
      </c>
      <c r="S25" s="20">
        <f t="shared" si="17"/>
        <v>-0.51</v>
      </c>
      <c r="T25" s="20">
        <f t="shared" si="18"/>
        <v>-0.51</v>
      </c>
      <c r="U25" s="20">
        <f t="shared" si="19"/>
        <v>-1.1000000000000001</v>
      </c>
      <c r="V25" s="20">
        <f t="shared" si="20"/>
        <v>-1.1000000000000001</v>
      </c>
      <c r="X25" s="21">
        <f t="shared" si="4"/>
        <v>1.5083333333333333</v>
      </c>
      <c r="Y25" s="21">
        <f t="shared" si="5"/>
        <v>1.3483333333333336</v>
      </c>
      <c r="Z25" s="21">
        <f t="shared" si="6"/>
        <v>1.41</v>
      </c>
      <c r="AA25" s="21">
        <f t="shared" si="7"/>
        <v>1.25</v>
      </c>
      <c r="AC25" s="21">
        <f t="shared" si="8"/>
        <v>1.3791666666666667</v>
      </c>
    </row>
    <row r="26" spans="2:29" x14ac:dyDescent="0.25">
      <c r="B26">
        <v>1.4</v>
      </c>
      <c r="C26">
        <v>-0.2</v>
      </c>
      <c r="D26">
        <v>0.1</v>
      </c>
      <c r="E26">
        <v>1.3</v>
      </c>
      <c r="F26">
        <v>-0.2</v>
      </c>
      <c r="G26">
        <v>-0.5</v>
      </c>
      <c r="J26" s="20">
        <f t="shared" si="9"/>
        <v>1.3616666666666666</v>
      </c>
      <c r="K26" s="20">
        <f t="shared" si="10"/>
        <v>1.2516666666666667</v>
      </c>
      <c r="L26" s="20">
        <f t="shared" si="11"/>
        <v>1.2016666666666667</v>
      </c>
      <c r="M26" s="20">
        <f t="shared" si="12"/>
        <v>1.0916666666666668</v>
      </c>
      <c r="N26" s="20">
        <f t="shared" si="13"/>
        <v>1.46</v>
      </c>
      <c r="O26" s="20">
        <f t="shared" si="14"/>
        <v>0.76</v>
      </c>
      <c r="P26" s="20">
        <f t="shared" si="15"/>
        <v>1.3</v>
      </c>
      <c r="Q26" s="20">
        <f t="shared" si="16"/>
        <v>0.60000000000000009</v>
      </c>
      <c r="S26" s="20">
        <f t="shared" si="17"/>
        <v>-0.10999999999999988</v>
      </c>
      <c r="T26" s="20">
        <f t="shared" si="18"/>
        <v>-0.10999999999999988</v>
      </c>
      <c r="U26" s="20">
        <f t="shared" si="19"/>
        <v>-0.7</v>
      </c>
      <c r="V26" s="20">
        <f t="shared" si="20"/>
        <v>-0.7</v>
      </c>
      <c r="X26" s="21">
        <f t="shared" si="4"/>
        <v>1.3066666666666666</v>
      </c>
      <c r="Y26" s="21">
        <f t="shared" si="5"/>
        <v>1.1466666666666667</v>
      </c>
      <c r="Z26" s="21">
        <f t="shared" si="6"/>
        <v>1.1099999999999999</v>
      </c>
      <c r="AA26" s="21">
        <f t="shared" si="7"/>
        <v>0.95000000000000007</v>
      </c>
      <c r="AC26" s="21">
        <f t="shared" si="8"/>
        <v>1.1283333333333332</v>
      </c>
    </row>
    <row r="27" spans="2:29" x14ac:dyDescent="0.25">
      <c r="J27" s="20"/>
      <c r="K27" s="20"/>
      <c r="L27" s="20"/>
      <c r="M27" s="20"/>
      <c r="N27" s="20"/>
      <c r="O27" s="20"/>
      <c r="P27" s="20"/>
      <c r="Q27" s="20"/>
      <c r="S27" s="20"/>
      <c r="T27" s="20"/>
      <c r="U27" s="20"/>
      <c r="V27" s="20"/>
      <c r="X27" s="21"/>
      <c r="Y27" s="21"/>
      <c r="Z27" s="21"/>
      <c r="AA27" s="21"/>
    </row>
    <row r="28" spans="2:29" x14ac:dyDescent="0.25">
      <c r="B28">
        <v>1.1000000000000001</v>
      </c>
      <c r="C28">
        <v>-0.2</v>
      </c>
      <c r="D28">
        <v>-0.1</v>
      </c>
      <c r="E28">
        <v>1.2</v>
      </c>
      <c r="F28">
        <v>0.2</v>
      </c>
      <c r="G28">
        <v>-0.4</v>
      </c>
      <c r="J28" s="20">
        <f t="shared" si="9"/>
        <v>1.0583333333333333</v>
      </c>
      <c r="K28" s="20">
        <f t="shared" si="10"/>
        <v>1.2333333333333334</v>
      </c>
      <c r="L28" s="20">
        <f t="shared" si="11"/>
        <v>0.89833333333333343</v>
      </c>
      <c r="M28" s="20">
        <f t="shared" si="12"/>
        <v>1.3933333333333333</v>
      </c>
      <c r="N28" s="20">
        <f t="shared" si="13"/>
        <v>0.96000000000000008</v>
      </c>
      <c r="O28" s="20">
        <f t="shared" si="14"/>
        <v>0.84</v>
      </c>
      <c r="P28" s="20">
        <f t="shared" si="15"/>
        <v>0.80000000000000016</v>
      </c>
      <c r="Q28" s="20">
        <f t="shared" si="16"/>
        <v>0.99999999999999989</v>
      </c>
      <c r="S28" s="20">
        <f t="shared" si="17"/>
        <v>0.17500000000000004</v>
      </c>
      <c r="T28" s="20">
        <f t="shared" si="18"/>
        <v>0.49499999999999988</v>
      </c>
      <c r="U28" s="20">
        <f t="shared" si="19"/>
        <v>-0.12000000000000011</v>
      </c>
      <c r="V28" s="20">
        <f t="shared" si="20"/>
        <v>0.19999999999999973</v>
      </c>
      <c r="X28" s="21">
        <f t="shared" si="4"/>
        <v>1.1458333333333335</v>
      </c>
      <c r="Y28" s="21">
        <f t="shared" si="5"/>
        <v>1.1458333333333335</v>
      </c>
      <c r="Z28" s="21">
        <f t="shared" si="6"/>
        <v>0.9</v>
      </c>
      <c r="AA28" s="21">
        <f t="shared" si="7"/>
        <v>0.9</v>
      </c>
      <c r="AC28" s="21">
        <f t="shared" si="8"/>
        <v>1.0229166666666667</v>
      </c>
    </row>
    <row r="29" spans="2:29" x14ac:dyDescent="0.25">
      <c r="B29">
        <v>0.9</v>
      </c>
      <c r="C29">
        <v>-0.5</v>
      </c>
      <c r="D29">
        <v>-0.2</v>
      </c>
      <c r="E29">
        <v>1</v>
      </c>
      <c r="F29">
        <v>0</v>
      </c>
      <c r="G29">
        <v>-0.4</v>
      </c>
      <c r="J29" s="20">
        <f t="shared" si="9"/>
        <v>0.79666666666666675</v>
      </c>
      <c r="K29" s="20">
        <f t="shared" si="10"/>
        <v>0.99333333333333329</v>
      </c>
      <c r="L29" s="20">
        <f t="shared" si="11"/>
        <v>0.39666666666666667</v>
      </c>
      <c r="M29" s="20">
        <f t="shared" si="12"/>
        <v>0.99333333333333329</v>
      </c>
      <c r="N29" s="20">
        <f t="shared" si="13"/>
        <v>0.60000000000000009</v>
      </c>
      <c r="O29" s="20">
        <f t="shared" si="14"/>
        <v>0.6</v>
      </c>
      <c r="P29" s="20">
        <f t="shared" si="15"/>
        <v>0.2</v>
      </c>
      <c r="Q29" s="20">
        <f t="shared" si="16"/>
        <v>0.6</v>
      </c>
      <c r="S29" s="20">
        <f t="shared" si="17"/>
        <v>0.19666666666666655</v>
      </c>
      <c r="T29" s="20">
        <f t="shared" si="18"/>
        <v>0.59666666666666668</v>
      </c>
      <c r="U29" s="20">
        <f t="shared" si="19"/>
        <v>0</v>
      </c>
      <c r="V29" s="20">
        <f t="shared" si="20"/>
        <v>0.39999999999999997</v>
      </c>
      <c r="X29" s="21">
        <f t="shared" si="4"/>
        <v>0.89500000000000002</v>
      </c>
      <c r="Y29" s="21">
        <f t="shared" si="5"/>
        <v>0.69499999999999995</v>
      </c>
      <c r="Z29" s="21">
        <f t="shared" si="6"/>
        <v>0.60000000000000009</v>
      </c>
      <c r="AA29" s="21">
        <f t="shared" si="7"/>
        <v>0.4</v>
      </c>
      <c r="AC29" s="21">
        <f t="shared" si="8"/>
        <v>0.64749999999999996</v>
      </c>
    </row>
    <row r="30" spans="2:29" x14ac:dyDescent="0.25">
      <c r="B30">
        <v>0.8</v>
      </c>
      <c r="C30">
        <v>-0.4</v>
      </c>
      <c r="D30">
        <v>-0.1</v>
      </c>
      <c r="E30">
        <v>0.6</v>
      </c>
      <c r="F30">
        <v>0.2</v>
      </c>
      <c r="G30">
        <v>-0.5</v>
      </c>
      <c r="J30" s="20">
        <f t="shared" si="9"/>
        <v>0.71833333333333327</v>
      </c>
      <c r="K30" s="20">
        <f t="shared" si="10"/>
        <v>0.63166666666666671</v>
      </c>
      <c r="L30" s="20">
        <f t="shared" si="11"/>
        <v>0.39833333333333337</v>
      </c>
      <c r="M30" s="20">
        <f t="shared" si="12"/>
        <v>0.79166666666666674</v>
      </c>
      <c r="N30" s="20">
        <f t="shared" si="13"/>
        <v>0.62</v>
      </c>
      <c r="O30" s="20">
        <f t="shared" si="14"/>
        <v>0.14000000000000001</v>
      </c>
      <c r="P30" s="20">
        <f t="shared" si="15"/>
        <v>0.30000000000000004</v>
      </c>
      <c r="Q30" s="20">
        <f t="shared" si="16"/>
        <v>0.30000000000000004</v>
      </c>
      <c r="S30" s="20">
        <f t="shared" si="17"/>
        <v>-8.6666666666666559E-2</v>
      </c>
      <c r="T30" s="20">
        <f t="shared" si="18"/>
        <v>0.39333333333333337</v>
      </c>
      <c r="U30" s="20">
        <f t="shared" si="19"/>
        <v>-0.48</v>
      </c>
      <c r="V30" s="20">
        <f t="shared" si="20"/>
        <v>0</v>
      </c>
      <c r="X30" s="21">
        <f t="shared" si="4"/>
        <v>0.67500000000000004</v>
      </c>
      <c r="Y30" s="21">
        <f t="shared" si="5"/>
        <v>0.59500000000000008</v>
      </c>
      <c r="Z30" s="21">
        <f t="shared" si="6"/>
        <v>0.38</v>
      </c>
      <c r="AA30" s="21">
        <f t="shared" si="7"/>
        <v>0.30000000000000004</v>
      </c>
      <c r="AC30" s="21">
        <f t="shared" si="8"/>
        <v>0.48749999999999999</v>
      </c>
    </row>
    <row r="31" spans="2:29" x14ac:dyDescent="0.25">
      <c r="B31">
        <v>0.4</v>
      </c>
      <c r="C31">
        <v>-0.2</v>
      </c>
      <c r="D31">
        <v>-0.2</v>
      </c>
      <c r="E31">
        <v>1.1000000000000001</v>
      </c>
      <c r="F31">
        <v>0.3</v>
      </c>
      <c r="G31">
        <v>-0.4</v>
      </c>
      <c r="J31" s="20">
        <f t="shared" si="9"/>
        <v>0.35666666666666663</v>
      </c>
      <c r="K31" s="20">
        <f t="shared" si="10"/>
        <v>1.1533333333333335</v>
      </c>
      <c r="L31" s="20">
        <f t="shared" si="11"/>
        <v>0.19666666666666668</v>
      </c>
      <c r="M31" s="20">
        <f t="shared" si="12"/>
        <v>1.3933333333333335</v>
      </c>
      <c r="N31" s="20">
        <f t="shared" si="13"/>
        <v>0.15999999999999998</v>
      </c>
      <c r="O31" s="20">
        <f t="shared" si="14"/>
        <v>0.76000000000000012</v>
      </c>
      <c r="P31" s="20">
        <f t="shared" si="15"/>
        <v>0</v>
      </c>
      <c r="Q31" s="20">
        <f t="shared" si="16"/>
        <v>1</v>
      </c>
      <c r="S31" s="20">
        <f t="shared" si="17"/>
        <v>0.79666666666666686</v>
      </c>
      <c r="T31" s="20">
        <f t="shared" si="18"/>
        <v>1.1966666666666668</v>
      </c>
      <c r="U31" s="20">
        <f t="shared" si="19"/>
        <v>0.60000000000000009</v>
      </c>
      <c r="V31" s="20">
        <f t="shared" si="20"/>
        <v>1</v>
      </c>
      <c r="X31" s="21">
        <f t="shared" si="4"/>
        <v>0.75500000000000012</v>
      </c>
      <c r="Y31" s="21">
        <f t="shared" si="5"/>
        <v>0.79500000000000015</v>
      </c>
      <c r="Z31" s="21">
        <f t="shared" si="6"/>
        <v>0.46000000000000008</v>
      </c>
      <c r="AA31" s="21">
        <f t="shared" si="7"/>
        <v>0.5</v>
      </c>
      <c r="AC31" s="21">
        <f t="shared" si="8"/>
        <v>0.62750000000000006</v>
      </c>
    </row>
    <row r="32" spans="2:29" x14ac:dyDescent="0.25">
      <c r="J32" s="20"/>
      <c r="K32" s="20"/>
      <c r="L32" s="20"/>
      <c r="M32" s="20"/>
      <c r="N32" s="20"/>
      <c r="O32" s="20"/>
      <c r="P32" s="20"/>
      <c r="Q32" s="20"/>
      <c r="S32" s="20"/>
      <c r="T32" s="20"/>
      <c r="U32" s="20"/>
      <c r="V32" s="20"/>
      <c r="X32" s="21"/>
      <c r="Y32" s="21"/>
      <c r="Z32" s="21"/>
      <c r="AA32" s="21"/>
    </row>
    <row r="33" spans="2:29" x14ac:dyDescent="0.25">
      <c r="B33">
        <v>0.9</v>
      </c>
      <c r="C33">
        <v>0</v>
      </c>
      <c r="D33">
        <v>0.3</v>
      </c>
      <c r="E33">
        <v>0.7</v>
      </c>
      <c r="F33">
        <v>0.4</v>
      </c>
      <c r="G33">
        <v>0.2</v>
      </c>
      <c r="J33" s="20">
        <f t="shared" si="9"/>
        <v>0.90500000000000003</v>
      </c>
      <c r="K33" s="20">
        <f t="shared" si="10"/>
        <v>0.78333333333333333</v>
      </c>
      <c r="L33" s="20">
        <f t="shared" si="11"/>
        <v>0.90500000000000003</v>
      </c>
      <c r="M33" s="20">
        <f t="shared" si="12"/>
        <v>1.1033333333333335</v>
      </c>
      <c r="N33" s="20">
        <f t="shared" si="13"/>
        <v>1.2</v>
      </c>
      <c r="O33" s="20">
        <f t="shared" si="14"/>
        <v>0.98</v>
      </c>
      <c r="P33" s="20">
        <f t="shared" si="15"/>
        <v>1.2</v>
      </c>
      <c r="Q33" s="20">
        <f t="shared" si="16"/>
        <v>1.3</v>
      </c>
      <c r="S33" s="20">
        <f t="shared" si="17"/>
        <v>-0.1216666666666667</v>
      </c>
      <c r="T33" s="20">
        <f t="shared" si="18"/>
        <v>0.19833333333333347</v>
      </c>
      <c r="U33" s="20">
        <f t="shared" si="19"/>
        <v>-0.21999999999999997</v>
      </c>
      <c r="V33" s="20">
        <f t="shared" si="20"/>
        <v>0.10000000000000009</v>
      </c>
      <c r="X33" s="21">
        <f t="shared" si="4"/>
        <v>0.84416666666666673</v>
      </c>
      <c r="Y33" s="21">
        <f t="shared" si="5"/>
        <v>1.0041666666666669</v>
      </c>
      <c r="Z33" s="21">
        <f t="shared" si="6"/>
        <v>1.0899999999999999</v>
      </c>
      <c r="AA33" s="21">
        <f t="shared" si="7"/>
        <v>1.25</v>
      </c>
      <c r="AC33" s="21">
        <f t="shared" si="8"/>
        <v>1.0470833333333334</v>
      </c>
    </row>
    <row r="34" spans="2:29" x14ac:dyDescent="0.25">
      <c r="B34">
        <v>1.2</v>
      </c>
      <c r="C34">
        <v>0</v>
      </c>
      <c r="D34">
        <v>-0.4</v>
      </c>
      <c r="E34">
        <v>0.8</v>
      </c>
      <c r="F34">
        <v>-0.1</v>
      </c>
      <c r="G34">
        <v>-0.1</v>
      </c>
      <c r="J34" s="20">
        <f t="shared" si="9"/>
        <v>1.1933333333333334</v>
      </c>
      <c r="K34" s="20">
        <f t="shared" si="10"/>
        <v>0.77833333333333332</v>
      </c>
      <c r="L34" s="20">
        <f t="shared" si="11"/>
        <v>1.1933333333333334</v>
      </c>
      <c r="M34" s="20">
        <f t="shared" si="12"/>
        <v>0.69833333333333336</v>
      </c>
      <c r="N34" s="20">
        <f t="shared" si="13"/>
        <v>0.79999999999999993</v>
      </c>
      <c r="O34" s="20">
        <f t="shared" si="14"/>
        <v>0.68</v>
      </c>
      <c r="P34" s="20">
        <f t="shared" si="15"/>
        <v>0.79999999999999993</v>
      </c>
      <c r="Q34" s="20">
        <f t="shared" si="16"/>
        <v>0.60000000000000009</v>
      </c>
      <c r="S34" s="20">
        <f t="shared" si="17"/>
        <v>-0.41500000000000004</v>
      </c>
      <c r="T34" s="20">
        <f t="shared" si="18"/>
        <v>-0.495</v>
      </c>
      <c r="U34" s="20">
        <f t="shared" si="19"/>
        <v>-0.11999999999999988</v>
      </c>
      <c r="V34" s="20">
        <f t="shared" si="20"/>
        <v>-0.19999999999999984</v>
      </c>
      <c r="X34" s="21">
        <f t="shared" si="4"/>
        <v>0.98583333333333334</v>
      </c>
      <c r="Y34" s="21">
        <f t="shared" si="5"/>
        <v>0.9458333333333333</v>
      </c>
      <c r="Z34" s="21">
        <f t="shared" si="6"/>
        <v>0.74</v>
      </c>
      <c r="AA34" s="21">
        <f t="shared" si="7"/>
        <v>0.7</v>
      </c>
      <c r="AC34" s="21">
        <f t="shared" si="8"/>
        <v>0.84291666666666676</v>
      </c>
    </row>
    <row r="35" spans="2:29" x14ac:dyDescent="0.25">
      <c r="B35">
        <v>1.2</v>
      </c>
      <c r="C35">
        <v>0.1</v>
      </c>
      <c r="D35">
        <v>-0.5</v>
      </c>
      <c r="E35">
        <v>0.9</v>
      </c>
      <c r="F35">
        <v>0.4</v>
      </c>
      <c r="G35">
        <v>0.2</v>
      </c>
      <c r="J35" s="20">
        <f t="shared" si="9"/>
        <v>1.2116666666666667</v>
      </c>
      <c r="K35" s="20">
        <f t="shared" si="10"/>
        <v>0.98333333333333328</v>
      </c>
      <c r="L35" s="20">
        <f t="shared" si="11"/>
        <v>1.2916666666666667</v>
      </c>
      <c r="M35" s="20">
        <f t="shared" si="12"/>
        <v>1.3033333333333335</v>
      </c>
      <c r="N35" s="20">
        <f t="shared" si="13"/>
        <v>0.72</v>
      </c>
      <c r="O35" s="20">
        <f t="shared" si="14"/>
        <v>1.18</v>
      </c>
      <c r="P35" s="20">
        <f t="shared" si="15"/>
        <v>0.8</v>
      </c>
      <c r="Q35" s="20">
        <f t="shared" si="16"/>
        <v>1.5</v>
      </c>
      <c r="S35" s="20">
        <f t="shared" si="17"/>
        <v>-0.22833333333333339</v>
      </c>
      <c r="T35" s="20">
        <f t="shared" si="18"/>
        <v>1.1666666666666714E-2</v>
      </c>
      <c r="U35" s="20">
        <f t="shared" si="19"/>
        <v>0.45999999999999996</v>
      </c>
      <c r="V35" s="20">
        <f t="shared" si="20"/>
        <v>0.7</v>
      </c>
      <c r="X35" s="21">
        <f t="shared" si="4"/>
        <v>1.0974999999999999</v>
      </c>
      <c r="Y35" s="21">
        <f t="shared" si="5"/>
        <v>1.2975000000000001</v>
      </c>
      <c r="Z35" s="21">
        <f t="shared" si="6"/>
        <v>0.95</v>
      </c>
      <c r="AA35" s="21">
        <f t="shared" si="7"/>
        <v>1.1499999999999999</v>
      </c>
      <c r="AC35" s="21">
        <f t="shared" si="8"/>
        <v>1.1237499999999998</v>
      </c>
    </row>
    <row r="36" spans="2:29" x14ac:dyDescent="0.25">
      <c r="B36">
        <v>1.2</v>
      </c>
      <c r="C36">
        <v>0.4</v>
      </c>
      <c r="D36">
        <v>-0.2</v>
      </c>
      <c r="E36">
        <v>1</v>
      </c>
      <c r="F36">
        <v>0.4</v>
      </c>
      <c r="G36">
        <v>-0.3</v>
      </c>
      <c r="J36" s="20">
        <f t="shared" si="9"/>
        <v>1.2766666666666666</v>
      </c>
      <c r="K36" s="20">
        <f t="shared" si="10"/>
        <v>1.0750000000000002</v>
      </c>
      <c r="L36" s="20">
        <f t="shared" si="11"/>
        <v>1.5966666666666667</v>
      </c>
      <c r="M36" s="20">
        <f t="shared" si="12"/>
        <v>1.395</v>
      </c>
      <c r="N36" s="20">
        <f t="shared" si="13"/>
        <v>1.08</v>
      </c>
      <c r="O36" s="20">
        <f t="shared" si="14"/>
        <v>0.78</v>
      </c>
      <c r="P36" s="20">
        <f t="shared" si="15"/>
        <v>1.4000000000000001</v>
      </c>
      <c r="Q36" s="20">
        <f t="shared" si="16"/>
        <v>1.0999999999999999</v>
      </c>
      <c r="S36" s="20">
        <f t="shared" si="17"/>
        <v>-0.20166666666666644</v>
      </c>
      <c r="T36" s="20">
        <f t="shared" si="18"/>
        <v>-0.20166666666666666</v>
      </c>
      <c r="U36" s="20">
        <f t="shared" si="19"/>
        <v>-0.30000000000000004</v>
      </c>
      <c r="V36" s="20">
        <f t="shared" si="20"/>
        <v>-0.30000000000000027</v>
      </c>
      <c r="X36" s="21">
        <f t="shared" si="4"/>
        <v>1.1758333333333333</v>
      </c>
      <c r="Y36" s="21">
        <f t="shared" si="5"/>
        <v>1.4958333333333333</v>
      </c>
      <c r="Z36" s="21">
        <f t="shared" si="6"/>
        <v>0.93</v>
      </c>
      <c r="AA36" s="21">
        <f t="shared" si="7"/>
        <v>1.25</v>
      </c>
      <c r="AC36" s="21">
        <f t="shared" si="8"/>
        <v>1.2129166666666666</v>
      </c>
    </row>
    <row r="37" spans="2:29" x14ac:dyDescent="0.25">
      <c r="B37">
        <v>1.1000000000000001</v>
      </c>
      <c r="C37">
        <v>-0.4</v>
      </c>
      <c r="D37">
        <v>-0.4</v>
      </c>
      <c r="E37">
        <v>0.3</v>
      </c>
      <c r="F37">
        <v>0</v>
      </c>
      <c r="G37">
        <v>0</v>
      </c>
      <c r="J37" s="20">
        <f t="shared" si="9"/>
        <v>1.0133333333333334</v>
      </c>
      <c r="K37" s="20">
        <f t="shared" si="10"/>
        <v>0.3</v>
      </c>
      <c r="L37" s="20">
        <f t="shared" si="11"/>
        <v>0.69333333333333336</v>
      </c>
      <c r="M37" s="20">
        <f t="shared" si="12"/>
        <v>0.3</v>
      </c>
      <c r="N37" s="20">
        <f t="shared" si="13"/>
        <v>0.62</v>
      </c>
      <c r="O37" s="20">
        <f t="shared" si="14"/>
        <v>0.3</v>
      </c>
      <c r="P37" s="20">
        <f t="shared" si="15"/>
        <v>0.30000000000000004</v>
      </c>
      <c r="Q37" s="20">
        <f t="shared" si="16"/>
        <v>0.3</v>
      </c>
      <c r="S37" s="20">
        <f t="shared" si="17"/>
        <v>-0.71333333333333337</v>
      </c>
      <c r="T37" s="20">
        <f t="shared" si="18"/>
        <v>-0.39333333333333337</v>
      </c>
      <c r="U37" s="20">
        <f t="shared" si="19"/>
        <v>-0.32</v>
      </c>
      <c r="V37" s="20">
        <f t="shared" si="20"/>
        <v>0</v>
      </c>
      <c r="X37" s="21">
        <f t="shared" si="4"/>
        <v>0.65666666666666673</v>
      </c>
      <c r="Y37" s="21">
        <f t="shared" si="5"/>
        <v>0.4966666666666667</v>
      </c>
      <c r="Z37" s="21">
        <f t="shared" si="6"/>
        <v>0.45999999999999996</v>
      </c>
      <c r="AA37" s="21">
        <f t="shared" si="7"/>
        <v>0.30000000000000004</v>
      </c>
      <c r="AC37" s="21">
        <f t="shared" si="8"/>
        <v>0.47833333333333333</v>
      </c>
    </row>
    <row r="38" spans="2:29" x14ac:dyDescent="0.25">
      <c r="B38">
        <v>0.9</v>
      </c>
      <c r="C38">
        <v>-0.4</v>
      </c>
      <c r="D38">
        <v>-0.4</v>
      </c>
      <c r="E38">
        <v>0.5</v>
      </c>
      <c r="F38">
        <v>-0.1</v>
      </c>
      <c r="G38">
        <v>0.2</v>
      </c>
      <c r="J38" s="20">
        <f t="shared" si="9"/>
        <v>0.81333333333333335</v>
      </c>
      <c r="K38" s="20">
        <f t="shared" si="10"/>
        <v>0.48333333333333334</v>
      </c>
      <c r="L38" s="20">
        <f t="shared" si="11"/>
        <v>0.49333333333333335</v>
      </c>
      <c r="M38" s="20">
        <f t="shared" si="12"/>
        <v>0.40333333333333338</v>
      </c>
      <c r="N38" s="20">
        <f t="shared" si="13"/>
        <v>0.42000000000000004</v>
      </c>
      <c r="O38" s="20">
        <f t="shared" si="14"/>
        <v>0.67999999999999994</v>
      </c>
      <c r="P38" s="20">
        <f t="shared" si="15"/>
        <v>9.9999999999999978E-2</v>
      </c>
      <c r="Q38" s="20">
        <f t="shared" si="16"/>
        <v>0.60000000000000009</v>
      </c>
      <c r="S38" s="20">
        <f t="shared" si="17"/>
        <v>-0.33</v>
      </c>
      <c r="T38" s="20">
        <f t="shared" si="18"/>
        <v>-8.9999999999999969E-2</v>
      </c>
      <c r="U38" s="20">
        <f t="shared" si="19"/>
        <v>0.2599999999999999</v>
      </c>
      <c r="V38" s="20">
        <f t="shared" si="20"/>
        <v>0.50000000000000011</v>
      </c>
      <c r="X38" s="21">
        <f t="shared" si="4"/>
        <v>0.64833333333333332</v>
      </c>
      <c r="Y38" s="21">
        <f t="shared" si="5"/>
        <v>0.44833333333333336</v>
      </c>
      <c r="Z38" s="21">
        <f t="shared" si="6"/>
        <v>0.55000000000000004</v>
      </c>
      <c r="AA38" s="21">
        <f t="shared" si="7"/>
        <v>0.35000000000000003</v>
      </c>
      <c r="AC38" s="21">
        <f t="shared" si="8"/>
        <v>0.4991666666666667</v>
      </c>
    </row>
    <row r="39" spans="2:29" x14ac:dyDescent="0.25">
      <c r="B39">
        <v>0.9</v>
      </c>
      <c r="C39">
        <v>-0.3</v>
      </c>
      <c r="D39">
        <v>-0.2</v>
      </c>
      <c r="E39">
        <v>0.6</v>
      </c>
      <c r="F39">
        <v>0.2</v>
      </c>
      <c r="G39">
        <v>0.1</v>
      </c>
      <c r="J39" s="20">
        <f t="shared" si="9"/>
        <v>0.83666666666666678</v>
      </c>
      <c r="K39" s="20">
        <f t="shared" si="10"/>
        <v>0.64166666666666672</v>
      </c>
      <c r="L39" s="20">
        <f t="shared" si="11"/>
        <v>0.59666666666666679</v>
      </c>
      <c r="M39" s="20">
        <f t="shared" si="12"/>
        <v>0.80166666666666675</v>
      </c>
      <c r="N39" s="20">
        <f t="shared" si="13"/>
        <v>0.64000000000000012</v>
      </c>
      <c r="O39" s="20">
        <f t="shared" si="14"/>
        <v>0.74</v>
      </c>
      <c r="P39" s="20">
        <f t="shared" si="15"/>
        <v>0.40000000000000008</v>
      </c>
      <c r="Q39" s="20">
        <f t="shared" si="16"/>
        <v>0.9</v>
      </c>
      <c r="S39" s="20">
        <f t="shared" si="17"/>
        <v>-0.19500000000000006</v>
      </c>
      <c r="T39" s="20">
        <f t="shared" si="18"/>
        <v>0.20499999999999996</v>
      </c>
      <c r="U39" s="20">
        <f t="shared" si="19"/>
        <v>9.9999999999999867E-2</v>
      </c>
      <c r="V39" s="20">
        <f t="shared" si="20"/>
        <v>0.49999999999999994</v>
      </c>
      <c r="X39" s="21">
        <f t="shared" si="4"/>
        <v>0.73916666666666675</v>
      </c>
      <c r="Y39" s="21">
        <f t="shared" si="5"/>
        <v>0.69916666666666671</v>
      </c>
      <c r="Z39" s="21">
        <f t="shared" si="6"/>
        <v>0.69000000000000006</v>
      </c>
      <c r="AA39" s="21">
        <f t="shared" si="7"/>
        <v>0.65</v>
      </c>
      <c r="AC39" s="21">
        <f t="shared" si="8"/>
        <v>0.69458333333333333</v>
      </c>
    </row>
    <row r="40" spans="2:29" x14ac:dyDescent="0.25">
      <c r="B40">
        <v>1.1000000000000001</v>
      </c>
      <c r="C40">
        <v>-0.2</v>
      </c>
      <c r="D40">
        <v>0.4</v>
      </c>
      <c r="E40">
        <v>0.5</v>
      </c>
      <c r="F40">
        <v>0.1</v>
      </c>
      <c r="G40">
        <v>-0.4</v>
      </c>
      <c r="J40" s="20">
        <f t="shared" si="9"/>
        <v>1.0666666666666667</v>
      </c>
      <c r="K40" s="20">
        <f t="shared" si="10"/>
        <v>0.51333333333333331</v>
      </c>
      <c r="L40" s="20">
        <f t="shared" si="11"/>
        <v>0.90666666666666684</v>
      </c>
      <c r="M40" s="20">
        <f t="shared" si="12"/>
        <v>0.59333333333333327</v>
      </c>
      <c r="N40" s="20">
        <f t="shared" si="13"/>
        <v>1.46</v>
      </c>
      <c r="O40" s="20">
        <f t="shared" si="14"/>
        <v>0.12</v>
      </c>
      <c r="P40" s="20">
        <f t="shared" si="15"/>
        <v>1.3000000000000003</v>
      </c>
      <c r="Q40" s="20">
        <f t="shared" si="16"/>
        <v>0.19999999999999996</v>
      </c>
      <c r="S40" s="20">
        <f t="shared" si="17"/>
        <v>-0.55333333333333334</v>
      </c>
      <c r="T40" s="20">
        <f t="shared" si="18"/>
        <v>-0.31333333333333357</v>
      </c>
      <c r="U40" s="20">
        <f t="shared" si="19"/>
        <v>-1.3399999999999999</v>
      </c>
      <c r="V40" s="20">
        <f t="shared" si="20"/>
        <v>-1.1000000000000003</v>
      </c>
      <c r="X40" s="21">
        <f t="shared" si="4"/>
        <v>0.79</v>
      </c>
      <c r="Y40" s="21">
        <f t="shared" si="5"/>
        <v>0.75</v>
      </c>
      <c r="Z40" s="21">
        <f t="shared" si="6"/>
        <v>0.79</v>
      </c>
      <c r="AA40" s="21">
        <f t="shared" si="7"/>
        <v>0.75000000000000011</v>
      </c>
      <c r="AC40" s="21">
        <f t="shared" si="8"/>
        <v>0.77</v>
      </c>
    </row>
    <row r="41" spans="2:29" x14ac:dyDescent="0.25">
      <c r="B41">
        <v>0.6</v>
      </c>
      <c r="C41">
        <v>-0.2</v>
      </c>
      <c r="D41">
        <v>0.5</v>
      </c>
      <c r="E41">
        <v>0.8</v>
      </c>
      <c r="F41">
        <v>0.1</v>
      </c>
      <c r="G41">
        <v>0.2</v>
      </c>
      <c r="J41" s="20">
        <f t="shared" si="9"/>
        <v>0.56833333333333325</v>
      </c>
      <c r="K41" s="20">
        <f t="shared" si="10"/>
        <v>0.82333333333333336</v>
      </c>
      <c r="L41" s="20">
        <f t="shared" si="11"/>
        <v>0.40833333333333333</v>
      </c>
      <c r="M41" s="20">
        <f t="shared" si="12"/>
        <v>0.90333333333333332</v>
      </c>
      <c r="N41" s="20">
        <f t="shared" si="13"/>
        <v>1.06</v>
      </c>
      <c r="O41" s="20">
        <f t="shared" si="14"/>
        <v>1.02</v>
      </c>
      <c r="P41" s="20">
        <f t="shared" si="15"/>
        <v>0.89999999999999991</v>
      </c>
      <c r="Q41" s="20">
        <f t="shared" si="16"/>
        <v>1.1000000000000001</v>
      </c>
      <c r="S41" s="20">
        <f t="shared" si="17"/>
        <v>0.25500000000000012</v>
      </c>
      <c r="T41" s="20">
        <f t="shared" si="18"/>
        <v>0.495</v>
      </c>
      <c r="U41" s="20">
        <f t="shared" si="19"/>
        <v>-4.0000000000000036E-2</v>
      </c>
      <c r="V41" s="20">
        <f t="shared" si="20"/>
        <v>0.20000000000000018</v>
      </c>
      <c r="X41" s="21">
        <f t="shared" si="4"/>
        <v>0.6958333333333333</v>
      </c>
      <c r="Y41" s="21">
        <f t="shared" si="5"/>
        <v>0.65583333333333327</v>
      </c>
      <c r="Z41" s="21">
        <f t="shared" si="6"/>
        <v>1.04</v>
      </c>
      <c r="AA41" s="21">
        <f t="shared" si="7"/>
        <v>1</v>
      </c>
      <c r="AC41" s="21">
        <f t="shared" si="8"/>
        <v>0.84791666666666665</v>
      </c>
    </row>
    <row r="42" spans="2:29" x14ac:dyDescent="0.25">
      <c r="B42">
        <v>0.6</v>
      </c>
      <c r="C42">
        <v>-0.2</v>
      </c>
      <c r="D42">
        <v>0.5</v>
      </c>
      <c r="E42">
        <v>0.8</v>
      </c>
      <c r="F42">
        <v>0.1</v>
      </c>
      <c r="G42">
        <v>0.2</v>
      </c>
      <c r="J42" s="20">
        <f t="shared" si="9"/>
        <v>0.56833333333333325</v>
      </c>
      <c r="K42" s="20">
        <f t="shared" si="10"/>
        <v>0.82333333333333336</v>
      </c>
      <c r="L42" s="20">
        <f t="shared" si="11"/>
        <v>0.40833333333333333</v>
      </c>
      <c r="M42" s="20">
        <f t="shared" si="12"/>
        <v>0.90333333333333332</v>
      </c>
      <c r="N42" s="20">
        <f t="shared" si="13"/>
        <v>1.06</v>
      </c>
      <c r="O42" s="20">
        <f t="shared" si="14"/>
        <v>1.02</v>
      </c>
      <c r="P42" s="20">
        <f t="shared" si="15"/>
        <v>0.89999999999999991</v>
      </c>
      <c r="Q42" s="20">
        <f t="shared" si="16"/>
        <v>1.1000000000000001</v>
      </c>
      <c r="S42" s="20">
        <f t="shared" si="17"/>
        <v>0.25500000000000012</v>
      </c>
      <c r="T42" s="20">
        <f t="shared" si="18"/>
        <v>0.495</v>
      </c>
      <c r="U42" s="20">
        <f t="shared" si="19"/>
        <v>-4.0000000000000036E-2</v>
      </c>
      <c r="V42" s="20">
        <f t="shared" si="20"/>
        <v>0.20000000000000018</v>
      </c>
      <c r="X42" s="21">
        <f t="shared" si="4"/>
        <v>0.6958333333333333</v>
      </c>
      <c r="Y42" s="21">
        <f t="shared" si="5"/>
        <v>0.65583333333333327</v>
      </c>
      <c r="Z42" s="21">
        <f t="shared" si="6"/>
        <v>1.04</v>
      </c>
      <c r="AA42" s="21">
        <f t="shared" si="7"/>
        <v>1</v>
      </c>
      <c r="AC42" s="21">
        <f>AVERAGE(X42:AA42)</f>
        <v>0.84791666666666665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Summary (stddev)</vt:lpstr>
      <vt:lpstr>UCBT_lin2C_6par</vt:lpstr>
      <vt:lpstr>6par_calc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2014-11-15T17:21:56Z</dcterms:modified>
</cp:coreProperties>
</file>