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minimized="1" xWindow="-80" yWindow="-80" windowWidth="16800" windowHeight="20460" tabRatio="500"/>
  </bookViews>
  <sheets>
    <sheet name="part a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4" i="1"/>
  <c r="U5"/>
  <c r="U6"/>
  <c r="U7"/>
  <c r="U8"/>
  <c r="U3"/>
  <c r="T4"/>
  <c r="T5"/>
  <c r="T6"/>
  <c r="T7"/>
  <c r="T8"/>
  <c r="T3"/>
  <c r="N4"/>
  <c r="N5"/>
  <c r="N6"/>
  <c r="N7"/>
  <c r="N8"/>
  <c r="N9"/>
  <c r="N10"/>
  <c r="N3"/>
  <c r="M4"/>
  <c r="M5"/>
  <c r="M6"/>
  <c r="M7"/>
  <c r="M8"/>
  <c r="M9"/>
  <c r="M10"/>
  <c r="M3"/>
  <c r="H3"/>
  <c r="E11"/>
  <c r="D11"/>
  <c r="C11"/>
  <c r="B4"/>
  <c r="G4"/>
  <c r="B5"/>
  <c r="C5"/>
  <c r="D5"/>
  <c r="E5"/>
  <c r="G5"/>
  <c r="B6"/>
  <c r="C6"/>
  <c r="D6"/>
  <c r="E6"/>
  <c r="G6"/>
  <c r="B7"/>
  <c r="C7"/>
  <c r="D7"/>
  <c r="E7"/>
  <c r="G7"/>
  <c r="B8"/>
  <c r="C8"/>
  <c r="D8"/>
  <c r="E8"/>
  <c r="G8"/>
  <c r="B9"/>
  <c r="C9"/>
  <c r="D9"/>
  <c r="E9"/>
  <c r="G9"/>
  <c r="B10"/>
  <c r="C10"/>
  <c r="D10"/>
  <c r="E10"/>
  <c r="G10"/>
  <c r="B11"/>
  <c r="G11"/>
  <c r="B12"/>
  <c r="G12"/>
  <c r="B3"/>
  <c r="G3"/>
  <c r="F4"/>
  <c r="F5"/>
  <c r="F6"/>
  <c r="F7"/>
  <c r="F8"/>
  <c r="F9"/>
  <c r="F10"/>
  <c r="F11"/>
  <c r="F12"/>
  <c r="F3"/>
</calcChain>
</file>

<file path=xl/sharedStrings.xml><?xml version="1.0" encoding="utf-8"?>
<sst xmlns="http://schemas.openxmlformats.org/spreadsheetml/2006/main" count="14" uniqueCount="9">
  <si>
    <t>Frequency</t>
    <phoneticPr fontId="1" type="noConversion"/>
  </si>
  <si>
    <t>Amplitude</t>
    <phoneticPr fontId="1" type="noConversion"/>
  </si>
  <si>
    <t>average</t>
    <phoneticPr fontId="1" type="noConversion"/>
  </si>
  <si>
    <t>error</t>
    <phoneticPr fontId="1" type="noConversion"/>
  </si>
  <si>
    <t>Least Damped</t>
    <phoneticPr fontId="1" type="noConversion"/>
  </si>
  <si>
    <t>Amplitude</t>
    <phoneticPr fontId="1" type="noConversion"/>
  </si>
  <si>
    <t>average</t>
    <phoneticPr fontId="1" type="noConversion"/>
  </si>
  <si>
    <t>error</t>
    <phoneticPr fontId="1" type="noConversion"/>
  </si>
  <si>
    <t>Most Damped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</si>
</sst>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2"/>
      <name val="Times New Roman"/>
    </font>
    <font>
      <sz val="8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12"/>
  <sheetViews>
    <sheetView tabSelected="1" view="pageLayout" workbookViewId="0">
      <selection activeCell="D40" sqref="D40"/>
    </sheetView>
  </sheetViews>
  <sheetFormatPr baseColWidth="10" defaultRowHeight="15"/>
  <cols>
    <col min="7" max="7" width="12.6640625" bestFit="1" customWidth="1"/>
  </cols>
  <sheetData>
    <row r="1" spans="1:21">
      <c r="A1">
        <v>1</v>
      </c>
      <c r="B1" t="s">
        <v>4</v>
      </c>
      <c r="H1">
        <v>2</v>
      </c>
      <c r="O1">
        <v>3</v>
      </c>
      <c r="P1" t="s">
        <v>8</v>
      </c>
    </row>
    <row r="2" spans="1:21">
      <c r="A2" t="s">
        <v>0</v>
      </c>
      <c r="B2" t="s">
        <v>1</v>
      </c>
      <c r="F2" t="s">
        <v>2</v>
      </c>
      <c r="G2" t="s">
        <v>3</v>
      </c>
      <c r="H2" t="s">
        <v>0</v>
      </c>
      <c r="I2" t="s">
        <v>1</v>
      </c>
      <c r="M2" t="s">
        <v>2</v>
      </c>
      <c r="N2" t="s">
        <v>3</v>
      </c>
      <c r="O2" t="s">
        <v>0</v>
      </c>
      <c r="P2" t="s">
        <v>5</v>
      </c>
      <c r="T2" t="s">
        <v>6</v>
      </c>
      <c r="U2" t="s">
        <v>7</v>
      </c>
    </row>
    <row r="3" spans="1:21">
      <c r="A3">
        <v>0.75</v>
      </c>
      <c r="B3">
        <f>0.025/2</f>
        <v>1.2500000000000001E-2</v>
      </c>
      <c r="F3">
        <f>AVERAGE(B3:E3)</f>
        <v>1.2500000000000001E-2</v>
      </c>
      <c r="G3" t="e">
        <f>STDEV(B3:E3)</f>
        <v>#DIV/0!</v>
      </c>
      <c r="H3">
        <f>0.64</f>
        <v>0.64</v>
      </c>
      <c r="I3">
        <v>1.2460000000000001E-2</v>
      </c>
      <c r="J3">
        <v>1.248E-2</v>
      </c>
      <c r="M3">
        <f>AVERAGE(I3:L3)</f>
        <v>1.247E-2</v>
      </c>
      <c r="N3">
        <f>STDEV(I3:L3)</f>
        <v>1.414213562422561E-5</v>
      </c>
      <c r="O3">
        <v>0.59</v>
      </c>
      <c r="P3">
        <v>3.8039999999999997E-2</v>
      </c>
      <c r="Q3">
        <v>3.4200000000000001E-2</v>
      </c>
      <c r="T3">
        <f>AVERAGE(P3:S3)</f>
        <v>3.6119999999999999E-2</v>
      </c>
      <c r="U3">
        <f>STDEV(P3:S3)</f>
        <v>2.7152900397563648E-3</v>
      </c>
    </row>
    <row r="4" spans="1:21">
      <c r="A4">
        <v>0.78</v>
      </c>
      <c r="B4">
        <f>0.052/2</f>
        <v>2.5999999999999999E-2</v>
      </c>
      <c r="F4">
        <f t="shared" ref="F4:F12" si="0">AVERAGE(B4:E4)</f>
        <v>2.5999999999999999E-2</v>
      </c>
      <c r="G4" t="e">
        <f t="shared" ref="G4:G12" si="1">STDEV(B4:E4)</f>
        <v>#DIV/0!</v>
      </c>
      <c r="H4">
        <v>0.66</v>
      </c>
      <c r="I4">
        <v>2.3460000000000002E-2</v>
      </c>
      <c r="J4">
        <v>2.2370000000000001E-2</v>
      </c>
      <c r="M4">
        <f t="shared" ref="M4:M10" si="2">AVERAGE(I4:L4)</f>
        <v>2.2915000000000001E-2</v>
      </c>
      <c r="N4">
        <f t="shared" ref="N4:N10" si="3">STDEV(I4:L4)</f>
        <v>7.7074639149336637E-4</v>
      </c>
      <c r="O4">
        <v>0.59499999999999997</v>
      </c>
      <c r="P4">
        <v>4.8439999999999997E-2</v>
      </c>
      <c r="Q4">
        <v>4.8219999999999999E-2</v>
      </c>
      <c r="R4">
        <v>4.8280000000000003E-2</v>
      </c>
      <c r="T4">
        <f t="shared" ref="T4:T8" si="4">AVERAGE(P4:S4)</f>
        <v>4.831333333333334E-2</v>
      </c>
      <c r="U4">
        <f t="shared" ref="U4:U8" si="5">STDEV(P4:S4)</f>
        <v>1.1372481405869198E-4</v>
      </c>
    </row>
    <row r="5" spans="1:21">
      <c r="A5">
        <v>0.78500000000000003</v>
      </c>
      <c r="B5">
        <f>0.066/2</f>
        <v>3.3000000000000002E-2</v>
      </c>
      <c r="C5">
        <f>0.055/2</f>
        <v>2.75E-2</v>
      </c>
      <c r="D5">
        <f>0.055/2</f>
        <v>2.75E-2</v>
      </c>
      <c r="E5">
        <f>0.055/2</f>
        <v>2.75E-2</v>
      </c>
      <c r="F5">
        <f t="shared" si="0"/>
        <v>2.8874999999999998E-2</v>
      </c>
      <c r="G5">
        <f t="shared" si="1"/>
        <v>2.7500000000000345E-3</v>
      </c>
      <c r="H5">
        <v>0.67</v>
      </c>
      <c r="I5">
        <v>3.5749999999999997E-2</v>
      </c>
      <c r="J5">
        <v>3.5430000000000003E-2</v>
      </c>
      <c r="M5">
        <f t="shared" si="2"/>
        <v>3.5589999999999997E-2</v>
      </c>
      <c r="N5">
        <f t="shared" si="3"/>
        <v>2.2627416998090158E-4</v>
      </c>
      <c r="O5">
        <v>0.6</v>
      </c>
      <c r="P5">
        <v>5.6599999999999998E-2</v>
      </c>
      <c r="Q5">
        <v>5.8599999999999999E-2</v>
      </c>
      <c r="R5">
        <v>5.9130000000000002E-2</v>
      </c>
      <c r="S5">
        <v>5.8889999999999998E-2</v>
      </c>
      <c r="T5">
        <f t="shared" si="4"/>
        <v>5.8304999999999996E-2</v>
      </c>
      <c r="U5">
        <f t="shared" si="5"/>
        <v>1.1571372721794443E-3</v>
      </c>
    </row>
    <row r="6" spans="1:21">
      <c r="A6">
        <v>0.79</v>
      </c>
      <c r="B6">
        <f>0.095/2</f>
        <v>4.7500000000000001E-2</v>
      </c>
      <c r="C6">
        <f>0.066/2</f>
        <v>3.3000000000000002E-2</v>
      </c>
      <c r="D6">
        <f>0.065/2</f>
        <v>3.2500000000000001E-2</v>
      </c>
      <c r="E6">
        <f>0.064/2</f>
        <v>3.2000000000000001E-2</v>
      </c>
      <c r="F6">
        <f t="shared" si="0"/>
        <v>3.6250000000000004E-2</v>
      </c>
      <c r="G6">
        <f t="shared" si="1"/>
        <v>7.5111028928291305E-3</v>
      </c>
      <c r="H6">
        <v>0.67500000000000004</v>
      </c>
      <c r="I6">
        <v>4.4080000000000001E-2</v>
      </c>
      <c r="J6">
        <v>4.5289999999999997E-2</v>
      </c>
      <c r="M6">
        <f t="shared" si="2"/>
        <v>4.4685000000000002E-2</v>
      </c>
      <c r="N6">
        <f t="shared" si="3"/>
        <v>8.555992052349914E-4</v>
      </c>
      <c r="O6">
        <v>0.60499999999999998</v>
      </c>
      <c r="P6">
        <v>5.2819999999999999E-2</v>
      </c>
      <c r="Q6">
        <v>5.4089999999999999E-2</v>
      </c>
      <c r="R6">
        <v>5.3949999999999998E-2</v>
      </c>
      <c r="T6">
        <f t="shared" si="4"/>
        <v>5.3620000000000001E-2</v>
      </c>
      <c r="U6">
        <f t="shared" si="5"/>
        <v>6.963476143416117E-4</v>
      </c>
    </row>
    <row r="7" spans="1:21">
      <c r="A7">
        <v>0.79500000000000004</v>
      </c>
      <c r="B7">
        <f>0.086/2</f>
        <v>4.2999999999999997E-2</v>
      </c>
      <c r="C7">
        <f>0.086/2</f>
        <v>4.2999999999999997E-2</v>
      </c>
      <c r="D7">
        <f>0.089/2</f>
        <v>4.4499999999999998E-2</v>
      </c>
      <c r="E7">
        <f>0.078/2</f>
        <v>3.9E-2</v>
      </c>
      <c r="F7">
        <f t="shared" si="0"/>
        <v>4.2375000000000003E-2</v>
      </c>
      <c r="G7">
        <f t="shared" si="1"/>
        <v>2.3584952830140431E-3</v>
      </c>
      <c r="H7">
        <v>0.68</v>
      </c>
      <c r="I7">
        <v>5.0849999999999999E-2</v>
      </c>
      <c r="J7">
        <v>5.3699999999999998E-2</v>
      </c>
      <c r="K7">
        <v>5.3870000000000001E-2</v>
      </c>
      <c r="L7">
        <v>5.3690000000000002E-2</v>
      </c>
      <c r="M7">
        <f t="shared" si="2"/>
        <v>5.3027500000000005E-2</v>
      </c>
      <c r="N7">
        <f t="shared" si="3"/>
        <v>1.4540145574694066E-3</v>
      </c>
      <c r="O7">
        <v>0.61</v>
      </c>
      <c r="P7">
        <v>4.0969999999999999E-2</v>
      </c>
      <c r="Q7">
        <v>4.0800000000000003E-2</v>
      </c>
      <c r="T7">
        <f t="shared" si="4"/>
        <v>4.0885000000000005E-2</v>
      </c>
      <c r="U7">
        <f t="shared" si="5"/>
        <v>1.202081527996605E-4</v>
      </c>
    </row>
    <row r="8" spans="1:21">
      <c r="A8">
        <v>0.8</v>
      </c>
      <c r="B8">
        <f>0.091/2</f>
        <v>4.5499999999999999E-2</v>
      </c>
      <c r="C8">
        <f>0.049</f>
        <v>4.9000000000000002E-2</v>
      </c>
      <c r="D8">
        <f>0.093/2</f>
        <v>4.65E-2</v>
      </c>
      <c r="E8">
        <f>0.091/2</f>
        <v>4.5499999999999999E-2</v>
      </c>
      <c r="F8">
        <f t="shared" si="0"/>
        <v>4.6625E-2</v>
      </c>
      <c r="G8">
        <f t="shared" si="1"/>
        <v>1.6520189667998684E-3</v>
      </c>
      <c r="H8">
        <v>0.68500000000000005</v>
      </c>
      <c r="I8">
        <v>5.219E-2</v>
      </c>
      <c r="J8">
        <v>5.1110000000000003E-2</v>
      </c>
      <c r="K8">
        <v>5.2109999999999997E-2</v>
      </c>
      <c r="L8">
        <v>5.2069999999999998E-2</v>
      </c>
      <c r="M8">
        <f t="shared" si="2"/>
        <v>5.1869999999999999E-2</v>
      </c>
      <c r="N8">
        <f t="shared" si="3"/>
        <v>5.0911688245423349E-4</v>
      </c>
      <c r="O8">
        <v>0.62</v>
      </c>
      <c r="P8">
        <v>2.3599999999999999E-2</v>
      </c>
      <c r="T8">
        <f t="shared" si="4"/>
        <v>2.3599999999999999E-2</v>
      </c>
      <c r="U8" t="e">
        <f t="shared" si="5"/>
        <v>#DIV/0!</v>
      </c>
    </row>
    <row r="9" spans="1:21">
      <c r="A9">
        <v>0.80500000000000005</v>
      </c>
      <c r="B9">
        <f>0.097/2</f>
        <v>4.8500000000000001E-2</v>
      </c>
      <c r="C9">
        <f>0.097/2</f>
        <v>4.8500000000000001E-2</v>
      </c>
      <c r="D9">
        <f>0.099/2</f>
        <v>4.9500000000000002E-2</v>
      </c>
      <c r="E9">
        <f>0.097/2</f>
        <v>4.8500000000000001E-2</v>
      </c>
      <c r="F9">
        <f t="shared" si="0"/>
        <v>4.8750000000000002E-2</v>
      </c>
      <c r="G9">
        <f t="shared" si="1"/>
        <v>5.0000000000025003E-4</v>
      </c>
      <c r="H9">
        <v>0.69</v>
      </c>
      <c r="I9">
        <v>4.2959999999999998E-2</v>
      </c>
      <c r="J9">
        <v>4.3389999999999998E-2</v>
      </c>
      <c r="M9">
        <f t="shared" si="2"/>
        <v>4.3174999999999998E-2</v>
      </c>
      <c r="N9">
        <f t="shared" si="3"/>
        <v>3.0405591591035376E-4</v>
      </c>
    </row>
    <row r="10" spans="1:21">
      <c r="A10">
        <v>0.81</v>
      </c>
      <c r="B10">
        <f>0.091/2</f>
        <v>4.5499999999999999E-2</v>
      </c>
      <c r="C10">
        <f>0.095/2</f>
        <v>4.7500000000000001E-2</v>
      </c>
      <c r="D10">
        <f>0.093/2</f>
        <v>4.65E-2</v>
      </c>
      <c r="E10">
        <f>0.093/2</f>
        <v>4.65E-2</v>
      </c>
      <c r="F10">
        <f t="shared" si="0"/>
        <v>4.65E-2</v>
      </c>
      <c r="G10">
        <f t="shared" si="1"/>
        <v>8.1649658092778016E-4</v>
      </c>
      <c r="H10">
        <v>0.7</v>
      </c>
      <c r="I10">
        <v>2.7300000000000001E-2</v>
      </c>
      <c r="J10">
        <v>2.708E-2</v>
      </c>
      <c r="K10">
        <v>2.75E-2</v>
      </c>
      <c r="L10">
        <v>2.7539999999999999E-2</v>
      </c>
      <c r="M10">
        <f t="shared" si="2"/>
        <v>2.7354999999999997E-2</v>
      </c>
      <c r="N10">
        <f t="shared" si="3"/>
        <v>2.1126602503365109E-4</v>
      </c>
    </row>
    <row r="11" spans="1:21">
      <c r="A11">
        <v>0.82</v>
      </c>
      <c r="B11">
        <f>0.094/2</f>
        <v>4.7E-2</v>
      </c>
      <c r="C11">
        <f>0.075/2</f>
        <v>3.7499999999999999E-2</v>
      </c>
      <c r="D11">
        <f>0.03523</f>
        <v>3.5229999999999997E-2</v>
      </c>
      <c r="E11">
        <f>0.03441</f>
        <v>3.4410000000000003E-2</v>
      </c>
      <c r="F11">
        <f t="shared" si="0"/>
        <v>3.8535E-2</v>
      </c>
      <c r="G11">
        <f t="shared" si="1"/>
        <v>5.7926994283034284E-3</v>
      </c>
    </row>
    <row r="12" spans="1:21">
      <c r="A12">
        <v>0.84</v>
      </c>
      <c r="B12">
        <f>0.041/2</f>
        <v>2.0500000000000001E-2</v>
      </c>
      <c r="F12">
        <f t="shared" si="0"/>
        <v>2.0500000000000001E-2</v>
      </c>
      <c r="G12" t="e">
        <f t="shared" si="1"/>
        <v>#DIV/0!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a</vt:lpstr>
    </vt:vector>
  </TitlesOfParts>
  <Company>University of Chicago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Grigoriy Abramov</dc:creator>
  <cp:lastModifiedBy>Grigoriy Abramov</cp:lastModifiedBy>
  <dcterms:created xsi:type="dcterms:W3CDTF">2017-04-12T21:32:27Z</dcterms:created>
  <dcterms:modified xsi:type="dcterms:W3CDTF">2017-04-13T02:40:02Z</dcterms:modified>
</cp:coreProperties>
</file>