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ohac\Documents\Bohac-EPA\technology projects\Atkinson Cycle - Dan Barba\SkyActiv engine data\"/>
    </mc:Choice>
  </mc:AlternateContent>
  <bookViews>
    <workbookView xWindow="0" yWindow="0" windowWidth="28800" windowHeight="13404" tabRatio="886"/>
  </bookViews>
  <sheets>
    <sheet name="1.5 Honda Civic" sheetId="11" r:id="rId1"/>
    <sheet name="2.5 Ecotec_v1" sheetId="4" r:id="rId2"/>
    <sheet name="2.5 Ecotec_v2" sheetId="1" r:id="rId3"/>
    <sheet name="2.5 Ecotec_v3" sheetId="5" r:id="rId4"/>
    <sheet name="2.5 Ecotec_v4" sheetId="6" r:id="rId5"/>
    <sheet name="2.0 SkyActiv-G_v2" sheetId="2" r:id="rId6"/>
    <sheet name="2.0 SkyActiv-G_v4" sheetId="3" r:id="rId7"/>
    <sheet name="2.7 F150_v1" sheetId="7" r:id="rId8"/>
    <sheet name="2.7  F150_v2" sheetId="8" r:id="rId9"/>
    <sheet name="2.7  F150_v3" sheetId="9" r:id="rId10"/>
    <sheet name="2.7 F150_v4" sheetId="10" r:id="rId11"/>
  </sheets>
  <definedNames>
    <definedName name="_xlnm._FilterDatabase" localSheetId="1" hidden="1">'2.5 Ecotec_v1'!$E$7:$E$153</definedName>
    <definedName name="_xlnm._FilterDatabase" localSheetId="2" hidden="1">'2.5 Ecotec_v2'!$E$4:$E$150</definedName>
    <definedName name="_xlnm._FilterDatabase" localSheetId="3" hidden="1">'2.5 Ecotec_v3'!$E$4:$E$150</definedName>
    <definedName name="_xlnm._FilterDatabase" localSheetId="4" hidden="1">'2.5 Ecotec_v4'!$E$4:$E$150</definedName>
  </definedNames>
  <calcPr calcId="171027"/>
</workbook>
</file>

<file path=xl/calcChain.xml><?xml version="1.0" encoding="utf-8"?>
<calcChain xmlns="http://schemas.openxmlformats.org/spreadsheetml/2006/main">
  <c r="S209" i="11" l="1"/>
  <c r="S208" i="11"/>
  <c r="S120" i="11" l="1"/>
  <c r="S119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5" i="11"/>
  <c r="S104" i="11"/>
  <c r="S206" i="11"/>
  <c r="S205" i="11"/>
  <c r="S204" i="11"/>
  <c r="S203" i="11"/>
  <c r="S202" i="11"/>
  <c r="S201" i="11"/>
  <c r="S200" i="11"/>
  <c r="S199" i="11"/>
  <c r="S198" i="11"/>
  <c r="S197" i="11"/>
  <c r="S196" i="11"/>
  <c r="S195" i="11"/>
  <c r="S194" i="11"/>
  <c r="S193" i="11"/>
  <c r="S192" i="11"/>
  <c r="S191" i="11"/>
  <c r="S190" i="11"/>
  <c r="S189" i="11"/>
  <c r="S188" i="11"/>
  <c r="S187" i="11"/>
  <c r="S186" i="11"/>
  <c r="S185" i="11"/>
  <c r="S184" i="11"/>
  <c r="S183" i="11"/>
  <c r="S182" i="11"/>
  <c r="S181" i="11"/>
  <c r="S180" i="11"/>
  <c r="S179" i="11"/>
  <c r="S178" i="11"/>
  <c r="S177" i="11"/>
  <c r="S176" i="11"/>
  <c r="S175" i="11"/>
  <c r="S174" i="11"/>
  <c r="S173" i="11"/>
  <c r="S172" i="11"/>
  <c r="S171" i="11"/>
  <c r="S170" i="11"/>
  <c r="S169" i="11"/>
  <c r="S168" i="11"/>
  <c r="S167" i="11"/>
  <c r="S166" i="11"/>
  <c r="S165" i="11"/>
  <c r="S164" i="11"/>
  <c r="S163" i="11"/>
  <c r="S162" i="11"/>
  <c r="S161" i="11"/>
  <c r="S160" i="11"/>
  <c r="S159" i="11"/>
  <c r="S158" i="11"/>
  <c r="S157" i="11"/>
  <c r="S156" i="11"/>
  <c r="S155" i="11"/>
  <c r="S154" i="11"/>
  <c r="S153" i="11"/>
  <c r="S152" i="11"/>
  <c r="S151" i="11"/>
  <c r="S150" i="11"/>
  <c r="S149" i="11"/>
  <c r="S148" i="11"/>
  <c r="S147" i="11"/>
  <c r="S146" i="11"/>
  <c r="S145" i="11"/>
  <c r="S144" i="11"/>
  <c r="S143" i="11"/>
  <c r="S142" i="11"/>
  <c r="S141" i="11"/>
  <c r="S140" i="11"/>
  <c r="S139" i="11"/>
  <c r="S138" i="11"/>
  <c r="S137" i="11"/>
  <c r="S136" i="11"/>
  <c r="S135" i="11"/>
  <c r="S134" i="11"/>
  <c r="S133" i="11"/>
  <c r="S132" i="11"/>
  <c r="S131" i="11"/>
  <c r="S130" i="11"/>
  <c r="S129" i="11"/>
  <c r="S128" i="11"/>
  <c r="S127" i="11"/>
  <c r="S126" i="11"/>
  <c r="S125" i="11"/>
  <c r="S124" i="11"/>
  <c r="S123" i="11"/>
  <c r="S122" i="11"/>
  <c r="S121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N206" i="11"/>
  <c r="N205" i="11"/>
  <c r="N204" i="11"/>
  <c r="N203" i="11"/>
  <c r="N202" i="11"/>
  <c r="N201" i="11"/>
  <c r="N200" i="11"/>
  <c r="N199" i="11"/>
  <c r="N198" i="11"/>
  <c r="N197" i="11"/>
  <c r="N196" i="11"/>
  <c r="N195" i="11"/>
  <c r="N194" i="11"/>
  <c r="N193" i="11"/>
  <c r="N192" i="11"/>
  <c r="N191" i="11"/>
  <c r="N190" i="11"/>
  <c r="N189" i="11"/>
  <c r="N188" i="11"/>
  <c r="N187" i="11"/>
  <c r="N186" i="11"/>
  <c r="N185" i="11"/>
  <c r="N184" i="11"/>
  <c r="N183" i="11"/>
  <c r="N182" i="11"/>
  <c r="N181" i="11"/>
  <c r="N180" i="11"/>
  <c r="N179" i="11"/>
  <c r="N178" i="11"/>
  <c r="N177" i="11"/>
  <c r="N176" i="1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63" i="11"/>
  <c r="N162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8" i="11"/>
  <c r="N147" i="11"/>
  <c r="N146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M8" i="4"/>
  <c r="T189" i="10" l="1"/>
  <c r="T188" i="10"/>
  <c r="T186" i="10"/>
  <c r="T185" i="10"/>
  <c r="T184" i="10"/>
  <c r="T183" i="10"/>
  <c r="T182" i="10"/>
  <c r="T181" i="10"/>
  <c r="T180" i="10"/>
  <c r="T179" i="10"/>
  <c r="T178" i="10"/>
  <c r="T177" i="10"/>
  <c r="T176" i="10"/>
  <c r="T175" i="10"/>
  <c r="T174" i="10"/>
  <c r="T173" i="10"/>
  <c r="T172" i="10"/>
  <c r="T171" i="10"/>
  <c r="T170" i="10"/>
  <c r="T169" i="10"/>
  <c r="T168" i="10"/>
  <c r="T167" i="10"/>
  <c r="T166" i="10"/>
  <c r="T165" i="10"/>
  <c r="T164" i="10"/>
  <c r="T163" i="10"/>
  <c r="T162" i="10"/>
  <c r="T161" i="10"/>
  <c r="T160" i="10"/>
  <c r="T159" i="10"/>
  <c r="T158" i="10"/>
  <c r="T157" i="10"/>
  <c r="T156" i="10"/>
  <c r="T155" i="10"/>
  <c r="T154" i="10"/>
  <c r="T153" i="10"/>
  <c r="T152" i="10"/>
  <c r="T151" i="10"/>
  <c r="T150" i="10"/>
  <c r="T149" i="10"/>
  <c r="T148" i="10"/>
  <c r="T147" i="10"/>
  <c r="T146" i="10"/>
  <c r="T145" i="10"/>
  <c r="T144" i="10"/>
  <c r="T143" i="10"/>
  <c r="T142" i="10"/>
  <c r="T141" i="10"/>
  <c r="T140" i="10"/>
  <c r="T139" i="10"/>
  <c r="T138" i="10"/>
  <c r="T137" i="10"/>
  <c r="T136" i="10"/>
  <c r="T135" i="10"/>
  <c r="T134" i="10"/>
  <c r="T133" i="10"/>
  <c r="T132" i="10"/>
  <c r="T131" i="10"/>
  <c r="T130" i="10"/>
  <c r="T129" i="10"/>
  <c r="T128" i="10"/>
  <c r="T127" i="10"/>
  <c r="T126" i="10"/>
  <c r="T125" i="10"/>
  <c r="T124" i="10"/>
  <c r="T123" i="10"/>
  <c r="T122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U143" i="3"/>
  <c r="U142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S189" i="10"/>
  <c r="S188" i="10"/>
  <c r="R186" i="10"/>
  <c r="S186" i="10" s="1"/>
  <c r="Q186" i="10"/>
  <c r="S185" i="10"/>
  <c r="R185" i="10"/>
  <c r="Q185" i="10"/>
  <c r="R184" i="10"/>
  <c r="S184" i="10" s="1"/>
  <c r="Q184" i="10"/>
  <c r="R183" i="10"/>
  <c r="S183" i="10" s="1"/>
  <c r="Q183" i="10"/>
  <c r="R182" i="10"/>
  <c r="S182" i="10" s="1"/>
  <c r="Q182" i="10"/>
  <c r="S181" i="10"/>
  <c r="R181" i="10"/>
  <c r="Q181" i="10"/>
  <c r="R180" i="10"/>
  <c r="S180" i="10" s="1"/>
  <c r="Q180" i="10"/>
  <c r="R179" i="10"/>
  <c r="S179" i="10" s="1"/>
  <c r="Q179" i="10"/>
  <c r="R178" i="10"/>
  <c r="S178" i="10" s="1"/>
  <c r="Q178" i="10"/>
  <c r="S177" i="10"/>
  <c r="R177" i="10"/>
  <c r="Q177" i="10"/>
  <c r="R176" i="10"/>
  <c r="S176" i="10" s="1"/>
  <c r="Q176" i="10"/>
  <c r="R175" i="10"/>
  <c r="S175" i="10" s="1"/>
  <c r="Q175" i="10"/>
  <c r="R174" i="10"/>
  <c r="S174" i="10" s="1"/>
  <c r="Q174" i="10"/>
  <c r="S173" i="10"/>
  <c r="R173" i="10"/>
  <c r="Q173" i="10"/>
  <c r="R172" i="10"/>
  <c r="S172" i="10" s="1"/>
  <c r="Q172" i="10"/>
  <c r="R171" i="10"/>
  <c r="S171" i="10" s="1"/>
  <c r="Q171" i="10"/>
  <c r="R170" i="10"/>
  <c r="Q170" i="10"/>
  <c r="S170" i="10" s="1"/>
  <c r="S169" i="10"/>
  <c r="R169" i="10"/>
  <c r="Q169" i="10"/>
  <c r="R168" i="10"/>
  <c r="S168" i="10" s="1"/>
  <c r="Q168" i="10"/>
  <c r="R167" i="10"/>
  <c r="S167" i="10" s="1"/>
  <c r="Q167" i="10"/>
  <c r="R166" i="10"/>
  <c r="Q166" i="10"/>
  <c r="S166" i="10" s="1"/>
  <c r="S165" i="10"/>
  <c r="R165" i="10"/>
  <c r="Q165" i="10"/>
  <c r="R164" i="10"/>
  <c r="S164" i="10" s="1"/>
  <c r="Q164" i="10"/>
  <c r="R163" i="10"/>
  <c r="S163" i="10" s="1"/>
  <c r="Q163" i="10"/>
  <c r="R162" i="10"/>
  <c r="Q162" i="10"/>
  <c r="S162" i="10" s="1"/>
  <c r="S161" i="10"/>
  <c r="R161" i="10"/>
  <c r="Q161" i="10"/>
  <c r="R160" i="10"/>
  <c r="S160" i="10" s="1"/>
  <c r="Q160" i="10"/>
  <c r="R159" i="10"/>
  <c r="S159" i="10" s="1"/>
  <c r="Q159" i="10"/>
  <c r="S158" i="10"/>
  <c r="R158" i="10"/>
  <c r="Q158" i="10"/>
  <c r="S157" i="10"/>
  <c r="R157" i="10"/>
  <c r="Q157" i="10"/>
  <c r="R156" i="10"/>
  <c r="S156" i="10" s="1"/>
  <c r="Q156" i="10"/>
  <c r="R155" i="10"/>
  <c r="S155" i="10" s="1"/>
  <c r="Q155" i="10"/>
  <c r="S154" i="10"/>
  <c r="R154" i="10"/>
  <c r="Q154" i="10"/>
  <c r="S153" i="10"/>
  <c r="R153" i="10"/>
  <c r="Q153" i="10"/>
  <c r="R152" i="10"/>
  <c r="S152" i="10" s="1"/>
  <c r="Q152" i="10"/>
  <c r="R151" i="10"/>
  <c r="S151" i="10" s="1"/>
  <c r="Q151" i="10"/>
  <c r="S150" i="10"/>
  <c r="R150" i="10"/>
  <c r="Q150" i="10"/>
  <c r="S149" i="10"/>
  <c r="R149" i="10"/>
  <c r="Q149" i="10"/>
  <c r="R148" i="10"/>
  <c r="S148" i="10" s="1"/>
  <c r="Q148" i="10"/>
  <c r="R147" i="10"/>
  <c r="S147" i="10" s="1"/>
  <c r="Q147" i="10"/>
  <c r="S146" i="10"/>
  <c r="R146" i="10"/>
  <c r="Q146" i="10"/>
  <c r="S145" i="10"/>
  <c r="R145" i="10"/>
  <c r="Q145" i="10"/>
  <c r="R144" i="10"/>
  <c r="S144" i="10" s="1"/>
  <c r="Q144" i="10"/>
  <c r="R143" i="10"/>
  <c r="S143" i="10" s="1"/>
  <c r="Q143" i="10"/>
  <c r="S142" i="10"/>
  <c r="R142" i="10"/>
  <c r="Q142" i="10"/>
  <c r="S141" i="10"/>
  <c r="R141" i="10"/>
  <c r="Q141" i="10"/>
  <c r="R140" i="10"/>
  <c r="S140" i="10" s="1"/>
  <c r="Q140" i="10"/>
  <c r="R139" i="10"/>
  <c r="S139" i="10" s="1"/>
  <c r="Q139" i="10"/>
  <c r="S138" i="10"/>
  <c r="R138" i="10"/>
  <c r="Q138" i="10"/>
  <c r="S137" i="10"/>
  <c r="R137" i="10"/>
  <c r="Q137" i="10"/>
  <c r="R136" i="10"/>
  <c r="S136" i="10" s="1"/>
  <c r="Q136" i="10"/>
  <c r="R135" i="10"/>
  <c r="S135" i="10" s="1"/>
  <c r="Q135" i="10"/>
  <c r="S134" i="10"/>
  <c r="R134" i="10"/>
  <c r="Q134" i="10"/>
  <c r="S133" i="10"/>
  <c r="R133" i="10"/>
  <c r="Q133" i="10"/>
  <c r="R132" i="10"/>
  <c r="S132" i="10" s="1"/>
  <c r="Q132" i="10"/>
  <c r="R131" i="10"/>
  <c r="S131" i="10" s="1"/>
  <c r="Q131" i="10"/>
  <c r="S130" i="10"/>
  <c r="R130" i="10"/>
  <c r="Q130" i="10"/>
  <c r="S129" i="10"/>
  <c r="R129" i="10"/>
  <c r="Q129" i="10"/>
  <c r="R128" i="10"/>
  <c r="S128" i="10" s="1"/>
  <c r="Q128" i="10"/>
  <c r="R127" i="10"/>
  <c r="S127" i="10" s="1"/>
  <c r="Q127" i="10"/>
  <c r="S126" i="10"/>
  <c r="R126" i="10"/>
  <c r="Q126" i="10"/>
  <c r="S125" i="10"/>
  <c r="R125" i="10"/>
  <c r="Q125" i="10"/>
  <c r="R124" i="10"/>
  <c r="S124" i="10" s="1"/>
  <c r="Q124" i="10"/>
  <c r="R123" i="10"/>
  <c r="S123" i="10" s="1"/>
  <c r="Q123" i="10"/>
  <c r="S122" i="10"/>
  <c r="R122" i="10"/>
  <c r="Q122" i="10"/>
  <c r="S121" i="10"/>
  <c r="R121" i="10"/>
  <c r="Q121" i="10"/>
  <c r="R120" i="10"/>
  <c r="S120" i="10" s="1"/>
  <c r="Q120" i="10"/>
  <c r="R119" i="10"/>
  <c r="S119" i="10" s="1"/>
  <c r="Q119" i="10"/>
  <c r="S118" i="10"/>
  <c r="R118" i="10"/>
  <c r="Q118" i="10"/>
  <c r="S117" i="10"/>
  <c r="R117" i="10"/>
  <c r="Q117" i="10"/>
  <c r="R116" i="10"/>
  <c r="S116" i="10" s="1"/>
  <c r="Q116" i="10"/>
  <c r="R115" i="10"/>
  <c r="S115" i="10" s="1"/>
  <c r="Q115" i="10"/>
  <c r="S114" i="10"/>
  <c r="R114" i="10"/>
  <c r="Q114" i="10"/>
  <c r="S113" i="10"/>
  <c r="R113" i="10"/>
  <c r="Q113" i="10"/>
  <c r="R112" i="10"/>
  <c r="S112" i="10" s="1"/>
  <c r="Q112" i="10"/>
  <c r="R111" i="10"/>
  <c r="S111" i="10" s="1"/>
  <c r="Q111" i="10"/>
  <c r="S110" i="10"/>
  <c r="R110" i="10"/>
  <c r="Q110" i="10"/>
  <c r="S109" i="10"/>
  <c r="R109" i="10"/>
  <c r="Q109" i="10"/>
  <c r="R108" i="10"/>
  <c r="S108" i="10" s="1"/>
  <c r="Q108" i="10"/>
  <c r="R107" i="10"/>
  <c r="S107" i="10" s="1"/>
  <c r="Q107" i="10"/>
  <c r="S106" i="10"/>
  <c r="R106" i="10"/>
  <c r="Q106" i="10"/>
  <c r="S105" i="10"/>
  <c r="R105" i="10"/>
  <c r="Q105" i="10"/>
  <c r="R104" i="10"/>
  <c r="S104" i="10" s="1"/>
  <c r="Q104" i="10"/>
  <c r="R103" i="10"/>
  <c r="S103" i="10" s="1"/>
  <c r="Q103" i="10"/>
  <c r="S102" i="10"/>
  <c r="R102" i="10"/>
  <c r="Q102" i="10"/>
  <c r="S101" i="10"/>
  <c r="R101" i="10"/>
  <c r="Q101" i="10"/>
  <c r="R100" i="10"/>
  <c r="S100" i="10" s="1"/>
  <c r="Q100" i="10"/>
  <c r="R99" i="10"/>
  <c r="S99" i="10" s="1"/>
  <c r="Q99" i="10"/>
  <c r="S98" i="10"/>
  <c r="R98" i="10"/>
  <c r="Q98" i="10"/>
  <c r="S97" i="10"/>
  <c r="R97" i="10"/>
  <c r="Q97" i="10"/>
  <c r="R96" i="10"/>
  <c r="S96" i="10" s="1"/>
  <c r="Q96" i="10"/>
  <c r="R95" i="10"/>
  <c r="S95" i="10" s="1"/>
  <c r="Q95" i="10"/>
  <c r="S94" i="10"/>
  <c r="R94" i="10"/>
  <c r="Q94" i="10"/>
  <c r="S93" i="10"/>
  <c r="R93" i="10"/>
  <c r="Q93" i="10"/>
  <c r="R92" i="10"/>
  <c r="S92" i="10" s="1"/>
  <c r="Q92" i="10"/>
  <c r="R91" i="10"/>
  <c r="S91" i="10" s="1"/>
  <c r="Q91" i="10"/>
  <c r="S90" i="10"/>
  <c r="R90" i="10"/>
  <c r="Q90" i="10"/>
  <c r="S89" i="10"/>
  <c r="R89" i="10"/>
  <c r="Q89" i="10"/>
  <c r="R88" i="10"/>
  <c r="S88" i="10" s="1"/>
  <c r="Q88" i="10"/>
  <c r="R87" i="10"/>
  <c r="S87" i="10" s="1"/>
  <c r="Q87" i="10"/>
  <c r="S86" i="10"/>
  <c r="R86" i="10"/>
  <c r="Q86" i="10"/>
  <c r="S85" i="10"/>
  <c r="R85" i="10"/>
  <c r="Q85" i="10"/>
  <c r="R84" i="10"/>
  <c r="S84" i="10" s="1"/>
  <c r="Q84" i="10"/>
  <c r="R83" i="10"/>
  <c r="S83" i="10" s="1"/>
  <c r="Q83" i="10"/>
  <c r="S82" i="10"/>
  <c r="R82" i="10"/>
  <c r="Q82" i="10"/>
  <c r="S81" i="10"/>
  <c r="R81" i="10"/>
  <c r="Q81" i="10"/>
  <c r="R80" i="10"/>
  <c r="S80" i="10" s="1"/>
  <c r="Q80" i="10"/>
  <c r="R79" i="10"/>
  <c r="S79" i="10" s="1"/>
  <c r="Q79" i="10"/>
  <c r="S78" i="10"/>
  <c r="R78" i="10"/>
  <c r="Q78" i="10"/>
  <c r="S77" i="10"/>
  <c r="R77" i="10"/>
  <c r="Q77" i="10"/>
  <c r="R76" i="10"/>
  <c r="S76" i="10" s="1"/>
  <c r="Q76" i="10"/>
  <c r="R75" i="10"/>
  <c r="S75" i="10" s="1"/>
  <c r="Q75" i="10"/>
  <c r="S74" i="10"/>
  <c r="R74" i="10"/>
  <c r="Q74" i="10"/>
  <c r="S73" i="10"/>
  <c r="R73" i="10"/>
  <c r="Q73" i="10"/>
  <c r="R72" i="10"/>
  <c r="S72" i="10" s="1"/>
  <c r="Q72" i="10"/>
  <c r="R71" i="10"/>
  <c r="S71" i="10" s="1"/>
  <c r="Q71" i="10"/>
  <c r="S70" i="10"/>
  <c r="R70" i="10"/>
  <c r="Q70" i="10"/>
  <c r="S69" i="10"/>
  <c r="R69" i="10"/>
  <c r="Q69" i="10"/>
  <c r="R68" i="10"/>
  <c r="S68" i="10" s="1"/>
  <c r="Q68" i="10"/>
  <c r="R67" i="10"/>
  <c r="S67" i="10" s="1"/>
  <c r="Q67" i="10"/>
  <c r="S66" i="10"/>
  <c r="R66" i="10"/>
  <c r="Q66" i="10"/>
  <c r="S65" i="10"/>
  <c r="R65" i="10"/>
  <c r="Q65" i="10"/>
  <c r="R64" i="10"/>
  <c r="S64" i="10" s="1"/>
  <c r="Q64" i="10"/>
  <c r="R63" i="10"/>
  <c r="S63" i="10" s="1"/>
  <c r="Q63" i="10"/>
  <c r="S62" i="10"/>
  <c r="R62" i="10"/>
  <c r="Q62" i="10"/>
  <c r="S61" i="10"/>
  <c r="R61" i="10"/>
  <c r="Q61" i="10"/>
  <c r="R60" i="10"/>
  <c r="S60" i="10" s="1"/>
  <c r="Q60" i="10"/>
  <c r="R59" i="10"/>
  <c r="S59" i="10" s="1"/>
  <c r="Q59" i="10"/>
  <c r="S58" i="10"/>
  <c r="R58" i="10"/>
  <c r="Q58" i="10"/>
  <c r="S57" i="10"/>
  <c r="R57" i="10"/>
  <c r="Q57" i="10"/>
  <c r="R56" i="10"/>
  <c r="S56" i="10" s="1"/>
  <c r="Q56" i="10"/>
  <c r="R55" i="10"/>
  <c r="S55" i="10" s="1"/>
  <c r="Q55" i="10"/>
  <c r="S54" i="10"/>
  <c r="R54" i="10"/>
  <c r="Q54" i="10"/>
  <c r="S53" i="10"/>
  <c r="R53" i="10"/>
  <c r="Q53" i="10"/>
  <c r="R52" i="10"/>
  <c r="S52" i="10" s="1"/>
  <c r="Q52" i="10"/>
  <c r="R51" i="10"/>
  <c r="S51" i="10" s="1"/>
  <c r="Q51" i="10"/>
  <c r="S50" i="10"/>
  <c r="R50" i="10"/>
  <c r="Q50" i="10"/>
  <c r="S49" i="10"/>
  <c r="R49" i="10"/>
  <c r="Q49" i="10"/>
  <c r="R48" i="10"/>
  <c r="S48" i="10" s="1"/>
  <c r="Q48" i="10"/>
  <c r="R47" i="10"/>
  <c r="S47" i="10" s="1"/>
  <c r="Q47" i="10"/>
  <c r="S46" i="10"/>
  <c r="R46" i="10"/>
  <c r="Q46" i="10"/>
  <c r="S45" i="10"/>
  <c r="R45" i="10"/>
  <c r="Q45" i="10"/>
  <c r="R44" i="10"/>
  <c r="S44" i="10" s="1"/>
  <c r="Q44" i="10"/>
  <c r="R43" i="10"/>
  <c r="S43" i="10" s="1"/>
  <c r="Q43" i="10"/>
  <c r="S42" i="10"/>
  <c r="R42" i="10"/>
  <c r="Q42" i="10"/>
  <c r="S41" i="10"/>
  <c r="R41" i="10"/>
  <c r="Q41" i="10"/>
  <c r="R40" i="10"/>
  <c r="S40" i="10" s="1"/>
  <c r="Q40" i="10"/>
  <c r="R39" i="10"/>
  <c r="S39" i="10" s="1"/>
  <c r="Q39" i="10"/>
  <c r="S38" i="10"/>
  <c r="R38" i="10"/>
  <c r="Q38" i="10"/>
  <c r="S37" i="10"/>
  <c r="R37" i="10"/>
  <c r="Q37" i="10"/>
  <c r="R36" i="10"/>
  <c r="S36" i="10" s="1"/>
  <c r="Q36" i="10"/>
  <c r="R35" i="10"/>
  <c r="S35" i="10" s="1"/>
  <c r="Q35" i="10"/>
  <c r="S34" i="10"/>
  <c r="R34" i="10"/>
  <c r="Q34" i="10"/>
  <c r="S33" i="10"/>
  <c r="R33" i="10"/>
  <c r="Q33" i="10"/>
  <c r="R32" i="10"/>
  <c r="S32" i="10" s="1"/>
  <c r="Q32" i="10"/>
  <c r="R31" i="10"/>
  <c r="S31" i="10" s="1"/>
  <c r="Q31" i="10"/>
  <c r="S30" i="10"/>
  <c r="R30" i="10"/>
  <c r="Q30" i="10"/>
  <c r="S29" i="10"/>
  <c r="R29" i="10"/>
  <c r="Q29" i="10"/>
  <c r="R28" i="10"/>
  <c r="S28" i="10" s="1"/>
  <c r="Q28" i="10"/>
  <c r="R27" i="10"/>
  <c r="S27" i="10" s="1"/>
  <c r="Q27" i="10"/>
  <c r="S26" i="10"/>
  <c r="R26" i="10"/>
  <c r="Q26" i="10"/>
  <c r="S25" i="10"/>
  <c r="R25" i="10"/>
  <c r="Q25" i="10"/>
  <c r="R24" i="10"/>
  <c r="S24" i="10" s="1"/>
  <c r="Q24" i="10"/>
  <c r="R23" i="10"/>
  <c r="S23" i="10" s="1"/>
  <c r="Q23" i="10"/>
  <c r="S22" i="10"/>
  <c r="R22" i="10"/>
  <c r="Q22" i="10"/>
  <c r="S21" i="10"/>
  <c r="R21" i="10"/>
  <c r="Q21" i="10"/>
  <c r="R20" i="10"/>
  <c r="S20" i="10" s="1"/>
  <c r="Q20" i="10"/>
  <c r="R19" i="10"/>
  <c r="S19" i="10" s="1"/>
  <c r="Q19" i="10"/>
  <c r="S18" i="10"/>
  <c r="R18" i="10"/>
  <c r="Q18" i="10"/>
  <c r="S17" i="10"/>
  <c r="R17" i="10"/>
  <c r="Q17" i="10"/>
  <c r="R16" i="10"/>
  <c r="S16" i="10" s="1"/>
  <c r="Q16" i="10"/>
  <c r="R15" i="10"/>
  <c r="S15" i="10" s="1"/>
  <c r="Q15" i="10"/>
  <c r="S14" i="10"/>
  <c r="R14" i="10"/>
  <c r="Q14" i="10"/>
  <c r="S13" i="10"/>
  <c r="R13" i="10"/>
  <c r="Q13" i="10"/>
  <c r="R12" i="10"/>
  <c r="S12" i="10" s="1"/>
  <c r="Q12" i="10"/>
  <c r="R11" i="10"/>
  <c r="S11" i="10" s="1"/>
  <c r="Q11" i="10"/>
  <c r="S10" i="10"/>
  <c r="R10" i="10"/>
  <c r="Q10" i="10"/>
  <c r="S9" i="10"/>
  <c r="R9" i="10"/>
  <c r="Q9" i="10"/>
  <c r="R8" i="10"/>
  <c r="S8" i="10" s="1"/>
  <c r="Q8" i="10"/>
  <c r="R7" i="10"/>
  <c r="S7" i="10" s="1"/>
  <c r="Q7" i="10"/>
  <c r="S6" i="10"/>
  <c r="R6" i="10"/>
  <c r="Q6" i="10"/>
  <c r="S5" i="10"/>
  <c r="R5" i="10"/>
  <c r="Q5" i="10"/>
  <c r="O192" i="10"/>
  <c r="O191" i="10"/>
  <c r="O143" i="3"/>
  <c r="O142" i="3"/>
  <c r="C15" i="10"/>
  <c r="P146" i="3"/>
  <c r="P145" i="3"/>
  <c r="P143" i="3"/>
  <c r="P142" i="3"/>
  <c r="T143" i="3"/>
  <c r="T142" i="3"/>
  <c r="S140" i="3"/>
  <c r="T140" i="3" s="1"/>
  <c r="S139" i="3"/>
  <c r="T139" i="3" s="1"/>
  <c r="S138" i="3"/>
  <c r="T138" i="3" s="1"/>
  <c r="S137" i="3"/>
  <c r="T137" i="3" s="1"/>
  <c r="S136" i="3"/>
  <c r="T136" i="3" s="1"/>
  <c r="S135" i="3"/>
  <c r="T135" i="3" s="1"/>
  <c r="S134" i="3"/>
  <c r="T134" i="3" s="1"/>
  <c r="S133" i="3"/>
  <c r="T133" i="3" s="1"/>
  <c r="S132" i="3"/>
  <c r="T132" i="3" s="1"/>
  <c r="S131" i="3"/>
  <c r="T131" i="3" s="1"/>
  <c r="S130" i="3"/>
  <c r="T130" i="3" s="1"/>
  <c r="S129" i="3"/>
  <c r="T129" i="3" s="1"/>
  <c r="S128" i="3"/>
  <c r="T128" i="3" s="1"/>
  <c r="S127" i="3"/>
  <c r="T127" i="3" s="1"/>
  <c r="S126" i="3"/>
  <c r="T126" i="3" s="1"/>
  <c r="S125" i="3"/>
  <c r="T125" i="3" s="1"/>
  <c r="S124" i="3"/>
  <c r="T124" i="3" s="1"/>
  <c r="S123" i="3"/>
  <c r="T123" i="3" s="1"/>
  <c r="S122" i="3"/>
  <c r="T122" i="3" s="1"/>
  <c r="S121" i="3"/>
  <c r="T121" i="3" s="1"/>
  <c r="S120" i="3"/>
  <c r="T120" i="3" s="1"/>
  <c r="S119" i="3"/>
  <c r="T119" i="3" s="1"/>
  <c r="S118" i="3"/>
  <c r="T118" i="3" s="1"/>
  <c r="S117" i="3"/>
  <c r="T117" i="3" s="1"/>
  <c r="S116" i="3"/>
  <c r="T116" i="3" s="1"/>
  <c r="S115" i="3"/>
  <c r="T115" i="3" s="1"/>
  <c r="S114" i="3"/>
  <c r="T114" i="3" s="1"/>
  <c r="S113" i="3"/>
  <c r="T113" i="3" s="1"/>
  <c r="S112" i="3"/>
  <c r="T112" i="3" s="1"/>
  <c r="S111" i="3"/>
  <c r="T111" i="3" s="1"/>
  <c r="S110" i="3"/>
  <c r="T110" i="3" s="1"/>
  <c r="S109" i="3"/>
  <c r="T109" i="3" s="1"/>
  <c r="S108" i="3"/>
  <c r="T108" i="3" s="1"/>
  <c r="S107" i="3"/>
  <c r="T107" i="3" s="1"/>
  <c r="S106" i="3"/>
  <c r="T106" i="3" s="1"/>
  <c r="S105" i="3"/>
  <c r="T105" i="3" s="1"/>
  <c r="S104" i="3"/>
  <c r="T104" i="3" s="1"/>
  <c r="S103" i="3"/>
  <c r="T103" i="3" s="1"/>
  <c r="S102" i="3"/>
  <c r="T102" i="3" s="1"/>
  <c r="S101" i="3"/>
  <c r="T101" i="3" s="1"/>
  <c r="S100" i="3"/>
  <c r="T100" i="3" s="1"/>
  <c r="S99" i="3"/>
  <c r="T99" i="3" s="1"/>
  <c r="S98" i="3"/>
  <c r="T98" i="3" s="1"/>
  <c r="S97" i="3"/>
  <c r="T97" i="3" s="1"/>
  <c r="S96" i="3"/>
  <c r="T96" i="3" s="1"/>
  <c r="S95" i="3"/>
  <c r="T95" i="3" s="1"/>
  <c r="S94" i="3"/>
  <c r="T94" i="3" s="1"/>
  <c r="S93" i="3"/>
  <c r="T93" i="3" s="1"/>
  <c r="S92" i="3"/>
  <c r="T92" i="3" s="1"/>
  <c r="S91" i="3"/>
  <c r="T91" i="3" s="1"/>
  <c r="S90" i="3"/>
  <c r="T90" i="3" s="1"/>
  <c r="S89" i="3"/>
  <c r="T89" i="3" s="1"/>
  <c r="S88" i="3"/>
  <c r="T88" i="3" s="1"/>
  <c r="S87" i="3"/>
  <c r="T87" i="3" s="1"/>
  <c r="S86" i="3"/>
  <c r="T86" i="3" s="1"/>
  <c r="S85" i="3"/>
  <c r="T85" i="3" s="1"/>
  <c r="S84" i="3"/>
  <c r="T84" i="3" s="1"/>
  <c r="S83" i="3"/>
  <c r="T83" i="3" s="1"/>
  <c r="S82" i="3"/>
  <c r="T82" i="3" s="1"/>
  <c r="S81" i="3"/>
  <c r="T81" i="3" s="1"/>
  <c r="S80" i="3"/>
  <c r="T80" i="3" s="1"/>
  <c r="S79" i="3"/>
  <c r="T79" i="3" s="1"/>
  <c r="S78" i="3"/>
  <c r="T78" i="3" s="1"/>
  <c r="S77" i="3"/>
  <c r="T77" i="3" s="1"/>
  <c r="S76" i="3"/>
  <c r="T76" i="3" s="1"/>
  <c r="S75" i="3"/>
  <c r="T75" i="3" s="1"/>
  <c r="S74" i="3"/>
  <c r="T74" i="3" s="1"/>
  <c r="S73" i="3"/>
  <c r="T73" i="3" s="1"/>
  <c r="S72" i="3"/>
  <c r="T72" i="3" s="1"/>
  <c r="S71" i="3"/>
  <c r="T71" i="3" s="1"/>
  <c r="S70" i="3"/>
  <c r="T70" i="3" s="1"/>
  <c r="S69" i="3"/>
  <c r="T69" i="3" s="1"/>
  <c r="S68" i="3"/>
  <c r="T68" i="3" s="1"/>
  <c r="S67" i="3"/>
  <c r="T67" i="3" s="1"/>
  <c r="S66" i="3"/>
  <c r="T66" i="3" s="1"/>
  <c r="S65" i="3"/>
  <c r="T65" i="3" s="1"/>
  <c r="S64" i="3"/>
  <c r="T64" i="3" s="1"/>
  <c r="S63" i="3"/>
  <c r="T63" i="3" s="1"/>
  <c r="S62" i="3"/>
  <c r="T62" i="3" s="1"/>
  <c r="S61" i="3"/>
  <c r="T61" i="3" s="1"/>
  <c r="S60" i="3"/>
  <c r="T60" i="3" s="1"/>
  <c r="S59" i="3"/>
  <c r="T59" i="3" s="1"/>
  <c r="S58" i="3"/>
  <c r="T58" i="3" s="1"/>
  <c r="S57" i="3"/>
  <c r="T57" i="3" s="1"/>
  <c r="S56" i="3"/>
  <c r="T56" i="3" s="1"/>
  <c r="S55" i="3"/>
  <c r="T55" i="3" s="1"/>
  <c r="S54" i="3"/>
  <c r="T54" i="3" s="1"/>
  <c r="S53" i="3"/>
  <c r="T53" i="3" s="1"/>
  <c r="S52" i="3"/>
  <c r="T52" i="3" s="1"/>
  <c r="S51" i="3"/>
  <c r="T51" i="3" s="1"/>
  <c r="S50" i="3"/>
  <c r="T50" i="3" s="1"/>
  <c r="S49" i="3"/>
  <c r="T49" i="3" s="1"/>
  <c r="S48" i="3"/>
  <c r="T48" i="3" s="1"/>
  <c r="S47" i="3"/>
  <c r="T47" i="3" s="1"/>
  <c r="S46" i="3"/>
  <c r="T46" i="3" s="1"/>
  <c r="S45" i="3"/>
  <c r="T45" i="3" s="1"/>
  <c r="S44" i="3"/>
  <c r="T44" i="3" s="1"/>
  <c r="S43" i="3"/>
  <c r="T43" i="3" s="1"/>
  <c r="S42" i="3"/>
  <c r="T42" i="3" s="1"/>
  <c r="S41" i="3"/>
  <c r="T41" i="3" s="1"/>
  <c r="S40" i="3"/>
  <c r="T40" i="3" s="1"/>
  <c r="S39" i="3"/>
  <c r="T39" i="3" s="1"/>
  <c r="S38" i="3"/>
  <c r="T38" i="3" s="1"/>
  <c r="S37" i="3"/>
  <c r="T37" i="3" s="1"/>
  <c r="S36" i="3"/>
  <c r="T36" i="3" s="1"/>
  <c r="S35" i="3"/>
  <c r="T35" i="3" s="1"/>
  <c r="S34" i="3"/>
  <c r="T34" i="3" s="1"/>
  <c r="S33" i="3"/>
  <c r="T33" i="3" s="1"/>
  <c r="S32" i="3"/>
  <c r="T32" i="3" s="1"/>
  <c r="S31" i="3"/>
  <c r="T31" i="3" s="1"/>
  <c r="S30" i="3"/>
  <c r="T30" i="3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S6" i="3"/>
  <c r="T6" i="3" s="1"/>
  <c r="T5" i="3"/>
  <c r="S5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C15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R5" i="11" l="1"/>
  <c r="T5" i="11" s="1"/>
  <c r="Q5" i="11"/>
  <c r="R206" i="11"/>
  <c r="T206" i="11" s="1"/>
  <c r="Q206" i="11"/>
  <c r="R205" i="11"/>
  <c r="T205" i="11" s="1"/>
  <c r="Q205" i="11"/>
  <c r="R204" i="11"/>
  <c r="T204" i="11" s="1"/>
  <c r="Q204" i="11"/>
  <c r="R203" i="11"/>
  <c r="T203" i="11" s="1"/>
  <c r="Q203" i="11"/>
  <c r="R202" i="11"/>
  <c r="T202" i="11" s="1"/>
  <c r="Q202" i="11"/>
  <c r="R201" i="11"/>
  <c r="T201" i="11" s="1"/>
  <c r="Q201" i="11"/>
  <c r="R200" i="11"/>
  <c r="T200" i="11" s="1"/>
  <c r="Q200" i="11"/>
  <c r="R199" i="11"/>
  <c r="T199" i="11" s="1"/>
  <c r="Q199" i="11"/>
  <c r="R198" i="11"/>
  <c r="T198" i="11" s="1"/>
  <c r="Q198" i="11"/>
  <c r="R197" i="11"/>
  <c r="T197" i="11" s="1"/>
  <c r="Q197" i="11"/>
  <c r="R196" i="11"/>
  <c r="T196" i="11" s="1"/>
  <c r="Q196" i="11"/>
  <c r="R195" i="11"/>
  <c r="T195" i="11" s="1"/>
  <c r="Q195" i="11"/>
  <c r="R194" i="11"/>
  <c r="T194" i="11" s="1"/>
  <c r="Q194" i="11"/>
  <c r="T193" i="11"/>
  <c r="R193" i="11"/>
  <c r="Q193" i="11"/>
  <c r="R192" i="11"/>
  <c r="T192" i="11" s="1"/>
  <c r="Q192" i="11"/>
  <c r="R191" i="11"/>
  <c r="T191" i="11" s="1"/>
  <c r="Q191" i="11"/>
  <c r="R190" i="11"/>
  <c r="Q190" i="11"/>
  <c r="T190" i="11" s="1"/>
  <c r="R189" i="11"/>
  <c r="T189" i="11" s="1"/>
  <c r="Q189" i="11"/>
  <c r="R188" i="11"/>
  <c r="T188" i="11" s="1"/>
  <c r="Q188" i="11"/>
  <c r="R187" i="11"/>
  <c r="T187" i="11" s="1"/>
  <c r="Q187" i="11"/>
  <c r="T186" i="11"/>
  <c r="R186" i="11"/>
  <c r="Q186" i="11"/>
  <c r="R185" i="11"/>
  <c r="T185" i="11" s="1"/>
  <c r="Q185" i="11"/>
  <c r="R184" i="11"/>
  <c r="T184" i="11" s="1"/>
  <c r="Q184" i="11"/>
  <c r="R183" i="11"/>
  <c r="T183" i="11" s="1"/>
  <c r="Q183" i="11"/>
  <c r="T182" i="11"/>
  <c r="R182" i="11"/>
  <c r="Q182" i="11"/>
  <c r="R181" i="11"/>
  <c r="T181" i="11" s="1"/>
  <c r="Q181" i="11"/>
  <c r="R180" i="11"/>
  <c r="T180" i="11" s="1"/>
  <c r="Q180" i="11"/>
  <c r="R179" i="11"/>
  <c r="T179" i="11" s="1"/>
  <c r="Q179" i="11"/>
  <c r="T178" i="11"/>
  <c r="R178" i="11"/>
  <c r="Q178" i="11"/>
  <c r="R177" i="11"/>
  <c r="T177" i="11" s="1"/>
  <c r="Q177" i="11"/>
  <c r="R176" i="11"/>
  <c r="T176" i="11" s="1"/>
  <c r="Q176" i="11"/>
  <c r="R175" i="11"/>
  <c r="T175" i="11" s="1"/>
  <c r="Q175" i="11"/>
  <c r="T174" i="11"/>
  <c r="R174" i="11"/>
  <c r="Q174" i="11"/>
  <c r="R173" i="11"/>
  <c r="T173" i="11" s="1"/>
  <c r="Q173" i="11"/>
  <c r="R172" i="11"/>
  <c r="T172" i="11" s="1"/>
  <c r="Q172" i="11"/>
  <c r="R171" i="11"/>
  <c r="T171" i="11" s="1"/>
  <c r="Q171" i="11"/>
  <c r="T170" i="11"/>
  <c r="R170" i="11"/>
  <c r="Q170" i="11"/>
  <c r="R169" i="11"/>
  <c r="T169" i="11" s="1"/>
  <c r="Q169" i="11"/>
  <c r="R168" i="11"/>
  <c r="T168" i="11" s="1"/>
  <c r="Q168" i="11"/>
  <c r="R167" i="11"/>
  <c r="T167" i="11" s="1"/>
  <c r="Q167" i="11"/>
  <c r="T166" i="11"/>
  <c r="R166" i="11"/>
  <c r="Q166" i="11"/>
  <c r="R165" i="11"/>
  <c r="T165" i="11" s="1"/>
  <c r="Q165" i="11"/>
  <c r="R164" i="11"/>
  <c r="T164" i="11" s="1"/>
  <c r="Q164" i="11"/>
  <c r="R163" i="11"/>
  <c r="T163" i="11" s="1"/>
  <c r="Q163" i="11"/>
  <c r="T162" i="11"/>
  <c r="R162" i="11"/>
  <c r="Q162" i="11"/>
  <c r="R161" i="11"/>
  <c r="T161" i="11" s="1"/>
  <c r="Q161" i="11"/>
  <c r="R160" i="11"/>
  <c r="T160" i="11" s="1"/>
  <c r="Q160" i="11"/>
  <c r="R159" i="11"/>
  <c r="T159" i="11" s="1"/>
  <c r="Q159" i="11"/>
  <c r="T158" i="11"/>
  <c r="R158" i="11"/>
  <c r="Q158" i="11"/>
  <c r="R157" i="11"/>
  <c r="T157" i="11" s="1"/>
  <c r="Q157" i="11"/>
  <c r="R156" i="11"/>
  <c r="T156" i="11" s="1"/>
  <c r="Q156" i="11"/>
  <c r="R155" i="11"/>
  <c r="T155" i="11" s="1"/>
  <c r="Q155" i="11"/>
  <c r="T154" i="11"/>
  <c r="R154" i="11"/>
  <c r="Q154" i="11"/>
  <c r="R153" i="11"/>
  <c r="T153" i="11" s="1"/>
  <c r="Q153" i="11"/>
  <c r="R152" i="11"/>
  <c r="T152" i="11" s="1"/>
  <c r="Q152" i="11"/>
  <c r="R151" i="11"/>
  <c r="T151" i="11" s="1"/>
  <c r="Q151" i="11"/>
  <c r="T150" i="11"/>
  <c r="R150" i="11"/>
  <c r="Q150" i="11"/>
  <c r="R149" i="11"/>
  <c r="T149" i="11" s="1"/>
  <c r="Q149" i="11"/>
  <c r="R148" i="11"/>
  <c r="T148" i="11" s="1"/>
  <c r="Q148" i="11"/>
  <c r="R147" i="11"/>
  <c r="T147" i="11" s="1"/>
  <c r="Q147" i="11"/>
  <c r="T146" i="11"/>
  <c r="R146" i="11"/>
  <c r="Q146" i="11"/>
  <c r="R145" i="11"/>
  <c r="T145" i="11" s="1"/>
  <c r="Q145" i="11"/>
  <c r="R144" i="11"/>
  <c r="T144" i="11" s="1"/>
  <c r="Q144" i="11"/>
  <c r="R143" i="11"/>
  <c r="T143" i="11" s="1"/>
  <c r="Q143" i="11"/>
  <c r="T142" i="11"/>
  <c r="R142" i="11"/>
  <c r="Q142" i="11"/>
  <c r="R141" i="11"/>
  <c r="T141" i="11" s="1"/>
  <c r="Q141" i="11"/>
  <c r="R140" i="11"/>
  <c r="T140" i="11" s="1"/>
  <c r="Q140" i="11"/>
  <c r="R139" i="11"/>
  <c r="T139" i="11" s="1"/>
  <c r="Q139" i="11"/>
  <c r="T138" i="11"/>
  <c r="R138" i="11"/>
  <c r="Q138" i="11"/>
  <c r="R137" i="11"/>
  <c r="T137" i="11" s="1"/>
  <c r="Q137" i="11"/>
  <c r="R136" i="11"/>
  <c r="T136" i="11" s="1"/>
  <c r="Q136" i="11"/>
  <c r="R135" i="11"/>
  <c r="T135" i="11" s="1"/>
  <c r="Q135" i="11"/>
  <c r="T134" i="11"/>
  <c r="R134" i="11"/>
  <c r="Q134" i="11"/>
  <c r="R133" i="11"/>
  <c r="T133" i="11" s="1"/>
  <c r="Q133" i="11"/>
  <c r="R132" i="11"/>
  <c r="T132" i="11" s="1"/>
  <c r="Q132" i="11"/>
  <c r="R131" i="11"/>
  <c r="T131" i="11" s="1"/>
  <c r="Q131" i="11"/>
  <c r="T130" i="11"/>
  <c r="R130" i="11"/>
  <c r="Q130" i="11"/>
  <c r="R129" i="11"/>
  <c r="T129" i="11" s="1"/>
  <c r="Q129" i="11"/>
  <c r="R128" i="11"/>
  <c r="T128" i="11" s="1"/>
  <c r="Q128" i="11"/>
  <c r="R127" i="11"/>
  <c r="T127" i="11" s="1"/>
  <c r="Q127" i="11"/>
  <c r="T126" i="11"/>
  <c r="R126" i="11"/>
  <c r="Q126" i="11"/>
  <c r="R125" i="11"/>
  <c r="T125" i="11" s="1"/>
  <c r="Q125" i="11"/>
  <c r="R124" i="11"/>
  <c r="T124" i="11" s="1"/>
  <c r="Q124" i="11"/>
  <c r="R123" i="11"/>
  <c r="T123" i="11" s="1"/>
  <c r="Q123" i="11"/>
  <c r="T122" i="11"/>
  <c r="R122" i="11"/>
  <c r="Q122" i="11"/>
  <c r="R121" i="11"/>
  <c r="T121" i="11" s="1"/>
  <c r="Q121" i="11"/>
  <c r="R120" i="11"/>
  <c r="T120" i="11" s="1"/>
  <c r="Q120" i="11"/>
  <c r="R119" i="11"/>
  <c r="T119" i="11" s="1"/>
  <c r="Q119" i="11"/>
  <c r="T118" i="11"/>
  <c r="R118" i="11"/>
  <c r="Q118" i="11"/>
  <c r="R117" i="11"/>
  <c r="T117" i="11" s="1"/>
  <c r="Q117" i="11"/>
  <c r="R116" i="11"/>
  <c r="T116" i="11" s="1"/>
  <c r="Q116" i="11"/>
  <c r="R115" i="11"/>
  <c r="T115" i="11" s="1"/>
  <c r="Q115" i="11"/>
  <c r="T114" i="11"/>
  <c r="R114" i="11"/>
  <c r="Q114" i="11"/>
  <c r="R113" i="11"/>
  <c r="T113" i="11" s="1"/>
  <c r="Q113" i="11"/>
  <c r="R112" i="11"/>
  <c r="T112" i="11" s="1"/>
  <c r="Q112" i="11"/>
  <c r="R111" i="11"/>
  <c r="T111" i="11" s="1"/>
  <c r="Q111" i="11"/>
  <c r="T110" i="11"/>
  <c r="R110" i="11"/>
  <c r="Q110" i="11"/>
  <c r="R109" i="11"/>
  <c r="T109" i="11" s="1"/>
  <c r="Q109" i="11"/>
  <c r="R108" i="11"/>
  <c r="T108" i="11" s="1"/>
  <c r="Q108" i="11"/>
  <c r="R107" i="11"/>
  <c r="T107" i="11" s="1"/>
  <c r="Q107" i="11"/>
  <c r="T106" i="11"/>
  <c r="R106" i="11"/>
  <c r="Q106" i="11"/>
  <c r="R105" i="11"/>
  <c r="T105" i="11" s="1"/>
  <c r="Q105" i="11"/>
  <c r="R104" i="11"/>
  <c r="T104" i="11" s="1"/>
  <c r="Q104" i="11"/>
  <c r="R103" i="11"/>
  <c r="T103" i="11" s="1"/>
  <c r="Q103" i="11"/>
  <c r="T102" i="11"/>
  <c r="R102" i="11"/>
  <c r="Q102" i="11"/>
  <c r="R101" i="11"/>
  <c r="T101" i="11" s="1"/>
  <c r="Q101" i="11"/>
  <c r="R100" i="11"/>
  <c r="T100" i="11" s="1"/>
  <c r="Q100" i="11"/>
  <c r="R99" i="11"/>
  <c r="T99" i="11" s="1"/>
  <c r="Q99" i="11"/>
  <c r="T98" i="11"/>
  <c r="R98" i="11"/>
  <c r="Q98" i="11"/>
  <c r="R97" i="11"/>
  <c r="T97" i="11" s="1"/>
  <c r="Q97" i="11"/>
  <c r="R96" i="11"/>
  <c r="T96" i="11" s="1"/>
  <c r="Q96" i="11"/>
  <c r="R95" i="11"/>
  <c r="T95" i="11" s="1"/>
  <c r="Q95" i="11"/>
  <c r="T94" i="11"/>
  <c r="R94" i="11"/>
  <c r="Q94" i="11"/>
  <c r="R93" i="11"/>
  <c r="T93" i="11" s="1"/>
  <c r="Q93" i="11"/>
  <c r="R92" i="11"/>
  <c r="T92" i="11" s="1"/>
  <c r="Q92" i="11"/>
  <c r="R91" i="11"/>
  <c r="T91" i="11" s="1"/>
  <c r="Q91" i="11"/>
  <c r="T90" i="11"/>
  <c r="R90" i="11"/>
  <c r="Q90" i="11"/>
  <c r="R89" i="11"/>
  <c r="T89" i="11" s="1"/>
  <c r="Q89" i="11"/>
  <c r="R88" i="11"/>
  <c r="T88" i="11" s="1"/>
  <c r="Q88" i="11"/>
  <c r="R87" i="11"/>
  <c r="T87" i="11" s="1"/>
  <c r="Q87" i="11"/>
  <c r="T86" i="11"/>
  <c r="R86" i="11"/>
  <c r="Q86" i="11"/>
  <c r="R85" i="11"/>
  <c r="T85" i="11" s="1"/>
  <c r="Q85" i="11"/>
  <c r="R84" i="11"/>
  <c r="T84" i="11" s="1"/>
  <c r="Q84" i="11"/>
  <c r="R83" i="11"/>
  <c r="T83" i="11" s="1"/>
  <c r="Q83" i="11"/>
  <c r="T82" i="11"/>
  <c r="R82" i="11"/>
  <c r="Q82" i="11"/>
  <c r="R81" i="11"/>
  <c r="T81" i="11" s="1"/>
  <c r="Q81" i="11"/>
  <c r="R80" i="11"/>
  <c r="T80" i="11" s="1"/>
  <c r="Q80" i="11"/>
  <c r="R79" i="11"/>
  <c r="T79" i="11" s="1"/>
  <c r="Q79" i="11"/>
  <c r="T78" i="11"/>
  <c r="R78" i="11"/>
  <c r="Q78" i="11"/>
  <c r="R77" i="11"/>
  <c r="T77" i="11" s="1"/>
  <c r="Q77" i="11"/>
  <c r="R76" i="11"/>
  <c r="T76" i="11" s="1"/>
  <c r="Q76" i="11"/>
  <c r="R75" i="11"/>
  <c r="T75" i="11" s="1"/>
  <c r="Q75" i="11"/>
  <c r="T74" i="11"/>
  <c r="R74" i="11"/>
  <c r="Q74" i="11"/>
  <c r="R73" i="11"/>
  <c r="T73" i="11" s="1"/>
  <c r="Q73" i="11"/>
  <c r="R72" i="11"/>
  <c r="T72" i="11" s="1"/>
  <c r="Q72" i="11"/>
  <c r="R71" i="11"/>
  <c r="T71" i="11" s="1"/>
  <c r="Q71" i="11"/>
  <c r="T70" i="11"/>
  <c r="R70" i="11"/>
  <c r="Q70" i="11"/>
  <c r="R69" i="11"/>
  <c r="T69" i="11" s="1"/>
  <c r="Q69" i="11"/>
  <c r="R68" i="11"/>
  <c r="T68" i="11" s="1"/>
  <c r="Q68" i="11"/>
  <c r="R67" i="11"/>
  <c r="T67" i="11" s="1"/>
  <c r="Q67" i="11"/>
  <c r="T66" i="11"/>
  <c r="R66" i="11"/>
  <c r="Q66" i="11"/>
  <c r="R65" i="11"/>
  <c r="T65" i="11" s="1"/>
  <c r="Q65" i="11"/>
  <c r="R64" i="11"/>
  <c r="T64" i="11" s="1"/>
  <c r="Q64" i="11"/>
  <c r="R63" i="11"/>
  <c r="T63" i="11" s="1"/>
  <c r="Q63" i="11"/>
  <c r="T62" i="11"/>
  <c r="R62" i="11"/>
  <c r="Q62" i="11"/>
  <c r="R61" i="11"/>
  <c r="T61" i="11" s="1"/>
  <c r="Q61" i="11"/>
  <c r="R60" i="11"/>
  <c r="T60" i="11" s="1"/>
  <c r="Q60" i="11"/>
  <c r="R59" i="11"/>
  <c r="T59" i="11" s="1"/>
  <c r="Q59" i="11"/>
  <c r="T58" i="11"/>
  <c r="R58" i="11"/>
  <c r="Q58" i="11"/>
  <c r="R57" i="11"/>
  <c r="T57" i="11" s="1"/>
  <c r="Q57" i="11"/>
  <c r="R56" i="11"/>
  <c r="T56" i="11" s="1"/>
  <c r="Q56" i="11"/>
  <c r="R55" i="11"/>
  <c r="T55" i="11" s="1"/>
  <c r="Q55" i="11"/>
  <c r="T54" i="11"/>
  <c r="R54" i="11"/>
  <c r="Q54" i="11"/>
  <c r="R53" i="11"/>
  <c r="T53" i="11" s="1"/>
  <c r="Q53" i="11"/>
  <c r="R52" i="11"/>
  <c r="T52" i="11" s="1"/>
  <c r="Q52" i="11"/>
  <c r="R51" i="11"/>
  <c r="T51" i="11" s="1"/>
  <c r="Q51" i="11"/>
  <c r="T50" i="11"/>
  <c r="R50" i="11"/>
  <c r="Q50" i="11"/>
  <c r="R49" i="11"/>
  <c r="T49" i="11" s="1"/>
  <c r="Q49" i="11"/>
  <c r="R48" i="11"/>
  <c r="T48" i="11" s="1"/>
  <c r="Q48" i="11"/>
  <c r="R47" i="11"/>
  <c r="T47" i="11" s="1"/>
  <c r="Q47" i="11"/>
  <c r="T46" i="11"/>
  <c r="R46" i="11"/>
  <c r="Q46" i="11"/>
  <c r="R45" i="11"/>
  <c r="T45" i="11" s="1"/>
  <c r="Q45" i="11"/>
  <c r="R44" i="11"/>
  <c r="T44" i="11" s="1"/>
  <c r="Q44" i="11"/>
  <c r="R43" i="11"/>
  <c r="T43" i="11" s="1"/>
  <c r="Q43" i="11"/>
  <c r="T42" i="11"/>
  <c r="R42" i="11"/>
  <c r="Q42" i="11"/>
  <c r="R41" i="11"/>
  <c r="T41" i="11" s="1"/>
  <c r="Q41" i="11"/>
  <c r="R40" i="11"/>
  <c r="T40" i="11" s="1"/>
  <c r="Q40" i="11"/>
  <c r="R39" i="11"/>
  <c r="T39" i="11" s="1"/>
  <c r="Q39" i="11"/>
  <c r="T38" i="11"/>
  <c r="R38" i="11"/>
  <c r="Q38" i="11"/>
  <c r="R37" i="11"/>
  <c r="T37" i="11" s="1"/>
  <c r="Q37" i="11"/>
  <c r="R36" i="11"/>
  <c r="T36" i="11" s="1"/>
  <c r="Q36" i="11"/>
  <c r="R35" i="11"/>
  <c r="T35" i="11" s="1"/>
  <c r="Q35" i="11"/>
  <c r="T34" i="11"/>
  <c r="R34" i="11"/>
  <c r="Q34" i="11"/>
  <c r="R33" i="11"/>
  <c r="T33" i="11" s="1"/>
  <c r="Q33" i="11"/>
  <c r="R32" i="11"/>
  <c r="T32" i="11" s="1"/>
  <c r="Q32" i="11"/>
  <c r="R31" i="11"/>
  <c r="T31" i="11" s="1"/>
  <c r="Q31" i="11"/>
  <c r="T30" i="11"/>
  <c r="R30" i="11"/>
  <c r="Q30" i="11"/>
  <c r="R29" i="11"/>
  <c r="T29" i="11" s="1"/>
  <c r="Q29" i="11"/>
  <c r="R28" i="11"/>
  <c r="T28" i="11" s="1"/>
  <c r="Q28" i="11"/>
  <c r="R27" i="11"/>
  <c r="T27" i="11" s="1"/>
  <c r="Q27" i="11"/>
  <c r="T26" i="11"/>
  <c r="R26" i="11"/>
  <c r="Q26" i="11"/>
  <c r="R25" i="11"/>
  <c r="T25" i="11" s="1"/>
  <c r="Q25" i="11"/>
  <c r="R24" i="11"/>
  <c r="T24" i="11" s="1"/>
  <c r="Q24" i="11"/>
  <c r="R23" i="11"/>
  <c r="T23" i="11" s="1"/>
  <c r="Q23" i="11"/>
  <c r="T22" i="11"/>
  <c r="R22" i="11"/>
  <c r="Q22" i="11"/>
  <c r="R21" i="11"/>
  <c r="T21" i="11" s="1"/>
  <c r="Q21" i="11"/>
  <c r="R20" i="11"/>
  <c r="T20" i="11" s="1"/>
  <c r="Q20" i="11"/>
  <c r="R19" i="11"/>
  <c r="T19" i="11" s="1"/>
  <c r="Q19" i="11"/>
  <c r="T18" i="11"/>
  <c r="R18" i="11"/>
  <c r="Q18" i="11"/>
  <c r="R17" i="11"/>
  <c r="T17" i="11" s="1"/>
  <c r="Q17" i="11"/>
  <c r="R16" i="11"/>
  <c r="T16" i="11" s="1"/>
  <c r="Q16" i="11"/>
  <c r="R15" i="11"/>
  <c r="T15" i="11" s="1"/>
  <c r="Q15" i="11"/>
  <c r="T14" i="11"/>
  <c r="R14" i="11"/>
  <c r="Q14" i="11"/>
  <c r="R13" i="11"/>
  <c r="T13" i="11" s="1"/>
  <c r="Q13" i="11"/>
  <c r="R12" i="11"/>
  <c r="T12" i="11" s="1"/>
  <c r="Q12" i="11"/>
  <c r="R11" i="11"/>
  <c r="T11" i="11" s="1"/>
  <c r="Q11" i="11"/>
  <c r="T10" i="11"/>
  <c r="R10" i="11"/>
  <c r="Q10" i="11"/>
  <c r="R9" i="11"/>
  <c r="T9" i="11" s="1"/>
  <c r="Q9" i="11"/>
  <c r="R8" i="11"/>
  <c r="T8" i="11" s="1"/>
  <c r="Q8" i="11"/>
  <c r="R7" i="11"/>
  <c r="T7" i="11" s="1"/>
  <c r="Q7" i="11"/>
  <c r="R6" i="11"/>
  <c r="T6" i="11" s="1"/>
  <c r="Q6" i="11"/>
  <c r="C15" i="11"/>
  <c r="C6" i="11" l="1"/>
  <c r="G6" i="11" l="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5" i="11"/>
  <c r="AH365" i="11" l="1"/>
  <c r="AH364" i="11"/>
  <c r="AH363" i="11"/>
  <c r="AH362" i="11"/>
  <c r="AH361" i="11"/>
  <c r="AH360" i="11"/>
  <c r="AH359" i="11"/>
  <c r="AH358" i="11"/>
  <c r="AH357" i="11"/>
  <c r="AH356" i="11"/>
  <c r="AH355" i="11"/>
  <c r="AH354" i="11"/>
  <c r="AH353" i="11"/>
  <c r="AH352" i="11"/>
  <c r="AH351" i="11"/>
  <c r="AH350" i="11"/>
  <c r="AH349" i="11"/>
  <c r="AH348" i="11"/>
  <c r="AH347" i="11"/>
  <c r="AH346" i="11"/>
  <c r="AH345" i="11"/>
  <c r="AH344" i="11"/>
  <c r="AH343" i="11"/>
  <c r="AH342" i="11"/>
  <c r="AH341" i="11"/>
  <c r="AH340" i="11"/>
  <c r="AH339" i="11"/>
  <c r="AH338" i="11"/>
  <c r="AH337" i="11"/>
  <c r="AH336" i="11"/>
  <c r="AH335" i="11"/>
  <c r="AH334" i="11"/>
  <c r="AH333" i="11"/>
  <c r="AH332" i="11"/>
  <c r="AH331" i="11"/>
  <c r="AH330" i="11"/>
  <c r="AH329" i="11"/>
  <c r="AH328" i="11"/>
  <c r="AH327" i="11"/>
  <c r="AH326" i="11"/>
  <c r="AH325" i="11"/>
  <c r="AH324" i="11"/>
  <c r="AH323" i="11"/>
  <c r="AH322" i="11"/>
  <c r="AH321" i="11"/>
  <c r="AH320" i="11"/>
  <c r="AH319" i="11"/>
  <c r="AH318" i="11"/>
  <c r="AH317" i="11"/>
  <c r="AH316" i="11"/>
  <c r="AH315" i="11"/>
  <c r="AH314" i="11"/>
  <c r="AH313" i="11"/>
  <c r="AH312" i="11"/>
  <c r="AH311" i="11"/>
  <c r="AH310" i="11"/>
  <c r="AH309" i="11"/>
  <c r="AH308" i="11"/>
  <c r="AH307" i="11"/>
  <c r="AH306" i="11"/>
  <c r="AH305" i="11"/>
  <c r="AH304" i="11"/>
  <c r="AH303" i="11"/>
  <c r="AH302" i="11"/>
  <c r="AH301" i="11"/>
  <c r="AH300" i="11"/>
  <c r="AH299" i="11"/>
  <c r="AH298" i="11"/>
  <c r="AH297" i="11"/>
  <c r="AH296" i="11"/>
  <c r="AH295" i="11"/>
  <c r="AH294" i="11"/>
  <c r="AH293" i="11"/>
  <c r="AH292" i="11"/>
  <c r="AH291" i="11"/>
  <c r="AH290" i="11"/>
  <c r="AH289" i="11"/>
  <c r="AH288" i="11"/>
  <c r="AH287" i="11"/>
  <c r="AH286" i="11"/>
  <c r="AH285" i="11"/>
  <c r="AH284" i="11"/>
  <c r="AH283" i="11"/>
  <c r="AH282" i="11"/>
  <c r="AH281" i="11"/>
  <c r="AH280" i="11"/>
  <c r="AH279" i="11"/>
  <c r="AH278" i="11"/>
  <c r="AH277" i="11"/>
  <c r="AH276" i="11"/>
  <c r="AH275" i="11"/>
  <c r="AH274" i="11"/>
  <c r="AH273" i="11"/>
  <c r="AH272" i="11"/>
  <c r="AH271" i="11"/>
  <c r="AH270" i="11"/>
  <c r="AH269" i="11"/>
  <c r="AH268" i="11"/>
  <c r="AH267" i="11"/>
  <c r="AH266" i="11"/>
  <c r="AH265" i="11"/>
  <c r="AH264" i="11"/>
  <c r="AH263" i="11"/>
  <c r="AH262" i="11"/>
  <c r="AH261" i="11"/>
  <c r="AH260" i="11"/>
  <c r="AH259" i="11"/>
  <c r="AH258" i="11"/>
  <c r="AH257" i="11"/>
  <c r="AH256" i="11"/>
  <c r="AH255" i="11"/>
  <c r="AH254" i="11"/>
  <c r="AH253" i="11"/>
  <c r="AH252" i="11"/>
  <c r="AH251" i="11"/>
  <c r="AH250" i="11"/>
  <c r="AH249" i="11"/>
  <c r="AH248" i="11"/>
  <c r="AH247" i="11"/>
  <c r="AH246" i="11"/>
  <c r="AH245" i="11"/>
  <c r="AH244" i="11"/>
  <c r="AH243" i="11"/>
  <c r="AH242" i="11"/>
  <c r="AH241" i="11"/>
  <c r="AH240" i="11"/>
  <c r="AH239" i="11"/>
  <c r="AH238" i="11"/>
  <c r="AH237" i="11"/>
  <c r="AH236" i="11"/>
  <c r="AH235" i="11"/>
  <c r="AH234" i="11"/>
  <c r="AH233" i="11"/>
  <c r="AH232" i="11"/>
  <c r="AH231" i="11"/>
  <c r="AH230" i="11"/>
  <c r="AH229" i="11"/>
  <c r="AH228" i="11"/>
  <c r="AH227" i="11"/>
  <c r="AH226" i="11"/>
  <c r="AH225" i="11"/>
  <c r="AH224" i="11"/>
  <c r="AH223" i="11"/>
  <c r="AH222" i="11"/>
  <c r="AH221" i="11"/>
  <c r="AH220" i="11"/>
  <c r="AH219" i="11"/>
  <c r="AH218" i="11"/>
  <c r="AH217" i="11"/>
  <c r="AH216" i="11"/>
  <c r="AH215" i="11"/>
  <c r="AH214" i="11"/>
  <c r="AH213" i="11"/>
  <c r="AH212" i="11"/>
  <c r="AH211" i="11"/>
  <c r="AH210" i="11"/>
  <c r="AH209" i="11"/>
  <c r="AH208" i="11"/>
  <c r="AH207" i="11"/>
  <c r="AH206" i="11"/>
  <c r="AH205" i="11"/>
  <c r="AH204" i="11"/>
  <c r="AH203" i="11"/>
  <c r="AH202" i="11"/>
  <c r="AH201" i="11"/>
  <c r="AH200" i="11"/>
  <c r="AH199" i="11"/>
  <c r="AH198" i="11"/>
  <c r="AH197" i="11"/>
  <c r="AH196" i="11"/>
  <c r="AH195" i="11"/>
  <c r="AH194" i="11"/>
  <c r="AH193" i="11"/>
  <c r="AH192" i="11"/>
  <c r="AH191" i="11"/>
  <c r="AH190" i="11"/>
  <c r="AH189" i="11"/>
  <c r="AH188" i="11"/>
  <c r="AH187" i="11"/>
  <c r="AH186" i="11"/>
  <c r="AH185" i="11"/>
  <c r="AH184" i="11"/>
  <c r="AH183" i="11"/>
  <c r="AH182" i="11"/>
  <c r="AH181" i="11"/>
  <c r="AH180" i="11"/>
  <c r="AH179" i="11"/>
  <c r="AH178" i="11"/>
  <c r="AH177" i="11"/>
  <c r="AH176" i="11"/>
  <c r="AH175" i="11"/>
  <c r="AH174" i="11"/>
  <c r="AH173" i="11"/>
  <c r="AH172" i="11"/>
  <c r="AH171" i="11"/>
  <c r="AH170" i="11"/>
  <c r="AH169" i="11"/>
  <c r="AH168" i="11"/>
  <c r="AH167" i="11"/>
  <c r="AH166" i="11"/>
  <c r="AH165" i="11"/>
  <c r="AH164" i="11"/>
  <c r="AH163" i="11"/>
  <c r="AH162" i="11"/>
  <c r="AH161" i="11"/>
  <c r="AH160" i="11"/>
  <c r="AH159" i="11"/>
  <c r="AH158" i="11"/>
  <c r="AH157" i="11"/>
  <c r="AH156" i="11"/>
  <c r="AH155" i="11"/>
  <c r="AH154" i="11"/>
  <c r="AH153" i="11"/>
  <c r="AH152" i="11"/>
  <c r="AH151" i="11"/>
  <c r="AH150" i="11"/>
  <c r="AH149" i="11"/>
  <c r="AH148" i="11"/>
  <c r="AH147" i="11"/>
  <c r="AH146" i="11"/>
  <c r="AH145" i="11"/>
  <c r="AH144" i="11"/>
  <c r="AH143" i="11"/>
  <c r="AH142" i="11"/>
  <c r="AH141" i="11"/>
  <c r="AH140" i="11"/>
  <c r="AH139" i="11"/>
  <c r="AB139" i="11"/>
  <c r="AH138" i="11"/>
  <c r="AB138" i="11"/>
  <c r="W138" i="11"/>
  <c r="AH137" i="11"/>
  <c r="AB137" i="11"/>
  <c r="W137" i="11"/>
  <c r="AH136" i="11"/>
  <c r="AB136" i="11"/>
  <c r="W136" i="11"/>
  <c r="AH135" i="11"/>
  <c r="AB135" i="11"/>
  <c r="W135" i="11"/>
  <c r="AH134" i="11"/>
  <c r="AB134" i="11"/>
  <c r="W134" i="11"/>
  <c r="AH133" i="11"/>
  <c r="AB133" i="11"/>
  <c r="W133" i="11"/>
  <c r="AH132" i="11"/>
  <c r="AB132" i="11"/>
  <c r="W132" i="11"/>
  <c r="AH131" i="11"/>
  <c r="AB131" i="11"/>
  <c r="W131" i="11"/>
  <c r="AH130" i="11"/>
  <c r="AB130" i="11"/>
  <c r="W130" i="11"/>
  <c r="AH129" i="11"/>
  <c r="AB129" i="11"/>
  <c r="W129" i="11"/>
  <c r="AH128" i="11"/>
  <c r="AB128" i="11"/>
  <c r="W128" i="11"/>
  <c r="AH127" i="11"/>
  <c r="AB127" i="11"/>
  <c r="W127" i="11"/>
  <c r="AH126" i="11"/>
  <c r="AB126" i="11"/>
  <c r="W126" i="11"/>
  <c r="AH125" i="11"/>
  <c r="AB125" i="11"/>
  <c r="W125" i="11"/>
  <c r="AH124" i="11"/>
  <c r="AB124" i="11"/>
  <c r="W124" i="11"/>
  <c r="AH123" i="11"/>
  <c r="AB123" i="11"/>
  <c r="W123" i="11"/>
  <c r="AH122" i="11"/>
  <c r="AB122" i="11"/>
  <c r="W122" i="11"/>
  <c r="AH121" i="11"/>
  <c r="AB121" i="11"/>
  <c r="W121" i="11"/>
  <c r="AH120" i="11"/>
  <c r="AB120" i="11"/>
  <c r="W120" i="11"/>
  <c r="AH119" i="11"/>
  <c r="AB119" i="11"/>
  <c r="W119" i="11"/>
  <c r="X6" i="11" s="1"/>
  <c r="Y6" i="11" s="1"/>
  <c r="AH118" i="11"/>
  <c r="AB118" i="11"/>
  <c r="W118" i="11"/>
  <c r="AH117" i="11"/>
  <c r="AB117" i="11"/>
  <c r="W117" i="11"/>
  <c r="AH116" i="11"/>
  <c r="AB116" i="11"/>
  <c r="W116" i="11"/>
  <c r="AH115" i="11"/>
  <c r="AB115" i="11"/>
  <c r="W115" i="11"/>
  <c r="AH114" i="11"/>
  <c r="AB114" i="11"/>
  <c r="W114" i="11"/>
  <c r="AH113" i="11"/>
  <c r="AB113" i="11"/>
  <c r="W113" i="11"/>
  <c r="AH112" i="11"/>
  <c r="AB112" i="11"/>
  <c r="W112" i="11"/>
  <c r="AH111" i="11"/>
  <c r="AB111" i="11"/>
  <c r="W111" i="11"/>
  <c r="AH110" i="11"/>
  <c r="AB110" i="11"/>
  <c r="W110" i="11"/>
  <c r="AH109" i="11"/>
  <c r="AB109" i="11"/>
  <c r="W109" i="11"/>
  <c r="AH108" i="11"/>
  <c r="AB108" i="11"/>
  <c r="W108" i="11"/>
  <c r="AH107" i="11"/>
  <c r="AB107" i="11"/>
  <c r="W107" i="11"/>
  <c r="AH106" i="11"/>
  <c r="AB106" i="11"/>
  <c r="W106" i="11"/>
  <c r="AH105" i="11"/>
  <c r="AB105" i="11"/>
  <c r="W105" i="11"/>
  <c r="AH104" i="11"/>
  <c r="AB104" i="11"/>
  <c r="W104" i="11"/>
  <c r="AH103" i="11"/>
  <c r="AB103" i="11"/>
  <c r="W103" i="11"/>
  <c r="AH102" i="11"/>
  <c r="AB102" i="11"/>
  <c r="W102" i="11"/>
  <c r="AH101" i="11"/>
  <c r="AB101" i="11"/>
  <c r="W101" i="11"/>
  <c r="AH100" i="11"/>
  <c r="AB100" i="11"/>
  <c r="W100" i="11"/>
  <c r="AH99" i="11"/>
  <c r="AB99" i="11"/>
  <c r="W99" i="11"/>
  <c r="AH98" i="11"/>
  <c r="AB98" i="11"/>
  <c r="W98" i="11"/>
  <c r="AH97" i="11"/>
  <c r="AB97" i="11"/>
  <c r="W97" i="11"/>
  <c r="AH96" i="11"/>
  <c r="AB96" i="11"/>
  <c r="W96" i="11"/>
  <c r="AH95" i="11"/>
  <c r="AB95" i="11"/>
  <c r="W95" i="11"/>
  <c r="AH94" i="11"/>
  <c r="AB94" i="11"/>
  <c r="W94" i="11"/>
  <c r="AH93" i="11"/>
  <c r="AB93" i="11"/>
  <c r="W93" i="11"/>
  <c r="AH92" i="11"/>
  <c r="AB92" i="11"/>
  <c r="W92" i="11"/>
  <c r="AH91" i="11"/>
  <c r="AB91" i="11"/>
  <c r="W91" i="11"/>
  <c r="AH90" i="11"/>
  <c r="AB90" i="11"/>
  <c r="W90" i="11"/>
  <c r="AH89" i="11"/>
  <c r="AB89" i="11"/>
  <c r="W89" i="11"/>
  <c r="AH88" i="11"/>
  <c r="AB88" i="11"/>
  <c r="W88" i="11"/>
  <c r="AH87" i="11"/>
  <c r="AB87" i="11"/>
  <c r="W87" i="11"/>
  <c r="AH86" i="11"/>
  <c r="AB86" i="11"/>
  <c r="W86" i="11"/>
  <c r="AH85" i="11"/>
  <c r="AB85" i="11"/>
  <c r="W85" i="11"/>
  <c r="AH84" i="11"/>
  <c r="AB84" i="11"/>
  <c r="W84" i="11"/>
  <c r="AH83" i="11"/>
  <c r="AB83" i="11"/>
  <c r="W83" i="11"/>
  <c r="AH82" i="11"/>
  <c r="AB82" i="11"/>
  <c r="W82" i="11"/>
  <c r="AH81" i="11"/>
  <c r="AB81" i="11"/>
  <c r="W81" i="11"/>
  <c r="AH80" i="11"/>
  <c r="AB80" i="11"/>
  <c r="W80" i="11"/>
  <c r="AH79" i="11"/>
  <c r="AB79" i="11"/>
  <c r="W79" i="11"/>
  <c r="AH78" i="11"/>
  <c r="AB78" i="11"/>
  <c r="W78" i="11"/>
  <c r="AH77" i="11"/>
  <c r="AB77" i="11"/>
  <c r="W77" i="11"/>
  <c r="AH76" i="11"/>
  <c r="AB76" i="11"/>
  <c r="W76" i="11"/>
  <c r="AH75" i="11"/>
  <c r="AB75" i="11"/>
  <c r="W75" i="11"/>
  <c r="AH74" i="11"/>
  <c r="AB74" i="11"/>
  <c r="W74" i="11"/>
  <c r="AH73" i="11"/>
  <c r="AB73" i="11"/>
  <c r="W73" i="11"/>
  <c r="AH72" i="11"/>
  <c r="AB72" i="11"/>
  <c r="W72" i="11"/>
  <c r="AH71" i="11"/>
  <c r="AB71" i="11"/>
  <c r="W71" i="11"/>
  <c r="AH70" i="11"/>
  <c r="AB70" i="11"/>
  <c r="W70" i="11"/>
  <c r="AH69" i="11"/>
  <c r="AB69" i="11"/>
  <c r="W69" i="11"/>
  <c r="AH68" i="11"/>
  <c r="AB68" i="11"/>
  <c r="W68" i="11"/>
  <c r="AH67" i="11"/>
  <c r="AB67" i="11"/>
  <c r="W67" i="11"/>
  <c r="AH66" i="11"/>
  <c r="AB66" i="11"/>
  <c r="W66" i="11"/>
  <c r="AH65" i="11"/>
  <c r="AB65" i="11"/>
  <c r="W65" i="11"/>
  <c r="AH64" i="11"/>
  <c r="AB64" i="11"/>
  <c r="W64" i="11"/>
  <c r="AH63" i="11"/>
  <c r="AB63" i="11"/>
  <c r="W63" i="11"/>
  <c r="AH62" i="11"/>
  <c r="AB62" i="11"/>
  <c r="W62" i="11"/>
  <c r="AH61" i="11"/>
  <c r="AB61" i="11"/>
  <c r="W61" i="11"/>
  <c r="AH60" i="11"/>
  <c r="AB60" i="11"/>
  <c r="W60" i="11"/>
  <c r="AH59" i="11"/>
  <c r="AB59" i="11"/>
  <c r="W59" i="11"/>
  <c r="AH58" i="11"/>
  <c r="AB58" i="11"/>
  <c r="W58" i="11"/>
  <c r="AH57" i="11"/>
  <c r="AB57" i="11"/>
  <c r="W57" i="11"/>
  <c r="AH56" i="11"/>
  <c r="AB56" i="11"/>
  <c r="W56" i="11"/>
  <c r="AH55" i="11"/>
  <c r="AB55" i="11"/>
  <c r="W55" i="11"/>
  <c r="AH54" i="11"/>
  <c r="AB54" i="11"/>
  <c r="W54" i="11"/>
  <c r="AH53" i="11"/>
  <c r="AB53" i="11"/>
  <c r="W53" i="11"/>
  <c r="AH52" i="11"/>
  <c r="AB52" i="11"/>
  <c r="W52" i="11"/>
  <c r="AH51" i="11"/>
  <c r="AB51" i="11"/>
  <c r="W51" i="11"/>
  <c r="AH50" i="11"/>
  <c r="AB50" i="11"/>
  <c r="W50" i="11"/>
  <c r="AH49" i="11"/>
  <c r="AB49" i="11"/>
  <c r="W49" i="11"/>
  <c r="AH48" i="11"/>
  <c r="AB48" i="11"/>
  <c r="W48" i="11"/>
  <c r="AH47" i="11"/>
  <c r="AB47" i="11"/>
  <c r="W47" i="11"/>
  <c r="AH46" i="11"/>
  <c r="AB46" i="11"/>
  <c r="W46" i="11"/>
  <c r="AH45" i="11"/>
  <c r="AB45" i="11"/>
  <c r="W45" i="11"/>
  <c r="AH44" i="11"/>
  <c r="AB44" i="11"/>
  <c r="W44" i="11"/>
  <c r="AH43" i="11"/>
  <c r="AB43" i="11"/>
  <c r="W43" i="11"/>
  <c r="AH42" i="11"/>
  <c r="AB42" i="11"/>
  <c r="W42" i="11"/>
  <c r="AH41" i="11"/>
  <c r="AB41" i="11"/>
  <c r="W41" i="11"/>
  <c r="AH40" i="11"/>
  <c r="AB40" i="11"/>
  <c r="W40" i="11"/>
  <c r="AH39" i="11"/>
  <c r="AB39" i="11"/>
  <c r="W39" i="11"/>
  <c r="AH38" i="11"/>
  <c r="AB38" i="11"/>
  <c r="W38" i="11"/>
  <c r="AH37" i="11"/>
  <c r="AB37" i="11"/>
  <c r="W37" i="11"/>
  <c r="AH36" i="11"/>
  <c r="AB36" i="11"/>
  <c r="W36" i="11"/>
  <c r="AH35" i="11"/>
  <c r="AB35" i="11"/>
  <c r="W35" i="11"/>
  <c r="AH34" i="11"/>
  <c r="AB34" i="11"/>
  <c r="W34" i="11"/>
  <c r="AH33" i="11"/>
  <c r="AB33" i="11"/>
  <c r="W33" i="11"/>
  <c r="AH32" i="11"/>
  <c r="AB32" i="11"/>
  <c r="W32" i="11"/>
  <c r="AH31" i="11"/>
  <c r="AB31" i="11"/>
  <c r="W31" i="11"/>
  <c r="AH30" i="11"/>
  <c r="AB30" i="11"/>
  <c r="W30" i="11"/>
  <c r="AH29" i="11"/>
  <c r="AB29" i="11"/>
  <c r="W29" i="11"/>
  <c r="AH28" i="11"/>
  <c r="AB28" i="11"/>
  <c r="W28" i="11"/>
  <c r="AH27" i="11"/>
  <c r="AB27" i="11"/>
  <c r="W27" i="11"/>
  <c r="AH26" i="11"/>
  <c r="AB26" i="11"/>
  <c r="W26" i="11"/>
  <c r="AH25" i="11"/>
  <c r="AB25" i="11"/>
  <c r="W25" i="11"/>
  <c r="AH24" i="11"/>
  <c r="AB24" i="11"/>
  <c r="W24" i="11"/>
  <c r="AH23" i="11"/>
  <c r="AB23" i="11"/>
  <c r="W23" i="11"/>
  <c r="AH22" i="11"/>
  <c r="AB22" i="11"/>
  <c r="AC5" i="11" s="1"/>
  <c r="AD5" i="11" s="1"/>
  <c r="W22" i="11"/>
  <c r="AH21" i="11"/>
  <c r="AB21" i="11"/>
  <c r="W21" i="11"/>
  <c r="AH20" i="11"/>
  <c r="AB20" i="11"/>
  <c r="W20" i="11"/>
  <c r="AJ19" i="11"/>
  <c r="AH19" i="11"/>
  <c r="AB19" i="11"/>
  <c r="W19" i="11"/>
  <c r="AH18" i="11"/>
  <c r="AJ18" i="11" s="1"/>
  <c r="AB18" i="11"/>
  <c r="W18" i="11"/>
  <c r="AH17" i="11"/>
  <c r="AB17" i="11"/>
  <c r="W17" i="11"/>
  <c r="AH16" i="11"/>
  <c r="AB16" i="11"/>
  <c r="W16" i="11"/>
  <c r="AH15" i="11"/>
  <c r="AB15" i="11"/>
  <c r="W15" i="11"/>
  <c r="AH14" i="11"/>
  <c r="AB14" i="11"/>
  <c r="W14" i="11"/>
  <c r="AH13" i="11"/>
  <c r="AB13" i="11"/>
  <c r="W13" i="11"/>
  <c r="AH12" i="11"/>
  <c r="AB12" i="11"/>
  <c r="W12" i="11"/>
  <c r="AH11" i="11"/>
  <c r="AB11" i="11"/>
  <c r="W11" i="11"/>
  <c r="AH10" i="11"/>
  <c r="AJ10" i="11" s="1"/>
  <c r="AB10" i="11"/>
  <c r="W10" i="11"/>
  <c r="C10" i="11"/>
  <c r="AH9" i="11"/>
  <c r="AJ9" i="11" s="1"/>
  <c r="C9" i="11"/>
  <c r="AJ43" i="11" s="1"/>
  <c r="AH8" i="11"/>
  <c r="AJ8" i="11" s="1"/>
  <c r="AH7" i="11"/>
  <c r="AH6" i="11"/>
  <c r="AJ6" i="11" s="1"/>
  <c r="AH5" i="11"/>
  <c r="AJ198" i="11" l="1"/>
  <c r="AJ202" i="11"/>
  <c r="AJ206" i="11"/>
  <c r="AJ210" i="11"/>
  <c r="AJ214" i="11"/>
  <c r="AJ218" i="11"/>
  <c r="AJ222" i="11"/>
  <c r="AJ226" i="11"/>
  <c r="AJ230" i="11"/>
  <c r="AJ234" i="11"/>
  <c r="AJ238" i="11"/>
  <c r="AJ242" i="11"/>
  <c r="AJ246" i="11"/>
  <c r="AJ250" i="11"/>
  <c r="AJ254" i="11"/>
  <c r="AJ258" i="11"/>
  <c r="AJ262" i="11"/>
  <c r="AJ266" i="11"/>
  <c r="AJ270" i="11"/>
  <c r="AJ274" i="11"/>
  <c r="AJ278" i="11"/>
  <c r="AJ282" i="11"/>
  <c r="AJ286" i="11"/>
  <c r="AJ290" i="11"/>
  <c r="AJ294" i="11"/>
  <c r="AJ298" i="11"/>
  <c r="AJ302" i="11"/>
  <c r="AJ306" i="11"/>
  <c r="AJ310" i="11"/>
  <c r="AJ314" i="11"/>
  <c r="AJ318" i="11"/>
  <c r="AJ322" i="11"/>
  <c r="AJ326" i="11"/>
  <c r="AJ330" i="11"/>
  <c r="AJ334" i="11"/>
  <c r="AJ338" i="11"/>
  <c r="AJ342" i="11"/>
  <c r="AJ346" i="11"/>
  <c r="AJ350" i="11"/>
  <c r="AJ354" i="11"/>
  <c r="AJ358" i="11"/>
  <c r="AJ362" i="11"/>
  <c r="AJ23" i="11"/>
  <c r="AJ31" i="11"/>
  <c r="AJ35" i="11"/>
  <c r="AJ51" i="11"/>
  <c r="AJ34" i="11"/>
  <c r="AJ39" i="11"/>
  <c r="AJ47" i="11"/>
  <c r="AC6" i="11"/>
  <c r="AD6" i="11" s="1"/>
  <c r="AJ50" i="11"/>
  <c r="AJ55" i="11"/>
  <c r="AJ11" i="11"/>
  <c r="AJ15" i="11"/>
  <c r="AJ134" i="11"/>
  <c r="L187" i="11"/>
  <c r="L191" i="11"/>
  <c r="L195" i="11"/>
  <c r="L199" i="11"/>
  <c r="L203" i="11"/>
  <c r="L190" i="11"/>
  <c r="L202" i="11"/>
  <c r="L188" i="11"/>
  <c r="L192" i="11"/>
  <c r="L196" i="11"/>
  <c r="L200" i="11"/>
  <c r="L204" i="11"/>
  <c r="L194" i="11"/>
  <c r="L206" i="11"/>
  <c r="L189" i="11"/>
  <c r="L193" i="11"/>
  <c r="L197" i="11"/>
  <c r="L201" i="11"/>
  <c r="L205" i="11"/>
  <c r="L198" i="11"/>
  <c r="K13" i="11"/>
  <c r="M13" i="11" s="1"/>
  <c r="O13" i="11" s="1"/>
  <c r="K187" i="11"/>
  <c r="K191" i="11"/>
  <c r="K195" i="11"/>
  <c r="K199" i="11"/>
  <c r="K203" i="11"/>
  <c r="K194" i="11"/>
  <c r="M194" i="11" s="1"/>
  <c r="O194" i="11" s="1"/>
  <c r="K202" i="11"/>
  <c r="K188" i="11"/>
  <c r="M188" i="11" s="1"/>
  <c r="O188" i="11" s="1"/>
  <c r="K192" i="11"/>
  <c r="K196" i="11"/>
  <c r="M196" i="11" s="1"/>
  <c r="O196" i="11" s="1"/>
  <c r="K200" i="11"/>
  <c r="M200" i="11" s="1"/>
  <c r="O200" i="11" s="1"/>
  <c r="K204" i="11"/>
  <c r="K190" i="11"/>
  <c r="K198" i="11"/>
  <c r="M198" i="11" s="1"/>
  <c r="O198" i="11" s="1"/>
  <c r="K206" i="11"/>
  <c r="M206" i="11" s="1"/>
  <c r="O206" i="11" s="1"/>
  <c r="K189" i="11"/>
  <c r="M189" i="11" s="1"/>
  <c r="O189" i="11" s="1"/>
  <c r="K193" i="11"/>
  <c r="K197" i="11"/>
  <c r="M197" i="11" s="1"/>
  <c r="O197" i="11" s="1"/>
  <c r="K201" i="11"/>
  <c r="M201" i="11" s="1"/>
  <c r="O201" i="11" s="1"/>
  <c r="K205" i="11"/>
  <c r="M205" i="11" s="1"/>
  <c r="O205" i="11" s="1"/>
  <c r="AJ22" i="11"/>
  <c r="AJ38" i="11"/>
  <c r="AJ54" i="11"/>
  <c r="AJ59" i="11"/>
  <c r="AJ63" i="11"/>
  <c r="AJ67" i="11"/>
  <c r="AJ71" i="11"/>
  <c r="AJ75" i="11"/>
  <c r="AJ79" i="11"/>
  <c r="AJ83" i="11"/>
  <c r="AJ87" i="11"/>
  <c r="AJ91" i="11"/>
  <c r="AJ95" i="11"/>
  <c r="AJ99" i="11"/>
  <c r="AJ103" i="11"/>
  <c r="AJ107" i="11"/>
  <c r="AJ111" i="11"/>
  <c r="AJ115" i="11"/>
  <c r="AJ119" i="11"/>
  <c r="AJ123" i="11"/>
  <c r="AJ127" i="11"/>
  <c r="AJ131" i="11"/>
  <c r="AJ26" i="11"/>
  <c r="AJ27" i="11"/>
  <c r="AJ42" i="11"/>
  <c r="AJ140" i="11"/>
  <c r="AJ144" i="11"/>
  <c r="AJ148" i="11"/>
  <c r="AJ152" i="11"/>
  <c r="AJ156" i="11"/>
  <c r="AJ160" i="11"/>
  <c r="AJ164" i="11"/>
  <c r="AJ168" i="11"/>
  <c r="AJ172" i="11"/>
  <c r="AJ176" i="11"/>
  <c r="AJ180" i="11"/>
  <c r="AJ184" i="11"/>
  <c r="AJ200" i="11"/>
  <c r="AJ204" i="11"/>
  <c r="AJ208" i="11"/>
  <c r="AJ212" i="11"/>
  <c r="AJ216" i="11"/>
  <c r="AJ220" i="11"/>
  <c r="AJ224" i="11"/>
  <c r="AJ228" i="11"/>
  <c r="AJ232" i="11"/>
  <c r="AJ236" i="11"/>
  <c r="AJ240" i="11"/>
  <c r="AJ244" i="11"/>
  <c r="AJ248" i="11"/>
  <c r="AJ252" i="11"/>
  <c r="AJ256" i="11"/>
  <c r="AJ260" i="11"/>
  <c r="AJ264" i="11"/>
  <c r="AJ268" i="11"/>
  <c r="AJ272" i="11"/>
  <c r="AJ276" i="11"/>
  <c r="AJ280" i="11"/>
  <c r="AJ284" i="11"/>
  <c r="AJ288" i="11"/>
  <c r="AJ292" i="11"/>
  <c r="AJ296" i="11"/>
  <c r="AJ300" i="11"/>
  <c r="AJ304" i="11"/>
  <c r="AJ308" i="11"/>
  <c r="AJ312" i="11"/>
  <c r="AJ316" i="11"/>
  <c r="AJ320" i="11"/>
  <c r="AJ324" i="11"/>
  <c r="AJ328" i="11"/>
  <c r="AJ332" i="11"/>
  <c r="AJ336" i="11"/>
  <c r="AJ340" i="11"/>
  <c r="AJ344" i="11"/>
  <c r="AJ348" i="11"/>
  <c r="AJ352" i="11"/>
  <c r="AJ356" i="11"/>
  <c r="AJ360" i="11"/>
  <c r="AJ364" i="11"/>
  <c r="AJ14" i="11"/>
  <c r="X5" i="11"/>
  <c r="Y5" i="11" s="1"/>
  <c r="AJ30" i="11"/>
  <c r="AJ46" i="11"/>
  <c r="AJ57" i="11"/>
  <c r="AJ61" i="11"/>
  <c r="AJ65" i="11"/>
  <c r="AJ69" i="11"/>
  <c r="AJ73" i="11"/>
  <c r="AJ77" i="11"/>
  <c r="AJ81" i="11"/>
  <c r="AJ85" i="11"/>
  <c r="AJ89" i="11"/>
  <c r="AJ93" i="11"/>
  <c r="AJ97" i="11"/>
  <c r="AJ101" i="11"/>
  <c r="AJ105" i="11"/>
  <c r="AJ109" i="11"/>
  <c r="AJ113" i="11"/>
  <c r="AJ117" i="11"/>
  <c r="AJ121" i="11"/>
  <c r="AJ125" i="11"/>
  <c r="AJ129" i="11"/>
  <c r="AJ133" i="11"/>
  <c r="AI183" i="11"/>
  <c r="M187" i="11"/>
  <c r="O187" i="11" s="1"/>
  <c r="M191" i="11"/>
  <c r="O191" i="11" s="1"/>
  <c r="M195" i="11"/>
  <c r="O195" i="11" s="1"/>
  <c r="M199" i="11"/>
  <c r="O199" i="11" s="1"/>
  <c r="M203" i="11"/>
  <c r="O203" i="11" s="1"/>
  <c r="M192" i="11"/>
  <c r="O192" i="11" s="1"/>
  <c r="M204" i="11"/>
  <c r="O204" i="11" s="1"/>
  <c r="M193" i="11"/>
  <c r="O193" i="11" s="1"/>
  <c r="M190" i="11"/>
  <c r="O190" i="11" s="1"/>
  <c r="M202" i="11"/>
  <c r="O202" i="11" s="1"/>
  <c r="AJ12" i="11"/>
  <c r="AJ13" i="11"/>
  <c r="AJ20" i="11"/>
  <c r="AJ21" i="11"/>
  <c r="AJ28" i="11"/>
  <c r="AJ29" i="11"/>
  <c r="AJ36" i="11"/>
  <c r="AJ37" i="11"/>
  <c r="AJ44" i="11"/>
  <c r="AJ45" i="11"/>
  <c r="AJ52" i="11"/>
  <c r="AJ53" i="11"/>
  <c r="AJ187" i="11"/>
  <c r="AJ191" i="11"/>
  <c r="AJ195" i="11"/>
  <c r="AJ5" i="11"/>
  <c r="AJ7" i="11"/>
  <c r="AJ16" i="11"/>
  <c r="AJ17" i="11"/>
  <c r="AJ24" i="11"/>
  <c r="AJ25" i="11"/>
  <c r="AJ32" i="11"/>
  <c r="AJ33" i="11"/>
  <c r="AJ40" i="11"/>
  <c r="AJ41" i="11"/>
  <c r="AJ48" i="11"/>
  <c r="AJ49" i="11"/>
  <c r="AJ56" i="11"/>
  <c r="AJ137" i="11"/>
  <c r="AJ138" i="11"/>
  <c r="AJ189" i="11"/>
  <c r="AJ193" i="11"/>
  <c r="L139" i="11"/>
  <c r="L137" i="11"/>
  <c r="L135" i="11"/>
  <c r="L138" i="11"/>
  <c r="L136" i="11"/>
  <c r="L185" i="11"/>
  <c r="L181" i="11"/>
  <c r="L177" i="11"/>
  <c r="L173" i="11"/>
  <c r="L169" i="11"/>
  <c r="L165" i="11"/>
  <c r="L161" i="11"/>
  <c r="L157" i="11"/>
  <c r="L153" i="11"/>
  <c r="L149" i="11"/>
  <c r="L145" i="11"/>
  <c r="L141" i="11"/>
  <c r="L183" i="11"/>
  <c r="L179" i="11"/>
  <c r="L175" i="11"/>
  <c r="L171" i="11"/>
  <c r="L167" i="11"/>
  <c r="L163" i="11"/>
  <c r="L159" i="11"/>
  <c r="L155" i="11"/>
  <c r="L151" i="11"/>
  <c r="L147" i="11"/>
  <c r="L143" i="11"/>
  <c r="L184" i="11"/>
  <c r="L176" i="11"/>
  <c r="L168" i="11"/>
  <c r="L160" i="11"/>
  <c r="L152" i="11"/>
  <c r="L144" i="11"/>
  <c r="L134" i="11"/>
  <c r="L130" i="11"/>
  <c r="L126" i="11"/>
  <c r="L122" i="11"/>
  <c r="L118" i="11"/>
  <c r="L114" i="11"/>
  <c r="L110" i="11"/>
  <c r="L106" i="11"/>
  <c r="L102" i="11"/>
  <c r="L98" i="11"/>
  <c r="L94" i="11"/>
  <c r="L90" i="11"/>
  <c r="L86" i="11"/>
  <c r="L82" i="11"/>
  <c r="L78" i="11"/>
  <c r="L74" i="11"/>
  <c r="L70" i="11"/>
  <c r="L66" i="11"/>
  <c r="L62" i="11"/>
  <c r="L58" i="11"/>
  <c r="L56" i="11"/>
  <c r="L54" i="11"/>
  <c r="L52" i="11"/>
  <c r="L50" i="11"/>
  <c r="L48" i="11"/>
  <c r="L46" i="11"/>
  <c r="L44" i="11"/>
  <c r="L42" i="11"/>
  <c r="L40" i="11"/>
  <c r="L38" i="11"/>
  <c r="L36" i="11"/>
  <c r="L34" i="11"/>
  <c r="L32" i="11"/>
  <c r="L30" i="11"/>
  <c r="L28" i="11"/>
  <c r="L26" i="11"/>
  <c r="L24" i="11"/>
  <c r="L22" i="11"/>
  <c r="L20" i="11"/>
  <c r="L18" i="11"/>
  <c r="L16" i="11"/>
  <c r="L14" i="11"/>
  <c r="L12" i="11"/>
  <c r="L10" i="11"/>
  <c r="L186" i="11"/>
  <c r="L178" i="11"/>
  <c r="L170" i="11"/>
  <c r="L162" i="11"/>
  <c r="L154" i="11"/>
  <c r="L146" i="11"/>
  <c r="L131" i="11"/>
  <c r="L127" i="11"/>
  <c r="L123" i="11"/>
  <c r="L119" i="11"/>
  <c r="L115" i="11"/>
  <c r="L111" i="11"/>
  <c r="L107" i="11"/>
  <c r="L103" i="11"/>
  <c r="L99" i="11"/>
  <c r="L95" i="11"/>
  <c r="L91" i="11"/>
  <c r="L87" i="11"/>
  <c r="L83" i="11"/>
  <c r="L79" i="11"/>
  <c r="L75" i="11"/>
  <c r="L71" i="11"/>
  <c r="L67" i="11"/>
  <c r="L63" i="11"/>
  <c r="L59" i="11"/>
  <c r="L9" i="11"/>
  <c r="L180" i="11"/>
  <c r="L172" i="11"/>
  <c r="L164" i="11"/>
  <c r="L156" i="11"/>
  <c r="L148" i="11"/>
  <c r="L140" i="11"/>
  <c r="L132" i="11"/>
  <c r="L128" i="11"/>
  <c r="L124" i="11"/>
  <c r="L120" i="11"/>
  <c r="L116" i="11"/>
  <c r="L112" i="11"/>
  <c r="L108" i="11"/>
  <c r="L104" i="11"/>
  <c r="L100" i="11"/>
  <c r="L96" i="11"/>
  <c r="L92" i="11"/>
  <c r="L88" i="11"/>
  <c r="L84" i="11"/>
  <c r="L80" i="11"/>
  <c r="L76" i="11"/>
  <c r="L72" i="11"/>
  <c r="L68" i="11"/>
  <c r="L64" i="11"/>
  <c r="L60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8" i="11"/>
  <c r="L7" i="11"/>
  <c r="L6" i="11"/>
  <c r="L5" i="11"/>
  <c r="L182" i="11"/>
  <c r="L174" i="11"/>
  <c r="L166" i="11"/>
  <c r="L158" i="11"/>
  <c r="L150" i="11"/>
  <c r="L142" i="11"/>
  <c r="L133" i="11"/>
  <c r="L129" i="11"/>
  <c r="L125" i="11"/>
  <c r="L121" i="11"/>
  <c r="L117" i="11"/>
  <c r="L113" i="11"/>
  <c r="L109" i="11"/>
  <c r="L105" i="11"/>
  <c r="L101" i="11"/>
  <c r="L97" i="11"/>
  <c r="L93" i="11"/>
  <c r="L89" i="11"/>
  <c r="L85" i="11"/>
  <c r="L81" i="11"/>
  <c r="L77" i="11"/>
  <c r="L73" i="11"/>
  <c r="L69" i="11"/>
  <c r="L65" i="11"/>
  <c r="L61" i="11"/>
  <c r="L57" i="11"/>
  <c r="K5" i="11"/>
  <c r="M5" i="11" s="1"/>
  <c r="O5" i="11" s="1"/>
  <c r="K15" i="11"/>
  <c r="K6" i="11"/>
  <c r="M6" i="11" s="1"/>
  <c r="O6" i="11" s="1"/>
  <c r="K8" i="11"/>
  <c r="K186" i="11"/>
  <c r="M186" i="11" s="1"/>
  <c r="O186" i="11" s="1"/>
  <c r="K185" i="11"/>
  <c r="M185" i="11" s="1"/>
  <c r="O185" i="11" s="1"/>
  <c r="K184" i="11"/>
  <c r="M184" i="11" s="1"/>
  <c r="O184" i="11" s="1"/>
  <c r="K183" i="11"/>
  <c r="M183" i="11" s="1"/>
  <c r="O183" i="11" s="1"/>
  <c r="K182" i="11"/>
  <c r="M182" i="11" s="1"/>
  <c r="O182" i="11" s="1"/>
  <c r="K181" i="11"/>
  <c r="M181" i="11" s="1"/>
  <c r="O181" i="11" s="1"/>
  <c r="K180" i="11"/>
  <c r="M180" i="11" s="1"/>
  <c r="O180" i="11" s="1"/>
  <c r="K179" i="11"/>
  <c r="M179" i="11" s="1"/>
  <c r="O179" i="11" s="1"/>
  <c r="K178" i="11"/>
  <c r="M178" i="11" s="1"/>
  <c r="O178" i="11" s="1"/>
  <c r="K177" i="11"/>
  <c r="M177" i="11" s="1"/>
  <c r="O177" i="11" s="1"/>
  <c r="K176" i="11"/>
  <c r="M176" i="11" s="1"/>
  <c r="O176" i="11" s="1"/>
  <c r="K175" i="11"/>
  <c r="M175" i="11" s="1"/>
  <c r="O175" i="11" s="1"/>
  <c r="K174" i="11"/>
  <c r="M174" i="11" s="1"/>
  <c r="O174" i="11" s="1"/>
  <c r="K173" i="11"/>
  <c r="M173" i="11" s="1"/>
  <c r="O173" i="11" s="1"/>
  <c r="K172" i="11"/>
  <c r="K171" i="11"/>
  <c r="M171" i="11" s="1"/>
  <c r="O171" i="11" s="1"/>
  <c r="K170" i="11"/>
  <c r="M170" i="11" s="1"/>
  <c r="O170" i="11" s="1"/>
  <c r="K169" i="11"/>
  <c r="M169" i="11" s="1"/>
  <c r="O169" i="11" s="1"/>
  <c r="K168" i="11"/>
  <c r="M168" i="11" s="1"/>
  <c r="O168" i="11" s="1"/>
  <c r="K167" i="11"/>
  <c r="M167" i="11" s="1"/>
  <c r="O167" i="11" s="1"/>
  <c r="K166" i="11"/>
  <c r="M166" i="11" s="1"/>
  <c r="O166" i="11" s="1"/>
  <c r="K165" i="11"/>
  <c r="M165" i="11" s="1"/>
  <c r="O165" i="11" s="1"/>
  <c r="K164" i="11"/>
  <c r="M164" i="11" s="1"/>
  <c r="O164" i="11" s="1"/>
  <c r="K163" i="11"/>
  <c r="M163" i="11" s="1"/>
  <c r="O163" i="11" s="1"/>
  <c r="K162" i="11"/>
  <c r="M162" i="11" s="1"/>
  <c r="O162" i="11" s="1"/>
  <c r="K161" i="11"/>
  <c r="M161" i="11" s="1"/>
  <c r="O161" i="11" s="1"/>
  <c r="K160" i="11"/>
  <c r="M160" i="11" s="1"/>
  <c r="O160" i="11" s="1"/>
  <c r="K159" i="11"/>
  <c r="M159" i="11" s="1"/>
  <c r="O159" i="11" s="1"/>
  <c r="K158" i="11"/>
  <c r="M158" i="11" s="1"/>
  <c r="O158" i="11" s="1"/>
  <c r="K157" i="11"/>
  <c r="M157" i="11" s="1"/>
  <c r="O157" i="11" s="1"/>
  <c r="K156" i="11"/>
  <c r="K155" i="11"/>
  <c r="M155" i="11" s="1"/>
  <c r="O155" i="11" s="1"/>
  <c r="K154" i="11"/>
  <c r="M154" i="11" s="1"/>
  <c r="O154" i="11" s="1"/>
  <c r="K153" i="11"/>
  <c r="M153" i="11" s="1"/>
  <c r="O153" i="11" s="1"/>
  <c r="K152" i="11"/>
  <c r="M152" i="11" s="1"/>
  <c r="O152" i="11" s="1"/>
  <c r="K151" i="11"/>
  <c r="M151" i="11" s="1"/>
  <c r="O151" i="11" s="1"/>
  <c r="K150" i="11"/>
  <c r="M150" i="11" s="1"/>
  <c r="O150" i="11" s="1"/>
  <c r="K149" i="11"/>
  <c r="M149" i="11" s="1"/>
  <c r="O149" i="11" s="1"/>
  <c r="K148" i="11"/>
  <c r="M148" i="11" s="1"/>
  <c r="O148" i="11" s="1"/>
  <c r="K147" i="11"/>
  <c r="M147" i="11" s="1"/>
  <c r="O147" i="11" s="1"/>
  <c r="K146" i="11"/>
  <c r="M146" i="11" s="1"/>
  <c r="O146" i="11" s="1"/>
  <c r="K145" i="11"/>
  <c r="M145" i="11" s="1"/>
  <c r="O145" i="11" s="1"/>
  <c r="K144" i="11"/>
  <c r="M144" i="11" s="1"/>
  <c r="O144" i="11" s="1"/>
  <c r="K143" i="11"/>
  <c r="M143" i="11" s="1"/>
  <c r="O143" i="11" s="1"/>
  <c r="K142" i="11"/>
  <c r="M142" i="11" s="1"/>
  <c r="O142" i="11" s="1"/>
  <c r="K141" i="11"/>
  <c r="M141" i="11" s="1"/>
  <c r="O141" i="11" s="1"/>
  <c r="K140" i="11"/>
  <c r="K136" i="11"/>
  <c r="M136" i="11" s="1"/>
  <c r="O136" i="11" s="1"/>
  <c r="K134" i="11"/>
  <c r="M134" i="11" s="1"/>
  <c r="O134" i="11" s="1"/>
  <c r="K132" i="11"/>
  <c r="K130" i="11"/>
  <c r="K128" i="11"/>
  <c r="K126" i="11"/>
  <c r="M126" i="11" s="1"/>
  <c r="O126" i="11" s="1"/>
  <c r="K124" i="11"/>
  <c r="K122" i="11"/>
  <c r="M122" i="11" s="1"/>
  <c r="O122" i="11" s="1"/>
  <c r="K120" i="11"/>
  <c r="K118" i="11"/>
  <c r="M118" i="11" s="1"/>
  <c r="O118" i="11" s="1"/>
  <c r="K116" i="11"/>
  <c r="K114" i="11"/>
  <c r="M114" i="11" s="1"/>
  <c r="O114" i="11" s="1"/>
  <c r="K112" i="11"/>
  <c r="K110" i="11"/>
  <c r="M110" i="11" s="1"/>
  <c r="O110" i="11" s="1"/>
  <c r="K108" i="11"/>
  <c r="K106" i="11"/>
  <c r="M106" i="11" s="1"/>
  <c r="O106" i="11" s="1"/>
  <c r="K104" i="11"/>
  <c r="K102" i="11"/>
  <c r="M102" i="11" s="1"/>
  <c r="O102" i="11" s="1"/>
  <c r="K100" i="11"/>
  <c r="K98" i="11"/>
  <c r="K96" i="11"/>
  <c r="K94" i="11"/>
  <c r="M94" i="11" s="1"/>
  <c r="O94" i="11" s="1"/>
  <c r="K92" i="11"/>
  <c r="K90" i="11"/>
  <c r="M90" i="11" s="1"/>
  <c r="O90" i="11" s="1"/>
  <c r="K88" i="11"/>
  <c r="K86" i="11"/>
  <c r="M86" i="11" s="1"/>
  <c r="O86" i="11" s="1"/>
  <c r="K84" i="11"/>
  <c r="K82" i="11"/>
  <c r="M82" i="11" s="1"/>
  <c r="O82" i="11" s="1"/>
  <c r="K80" i="11"/>
  <c r="K78" i="11"/>
  <c r="M78" i="11" s="1"/>
  <c r="O78" i="11" s="1"/>
  <c r="K76" i="11"/>
  <c r="K74" i="11"/>
  <c r="M74" i="11" s="1"/>
  <c r="O74" i="11" s="1"/>
  <c r="K72" i="11"/>
  <c r="K70" i="11"/>
  <c r="M70" i="11" s="1"/>
  <c r="O70" i="11" s="1"/>
  <c r="K68" i="11"/>
  <c r="K66" i="11"/>
  <c r="K64" i="11"/>
  <c r="K62" i="11"/>
  <c r="M62" i="11" s="1"/>
  <c r="O62" i="11" s="1"/>
  <c r="K60" i="11"/>
  <c r="K58" i="11"/>
  <c r="M58" i="11" s="1"/>
  <c r="O58" i="11" s="1"/>
  <c r="K138" i="11"/>
  <c r="K133" i="11"/>
  <c r="M133" i="11" s="1"/>
  <c r="O133" i="11" s="1"/>
  <c r="K131" i="11"/>
  <c r="M131" i="11" s="1"/>
  <c r="O131" i="11" s="1"/>
  <c r="K129" i="11"/>
  <c r="M129" i="11" s="1"/>
  <c r="O129" i="11" s="1"/>
  <c r="K127" i="11"/>
  <c r="M127" i="11" s="1"/>
  <c r="O127" i="11" s="1"/>
  <c r="K125" i="11"/>
  <c r="M125" i="11" s="1"/>
  <c r="O125" i="11" s="1"/>
  <c r="K123" i="11"/>
  <c r="M123" i="11" s="1"/>
  <c r="O123" i="11" s="1"/>
  <c r="K121" i="11"/>
  <c r="K119" i="11"/>
  <c r="M119" i="11" s="1"/>
  <c r="O119" i="11" s="1"/>
  <c r="K117" i="11"/>
  <c r="K115" i="11"/>
  <c r="K113" i="11"/>
  <c r="M113" i="11" s="1"/>
  <c r="O113" i="11" s="1"/>
  <c r="K111" i="11"/>
  <c r="M111" i="11" s="1"/>
  <c r="O111" i="11" s="1"/>
  <c r="K109" i="11"/>
  <c r="M109" i="11" s="1"/>
  <c r="O109" i="11" s="1"/>
  <c r="K107" i="11"/>
  <c r="K105" i="11"/>
  <c r="M105" i="11" s="1"/>
  <c r="O105" i="11" s="1"/>
  <c r="K103" i="11"/>
  <c r="M103" i="11" s="1"/>
  <c r="O103" i="11" s="1"/>
  <c r="K101" i="11"/>
  <c r="M101" i="11" s="1"/>
  <c r="O101" i="11" s="1"/>
  <c r="K99" i="11"/>
  <c r="K97" i="11"/>
  <c r="M97" i="11" s="1"/>
  <c r="O97" i="11" s="1"/>
  <c r="K95" i="11"/>
  <c r="M95" i="11" s="1"/>
  <c r="O95" i="11" s="1"/>
  <c r="K93" i="11"/>
  <c r="M93" i="11" s="1"/>
  <c r="O93" i="11" s="1"/>
  <c r="K91" i="11"/>
  <c r="K89" i="11"/>
  <c r="M89" i="11" s="1"/>
  <c r="O89" i="11" s="1"/>
  <c r="K87" i="11"/>
  <c r="M87" i="11" s="1"/>
  <c r="O87" i="11" s="1"/>
  <c r="K85" i="11"/>
  <c r="M85" i="11" s="1"/>
  <c r="O85" i="11" s="1"/>
  <c r="K83" i="11"/>
  <c r="K81" i="11"/>
  <c r="M81" i="11" s="1"/>
  <c r="O81" i="11" s="1"/>
  <c r="K79" i="11"/>
  <c r="M79" i="11" s="1"/>
  <c r="O79" i="11" s="1"/>
  <c r="K77" i="11"/>
  <c r="M77" i="11" s="1"/>
  <c r="O77" i="11" s="1"/>
  <c r="K75" i="11"/>
  <c r="K73" i="11"/>
  <c r="K71" i="11"/>
  <c r="M71" i="11" s="1"/>
  <c r="O71" i="11" s="1"/>
  <c r="K69" i="11"/>
  <c r="M69" i="11" s="1"/>
  <c r="O69" i="11" s="1"/>
  <c r="K67" i="11"/>
  <c r="K65" i="11"/>
  <c r="M65" i="11" s="1"/>
  <c r="O65" i="11" s="1"/>
  <c r="K63" i="11"/>
  <c r="M63" i="11" s="1"/>
  <c r="O63" i="11" s="1"/>
  <c r="K61" i="11"/>
  <c r="M61" i="11" s="1"/>
  <c r="O61" i="11" s="1"/>
  <c r="K59" i="11"/>
  <c r="K57" i="11"/>
  <c r="K135" i="11"/>
  <c r="K56" i="11"/>
  <c r="M56" i="11" s="1"/>
  <c r="O56" i="11" s="1"/>
  <c r="K54" i="11"/>
  <c r="K52" i="11"/>
  <c r="M52" i="11" s="1"/>
  <c r="O52" i="11" s="1"/>
  <c r="K50" i="11"/>
  <c r="M50" i="11" s="1"/>
  <c r="O50" i="11" s="1"/>
  <c r="K48" i="11"/>
  <c r="M48" i="11" s="1"/>
  <c r="O48" i="11" s="1"/>
  <c r="K46" i="11"/>
  <c r="K44" i="11"/>
  <c r="M44" i="11" s="1"/>
  <c r="O44" i="11" s="1"/>
  <c r="K42" i="11"/>
  <c r="M42" i="11" s="1"/>
  <c r="O42" i="11" s="1"/>
  <c r="K40" i="11"/>
  <c r="M40" i="11" s="1"/>
  <c r="O40" i="11" s="1"/>
  <c r="K38" i="11"/>
  <c r="K36" i="11"/>
  <c r="M36" i="11" s="1"/>
  <c r="O36" i="11" s="1"/>
  <c r="K34" i="11"/>
  <c r="M34" i="11" s="1"/>
  <c r="O34" i="11" s="1"/>
  <c r="K32" i="11"/>
  <c r="M32" i="11" s="1"/>
  <c r="O32" i="11" s="1"/>
  <c r="K30" i="11"/>
  <c r="K28" i="11"/>
  <c r="K26" i="11"/>
  <c r="M26" i="11" s="1"/>
  <c r="O26" i="11" s="1"/>
  <c r="K24" i="11"/>
  <c r="M24" i="11" s="1"/>
  <c r="O24" i="11" s="1"/>
  <c r="K22" i="11"/>
  <c r="M22" i="11" s="1"/>
  <c r="O22" i="11" s="1"/>
  <c r="K20" i="11"/>
  <c r="M20" i="11" s="1"/>
  <c r="O20" i="11" s="1"/>
  <c r="K18" i="11"/>
  <c r="M18" i="11" s="1"/>
  <c r="O18" i="11" s="1"/>
  <c r="K16" i="11"/>
  <c r="M16" i="11" s="1"/>
  <c r="O16" i="11" s="1"/>
  <c r="K14" i="11"/>
  <c r="M14" i="11" s="1"/>
  <c r="O14" i="11" s="1"/>
  <c r="K12" i="11"/>
  <c r="M12" i="11" s="1"/>
  <c r="O12" i="11" s="1"/>
  <c r="K10" i="11"/>
  <c r="M10" i="11" s="1"/>
  <c r="O10" i="11" s="1"/>
  <c r="K29" i="11"/>
  <c r="M29" i="11" s="1"/>
  <c r="O29" i="11" s="1"/>
  <c r="K25" i="11"/>
  <c r="M25" i="11" s="1"/>
  <c r="O25" i="11" s="1"/>
  <c r="K21" i="11"/>
  <c r="M21" i="11" s="1"/>
  <c r="O21" i="11" s="1"/>
  <c r="K137" i="11"/>
  <c r="M137" i="11" s="1"/>
  <c r="O137" i="11" s="1"/>
  <c r="K9" i="11"/>
  <c r="M9" i="11" s="1"/>
  <c r="O9" i="11" s="1"/>
  <c r="K139" i="11"/>
  <c r="M139" i="11" s="1"/>
  <c r="O139" i="11" s="1"/>
  <c r="K55" i="11"/>
  <c r="M55" i="11" s="1"/>
  <c r="O55" i="11" s="1"/>
  <c r="K53" i="11"/>
  <c r="M53" i="11" s="1"/>
  <c r="O53" i="11" s="1"/>
  <c r="K51" i="11"/>
  <c r="M51" i="11" s="1"/>
  <c r="O51" i="11" s="1"/>
  <c r="K49" i="11"/>
  <c r="M49" i="11" s="1"/>
  <c r="O49" i="11" s="1"/>
  <c r="K47" i="11"/>
  <c r="M47" i="11" s="1"/>
  <c r="O47" i="11" s="1"/>
  <c r="K45" i="11"/>
  <c r="M45" i="11" s="1"/>
  <c r="O45" i="11" s="1"/>
  <c r="K43" i="11"/>
  <c r="M43" i="11" s="1"/>
  <c r="O43" i="11" s="1"/>
  <c r="K41" i="11"/>
  <c r="M41" i="11" s="1"/>
  <c r="O41" i="11" s="1"/>
  <c r="K39" i="11"/>
  <c r="K37" i="11"/>
  <c r="M37" i="11" s="1"/>
  <c r="O37" i="11" s="1"/>
  <c r="K35" i="11"/>
  <c r="M35" i="11" s="1"/>
  <c r="O35" i="11" s="1"/>
  <c r="K33" i="11"/>
  <c r="M33" i="11" s="1"/>
  <c r="O33" i="11" s="1"/>
  <c r="K31" i="11"/>
  <c r="M31" i="11" s="1"/>
  <c r="O31" i="11" s="1"/>
  <c r="K27" i="11"/>
  <c r="M27" i="11" s="1"/>
  <c r="O27" i="11" s="1"/>
  <c r="K23" i="11"/>
  <c r="M23" i="11" s="1"/>
  <c r="O23" i="11" s="1"/>
  <c r="K7" i="11"/>
  <c r="M7" i="11" s="1"/>
  <c r="O7" i="11" s="1"/>
  <c r="K11" i="11"/>
  <c r="M11" i="11" s="1"/>
  <c r="O11" i="11" s="1"/>
  <c r="K19" i="11"/>
  <c r="M19" i="11" s="1"/>
  <c r="O19" i="11" s="1"/>
  <c r="AI196" i="11"/>
  <c r="AI181" i="11"/>
  <c r="AI173" i="11"/>
  <c r="AI165" i="11"/>
  <c r="AI157" i="11"/>
  <c r="AI149" i="11"/>
  <c r="AI141" i="11"/>
  <c r="M138" i="11"/>
  <c r="O138" i="11" s="1"/>
  <c r="AI132" i="11"/>
  <c r="AI128" i="11"/>
  <c r="AI124" i="11"/>
  <c r="AI120" i="11"/>
  <c r="AI116" i="11"/>
  <c r="AI112" i="11"/>
  <c r="AI108" i="11"/>
  <c r="AI104" i="11"/>
  <c r="AI100" i="11"/>
  <c r="AI96" i="11"/>
  <c r="AI92" i="11"/>
  <c r="AI88" i="11"/>
  <c r="AI84" i="11"/>
  <c r="AI80" i="11"/>
  <c r="AI76" i="11"/>
  <c r="AI72" i="11"/>
  <c r="AI68" i="11"/>
  <c r="AI64" i="11"/>
  <c r="AI60" i="11"/>
  <c r="M39" i="11"/>
  <c r="O39" i="11" s="1"/>
  <c r="M15" i="11"/>
  <c r="O15" i="11" s="1"/>
  <c r="AI9" i="11"/>
  <c r="M8" i="11"/>
  <c r="O8" i="11" s="1"/>
  <c r="M30" i="11"/>
  <c r="O30" i="11" s="1"/>
  <c r="AI8" i="11"/>
  <c r="AI7" i="11"/>
  <c r="AI6" i="11"/>
  <c r="AI5" i="11"/>
  <c r="AI185" i="11"/>
  <c r="AI177" i="11"/>
  <c r="AI169" i="11"/>
  <c r="AI161" i="11"/>
  <c r="AI153" i="11"/>
  <c r="AI145" i="11"/>
  <c r="AI130" i="11"/>
  <c r="AI126" i="11"/>
  <c r="AI122" i="11"/>
  <c r="AI118" i="11"/>
  <c r="AI114" i="11"/>
  <c r="AI110" i="11"/>
  <c r="AI106" i="11"/>
  <c r="AI102" i="11"/>
  <c r="AI98" i="11"/>
  <c r="AI94" i="11"/>
  <c r="AI90" i="11"/>
  <c r="AI86" i="11"/>
  <c r="AI82" i="11"/>
  <c r="AI78" i="11"/>
  <c r="AI74" i="11"/>
  <c r="AI70" i="11"/>
  <c r="AI66" i="11"/>
  <c r="AI62" i="11"/>
  <c r="AI58" i="11"/>
  <c r="M54" i="11"/>
  <c r="O54" i="11" s="1"/>
  <c r="M46" i="11"/>
  <c r="O46" i="11" s="1"/>
  <c r="M38" i="11"/>
  <c r="O38" i="11" s="1"/>
  <c r="M28" i="11"/>
  <c r="O28" i="11" s="1"/>
  <c r="K17" i="11"/>
  <c r="M17" i="11" s="1"/>
  <c r="O17" i="11" s="1"/>
  <c r="AI10" i="11"/>
  <c r="AI12" i="11"/>
  <c r="AI14" i="11"/>
  <c r="AI16" i="11"/>
  <c r="AI18" i="11"/>
  <c r="AI20" i="11"/>
  <c r="AI22" i="11"/>
  <c r="AI24" i="11"/>
  <c r="AI26" i="11"/>
  <c r="AI28" i="11"/>
  <c r="AI30" i="11"/>
  <c r="AI32" i="11"/>
  <c r="AI34" i="11"/>
  <c r="AI36" i="11"/>
  <c r="AI38" i="11"/>
  <c r="AI40" i="11"/>
  <c r="AI42" i="11"/>
  <c r="AI44" i="11"/>
  <c r="AI46" i="11"/>
  <c r="AI48" i="11"/>
  <c r="AI50" i="11"/>
  <c r="AI52" i="11"/>
  <c r="AI54" i="11"/>
  <c r="AI56" i="11"/>
  <c r="AI57" i="11"/>
  <c r="AJ60" i="11"/>
  <c r="AI61" i="11"/>
  <c r="AJ64" i="11"/>
  <c r="AI65" i="11"/>
  <c r="AJ68" i="11"/>
  <c r="AI69" i="11"/>
  <c r="AJ72" i="11"/>
  <c r="AI73" i="11"/>
  <c r="AJ76" i="11"/>
  <c r="AI77" i="11"/>
  <c r="AJ80" i="11"/>
  <c r="AI81" i="11"/>
  <c r="AJ84" i="11"/>
  <c r="AI85" i="11"/>
  <c r="AJ88" i="11"/>
  <c r="AI89" i="11"/>
  <c r="AJ92" i="11"/>
  <c r="AI93" i="11"/>
  <c r="AJ96" i="11"/>
  <c r="AI97" i="11"/>
  <c r="AJ100" i="11"/>
  <c r="AI101" i="11"/>
  <c r="AJ104" i="11"/>
  <c r="AI105" i="11"/>
  <c r="AJ108" i="11"/>
  <c r="AI109" i="11"/>
  <c r="AJ112" i="11"/>
  <c r="AI113" i="11"/>
  <c r="AJ116" i="11"/>
  <c r="AI117" i="11"/>
  <c r="AI121" i="11"/>
  <c r="AI125" i="11"/>
  <c r="AI129" i="11"/>
  <c r="AI133" i="11"/>
  <c r="AJ135" i="11"/>
  <c r="AJ142" i="11"/>
  <c r="AI143" i="11"/>
  <c r="AJ150" i="11"/>
  <c r="AI151" i="11"/>
  <c r="AJ158" i="11"/>
  <c r="AI159" i="11"/>
  <c r="AJ166" i="11"/>
  <c r="AI167" i="11"/>
  <c r="AJ174" i="11"/>
  <c r="AI175" i="11"/>
  <c r="AJ182" i="11"/>
  <c r="AI362" i="11"/>
  <c r="AI358" i="11"/>
  <c r="AI354" i="11"/>
  <c r="AI350" i="11"/>
  <c r="AI346" i="11"/>
  <c r="AI342" i="11"/>
  <c r="AI338" i="11"/>
  <c r="AI334" i="11"/>
  <c r="AI330" i="11"/>
  <c r="AI326" i="11"/>
  <c r="AI322" i="11"/>
  <c r="AI318" i="11"/>
  <c r="AI314" i="11"/>
  <c r="AI310" i="11"/>
  <c r="AI306" i="11"/>
  <c r="AI302" i="11"/>
  <c r="AI298" i="11"/>
  <c r="AI294" i="11"/>
  <c r="AI290" i="11"/>
  <c r="AI286" i="11"/>
  <c r="AI282" i="11"/>
  <c r="AI278" i="11"/>
  <c r="AI274" i="11"/>
  <c r="AI270" i="11"/>
  <c r="AI266" i="11"/>
  <c r="AI262" i="11"/>
  <c r="AI258" i="11"/>
  <c r="AI254" i="11"/>
  <c r="AI250" i="11"/>
  <c r="AI246" i="11"/>
  <c r="AI242" i="11"/>
  <c r="AI238" i="11"/>
  <c r="AI234" i="11"/>
  <c r="AI230" i="11"/>
  <c r="AI226" i="11"/>
  <c r="AI222" i="11"/>
  <c r="AI218" i="11"/>
  <c r="AI214" i="11"/>
  <c r="AI210" i="11"/>
  <c r="AI206" i="11"/>
  <c r="AI202" i="11"/>
  <c r="AI198" i="11"/>
  <c r="AJ365" i="11"/>
  <c r="AI364" i="11"/>
  <c r="AI359" i="11"/>
  <c r="AJ357" i="11"/>
  <c r="AI356" i="11"/>
  <c r="AI351" i="11"/>
  <c r="AJ349" i="11"/>
  <c r="AI348" i="11"/>
  <c r="AI343" i="11"/>
  <c r="AJ341" i="11"/>
  <c r="AI340" i="11"/>
  <c r="AI335" i="11"/>
  <c r="AJ333" i="11"/>
  <c r="AI332" i="11"/>
  <c r="AI327" i="11"/>
  <c r="AJ325" i="11"/>
  <c r="AI324" i="11"/>
  <c r="AI319" i="11"/>
  <c r="AJ317" i="11"/>
  <c r="AI316" i="11"/>
  <c r="AI311" i="11"/>
  <c r="AJ309" i="11"/>
  <c r="AI308" i="11"/>
  <c r="AI303" i="11"/>
  <c r="AJ301" i="11"/>
  <c r="AI300" i="11"/>
  <c r="AI295" i="11"/>
  <c r="AJ293" i="11"/>
  <c r="AI292" i="11"/>
  <c r="AI287" i="11"/>
  <c r="AJ285" i="11"/>
  <c r="AI284" i="11"/>
  <c r="AI279" i="11"/>
  <c r="AJ277" i="11"/>
  <c r="AI276" i="11"/>
  <c r="AI271" i="11"/>
  <c r="AJ269" i="11"/>
  <c r="AI268" i="11"/>
  <c r="AI263" i="11"/>
  <c r="AJ261" i="11"/>
  <c r="AI260" i="11"/>
  <c r="AI255" i="11"/>
  <c r="AJ253" i="11"/>
  <c r="AI252" i="11"/>
  <c r="AI247" i="11"/>
  <c r="AJ245" i="11"/>
  <c r="AI244" i="11"/>
  <c r="AI239" i="11"/>
  <c r="AJ237" i="11"/>
  <c r="AI236" i="11"/>
  <c r="AI231" i="11"/>
  <c r="AJ229" i="11"/>
  <c r="AI228" i="11"/>
  <c r="AI223" i="11"/>
  <c r="AJ221" i="11"/>
  <c r="AI220" i="11"/>
  <c r="AI215" i="11"/>
  <c r="AJ213" i="11"/>
  <c r="AI212" i="11"/>
  <c r="AI207" i="11"/>
  <c r="AJ205" i="11"/>
  <c r="AI204" i="11"/>
  <c r="AI199" i="11"/>
  <c r="AJ197" i="11"/>
  <c r="AI363" i="11"/>
  <c r="AJ361" i="11"/>
  <c r="AI360" i="11"/>
  <c r="AI355" i="11"/>
  <c r="AJ353" i="11"/>
  <c r="AI352" i="11"/>
  <c r="AI347" i="11"/>
  <c r="AJ345" i="11"/>
  <c r="AI344" i="11"/>
  <c r="AI339" i="11"/>
  <c r="AJ337" i="11"/>
  <c r="AI336" i="11"/>
  <c r="AI331" i="11"/>
  <c r="AJ329" i="11"/>
  <c r="AI328" i="11"/>
  <c r="AI323" i="11"/>
  <c r="AJ321" i="11"/>
  <c r="AI320" i="11"/>
  <c r="AI315" i="11"/>
  <c r="AJ313" i="11"/>
  <c r="AI312" i="11"/>
  <c r="AI307" i="11"/>
  <c r="AJ305" i="11"/>
  <c r="AI304" i="11"/>
  <c r="AI299" i="11"/>
  <c r="AJ297" i="11"/>
  <c r="AI296" i="11"/>
  <c r="AI291" i="11"/>
  <c r="AJ289" i="11"/>
  <c r="AI288" i="11"/>
  <c r="AI283" i="11"/>
  <c r="AJ281" i="11"/>
  <c r="AI280" i="11"/>
  <c r="AI275" i="11"/>
  <c r="AJ273" i="11"/>
  <c r="AI272" i="11"/>
  <c r="AI267" i="11"/>
  <c r="AJ265" i="11"/>
  <c r="AI264" i="11"/>
  <c r="AI259" i="11"/>
  <c r="AJ257" i="11"/>
  <c r="AI256" i="11"/>
  <c r="AI251" i="11"/>
  <c r="AJ249" i="11"/>
  <c r="AI248" i="11"/>
  <c r="AI243" i="11"/>
  <c r="AJ241" i="11"/>
  <c r="AI240" i="11"/>
  <c r="AI235" i="11"/>
  <c r="AJ233" i="11"/>
  <c r="AI232" i="11"/>
  <c r="AI227" i="11"/>
  <c r="AJ225" i="11"/>
  <c r="AI224" i="11"/>
  <c r="AI219" i="11"/>
  <c r="AJ217" i="11"/>
  <c r="AI216" i="11"/>
  <c r="AI211" i="11"/>
  <c r="AJ209" i="11"/>
  <c r="AI208" i="11"/>
  <c r="AI203" i="11"/>
  <c r="AJ201" i="11"/>
  <c r="AI200" i="11"/>
  <c r="AI195" i="11"/>
  <c r="AI191" i="11"/>
  <c r="AI187" i="11"/>
  <c r="AI365" i="11"/>
  <c r="AI357" i="11"/>
  <c r="AI349" i="11"/>
  <c r="AI341" i="11"/>
  <c r="AI333" i="11"/>
  <c r="AI325" i="11"/>
  <c r="AI317" i="11"/>
  <c r="AI309" i="11"/>
  <c r="AI301" i="11"/>
  <c r="AI293" i="11"/>
  <c r="AI285" i="11"/>
  <c r="AI277" i="11"/>
  <c r="AI269" i="11"/>
  <c r="AI261" i="11"/>
  <c r="AI253" i="11"/>
  <c r="AI245" i="11"/>
  <c r="AI237" i="11"/>
  <c r="AI229" i="11"/>
  <c r="AI221" i="11"/>
  <c r="AI213" i="11"/>
  <c r="AI205" i="11"/>
  <c r="AI197" i="11"/>
  <c r="AI192" i="11"/>
  <c r="AJ190" i="11"/>
  <c r="AI189" i="11"/>
  <c r="AI138" i="11"/>
  <c r="AI136" i="11"/>
  <c r="AI134" i="11"/>
  <c r="AI361" i="11"/>
  <c r="AI353" i="11"/>
  <c r="AI345" i="11"/>
  <c r="AI337" i="11"/>
  <c r="AI329" i="11"/>
  <c r="AI321" i="11"/>
  <c r="AI313" i="11"/>
  <c r="AI305" i="11"/>
  <c r="AI297" i="11"/>
  <c r="AI289" i="11"/>
  <c r="AI281" i="11"/>
  <c r="AI273" i="11"/>
  <c r="AI265" i="11"/>
  <c r="AI257" i="11"/>
  <c r="AI249" i="11"/>
  <c r="AI241" i="11"/>
  <c r="AI233" i="11"/>
  <c r="AI225" i="11"/>
  <c r="AI217" i="11"/>
  <c r="AI209" i="11"/>
  <c r="AI201" i="11"/>
  <c r="AJ194" i="11"/>
  <c r="AI193" i="11"/>
  <c r="AI188" i="11"/>
  <c r="M172" i="11"/>
  <c r="O172" i="11" s="1"/>
  <c r="M156" i="11"/>
  <c r="O156" i="11" s="1"/>
  <c r="M140" i="11"/>
  <c r="O140" i="11" s="1"/>
  <c r="AI137" i="11"/>
  <c r="AI135" i="11"/>
  <c r="AI194" i="11"/>
  <c r="AI186" i="11"/>
  <c r="AI182" i="11"/>
  <c r="AI178" i="11"/>
  <c r="AI174" i="11"/>
  <c r="AI170" i="11"/>
  <c r="AI166" i="11"/>
  <c r="AI162" i="11"/>
  <c r="AI158" i="11"/>
  <c r="AI154" i="11"/>
  <c r="AI150" i="11"/>
  <c r="AI146" i="11"/>
  <c r="AI142" i="11"/>
  <c r="AJ132" i="11"/>
  <c r="AJ130" i="11"/>
  <c r="AJ128" i="11"/>
  <c r="AJ126" i="11"/>
  <c r="AJ124" i="11"/>
  <c r="AJ122" i="11"/>
  <c r="M121" i="11"/>
  <c r="O121" i="11" s="1"/>
  <c r="AJ120" i="11"/>
  <c r="AJ118" i="11"/>
  <c r="M117" i="11"/>
  <c r="O117" i="11" s="1"/>
  <c r="M115" i="11"/>
  <c r="O115" i="11" s="1"/>
  <c r="M107" i="11"/>
  <c r="O107" i="11" s="1"/>
  <c r="M99" i="11"/>
  <c r="O99" i="11" s="1"/>
  <c r="M91" i="11"/>
  <c r="O91" i="11" s="1"/>
  <c r="M83" i="11"/>
  <c r="O83" i="11" s="1"/>
  <c r="M75" i="11"/>
  <c r="O75" i="11" s="1"/>
  <c r="M73" i="11"/>
  <c r="O73" i="11" s="1"/>
  <c r="M67" i="11"/>
  <c r="O67" i="11" s="1"/>
  <c r="M59" i="11"/>
  <c r="O59" i="11" s="1"/>
  <c r="M57" i="11"/>
  <c r="O57" i="11" s="1"/>
  <c r="AI190" i="11"/>
  <c r="AI184" i="11"/>
  <c r="AI180" i="11"/>
  <c r="AI176" i="11"/>
  <c r="AI172" i="11"/>
  <c r="AI168" i="11"/>
  <c r="AI164" i="11"/>
  <c r="AI160" i="11"/>
  <c r="AI156" i="11"/>
  <c r="AI152" i="11"/>
  <c r="AI148" i="11"/>
  <c r="AI144" i="11"/>
  <c r="AI140" i="11"/>
  <c r="M135" i="11"/>
  <c r="O135" i="11" s="1"/>
  <c r="M132" i="11"/>
  <c r="O132" i="11" s="1"/>
  <c r="M130" i="11"/>
  <c r="O130" i="11" s="1"/>
  <c r="M128" i="11"/>
  <c r="O128" i="11" s="1"/>
  <c r="M124" i="11"/>
  <c r="O124" i="11" s="1"/>
  <c r="M120" i="11"/>
  <c r="O120" i="11" s="1"/>
  <c r="M116" i="11"/>
  <c r="O116" i="11" s="1"/>
  <c r="M112" i="11"/>
  <c r="O112" i="11" s="1"/>
  <c r="M108" i="11"/>
  <c r="O108" i="11" s="1"/>
  <c r="M104" i="11"/>
  <c r="O104" i="11" s="1"/>
  <c r="M100" i="11"/>
  <c r="O100" i="11" s="1"/>
  <c r="M98" i="11"/>
  <c r="O98" i="11" s="1"/>
  <c r="M96" i="11"/>
  <c r="O96" i="11" s="1"/>
  <c r="M92" i="11"/>
  <c r="O92" i="11" s="1"/>
  <c r="M88" i="11"/>
  <c r="O88" i="11" s="1"/>
  <c r="M84" i="11"/>
  <c r="O84" i="11" s="1"/>
  <c r="M80" i="11"/>
  <c r="O80" i="11" s="1"/>
  <c r="M76" i="11"/>
  <c r="O76" i="11" s="1"/>
  <c r="M72" i="11"/>
  <c r="O72" i="11" s="1"/>
  <c r="M68" i="11"/>
  <c r="O68" i="11" s="1"/>
  <c r="M66" i="11"/>
  <c r="O66" i="11" s="1"/>
  <c r="M64" i="11"/>
  <c r="O64" i="11" s="1"/>
  <c r="M60" i="11"/>
  <c r="O60" i="11" s="1"/>
  <c r="AI11" i="11"/>
  <c r="AI13" i="11"/>
  <c r="AI15" i="11"/>
  <c r="AI17" i="11"/>
  <c r="AI19" i="11"/>
  <c r="AI21" i="11"/>
  <c r="AI23" i="11"/>
  <c r="AI25" i="11"/>
  <c r="AI27" i="11"/>
  <c r="AI29" i="11"/>
  <c r="AI31" i="11"/>
  <c r="AI33" i="11"/>
  <c r="AI35" i="11"/>
  <c r="AI37" i="11"/>
  <c r="AI39" i="11"/>
  <c r="AI41" i="11"/>
  <c r="AI43" i="11"/>
  <c r="AI45" i="11"/>
  <c r="AI47" i="11"/>
  <c r="AI49" i="11"/>
  <c r="AI51" i="11"/>
  <c r="AI53" i="11"/>
  <c r="AI55" i="11"/>
  <c r="AJ58" i="11"/>
  <c r="AI59" i="11"/>
  <c r="AJ62" i="11"/>
  <c r="AI63" i="11"/>
  <c r="AJ66" i="11"/>
  <c r="AI67" i="11"/>
  <c r="AJ70" i="11"/>
  <c r="AI71" i="11"/>
  <c r="AJ74" i="11"/>
  <c r="AI75" i="11"/>
  <c r="AJ78" i="11"/>
  <c r="AI79" i="11"/>
  <c r="AJ82" i="11"/>
  <c r="AI83" i="11"/>
  <c r="AJ86" i="11"/>
  <c r="AI87" i="11"/>
  <c r="AJ90" i="11"/>
  <c r="AI91" i="11"/>
  <c r="AJ94" i="11"/>
  <c r="AI95" i="11"/>
  <c r="AJ98" i="11"/>
  <c r="AI99" i="11"/>
  <c r="AJ102" i="11"/>
  <c r="AI103" i="11"/>
  <c r="AJ106" i="11"/>
  <c r="AI107" i="11"/>
  <c r="AJ110" i="11"/>
  <c r="AI111" i="11"/>
  <c r="AJ114" i="11"/>
  <c r="AI115" i="11"/>
  <c r="AI119" i="11"/>
  <c r="AI123" i="11"/>
  <c r="AI127" i="11"/>
  <c r="AI131" i="11"/>
  <c r="AJ136" i="11"/>
  <c r="AI139" i="11"/>
  <c r="AJ146" i="11"/>
  <c r="AI147" i="11"/>
  <c r="AJ154" i="11"/>
  <c r="AI155" i="11"/>
  <c r="AJ162" i="11"/>
  <c r="AI163" i="11"/>
  <c r="AJ170" i="11"/>
  <c r="AI171" i="11"/>
  <c r="AJ178" i="11"/>
  <c r="AI179" i="11"/>
  <c r="AJ186" i="11"/>
  <c r="AJ141" i="11"/>
  <c r="AJ145" i="11"/>
  <c r="AJ149" i="11"/>
  <c r="AJ153" i="11"/>
  <c r="AJ157" i="11"/>
  <c r="AJ161" i="11"/>
  <c r="AJ165" i="11"/>
  <c r="AJ169" i="11"/>
  <c r="AJ173" i="11"/>
  <c r="AJ177" i="11"/>
  <c r="AJ181" i="11"/>
  <c r="AJ185" i="11"/>
  <c r="AJ188" i="11"/>
  <c r="AJ196" i="11"/>
  <c r="AJ139" i="11"/>
  <c r="AJ143" i="11"/>
  <c r="AJ147" i="11"/>
  <c r="AJ151" i="11"/>
  <c r="AJ155" i="11"/>
  <c r="AJ159" i="11"/>
  <c r="AJ163" i="11"/>
  <c r="AJ167" i="11"/>
  <c r="AJ171" i="11"/>
  <c r="AJ175" i="11"/>
  <c r="AJ179" i="11"/>
  <c r="AJ183" i="11"/>
  <c r="AJ192" i="11"/>
  <c r="AJ199" i="11"/>
  <c r="AJ207" i="11"/>
  <c r="AJ215" i="11"/>
  <c r="AJ223" i="11"/>
  <c r="AJ231" i="11"/>
  <c r="AJ239" i="11"/>
  <c r="AJ247" i="11"/>
  <c r="AJ255" i="11"/>
  <c r="AJ263" i="11"/>
  <c r="AJ271" i="11"/>
  <c r="AJ279" i="11"/>
  <c r="AJ287" i="11"/>
  <c r="AJ295" i="11"/>
  <c r="AJ303" i="11"/>
  <c r="AJ311" i="11"/>
  <c r="AJ319" i="11"/>
  <c r="AJ327" i="11"/>
  <c r="AJ335" i="11"/>
  <c r="AJ343" i="11"/>
  <c r="AJ351" i="11"/>
  <c r="AJ359" i="11"/>
  <c r="AJ203" i="11"/>
  <c r="AJ211" i="11"/>
  <c r="AJ219" i="11"/>
  <c r="AJ227" i="11"/>
  <c r="AJ235" i="11"/>
  <c r="AJ243" i="11"/>
  <c r="AJ251" i="11"/>
  <c r="AJ259" i="11"/>
  <c r="AJ267" i="11"/>
  <c r="AJ275" i="11"/>
  <c r="AJ283" i="11"/>
  <c r="AJ291" i="11"/>
  <c r="AJ299" i="11"/>
  <c r="AJ307" i="11"/>
  <c r="AJ315" i="11"/>
  <c r="AJ323" i="11"/>
  <c r="AJ331" i="11"/>
  <c r="AJ339" i="11"/>
  <c r="AJ347" i="11"/>
  <c r="AJ355" i="11"/>
  <c r="AJ363" i="11"/>
  <c r="C10" i="10"/>
  <c r="C9" i="10"/>
  <c r="C10" i="9"/>
  <c r="C9" i="9"/>
  <c r="C10" i="8"/>
  <c r="C9" i="8"/>
  <c r="AB139" i="10"/>
  <c r="AB138" i="10"/>
  <c r="W138" i="10"/>
  <c r="AB137" i="10"/>
  <c r="W137" i="10"/>
  <c r="AB136" i="10"/>
  <c r="W136" i="10"/>
  <c r="AB135" i="10"/>
  <c r="W135" i="10"/>
  <c r="AB134" i="10"/>
  <c r="W134" i="10"/>
  <c r="AB133" i="10"/>
  <c r="W133" i="10"/>
  <c r="AB132" i="10"/>
  <c r="W132" i="10"/>
  <c r="AB131" i="10"/>
  <c r="W131" i="10"/>
  <c r="AB130" i="10"/>
  <c r="W130" i="10"/>
  <c r="AB129" i="10"/>
  <c r="W129" i="10"/>
  <c r="AB128" i="10"/>
  <c r="W128" i="10"/>
  <c r="AB127" i="10"/>
  <c r="W127" i="10"/>
  <c r="AB126" i="10"/>
  <c r="W126" i="10"/>
  <c r="AB125" i="10"/>
  <c r="W125" i="10"/>
  <c r="AB124" i="10"/>
  <c r="W124" i="10"/>
  <c r="AB123" i="10"/>
  <c r="W123" i="10"/>
  <c r="AB122" i="10"/>
  <c r="W122" i="10"/>
  <c r="AB121" i="10"/>
  <c r="W121" i="10"/>
  <c r="AB120" i="10"/>
  <c r="W120" i="10"/>
  <c r="AB119" i="10"/>
  <c r="W119" i="10"/>
  <c r="AB118" i="10"/>
  <c r="W118" i="10"/>
  <c r="AB117" i="10"/>
  <c r="W117" i="10"/>
  <c r="AB116" i="10"/>
  <c r="W116" i="10"/>
  <c r="AB115" i="10"/>
  <c r="W115" i="10"/>
  <c r="AB114" i="10"/>
  <c r="W114" i="10"/>
  <c r="AB113" i="10"/>
  <c r="W113" i="10"/>
  <c r="AB112" i="10"/>
  <c r="W112" i="10"/>
  <c r="AB111" i="10"/>
  <c r="W111" i="10"/>
  <c r="AB110" i="10"/>
  <c r="W110" i="10"/>
  <c r="AB109" i="10"/>
  <c r="W109" i="10"/>
  <c r="AB108" i="10"/>
  <c r="W108" i="10"/>
  <c r="AB107" i="10"/>
  <c r="W107" i="10"/>
  <c r="AB106" i="10"/>
  <c r="W106" i="10"/>
  <c r="AB105" i="10"/>
  <c r="W105" i="10"/>
  <c r="AB104" i="10"/>
  <c r="W104" i="10"/>
  <c r="AB103" i="10"/>
  <c r="W103" i="10"/>
  <c r="AB102" i="10"/>
  <c r="W102" i="10"/>
  <c r="AB101" i="10"/>
  <c r="W101" i="10"/>
  <c r="AB100" i="10"/>
  <c r="W100" i="10"/>
  <c r="AB99" i="10"/>
  <c r="W99" i="10"/>
  <c r="AB98" i="10"/>
  <c r="W98" i="10"/>
  <c r="AB97" i="10"/>
  <c r="W97" i="10"/>
  <c r="AB96" i="10"/>
  <c r="W96" i="10"/>
  <c r="AB95" i="10"/>
  <c r="W95" i="10"/>
  <c r="AB94" i="10"/>
  <c r="W94" i="10"/>
  <c r="AB93" i="10"/>
  <c r="W93" i="10"/>
  <c r="AB92" i="10"/>
  <c r="W92" i="10"/>
  <c r="AB91" i="10"/>
  <c r="W91" i="10"/>
  <c r="AB90" i="10"/>
  <c r="W90" i="10"/>
  <c r="AB89" i="10"/>
  <c r="W89" i="10"/>
  <c r="AB88" i="10"/>
  <c r="W88" i="10"/>
  <c r="AB87" i="10"/>
  <c r="W87" i="10"/>
  <c r="AB86" i="10"/>
  <c r="W86" i="10"/>
  <c r="AB85" i="10"/>
  <c r="W85" i="10"/>
  <c r="AB84" i="10"/>
  <c r="W84" i="10"/>
  <c r="AB83" i="10"/>
  <c r="W83" i="10"/>
  <c r="AB82" i="10"/>
  <c r="W82" i="10"/>
  <c r="AB81" i="10"/>
  <c r="W81" i="10"/>
  <c r="AB80" i="10"/>
  <c r="W80" i="10"/>
  <c r="AB79" i="10"/>
  <c r="W79" i="10"/>
  <c r="AB78" i="10"/>
  <c r="W78" i="10"/>
  <c r="AB77" i="10"/>
  <c r="W77" i="10"/>
  <c r="AB76" i="10"/>
  <c r="W76" i="10"/>
  <c r="AB75" i="10"/>
  <c r="W75" i="10"/>
  <c r="AB74" i="10"/>
  <c r="W74" i="10"/>
  <c r="AB73" i="10"/>
  <c r="W73" i="10"/>
  <c r="AB72" i="10"/>
  <c r="W72" i="10"/>
  <c r="AB71" i="10"/>
  <c r="W71" i="10"/>
  <c r="AB70" i="10"/>
  <c r="W70" i="10"/>
  <c r="AB69" i="10"/>
  <c r="W69" i="10"/>
  <c r="AB68" i="10"/>
  <c r="W68" i="10"/>
  <c r="AB67" i="10"/>
  <c r="W67" i="10"/>
  <c r="AB66" i="10"/>
  <c r="W66" i="10"/>
  <c r="AB65" i="10"/>
  <c r="W65" i="10"/>
  <c r="AB64" i="10"/>
  <c r="W64" i="10"/>
  <c r="AB63" i="10"/>
  <c r="W63" i="10"/>
  <c r="AB62" i="10"/>
  <c r="W62" i="10"/>
  <c r="AB61" i="10"/>
  <c r="W61" i="10"/>
  <c r="AB60" i="10"/>
  <c r="W60" i="10"/>
  <c r="AB59" i="10"/>
  <c r="W59" i="10"/>
  <c r="AB58" i="10"/>
  <c r="W58" i="10"/>
  <c r="AB57" i="10"/>
  <c r="W57" i="10"/>
  <c r="AB56" i="10"/>
  <c r="W56" i="10"/>
  <c r="AB55" i="10"/>
  <c r="W55" i="10"/>
  <c r="AB54" i="10"/>
  <c r="W54" i="10"/>
  <c r="AB53" i="10"/>
  <c r="W53" i="10"/>
  <c r="AB52" i="10"/>
  <c r="W52" i="10"/>
  <c r="AB51" i="10"/>
  <c r="W51" i="10"/>
  <c r="AB50" i="10"/>
  <c r="W50" i="10"/>
  <c r="AB49" i="10"/>
  <c r="W49" i="10"/>
  <c r="AB48" i="10"/>
  <c r="W48" i="10"/>
  <c r="AB47" i="10"/>
  <c r="W47" i="10"/>
  <c r="AB46" i="10"/>
  <c r="W46" i="10"/>
  <c r="AB45" i="10"/>
  <c r="W45" i="10"/>
  <c r="AB44" i="10"/>
  <c r="W44" i="10"/>
  <c r="AB43" i="10"/>
  <c r="W43" i="10"/>
  <c r="AB42" i="10"/>
  <c r="W42" i="10"/>
  <c r="AB41" i="10"/>
  <c r="W41" i="10"/>
  <c r="AB40" i="10"/>
  <c r="W40" i="10"/>
  <c r="AB39" i="10"/>
  <c r="W39" i="10"/>
  <c r="AB38" i="10"/>
  <c r="W38" i="10"/>
  <c r="AB37" i="10"/>
  <c r="W37" i="10"/>
  <c r="AB36" i="10"/>
  <c r="W36" i="10"/>
  <c r="AB35" i="10"/>
  <c r="W35" i="10"/>
  <c r="AB34" i="10"/>
  <c r="W34" i="10"/>
  <c r="AB33" i="10"/>
  <c r="W33" i="10"/>
  <c r="AB32" i="10"/>
  <c r="W32" i="10"/>
  <c r="AB31" i="10"/>
  <c r="W31" i="10"/>
  <c r="AB30" i="10"/>
  <c r="W30" i="10"/>
  <c r="AB29" i="10"/>
  <c r="W29" i="10"/>
  <c r="AB28" i="10"/>
  <c r="W28" i="10"/>
  <c r="AB27" i="10"/>
  <c r="W27" i="10"/>
  <c r="AB26" i="10"/>
  <c r="W26" i="10"/>
  <c r="AB25" i="10"/>
  <c r="W25" i="10"/>
  <c r="AB24" i="10"/>
  <c r="W24" i="10"/>
  <c r="AB23" i="10"/>
  <c r="W23" i="10"/>
  <c r="AB22" i="10"/>
  <c r="W22" i="10"/>
  <c r="AB21" i="10"/>
  <c r="W21" i="10"/>
  <c r="AB20" i="10"/>
  <c r="W20" i="10"/>
  <c r="AB19" i="10"/>
  <c r="W19" i="10"/>
  <c r="AB18" i="10"/>
  <c r="W18" i="10"/>
  <c r="AB17" i="10"/>
  <c r="W17" i="10"/>
  <c r="AB16" i="10"/>
  <c r="W16" i="10"/>
  <c r="AB15" i="10"/>
  <c r="W15" i="10"/>
  <c r="AB14" i="10"/>
  <c r="W14" i="10"/>
  <c r="AB13" i="10"/>
  <c r="W13" i="10"/>
  <c r="AB12" i="10"/>
  <c r="W12" i="10"/>
  <c r="AB11" i="10"/>
  <c r="W11" i="10"/>
  <c r="AB10" i="10"/>
  <c r="W10" i="10"/>
  <c r="W139" i="9"/>
  <c r="W138" i="9"/>
  <c r="R138" i="9"/>
  <c r="W137" i="9"/>
  <c r="R137" i="9"/>
  <c r="W136" i="9"/>
  <c r="R136" i="9"/>
  <c r="W135" i="9"/>
  <c r="R135" i="9"/>
  <c r="W134" i="9"/>
  <c r="R134" i="9"/>
  <c r="W133" i="9"/>
  <c r="R133" i="9"/>
  <c r="W132" i="9"/>
  <c r="R132" i="9"/>
  <c r="W131" i="9"/>
  <c r="R131" i="9"/>
  <c r="W130" i="9"/>
  <c r="R130" i="9"/>
  <c r="W129" i="9"/>
  <c r="R129" i="9"/>
  <c r="W128" i="9"/>
  <c r="R128" i="9"/>
  <c r="W127" i="9"/>
  <c r="R127" i="9"/>
  <c r="W126" i="9"/>
  <c r="R126" i="9"/>
  <c r="W125" i="9"/>
  <c r="R125" i="9"/>
  <c r="W124" i="9"/>
  <c r="X6" i="9" s="1"/>
  <c r="R124" i="9"/>
  <c r="W123" i="9"/>
  <c r="R123" i="9"/>
  <c r="W122" i="9"/>
  <c r="R122" i="9"/>
  <c r="W121" i="9"/>
  <c r="R121" i="9"/>
  <c r="W120" i="9"/>
  <c r="R120" i="9"/>
  <c r="W119" i="9"/>
  <c r="R119" i="9"/>
  <c r="W118" i="9"/>
  <c r="R118" i="9"/>
  <c r="W117" i="9"/>
  <c r="R117" i="9"/>
  <c r="W116" i="9"/>
  <c r="R116" i="9"/>
  <c r="W115" i="9"/>
  <c r="R115" i="9"/>
  <c r="W114" i="9"/>
  <c r="R114" i="9"/>
  <c r="W113" i="9"/>
  <c r="R113" i="9"/>
  <c r="W112" i="9"/>
  <c r="R112" i="9"/>
  <c r="W111" i="9"/>
  <c r="R111" i="9"/>
  <c r="W110" i="9"/>
  <c r="R110" i="9"/>
  <c r="W109" i="9"/>
  <c r="R109" i="9"/>
  <c r="W108" i="9"/>
  <c r="R108" i="9"/>
  <c r="W107" i="9"/>
  <c r="R107" i="9"/>
  <c r="W106" i="9"/>
  <c r="R106" i="9"/>
  <c r="W105" i="9"/>
  <c r="R105" i="9"/>
  <c r="W104" i="9"/>
  <c r="R104" i="9"/>
  <c r="W103" i="9"/>
  <c r="R103" i="9"/>
  <c r="W102" i="9"/>
  <c r="R102" i="9"/>
  <c r="W101" i="9"/>
  <c r="R101" i="9"/>
  <c r="W100" i="9"/>
  <c r="R100" i="9"/>
  <c r="W99" i="9"/>
  <c r="R99" i="9"/>
  <c r="W98" i="9"/>
  <c r="R98" i="9"/>
  <c r="W97" i="9"/>
  <c r="R97" i="9"/>
  <c r="W96" i="9"/>
  <c r="R96" i="9"/>
  <c r="W95" i="9"/>
  <c r="R95" i="9"/>
  <c r="W94" i="9"/>
  <c r="R94" i="9"/>
  <c r="W93" i="9"/>
  <c r="R93" i="9"/>
  <c r="W92" i="9"/>
  <c r="R92" i="9"/>
  <c r="W91" i="9"/>
  <c r="R91" i="9"/>
  <c r="W90" i="9"/>
  <c r="R90" i="9"/>
  <c r="W89" i="9"/>
  <c r="R89" i="9"/>
  <c r="W88" i="9"/>
  <c r="R88" i="9"/>
  <c r="W87" i="9"/>
  <c r="R87" i="9"/>
  <c r="W86" i="9"/>
  <c r="R86" i="9"/>
  <c r="W85" i="9"/>
  <c r="R85" i="9"/>
  <c r="W84" i="9"/>
  <c r="R84" i="9"/>
  <c r="W83" i="9"/>
  <c r="R83" i="9"/>
  <c r="W82" i="9"/>
  <c r="R82" i="9"/>
  <c r="W81" i="9"/>
  <c r="R81" i="9"/>
  <c r="W80" i="9"/>
  <c r="R80" i="9"/>
  <c r="W79" i="9"/>
  <c r="R79" i="9"/>
  <c r="W78" i="9"/>
  <c r="R78" i="9"/>
  <c r="W77" i="9"/>
  <c r="R77" i="9"/>
  <c r="W76" i="9"/>
  <c r="R76" i="9"/>
  <c r="W75" i="9"/>
  <c r="R75" i="9"/>
  <c r="W74" i="9"/>
  <c r="R74" i="9"/>
  <c r="W73" i="9"/>
  <c r="R73" i="9"/>
  <c r="W72" i="9"/>
  <c r="R72" i="9"/>
  <c r="W71" i="9"/>
  <c r="R71" i="9"/>
  <c r="W70" i="9"/>
  <c r="R70" i="9"/>
  <c r="W69" i="9"/>
  <c r="R69" i="9"/>
  <c r="W68" i="9"/>
  <c r="R68" i="9"/>
  <c r="W67" i="9"/>
  <c r="R67" i="9"/>
  <c r="W66" i="9"/>
  <c r="R66" i="9"/>
  <c r="W65" i="9"/>
  <c r="R65" i="9"/>
  <c r="W64" i="9"/>
  <c r="R64" i="9"/>
  <c r="W63" i="9"/>
  <c r="R63" i="9"/>
  <c r="W62" i="9"/>
  <c r="R62" i="9"/>
  <c r="W61" i="9"/>
  <c r="R61" i="9"/>
  <c r="W60" i="9"/>
  <c r="R60" i="9"/>
  <c r="W59" i="9"/>
  <c r="R59" i="9"/>
  <c r="W58" i="9"/>
  <c r="R58" i="9"/>
  <c r="W57" i="9"/>
  <c r="R57" i="9"/>
  <c r="W56" i="9"/>
  <c r="R56" i="9"/>
  <c r="W55" i="9"/>
  <c r="R55" i="9"/>
  <c r="W54" i="9"/>
  <c r="R54" i="9"/>
  <c r="W53" i="9"/>
  <c r="R53" i="9"/>
  <c r="W52" i="9"/>
  <c r="R52" i="9"/>
  <c r="W51" i="9"/>
  <c r="R51" i="9"/>
  <c r="W50" i="9"/>
  <c r="R50" i="9"/>
  <c r="W49" i="9"/>
  <c r="R49" i="9"/>
  <c r="W48" i="9"/>
  <c r="R48" i="9"/>
  <c r="W47" i="9"/>
  <c r="R47" i="9"/>
  <c r="W46" i="9"/>
  <c r="R46" i="9"/>
  <c r="W45" i="9"/>
  <c r="R45" i="9"/>
  <c r="W44" i="9"/>
  <c r="R44" i="9"/>
  <c r="W43" i="9"/>
  <c r="R43" i="9"/>
  <c r="W42" i="9"/>
  <c r="R42" i="9"/>
  <c r="W41" i="9"/>
  <c r="R41" i="9"/>
  <c r="W40" i="9"/>
  <c r="R40" i="9"/>
  <c r="W39" i="9"/>
  <c r="R39" i="9"/>
  <c r="W38" i="9"/>
  <c r="R38" i="9"/>
  <c r="W37" i="9"/>
  <c r="R37" i="9"/>
  <c r="W36" i="9"/>
  <c r="R36" i="9"/>
  <c r="W35" i="9"/>
  <c r="R35" i="9"/>
  <c r="W34" i="9"/>
  <c r="R34" i="9"/>
  <c r="W33" i="9"/>
  <c r="R33" i="9"/>
  <c r="W32" i="9"/>
  <c r="R32" i="9"/>
  <c r="W31" i="9"/>
  <c r="R31" i="9"/>
  <c r="W30" i="9"/>
  <c r="R30" i="9"/>
  <c r="W29" i="9"/>
  <c r="R29" i="9"/>
  <c r="W28" i="9"/>
  <c r="R28" i="9"/>
  <c r="W27" i="9"/>
  <c r="R27" i="9"/>
  <c r="W26" i="9"/>
  <c r="R26" i="9"/>
  <c r="W25" i="9"/>
  <c r="R25" i="9"/>
  <c r="W24" i="9"/>
  <c r="R24" i="9"/>
  <c r="W23" i="9"/>
  <c r="R23" i="9"/>
  <c r="W22" i="9"/>
  <c r="R22" i="9"/>
  <c r="W21" i="9"/>
  <c r="R21" i="9"/>
  <c r="W20" i="9"/>
  <c r="R20" i="9"/>
  <c r="W19" i="9"/>
  <c r="R19" i="9"/>
  <c r="W18" i="9"/>
  <c r="R18" i="9"/>
  <c r="W17" i="9"/>
  <c r="R17" i="9"/>
  <c r="W16" i="9"/>
  <c r="R16" i="9"/>
  <c r="W15" i="9"/>
  <c r="R15" i="9"/>
  <c r="W14" i="9"/>
  <c r="R14" i="9"/>
  <c r="W13" i="9"/>
  <c r="R13" i="9"/>
  <c r="W12" i="9"/>
  <c r="R12" i="9"/>
  <c r="W11" i="9"/>
  <c r="R11" i="9"/>
  <c r="W10" i="9"/>
  <c r="R10" i="9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X6" i="8"/>
  <c r="Y6" i="8" s="1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W11" i="7"/>
  <c r="W12" i="7"/>
  <c r="W13" i="7"/>
  <c r="W14" i="7"/>
  <c r="W15" i="7"/>
  <c r="W16" i="7"/>
  <c r="W17" i="7"/>
  <c r="W18" i="7"/>
  <c r="W19" i="7"/>
  <c r="W20" i="7"/>
  <c r="W21" i="7"/>
  <c r="W22" i="7"/>
  <c r="X5" i="7" s="1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0" i="7"/>
  <c r="R11" i="7"/>
  <c r="R12" i="7"/>
  <c r="R13" i="7"/>
  <c r="R14" i="7"/>
  <c r="R15" i="7"/>
  <c r="R16" i="7"/>
  <c r="S5" i="7" s="1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S6" i="7" s="1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0" i="7"/>
  <c r="O208" i="11" l="1"/>
  <c r="O209" i="11"/>
  <c r="X5" i="10"/>
  <c r="Y5" i="10" s="1"/>
  <c r="X6" i="10"/>
  <c r="Y6" i="10" s="1"/>
  <c r="K151" i="10" s="1"/>
  <c r="M151" i="10" s="1"/>
  <c r="X6" i="7"/>
  <c r="S5" i="9"/>
  <c r="T5" i="9" s="1"/>
  <c r="S6" i="9"/>
  <c r="T6" i="9" s="1"/>
  <c r="AC6" i="10"/>
  <c r="X5" i="9"/>
  <c r="AC5" i="10"/>
  <c r="S6" i="8"/>
  <c r="T6" i="8" s="1"/>
  <c r="X5" i="8"/>
  <c r="Y5" i="8" s="1"/>
  <c r="K155" i="10"/>
  <c r="M155" i="10" s="1"/>
  <c r="K159" i="10"/>
  <c r="M159" i="10" s="1"/>
  <c r="K163" i="10"/>
  <c r="M163" i="10" s="1"/>
  <c r="K167" i="10"/>
  <c r="M167" i="10" s="1"/>
  <c r="K171" i="10"/>
  <c r="M171" i="10" s="1"/>
  <c r="K175" i="10"/>
  <c r="M175" i="10" s="1"/>
  <c r="K179" i="10"/>
  <c r="M179" i="10" s="1"/>
  <c r="K183" i="10"/>
  <c r="M183" i="10" s="1"/>
  <c r="K154" i="10"/>
  <c r="M154" i="10" s="1"/>
  <c r="K158" i="10"/>
  <c r="M158" i="10" s="1"/>
  <c r="K166" i="10"/>
  <c r="M166" i="10" s="1"/>
  <c r="K182" i="10"/>
  <c r="M182" i="10" s="1"/>
  <c r="K153" i="10"/>
  <c r="M153" i="10" s="1"/>
  <c r="K157" i="10"/>
  <c r="M157" i="10" s="1"/>
  <c r="K161" i="10"/>
  <c r="M161" i="10" s="1"/>
  <c r="K165" i="10"/>
  <c r="M165" i="10" s="1"/>
  <c r="K169" i="10"/>
  <c r="M169" i="10" s="1"/>
  <c r="K173" i="10"/>
  <c r="M173" i="10" s="1"/>
  <c r="K177" i="10"/>
  <c r="M177" i="10" s="1"/>
  <c r="K181" i="10"/>
  <c r="M181" i="10" s="1"/>
  <c r="K185" i="10"/>
  <c r="M185" i="10" s="1"/>
  <c r="K162" i="10"/>
  <c r="M162" i="10" s="1"/>
  <c r="K174" i="10"/>
  <c r="M174" i="10" s="1"/>
  <c r="K178" i="10"/>
  <c r="M178" i="10" s="1"/>
  <c r="K152" i="10"/>
  <c r="M152" i="10" s="1"/>
  <c r="K156" i="10"/>
  <c r="M156" i="10" s="1"/>
  <c r="K160" i="10"/>
  <c r="M160" i="10" s="1"/>
  <c r="K164" i="10"/>
  <c r="M164" i="10" s="1"/>
  <c r="K168" i="10"/>
  <c r="M168" i="10" s="1"/>
  <c r="K172" i="10"/>
  <c r="M172" i="10" s="1"/>
  <c r="K176" i="10"/>
  <c r="M176" i="10" s="1"/>
  <c r="K180" i="10"/>
  <c r="M180" i="10" s="1"/>
  <c r="K184" i="10"/>
  <c r="M184" i="10" s="1"/>
  <c r="K170" i="10"/>
  <c r="M170" i="10" s="1"/>
  <c r="K186" i="10"/>
  <c r="M186" i="10" s="1"/>
  <c r="K184" i="9"/>
  <c r="M184" i="9" s="1"/>
  <c r="K180" i="9"/>
  <c r="M180" i="9" s="1"/>
  <c r="K176" i="9"/>
  <c r="M176" i="9" s="1"/>
  <c r="K172" i="9"/>
  <c r="M172" i="9" s="1"/>
  <c r="K168" i="9"/>
  <c r="M168" i="9" s="1"/>
  <c r="K164" i="9"/>
  <c r="M164" i="9" s="1"/>
  <c r="K160" i="9"/>
  <c r="M160" i="9" s="1"/>
  <c r="K156" i="9"/>
  <c r="M156" i="9" s="1"/>
  <c r="K152" i="9"/>
  <c r="M152" i="9" s="1"/>
  <c r="S5" i="8"/>
  <c r="T5" i="8" s="1"/>
  <c r="K183" i="9"/>
  <c r="M183" i="9" s="1"/>
  <c r="K179" i="9"/>
  <c r="M179" i="9" s="1"/>
  <c r="K175" i="9"/>
  <c r="M175" i="9" s="1"/>
  <c r="K171" i="9"/>
  <c r="M171" i="9" s="1"/>
  <c r="K167" i="9"/>
  <c r="M167" i="9" s="1"/>
  <c r="K163" i="9"/>
  <c r="M163" i="9" s="1"/>
  <c r="K159" i="9"/>
  <c r="M159" i="9" s="1"/>
  <c r="K155" i="9"/>
  <c r="M155" i="9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5" i="3"/>
  <c r="O154" i="10" l="1"/>
  <c r="O184" i="10"/>
  <c r="O186" i="10"/>
  <c r="O160" i="10"/>
  <c r="O161" i="10"/>
  <c r="O179" i="10"/>
  <c r="O170" i="10"/>
  <c r="O156" i="10"/>
  <c r="O162" i="10"/>
  <c r="O173" i="10"/>
  <c r="O157" i="10"/>
  <c r="O158" i="10"/>
  <c r="O175" i="10"/>
  <c r="O159" i="10"/>
  <c r="O168" i="10"/>
  <c r="O152" i="10"/>
  <c r="O185" i="10"/>
  <c r="O169" i="10"/>
  <c r="O153" i="10"/>
  <c r="O171" i="10"/>
  <c r="O155" i="10"/>
  <c r="O176" i="10"/>
  <c r="O174" i="10"/>
  <c r="O177" i="10"/>
  <c r="O166" i="10"/>
  <c r="O163" i="10"/>
  <c r="O172" i="10"/>
  <c r="O180" i="10"/>
  <c r="O164" i="10"/>
  <c r="O178" i="10"/>
  <c r="O181" i="10"/>
  <c r="O165" i="10"/>
  <c r="O182" i="10"/>
  <c r="O183" i="10"/>
  <c r="O167" i="10"/>
  <c r="O151" i="10"/>
  <c r="K151" i="9"/>
  <c r="M151" i="9" s="1"/>
  <c r="K153" i="9"/>
  <c r="M153" i="9" s="1"/>
  <c r="K161" i="9"/>
  <c r="M161" i="9" s="1"/>
  <c r="K169" i="9"/>
  <c r="M169" i="9" s="1"/>
  <c r="K177" i="9"/>
  <c r="M177" i="9" s="1"/>
  <c r="K185" i="9"/>
  <c r="M185" i="9" s="1"/>
  <c r="K182" i="9"/>
  <c r="M182" i="9" s="1"/>
  <c r="K154" i="9"/>
  <c r="M154" i="9" s="1"/>
  <c r="K162" i="9"/>
  <c r="M162" i="9" s="1"/>
  <c r="K170" i="9"/>
  <c r="M170" i="9" s="1"/>
  <c r="K178" i="9"/>
  <c r="M178" i="9" s="1"/>
  <c r="K186" i="9"/>
  <c r="M186" i="9" s="1"/>
  <c r="K158" i="9"/>
  <c r="M158" i="9" s="1"/>
  <c r="K166" i="9"/>
  <c r="M166" i="9" s="1"/>
  <c r="K174" i="9"/>
  <c r="M174" i="9" s="1"/>
  <c r="K157" i="9"/>
  <c r="M157" i="9" s="1"/>
  <c r="K165" i="9"/>
  <c r="M165" i="9" s="1"/>
  <c r="K173" i="9"/>
  <c r="M173" i="9" s="1"/>
  <c r="K181" i="9"/>
  <c r="M181" i="9" s="1"/>
  <c r="K151" i="8"/>
  <c r="M151" i="8" s="1"/>
  <c r="O151" i="8" s="1"/>
  <c r="K153" i="8"/>
  <c r="M153" i="8" s="1"/>
  <c r="O153" i="8" s="1"/>
  <c r="K155" i="8"/>
  <c r="M155" i="8" s="1"/>
  <c r="O155" i="8" s="1"/>
  <c r="K157" i="8"/>
  <c r="M157" i="8" s="1"/>
  <c r="O157" i="8" s="1"/>
  <c r="K159" i="8"/>
  <c r="M159" i="8" s="1"/>
  <c r="O159" i="8" s="1"/>
  <c r="K161" i="8"/>
  <c r="M161" i="8" s="1"/>
  <c r="O161" i="8" s="1"/>
  <c r="K163" i="8"/>
  <c r="M163" i="8" s="1"/>
  <c r="O163" i="8" s="1"/>
  <c r="K165" i="8"/>
  <c r="M165" i="8" s="1"/>
  <c r="O165" i="8" s="1"/>
  <c r="K167" i="8"/>
  <c r="M167" i="8" s="1"/>
  <c r="O167" i="8" s="1"/>
  <c r="K169" i="8"/>
  <c r="M169" i="8" s="1"/>
  <c r="O169" i="8" s="1"/>
  <c r="K171" i="8"/>
  <c r="M171" i="8" s="1"/>
  <c r="O171" i="8" s="1"/>
  <c r="K173" i="8"/>
  <c r="M173" i="8" s="1"/>
  <c r="O173" i="8" s="1"/>
  <c r="K175" i="8"/>
  <c r="M175" i="8" s="1"/>
  <c r="O175" i="8" s="1"/>
  <c r="K177" i="8"/>
  <c r="M177" i="8" s="1"/>
  <c r="O177" i="8" s="1"/>
  <c r="K179" i="8"/>
  <c r="M179" i="8" s="1"/>
  <c r="O179" i="8" s="1"/>
  <c r="K181" i="8"/>
  <c r="M181" i="8" s="1"/>
  <c r="O181" i="8" s="1"/>
  <c r="K183" i="8"/>
  <c r="M183" i="8" s="1"/>
  <c r="O183" i="8" s="1"/>
  <c r="K185" i="8"/>
  <c r="M185" i="8" s="1"/>
  <c r="O185" i="8" s="1"/>
  <c r="K152" i="8"/>
  <c r="M152" i="8" s="1"/>
  <c r="O152" i="8" s="1"/>
  <c r="K154" i="8"/>
  <c r="M154" i="8" s="1"/>
  <c r="O154" i="8" s="1"/>
  <c r="K156" i="8"/>
  <c r="M156" i="8" s="1"/>
  <c r="O156" i="8" s="1"/>
  <c r="K158" i="8"/>
  <c r="M158" i="8" s="1"/>
  <c r="O158" i="8" s="1"/>
  <c r="K160" i="8"/>
  <c r="M160" i="8" s="1"/>
  <c r="O160" i="8" s="1"/>
  <c r="K162" i="8"/>
  <c r="M162" i="8" s="1"/>
  <c r="O162" i="8" s="1"/>
  <c r="K164" i="8"/>
  <c r="M164" i="8" s="1"/>
  <c r="O164" i="8" s="1"/>
  <c r="K166" i="8"/>
  <c r="M166" i="8" s="1"/>
  <c r="O166" i="8" s="1"/>
  <c r="K168" i="8"/>
  <c r="M168" i="8" s="1"/>
  <c r="O168" i="8" s="1"/>
  <c r="K170" i="8"/>
  <c r="M170" i="8" s="1"/>
  <c r="O170" i="8" s="1"/>
  <c r="K172" i="8"/>
  <c r="M172" i="8" s="1"/>
  <c r="O172" i="8" s="1"/>
  <c r="K174" i="8"/>
  <c r="M174" i="8" s="1"/>
  <c r="O174" i="8" s="1"/>
  <c r="K176" i="8"/>
  <c r="M176" i="8" s="1"/>
  <c r="O176" i="8" s="1"/>
  <c r="K178" i="8"/>
  <c r="M178" i="8" s="1"/>
  <c r="O178" i="8" s="1"/>
  <c r="K180" i="8"/>
  <c r="M180" i="8" s="1"/>
  <c r="O180" i="8" s="1"/>
  <c r="K182" i="8"/>
  <c r="M182" i="8" s="1"/>
  <c r="O182" i="8" s="1"/>
  <c r="K184" i="8"/>
  <c r="M184" i="8" s="1"/>
  <c r="O184" i="8" s="1"/>
  <c r="K186" i="8"/>
  <c r="M186" i="8" s="1"/>
  <c r="O186" i="8" s="1"/>
  <c r="K6" i="8"/>
  <c r="K10" i="8"/>
  <c r="K14" i="8"/>
  <c r="K18" i="8"/>
  <c r="K22" i="8"/>
  <c r="K26" i="8"/>
  <c r="K30" i="8"/>
  <c r="K34" i="8"/>
  <c r="K38" i="8"/>
  <c r="K42" i="8"/>
  <c r="K46" i="8"/>
  <c r="K50" i="8"/>
  <c r="K54" i="8"/>
  <c r="K58" i="8"/>
  <c r="K62" i="8"/>
  <c r="K66" i="8"/>
  <c r="K70" i="8"/>
  <c r="K74" i="8"/>
  <c r="K78" i="8"/>
  <c r="K82" i="8"/>
  <c r="K86" i="8"/>
  <c r="K90" i="8"/>
  <c r="K94" i="8"/>
  <c r="K98" i="8"/>
  <c r="K102" i="8"/>
  <c r="K106" i="8"/>
  <c r="K110" i="8"/>
  <c r="K114" i="8"/>
  <c r="K118" i="8"/>
  <c r="K122" i="8"/>
  <c r="K126" i="8"/>
  <c r="K130" i="8"/>
  <c r="K134" i="8"/>
  <c r="K138" i="8"/>
  <c r="K142" i="8"/>
  <c r="K146" i="8"/>
  <c r="K150" i="8"/>
  <c r="K7" i="8"/>
  <c r="K11" i="8"/>
  <c r="K15" i="8"/>
  <c r="K19" i="8"/>
  <c r="K23" i="8"/>
  <c r="K27" i="8"/>
  <c r="K31" i="8"/>
  <c r="K35" i="8"/>
  <c r="K39" i="8"/>
  <c r="K43" i="8"/>
  <c r="K47" i="8"/>
  <c r="K51" i="8"/>
  <c r="K55" i="8"/>
  <c r="K59" i="8"/>
  <c r="K63" i="8"/>
  <c r="K67" i="8"/>
  <c r="K71" i="8"/>
  <c r="K75" i="8"/>
  <c r="K79" i="8"/>
  <c r="K83" i="8"/>
  <c r="K87" i="8"/>
  <c r="K91" i="8"/>
  <c r="K95" i="8"/>
  <c r="K99" i="8"/>
  <c r="K103" i="8"/>
  <c r="K107" i="8"/>
  <c r="K111" i="8"/>
  <c r="K115" i="8"/>
  <c r="K119" i="8"/>
  <c r="K123" i="8"/>
  <c r="K127" i="8"/>
  <c r="K131" i="8"/>
  <c r="K135" i="8"/>
  <c r="K139" i="8"/>
  <c r="K143" i="8"/>
  <c r="K147" i="8"/>
  <c r="K5" i="8"/>
  <c r="K8" i="8"/>
  <c r="K12" i="8"/>
  <c r="K16" i="8"/>
  <c r="K20" i="8"/>
  <c r="K24" i="8"/>
  <c r="K28" i="8"/>
  <c r="K32" i="8"/>
  <c r="K36" i="8"/>
  <c r="K40" i="8"/>
  <c r="K44" i="8"/>
  <c r="K48" i="8"/>
  <c r="K52" i="8"/>
  <c r="K56" i="8"/>
  <c r="K60" i="8"/>
  <c r="K64" i="8"/>
  <c r="K68" i="8"/>
  <c r="K72" i="8"/>
  <c r="K76" i="8"/>
  <c r="K80" i="8"/>
  <c r="K84" i="8"/>
  <c r="K88" i="8"/>
  <c r="K92" i="8"/>
  <c r="K96" i="8"/>
  <c r="K100" i="8"/>
  <c r="K104" i="8"/>
  <c r="K108" i="8"/>
  <c r="K112" i="8"/>
  <c r="K116" i="8"/>
  <c r="K120" i="8"/>
  <c r="K124" i="8"/>
  <c r="K128" i="8"/>
  <c r="K132" i="8"/>
  <c r="K136" i="8"/>
  <c r="K140" i="8"/>
  <c r="K144" i="8"/>
  <c r="K148" i="8"/>
  <c r="K9" i="8"/>
  <c r="K13" i="8"/>
  <c r="K17" i="8"/>
  <c r="K21" i="8"/>
  <c r="K25" i="8"/>
  <c r="K29" i="8"/>
  <c r="K33" i="8"/>
  <c r="K37" i="8"/>
  <c r="K41" i="8"/>
  <c r="K45" i="8"/>
  <c r="K49" i="8"/>
  <c r="K53" i="8"/>
  <c r="K57" i="8"/>
  <c r="K61" i="8"/>
  <c r="K65" i="8"/>
  <c r="K69" i="8"/>
  <c r="K73" i="8"/>
  <c r="K77" i="8"/>
  <c r="K81" i="8"/>
  <c r="K85" i="8"/>
  <c r="K89" i="8"/>
  <c r="K93" i="8"/>
  <c r="K97" i="8"/>
  <c r="K101" i="8"/>
  <c r="K105" i="8"/>
  <c r="K109" i="8"/>
  <c r="K113" i="8"/>
  <c r="K117" i="8"/>
  <c r="K121" i="8"/>
  <c r="K125" i="8"/>
  <c r="K129" i="8"/>
  <c r="K133" i="8"/>
  <c r="K137" i="8"/>
  <c r="K141" i="8"/>
  <c r="K145" i="8"/>
  <c r="K149" i="8"/>
  <c r="L151" i="8"/>
  <c r="L153" i="8"/>
  <c r="L155" i="8"/>
  <c r="L157" i="8"/>
  <c r="L159" i="8"/>
  <c r="L163" i="8"/>
  <c r="L165" i="8"/>
  <c r="L169" i="8"/>
  <c r="L175" i="8"/>
  <c r="L177" i="8"/>
  <c r="L183" i="8"/>
  <c r="L176" i="8"/>
  <c r="L180" i="8"/>
  <c r="L184" i="8"/>
  <c r="L161" i="8"/>
  <c r="L167" i="8"/>
  <c r="L173" i="8"/>
  <c r="L181" i="8"/>
  <c r="L185" i="8"/>
  <c r="L152" i="8"/>
  <c r="L154" i="8"/>
  <c r="L156" i="8"/>
  <c r="L158" i="8"/>
  <c r="L160" i="8"/>
  <c r="L162" i="8"/>
  <c r="L164" i="8"/>
  <c r="L166" i="8"/>
  <c r="L168" i="8"/>
  <c r="L170" i="8"/>
  <c r="L172" i="8"/>
  <c r="L174" i="8"/>
  <c r="L178" i="8"/>
  <c r="L182" i="8"/>
  <c r="L186" i="8"/>
  <c r="L171" i="8"/>
  <c r="L179" i="8"/>
  <c r="AH365" i="10"/>
  <c r="AH364" i="10"/>
  <c r="AH363" i="10"/>
  <c r="AH362" i="10"/>
  <c r="AH361" i="10"/>
  <c r="AH360" i="10"/>
  <c r="AJ360" i="10" s="1"/>
  <c r="AH359" i="10"/>
  <c r="AH358" i="10"/>
  <c r="AH357" i="10"/>
  <c r="AH356" i="10"/>
  <c r="AH355" i="10"/>
  <c r="AH354" i="10"/>
  <c r="AH353" i="10"/>
  <c r="AH352" i="10"/>
  <c r="AH351" i="10"/>
  <c r="AH350" i="10"/>
  <c r="AH349" i="10"/>
  <c r="AH348" i="10"/>
  <c r="AH347" i="10"/>
  <c r="AH346" i="10"/>
  <c r="AH345" i="10"/>
  <c r="AJ345" i="10" s="1"/>
  <c r="AH344" i="10"/>
  <c r="AH343" i="10"/>
  <c r="AH342" i="10"/>
  <c r="AH341" i="10"/>
  <c r="AH340" i="10"/>
  <c r="AH339" i="10"/>
  <c r="AH338" i="10"/>
  <c r="AJ338" i="10" s="1"/>
  <c r="AH337" i="10"/>
  <c r="AH336" i="10"/>
  <c r="AH335" i="10"/>
  <c r="AH334" i="10"/>
  <c r="AH333" i="10"/>
  <c r="AH332" i="10"/>
  <c r="AH331" i="10"/>
  <c r="AH330" i="10"/>
  <c r="AH329" i="10"/>
  <c r="AH328" i="10"/>
  <c r="AJ328" i="10" s="1"/>
  <c r="AH327" i="10"/>
  <c r="AH326" i="10"/>
  <c r="AH325" i="10"/>
  <c r="AH324" i="10"/>
  <c r="AH323" i="10"/>
  <c r="AH322" i="10"/>
  <c r="AH321" i="10"/>
  <c r="AH320" i="10"/>
  <c r="AH319" i="10"/>
  <c r="AH318" i="10"/>
  <c r="AH317" i="10"/>
  <c r="AH316" i="10"/>
  <c r="AH315" i="10"/>
  <c r="AH314" i="10"/>
  <c r="AH313" i="10"/>
  <c r="AJ313" i="10" s="1"/>
  <c r="AH312" i="10"/>
  <c r="AH311" i="10"/>
  <c r="AH310" i="10"/>
  <c r="AH309" i="10"/>
  <c r="AH308" i="10"/>
  <c r="AH307" i="10"/>
  <c r="AH306" i="10"/>
  <c r="AJ306" i="10" s="1"/>
  <c r="AH305" i="10"/>
  <c r="AH304" i="10"/>
  <c r="AH303" i="10"/>
  <c r="AH302" i="10"/>
  <c r="AH301" i="10"/>
  <c r="AH300" i="10"/>
  <c r="AH299" i="10"/>
  <c r="AH298" i="10"/>
  <c r="AH297" i="10"/>
  <c r="AH296" i="10"/>
  <c r="AJ296" i="10" s="1"/>
  <c r="AH295" i="10"/>
  <c r="AH294" i="10"/>
  <c r="AH293" i="10"/>
  <c r="AH292" i="10"/>
  <c r="AH291" i="10"/>
  <c r="AH290" i="10"/>
  <c r="AH289" i="10"/>
  <c r="AH288" i="10"/>
  <c r="AH287" i="10"/>
  <c r="AH286" i="10"/>
  <c r="AH285" i="10"/>
  <c r="AH284" i="10"/>
  <c r="AH283" i="10"/>
  <c r="AH282" i="10"/>
  <c r="AH281" i="10"/>
  <c r="AJ281" i="10" s="1"/>
  <c r="AH280" i="10"/>
  <c r="AH279" i="10"/>
  <c r="AH278" i="10"/>
  <c r="AH277" i="10"/>
  <c r="AH276" i="10"/>
  <c r="AH275" i="10"/>
  <c r="AH274" i="10"/>
  <c r="AH273" i="10"/>
  <c r="AH272" i="10"/>
  <c r="AH271" i="10"/>
  <c r="AH270" i="10"/>
  <c r="AH269" i="10"/>
  <c r="AH268" i="10"/>
  <c r="AH267" i="10"/>
  <c r="AH266" i="10"/>
  <c r="AH265" i="10"/>
  <c r="AH264" i="10"/>
  <c r="AH263" i="10"/>
  <c r="AH262" i="10"/>
  <c r="AH261" i="10"/>
  <c r="AH260" i="10"/>
  <c r="AH259" i="10"/>
  <c r="AJ259" i="10" s="1"/>
  <c r="AH258" i="10"/>
  <c r="AH257" i="10"/>
  <c r="AJ257" i="10" s="1"/>
  <c r="AH256" i="10"/>
  <c r="AH255" i="10"/>
  <c r="AH254" i="10"/>
  <c r="AJ254" i="10" s="1"/>
  <c r="AH253" i="10"/>
  <c r="AH252" i="10"/>
  <c r="AH251" i="10"/>
  <c r="AJ251" i="10" s="1"/>
  <c r="AH250" i="10"/>
  <c r="AH249" i="10"/>
  <c r="AH248" i="10"/>
  <c r="AJ248" i="10" s="1"/>
  <c r="AH247" i="10"/>
  <c r="AH246" i="10"/>
  <c r="AH245" i="10"/>
  <c r="AH244" i="10"/>
  <c r="AH243" i="10"/>
  <c r="AH242" i="10"/>
  <c r="AH241" i="10"/>
  <c r="AH240" i="10"/>
  <c r="AH239" i="10"/>
  <c r="AJ239" i="10" s="1"/>
  <c r="AH238" i="10"/>
  <c r="AH237" i="10"/>
  <c r="AJ237" i="10" s="1"/>
  <c r="AH236" i="10"/>
  <c r="AH235" i="10"/>
  <c r="AH234" i="10"/>
  <c r="AH233" i="10"/>
  <c r="AH232" i="10"/>
  <c r="AH231" i="10"/>
  <c r="AH230" i="10"/>
  <c r="AH229" i="10"/>
  <c r="AH228" i="10"/>
  <c r="AH227" i="10"/>
  <c r="AH226" i="10"/>
  <c r="AH225" i="10"/>
  <c r="AH224" i="10"/>
  <c r="AH223" i="10"/>
  <c r="AH222" i="10"/>
  <c r="AH221" i="10"/>
  <c r="AH220" i="10"/>
  <c r="AH219" i="10"/>
  <c r="AH218" i="10"/>
  <c r="AH217" i="10"/>
  <c r="AJ217" i="10" s="1"/>
  <c r="AH216" i="10"/>
  <c r="AH215" i="10"/>
  <c r="AH214" i="10"/>
  <c r="AJ214" i="10" s="1"/>
  <c r="AH213" i="10"/>
  <c r="AH212" i="10"/>
  <c r="AH211" i="10"/>
  <c r="AH210" i="10"/>
  <c r="AH209" i="10"/>
  <c r="AH208" i="10"/>
  <c r="AH207" i="10"/>
  <c r="AH206" i="10"/>
  <c r="AH205" i="10"/>
  <c r="AJ205" i="10" s="1"/>
  <c r="AH204" i="10"/>
  <c r="AH203" i="10"/>
  <c r="AH202" i="10"/>
  <c r="AH201" i="10"/>
  <c r="AH200" i="10"/>
  <c r="AH199" i="10"/>
  <c r="AH198" i="10"/>
  <c r="AH197" i="10"/>
  <c r="AH196" i="10"/>
  <c r="AH195" i="10"/>
  <c r="AH194" i="10"/>
  <c r="AH193" i="10"/>
  <c r="AH192" i="10"/>
  <c r="AJ192" i="10" s="1"/>
  <c r="AH191" i="10"/>
  <c r="AH190" i="10"/>
  <c r="AH189" i="10"/>
  <c r="AH188" i="10"/>
  <c r="AH187" i="10"/>
  <c r="AH186" i="10"/>
  <c r="AH185" i="10"/>
  <c r="AH184" i="10"/>
  <c r="AH183" i="10"/>
  <c r="AH182" i="10"/>
  <c r="AH181" i="10"/>
  <c r="AJ181" i="10" s="1"/>
  <c r="AH180" i="10"/>
  <c r="AH179" i="10"/>
  <c r="AH178" i="10"/>
  <c r="AH177" i="10"/>
  <c r="AH176" i="10"/>
  <c r="AH175" i="10"/>
  <c r="AH174" i="10"/>
  <c r="AJ174" i="10" s="1"/>
  <c r="AH173" i="10"/>
  <c r="AH172" i="10"/>
  <c r="AJ172" i="10" s="1"/>
  <c r="AH171" i="10"/>
  <c r="AH170" i="10"/>
  <c r="AJ170" i="10" s="1"/>
  <c r="AH169" i="10"/>
  <c r="AH168" i="10"/>
  <c r="AH167" i="10"/>
  <c r="AJ167" i="10" s="1"/>
  <c r="AH166" i="10"/>
  <c r="AH165" i="10"/>
  <c r="AH164" i="10"/>
  <c r="AH163" i="10"/>
  <c r="AH162" i="10"/>
  <c r="AH161" i="10"/>
  <c r="AH160" i="10"/>
  <c r="AJ160" i="10" s="1"/>
  <c r="AH159" i="10"/>
  <c r="AH158" i="10"/>
  <c r="AH157" i="10"/>
  <c r="AH156" i="10"/>
  <c r="AH155" i="10"/>
  <c r="AH154" i="10"/>
  <c r="AH153" i="10"/>
  <c r="AH152" i="10"/>
  <c r="AH151" i="10"/>
  <c r="AH150" i="10"/>
  <c r="AH149" i="10"/>
  <c r="AH148" i="10"/>
  <c r="AH147" i="10"/>
  <c r="AH146" i="10"/>
  <c r="AH145" i="10"/>
  <c r="K145" i="10"/>
  <c r="AH144" i="10"/>
  <c r="AH143" i="10"/>
  <c r="AH142" i="10"/>
  <c r="AJ142" i="10" s="1"/>
  <c r="K142" i="10"/>
  <c r="AH141" i="10"/>
  <c r="AH140" i="10"/>
  <c r="AH139" i="10"/>
  <c r="AH138" i="10"/>
  <c r="K138" i="10"/>
  <c r="AH137" i="10"/>
  <c r="K137" i="10"/>
  <c r="AH136" i="10"/>
  <c r="AJ136" i="10" s="1"/>
  <c r="K136" i="10"/>
  <c r="AH135" i="10"/>
  <c r="AH134" i="10"/>
  <c r="AH133" i="10"/>
  <c r="AH132" i="10"/>
  <c r="AJ132" i="10" s="1"/>
  <c r="AH131" i="10"/>
  <c r="AH130" i="10"/>
  <c r="AJ130" i="10" s="1"/>
  <c r="AH129" i="10"/>
  <c r="AJ129" i="10" s="1"/>
  <c r="AH128" i="10"/>
  <c r="AJ128" i="10" s="1"/>
  <c r="K128" i="10"/>
  <c r="AH127" i="10"/>
  <c r="AH126" i="10"/>
  <c r="K126" i="10"/>
  <c r="AH125" i="10"/>
  <c r="K125" i="10"/>
  <c r="AH124" i="10"/>
  <c r="AJ124" i="10" s="1"/>
  <c r="AH123" i="10"/>
  <c r="AH122" i="10"/>
  <c r="AH121" i="10"/>
  <c r="AH120" i="10"/>
  <c r="AJ120" i="10" s="1"/>
  <c r="AH119" i="10"/>
  <c r="AJ119" i="10" s="1"/>
  <c r="AH118" i="10"/>
  <c r="AJ118" i="10" s="1"/>
  <c r="AH117" i="10"/>
  <c r="AH116" i="10"/>
  <c r="AH115" i="10"/>
  <c r="AH114" i="10"/>
  <c r="AJ114" i="10" s="1"/>
  <c r="AH113" i="10"/>
  <c r="AJ113" i="10" s="1"/>
  <c r="AH112" i="10"/>
  <c r="AJ112" i="10" s="1"/>
  <c r="K112" i="10"/>
  <c r="AH111" i="10"/>
  <c r="AH110" i="10"/>
  <c r="K110" i="10"/>
  <c r="AH109" i="10"/>
  <c r="K109" i="10"/>
  <c r="AH108" i="10"/>
  <c r="AJ108" i="10" s="1"/>
  <c r="AH107" i="10"/>
  <c r="AH106" i="10"/>
  <c r="AH105" i="10"/>
  <c r="AH104" i="10"/>
  <c r="AJ104" i="10" s="1"/>
  <c r="AH103" i="10"/>
  <c r="AJ103" i="10" s="1"/>
  <c r="AH102" i="10"/>
  <c r="AJ102" i="10" s="1"/>
  <c r="AH101" i="10"/>
  <c r="AH100" i="10"/>
  <c r="AH99" i="10"/>
  <c r="AH98" i="10"/>
  <c r="AJ98" i="10" s="1"/>
  <c r="AH97" i="10"/>
  <c r="AJ97" i="10" s="1"/>
  <c r="AH96" i="10"/>
  <c r="AJ96" i="10" s="1"/>
  <c r="K96" i="10"/>
  <c r="AH95" i="10"/>
  <c r="AH94" i="10"/>
  <c r="K94" i="10"/>
  <c r="AH93" i="10"/>
  <c r="AJ93" i="10" s="1"/>
  <c r="AH92" i="10"/>
  <c r="AJ92" i="10" s="1"/>
  <c r="AH91" i="10"/>
  <c r="K91" i="10"/>
  <c r="AH90" i="10"/>
  <c r="K90" i="10"/>
  <c r="AH89" i="10"/>
  <c r="AJ89" i="10" s="1"/>
  <c r="AH88" i="10"/>
  <c r="AJ88" i="10" s="1"/>
  <c r="AH87" i="10"/>
  <c r="K87" i="10"/>
  <c r="AH86" i="10"/>
  <c r="K86" i="10"/>
  <c r="AH85" i="10"/>
  <c r="AJ85" i="10" s="1"/>
  <c r="AH84" i="10"/>
  <c r="AJ84" i="10" s="1"/>
  <c r="AH83" i="10"/>
  <c r="K83" i="10"/>
  <c r="AH82" i="10"/>
  <c r="K82" i="10"/>
  <c r="AH81" i="10"/>
  <c r="AJ81" i="10" s="1"/>
  <c r="AH80" i="10"/>
  <c r="AJ80" i="10" s="1"/>
  <c r="AH79" i="10"/>
  <c r="K79" i="10"/>
  <c r="AH78" i="10"/>
  <c r="K78" i="10"/>
  <c r="AH77" i="10"/>
  <c r="AJ77" i="10" s="1"/>
  <c r="AH76" i="10"/>
  <c r="AJ76" i="10" s="1"/>
  <c r="AH75" i="10"/>
  <c r="K75" i="10"/>
  <c r="AH74" i="10"/>
  <c r="K74" i="10"/>
  <c r="AH73" i="10"/>
  <c r="AJ73" i="10" s="1"/>
  <c r="AJ72" i="10"/>
  <c r="AH72" i="10"/>
  <c r="AH71" i="10"/>
  <c r="K71" i="10"/>
  <c r="AH70" i="10"/>
  <c r="K70" i="10"/>
  <c r="AH69" i="10"/>
  <c r="AJ69" i="10" s="1"/>
  <c r="AH68" i="10"/>
  <c r="AJ68" i="10" s="1"/>
  <c r="AH67" i="10"/>
  <c r="K67" i="10"/>
  <c r="AH66" i="10"/>
  <c r="K66" i="10"/>
  <c r="AH65" i="10"/>
  <c r="AJ65" i="10" s="1"/>
  <c r="AH64" i="10"/>
  <c r="AJ64" i="10" s="1"/>
  <c r="AH63" i="10"/>
  <c r="K63" i="10"/>
  <c r="AH62" i="10"/>
  <c r="K62" i="10"/>
  <c r="AH61" i="10"/>
  <c r="AJ61" i="10" s="1"/>
  <c r="AH60" i="10"/>
  <c r="AJ60" i="10" s="1"/>
  <c r="AH59" i="10"/>
  <c r="K59" i="10"/>
  <c r="AH58" i="10"/>
  <c r="K58" i="10"/>
  <c r="AH57" i="10"/>
  <c r="AJ57" i="10" s="1"/>
  <c r="AH56" i="10"/>
  <c r="AJ56" i="10" s="1"/>
  <c r="AH55" i="10"/>
  <c r="K55" i="10"/>
  <c r="AH54" i="10"/>
  <c r="K54" i="10"/>
  <c r="AH53" i="10"/>
  <c r="AJ53" i="10" s="1"/>
  <c r="AH52" i="10"/>
  <c r="AJ52" i="10" s="1"/>
  <c r="AH51" i="10"/>
  <c r="K51" i="10"/>
  <c r="AH50" i="10"/>
  <c r="K50" i="10"/>
  <c r="AH49" i="10"/>
  <c r="AJ49" i="10" s="1"/>
  <c r="AH48" i="10"/>
  <c r="AJ48" i="10" s="1"/>
  <c r="AH47" i="10"/>
  <c r="K47" i="10"/>
  <c r="AH46" i="10"/>
  <c r="K46" i="10"/>
  <c r="AH45" i="10"/>
  <c r="AJ45" i="10" s="1"/>
  <c r="AH44" i="10"/>
  <c r="AJ44" i="10" s="1"/>
  <c r="AH43" i="10"/>
  <c r="K43" i="10"/>
  <c r="AH42" i="10"/>
  <c r="K42" i="10"/>
  <c r="AH41" i="10"/>
  <c r="AJ41" i="10" s="1"/>
  <c r="K41" i="10"/>
  <c r="AH40" i="10"/>
  <c r="AH39" i="10"/>
  <c r="AJ39" i="10" s="1"/>
  <c r="K39" i="10"/>
  <c r="AH38" i="10"/>
  <c r="AH37" i="10"/>
  <c r="AJ37" i="10" s="1"/>
  <c r="AH36" i="10"/>
  <c r="AJ36" i="10" s="1"/>
  <c r="AH35" i="10"/>
  <c r="AJ35" i="10" s="1"/>
  <c r="AH34" i="10"/>
  <c r="AJ34" i="10" s="1"/>
  <c r="K34" i="10"/>
  <c r="AH33" i="10"/>
  <c r="AJ33" i="10" s="1"/>
  <c r="K33" i="10"/>
  <c r="AH32" i="10"/>
  <c r="AH31" i="10"/>
  <c r="AJ31" i="10" s="1"/>
  <c r="K31" i="10"/>
  <c r="AH30" i="10"/>
  <c r="AH29" i="10"/>
  <c r="AJ29" i="10" s="1"/>
  <c r="AH28" i="10"/>
  <c r="AJ28" i="10" s="1"/>
  <c r="AH27" i="10"/>
  <c r="AJ27" i="10" s="1"/>
  <c r="AH26" i="10"/>
  <c r="AJ26" i="10" s="1"/>
  <c r="K26" i="10"/>
  <c r="AH25" i="10"/>
  <c r="AJ25" i="10" s="1"/>
  <c r="K25" i="10"/>
  <c r="AH24" i="10"/>
  <c r="AH23" i="10"/>
  <c r="AJ23" i="10" s="1"/>
  <c r="K23" i="10"/>
  <c r="AH22" i="10"/>
  <c r="AH21" i="10"/>
  <c r="AJ21" i="10" s="1"/>
  <c r="AH20" i="10"/>
  <c r="AJ20" i="10" s="1"/>
  <c r="AH19" i="10"/>
  <c r="AJ19" i="10" s="1"/>
  <c r="AH18" i="10"/>
  <c r="AJ18" i="10" s="1"/>
  <c r="K18" i="10"/>
  <c r="AH17" i="10"/>
  <c r="AJ17" i="10" s="1"/>
  <c r="K17" i="10"/>
  <c r="AH16" i="10"/>
  <c r="AH15" i="10"/>
  <c r="AJ15" i="10" s="1"/>
  <c r="K15" i="10"/>
  <c r="AH14" i="10"/>
  <c r="AH13" i="10"/>
  <c r="AJ13" i="10" s="1"/>
  <c r="AH12" i="10"/>
  <c r="AJ12" i="10" s="1"/>
  <c r="AH11" i="10"/>
  <c r="AJ11" i="10" s="1"/>
  <c r="AH10" i="10"/>
  <c r="AJ10" i="10" s="1"/>
  <c r="K10" i="10"/>
  <c r="AH9" i="10"/>
  <c r="AJ354" i="10"/>
  <c r="AH8" i="10"/>
  <c r="AJ8" i="10" s="1"/>
  <c r="K8" i="10"/>
  <c r="AH7" i="10"/>
  <c r="AJ7" i="10" s="1"/>
  <c r="K7" i="10"/>
  <c r="AH6" i="10"/>
  <c r="AI6" i="10" s="1"/>
  <c r="AD6" i="10"/>
  <c r="K118" i="10"/>
  <c r="AH5" i="10"/>
  <c r="AD5" i="10"/>
  <c r="K5" i="10"/>
  <c r="AC365" i="9"/>
  <c r="AC364" i="9"/>
  <c r="AC363" i="9"/>
  <c r="AC362" i="9"/>
  <c r="AE362" i="9" s="1"/>
  <c r="AC361" i="9"/>
  <c r="AC360" i="9"/>
  <c r="AC359" i="9"/>
  <c r="AC358" i="9"/>
  <c r="AE358" i="9" s="1"/>
  <c r="AC357" i="9"/>
  <c r="AC356" i="9"/>
  <c r="AC355" i="9"/>
  <c r="AC354" i="9"/>
  <c r="AE354" i="9" s="1"/>
  <c r="AC353" i="9"/>
  <c r="AC352" i="9"/>
  <c r="AC351" i="9"/>
  <c r="AC350" i="9"/>
  <c r="AE350" i="9" s="1"/>
  <c r="AC349" i="9"/>
  <c r="AC348" i="9"/>
  <c r="AC347" i="9"/>
  <c r="AC346" i="9"/>
  <c r="AE346" i="9" s="1"/>
  <c r="AC345" i="9"/>
  <c r="AC344" i="9"/>
  <c r="AC343" i="9"/>
  <c r="AC342" i="9"/>
  <c r="AE342" i="9" s="1"/>
  <c r="AC341" i="9"/>
  <c r="AC340" i="9"/>
  <c r="AC339" i="9"/>
  <c r="AC338" i="9"/>
  <c r="AE338" i="9" s="1"/>
  <c r="AC337" i="9"/>
  <c r="AC336" i="9"/>
  <c r="AC335" i="9"/>
  <c r="AC334" i="9"/>
  <c r="AE334" i="9" s="1"/>
  <c r="AC333" i="9"/>
  <c r="AC332" i="9"/>
  <c r="AC331" i="9"/>
  <c r="AC330" i="9"/>
  <c r="AD330" i="9" s="1"/>
  <c r="AC329" i="9"/>
  <c r="AC328" i="9"/>
  <c r="AC327" i="9"/>
  <c r="AE327" i="9" s="1"/>
  <c r="AC326" i="9"/>
  <c r="AC325" i="9"/>
  <c r="AC324" i="9"/>
  <c r="AC323" i="9"/>
  <c r="AC322" i="9"/>
  <c r="AC321" i="9"/>
  <c r="AC320" i="9"/>
  <c r="AC319" i="9"/>
  <c r="AC318" i="9"/>
  <c r="AC317" i="9"/>
  <c r="AC316" i="9"/>
  <c r="AC315" i="9"/>
  <c r="AC314" i="9"/>
  <c r="AC313" i="9"/>
  <c r="AC312" i="9"/>
  <c r="AC311" i="9"/>
  <c r="AC310" i="9"/>
  <c r="AC309" i="9"/>
  <c r="AC308" i="9"/>
  <c r="AC307" i="9"/>
  <c r="AC306" i="9"/>
  <c r="AE306" i="9" s="1"/>
  <c r="AC305" i="9"/>
  <c r="AC304" i="9"/>
  <c r="AC303" i="9"/>
  <c r="AC302" i="9"/>
  <c r="AE302" i="9" s="1"/>
  <c r="AC301" i="9"/>
  <c r="AC300" i="9"/>
  <c r="AC299" i="9"/>
  <c r="AC298" i="9"/>
  <c r="AD298" i="9" s="1"/>
  <c r="AC297" i="9"/>
  <c r="AC296" i="9"/>
  <c r="AC295" i="9"/>
  <c r="AE295" i="9" s="1"/>
  <c r="AC294" i="9"/>
  <c r="AC293" i="9"/>
  <c r="AC292" i="9"/>
  <c r="AC291" i="9"/>
  <c r="AC290" i="9"/>
  <c r="AC289" i="9"/>
  <c r="AC288" i="9"/>
  <c r="AC287" i="9"/>
  <c r="AC286" i="9"/>
  <c r="AC285" i="9"/>
  <c r="AC284" i="9"/>
  <c r="AC283" i="9"/>
  <c r="AC282" i="9"/>
  <c r="AC281" i="9"/>
  <c r="AC280" i="9"/>
  <c r="AC279" i="9"/>
  <c r="AC278" i="9"/>
  <c r="AC277" i="9"/>
  <c r="AC276" i="9"/>
  <c r="AC275" i="9"/>
  <c r="AC274" i="9"/>
  <c r="AE274" i="9" s="1"/>
  <c r="AC273" i="9"/>
  <c r="AC272" i="9"/>
  <c r="AC271" i="9"/>
  <c r="AC270" i="9"/>
  <c r="AE270" i="9" s="1"/>
  <c r="AC269" i="9"/>
  <c r="AC268" i="9"/>
  <c r="AC267" i="9"/>
  <c r="AD266" i="9"/>
  <c r="AC266" i="9"/>
  <c r="AC265" i="9"/>
  <c r="AC264" i="9"/>
  <c r="AE263" i="9"/>
  <c r="AC263" i="9"/>
  <c r="AC262" i="9"/>
  <c r="AC261" i="9"/>
  <c r="AC260" i="9"/>
  <c r="AC259" i="9"/>
  <c r="AC258" i="9"/>
  <c r="AC257" i="9"/>
  <c r="AC256" i="9"/>
  <c r="AC255" i="9"/>
  <c r="AC254" i="9"/>
  <c r="AC253" i="9"/>
  <c r="AC252" i="9"/>
  <c r="AC251" i="9"/>
  <c r="AC250" i="9"/>
  <c r="AC249" i="9"/>
  <c r="AC248" i="9"/>
  <c r="AC247" i="9"/>
  <c r="AC246" i="9"/>
  <c r="AC245" i="9"/>
  <c r="AC244" i="9"/>
  <c r="AC243" i="9"/>
  <c r="AC242" i="9"/>
  <c r="AE242" i="9" s="1"/>
  <c r="AC241" i="9"/>
  <c r="AC240" i="9"/>
  <c r="AC239" i="9"/>
  <c r="AC238" i="9"/>
  <c r="AC237" i="9"/>
  <c r="AC236" i="9"/>
  <c r="AC235" i="9"/>
  <c r="AC234" i="9"/>
  <c r="AC233" i="9"/>
  <c r="AC232" i="9"/>
  <c r="AC231" i="9"/>
  <c r="AC230" i="9"/>
  <c r="AC229" i="9"/>
  <c r="AE229" i="9" s="1"/>
  <c r="AC228" i="9"/>
  <c r="AC227" i="9"/>
  <c r="AC226" i="9"/>
  <c r="AC225" i="9"/>
  <c r="AC224" i="9"/>
  <c r="AC223" i="9"/>
  <c r="AE223" i="9" s="1"/>
  <c r="AC222" i="9"/>
  <c r="AC221" i="9"/>
  <c r="AC220" i="9"/>
  <c r="AC219" i="9"/>
  <c r="AC218" i="9"/>
  <c r="AC217" i="9"/>
  <c r="AC216" i="9"/>
  <c r="AC215" i="9"/>
  <c r="AE215" i="9" s="1"/>
  <c r="AC214" i="9"/>
  <c r="AC213" i="9"/>
  <c r="AC212" i="9"/>
  <c r="AC211" i="9"/>
  <c r="AC210" i="9"/>
  <c r="AC209" i="9"/>
  <c r="AE209" i="9" s="1"/>
  <c r="AC208" i="9"/>
  <c r="AC207" i="9"/>
  <c r="AC206" i="9"/>
  <c r="AC205" i="9"/>
  <c r="AC204" i="9"/>
  <c r="AC203" i="9"/>
  <c r="AC202" i="9"/>
  <c r="AC201" i="9"/>
  <c r="AC200" i="9"/>
  <c r="AC199" i="9"/>
  <c r="AC198" i="9"/>
  <c r="AC197" i="9"/>
  <c r="AE197" i="9" s="1"/>
  <c r="AC196" i="9"/>
  <c r="AC195" i="9"/>
  <c r="AC194" i="9"/>
  <c r="AC193" i="9"/>
  <c r="AC192" i="9"/>
  <c r="AE191" i="9"/>
  <c r="AC191" i="9"/>
  <c r="AC190" i="9"/>
  <c r="AC189" i="9"/>
  <c r="AC188" i="9"/>
  <c r="AC187" i="9"/>
  <c r="AC186" i="9"/>
  <c r="AE186" i="9" s="1"/>
  <c r="AC185" i="9"/>
  <c r="AC184" i="9"/>
  <c r="AC183" i="9"/>
  <c r="AE183" i="9" s="1"/>
  <c r="AC182" i="9"/>
  <c r="AC181" i="9"/>
  <c r="AC180" i="9"/>
  <c r="AC179" i="9"/>
  <c r="AC178" i="9"/>
  <c r="AE177" i="9"/>
  <c r="AC177" i="9"/>
  <c r="AC176" i="9"/>
  <c r="AC175" i="9"/>
  <c r="AC174" i="9"/>
  <c r="AE174" i="9" s="1"/>
  <c r="AC173" i="9"/>
  <c r="AC172" i="9"/>
  <c r="AC171" i="9"/>
  <c r="AC170" i="9"/>
  <c r="AC169" i="9"/>
  <c r="AC168" i="9"/>
  <c r="AC167" i="9"/>
  <c r="AC166" i="9"/>
  <c r="AC165" i="9"/>
  <c r="AE165" i="9" s="1"/>
  <c r="AC164" i="9"/>
  <c r="AC163" i="9"/>
  <c r="AC162" i="9"/>
  <c r="AC161" i="9"/>
  <c r="AC160" i="9"/>
  <c r="AC159" i="9"/>
  <c r="AE159" i="9" s="1"/>
  <c r="AC158" i="9"/>
  <c r="AC157" i="9"/>
  <c r="AC156" i="9"/>
  <c r="AC155" i="9"/>
  <c r="AC154" i="9"/>
  <c r="AE154" i="9" s="1"/>
  <c r="AC153" i="9"/>
  <c r="AC152" i="9"/>
  <c r="AE151" i="9"/>
  <c r="AC151" i="9"/>
  <c r="AC150" i="9"/>
  <c r="AC149" i="9"/>
  <c r="AC148" i="9"/>
  <c r="AC147" i="9"/>
  <c r="AC146" i="9"/>
  <c r="AC145" i="9"/>
  <c r="AC144" i="9"/>
  <c r="AC143" i="9"/>
  <c r="AC142" i="9"/>
  <c r="AE142" i="9" s="1"/>
  <c r="AC141" i="9"/>
  <c r="AC140" i="9"/>
  <c r="AE140" i="9" s="1"/>
  <c r="AC139" i="9"/>
  <c r="AC138" i="9"/>
  <c r="AC137" i="9"/>
  <c r="AC136" i="9"/>
  <c r="AC135" i="9"/>
  <c r="AC134" i="9"/>
  <c r="AC133" i="9"/>
  <c r="AC132" i="9"/>
  <c r="AC131" i="9"/>
  <c r="AC130" i="9"/>
  <c r="AE130" i="9" s="1"/>
  <c r="AC129" i="9"/>
  <c r="AC128" i="9"/>
  <c r="AC127" i="9"/>
  <c r="AC126" i="9"/>
  <c r="AC125" i="9"/>
  <c r="AC124" i="9"/>
  <c r="AC123" i="9"/>
  <c r="AC122" i="9"/>
  <c r="AE122" i="9" s="1"/>
  <c r="AC121" i="9"/>
  <c r="AC120" i="9"/>
  <c r="AC119" i="9"/>
  <c r="AC118" i="9"/>
  <c r="AC117" i="9"/>
  <c r="AC116" i="9"/>
  <c r="AC115" i="9"/>
  <c r="AC114" i="9"/>
  <c r="AE114" i="9" s="1"/>
  <c r="AC113" i="9"/>
  <c r="AC112" i="9"/>
  <c r="AC111" i="9"/>
  <c r="AC110" i="9"/>
  <c r="AC109" i="9"/>
  <c r="AC108" i="9"/>
  <c r="AC107" i="9"/>
  <c r="AE107" i="9" s="1"/>
  <c r="AC106" i="9"/>
  <c r="AE106" i="9" s="1"/>
  <c r="AC105" i="9"/>
  <c r="AD105" i="9" s="1"/>
  <c r="AC104" i="9"/>
  <c r="AC103" i="9"/>
  <c r="AC102" i="9"/>
  <c r="AD102" i="9" s="1"/>
  <c r="AC101" i="9"/>
  <c r="AD101" i="9" s="1"/>
  <c r="AC100" i="9"/>
  <c r="AC99" i="9"/>
  <c r="AC98" i="9"/>
  <c r="AD98" i="9" s="1"/>
  <c r="AD97" i="9"/>
  <c r="AC97" i="9"/>
  <c r="AC96" i="9"/>
  <c r="AC95" i="9"/>
  <c r="AD94" i="9"/>
  <c r="AC94" i="9"/>
  <c r="AC93" i="9"/>
  <c r="AD93" i="9" s="1"/>
  <c r="AC92" i="9"/>
  <c r="AC91" i="9"/>
  <c r="AC90" i="9"/>
  <c r="AD90" i="9" s="1"/>
  <c r="AC89" i="9"/>
  <c r="AD89" i="9" s="1"/>
  <c r="AC88" i="9"/>
  <c r="AC87" i="9"/>
  <c r="AC86" i="9"/>
  <c r="AD86" i="9" s="1"/>
  <c r="AC85" i="9"/>
  <c r="AD85" i="9" s="1"/>
  <c r="AC84" i="9"/>
  <c r="AC83" i="9"/>
  <c r="AC82" i="9"/>
  <c r="AD82" i="9" s="1"/>
  <c r="AD81" i="9"/>
  <c r="AC81" i="9"/>
  <c r="AC80" i="9"/>
  <c r="AC79" i="9"/>
  <c r="AD78" i="9"/>
  <c r="AC78" i="9"/>
  <c r="AC77" i="9"/>
  <c r="AD77" i="9" s="1"/>
  <c r="AC76" i="9"/>
  <c r="AC75" i="9"/>
  <c r="AC74" i="9"/>
  <c r="AD74" i="9" s="1"/>
  <c r="AC73" i="9"/>
  <c r="AD73" i="9" s="1"/>
  <c r="AC72" i="9"/>
  <c r="AC71" i="9"/>
  <c r="AC70" i="9"/>
  <c r="AD70" i="9" s="1"/>
  <c r="AC69" i="9"/>
  <c r="AD69" i="9" s="1"/>
  <c r="AC68" i="9"/>
  <c r="AC67" i="9"/>
  <c r="AC66" i="9"/>
  <c r="AD66" i="9" s="1"/>
  <c r="AD65" i="9"/>
  <c r="AC65" i="9"/>
  <c r="AC64" i="9"/>
  <c r="AC63" i="9"/>
  <c r="AD62" i="9"/>
  <c r="AC62" i="9"/>
  <c r="AC61" i="9"/>
  <c r="AD61" i="9" s="1"/>
  <c r="AC60" i="9"/>
  <c r="AC59" i="9"/>
  <c r="AC58" i="9"/>
  <c r="AD58" i="9" s="1"/>
  <c r="AC57" i="9"/>
  <c r="AD57" i="9" s="1"/>
  <c r="AC56" i="9"/>
  <c r="AC55" i="9"/>
  <c r="AC54" i="9"/>
  <c r="AD54" i="9" s="1"/>
  <c r="AC53" i="9"/>
  <c r="AD53" i="9" s="1"/>
  <c r="AC52" i="9"/>
  <c r="AC51" i="9"/>
  <c r="AC50" i="9"/>
  <c r="AD50" i="9" s="1"/>
  <c r="AD49" i="9"/>
  <c r="AC49" i="9"/>
  <c r="AC48" i="9"/>
  <c r="AC47" i="9"/>
  <c r="AD46" i="9"/>
  <c r="AC46" i="9"/>
  <c r="AC45" i="9"/>
  <c r="AE45" i="9" s="1"/>
  <c r="AD44" i="9"/>
  <c r="AC44" i="9"/>
  <c r="AC43" i="9"/>
  <c r="AE43" i="9" s="1"/>
  <c r="AC42" i="9"/>
  <c r="AD42" i="9" s="1"/>
  <c r="AC41" i="9"/>
  <c r="AE41" i="9" s="1"/>
  <c r="AC40" i="9"/>
  <c r="AD40" i="9" s="1"/>
  <c r="AC39" i="9"/>
  <c r="AE39" i="9" s="1"/>
  <c r="AD38" i="9"/>
  <c r="AC38" i="9"/>
  <c r="AC37" i="9"/>
  <c r="AE37" i="9" s="1"/>
  <c r="AD36" i="9"/>
  <c r="AC36" i="9"/>
  <c r="AC35" i="9"/>
  <c r="AE35" i="9" s="1"/>
  <c r="AC34" i="9"/>
  <c r="AD34" i="9" s="1"/>
  <c r="AC33" i="9"/>
  <c r="AE33" i="9" s="1"/>
  <c r="AC32" i="9"/>
  <c r="AD32" i="9" s="1"/>
  <c r="AC31" i="9"/>
  <c r="AE31" i="9" s="1"/>
  <c r="AD30" i="9"/>
  <c r="AC30" i="9"/>
  <c r="AC29" i="9"/>
  <c r="AE29" i="9" s="1"/>
  <c r="AD28" i="9"/>
  <c r="AC28" i="9"/>
  <c r="AC27" i="9"/>
  <c r="AE27" i="9" s="1"/>
  <c r="AC26" i="9"/>
  <c r="AD26" i="9" s="1"/>
  <c r="AC25" i="9"/>
  <c r="AE25" i="9" s="1"/>
  <c r="AC24" i="9"/>
  <c r="AD24" i="9" s="1"/>
  <c r="AC23" i="9"/>
  <c r="AE23" i="9" s="1"/>
  <c r="AD22" i="9"/>
  <c r="AC22" i="9"/>
  <c r="AC21" i="9"/>
  <c r="AE21" i="9" s="1"/>
  <c r="AD20" i="9"/>
  <c r="AC20" i="9"/>
  <c r="AC19" i="9"/>
  <c r="AE19" i="9" s="1"/>
  <c r="AC18" i="9"/>
  <c r="AD18" i="9" s="1"/>
  <c r="AC17" i="9"/>
  <c r="AE17" i="9" s="1"/>
  <c r="AC16" i="9"/>
  <c r="AD16" i="9" s="1"/>
  <c r="AC15" i="9"/>
  <c r="AE15" i="9" s="1"/>
  <c r="AD14" i="9"/>
  <c r="AC14" i="9"/>
  <c r="AC13" i="9"/>
  <c r="AE13" i="9" s="1"/>
  <c r="AD12" i="9"/>
  <c r="AC12" i="9"/>
  <c r="AC11" i="9"/>
  <c r="AE11" i="9" s="1"/>
  <c r="AC10" i="9"/>
  <c r="AE10" i="9" s="1"/>
  <c r="AC9" i="9"/>
  <c r="AE9" i="9" s="1"/>
  <c r="K9" i="9"/>
  <c r="AE203" i="9"/>
  <c r="AC8" i="9"/>
  <c r="AE8" i="9" s="1"/>
  <c r="AE7" i="9"/>
  <c r="AC7" i="9"/>
  <c r="AC6" i="9"/>
  <c r="AE6" i="9" s="1"/>
  <c r="Y6" i="9"/>
  <c r="K126" i="9"/>
  <c r="K6" i="9"/>
  <c r="AC5" i="9"/>
  <c r="AE5" i="9" s="1"/>
  <c r="Y5" i="9"/>
  <c r="AC365" i="8"/>
  <c r="AC364" i="8"/>
  <c r="AC363" i="8"/>
  <c r="AC362" i="8"/>
  <c r="AC361" i="8"/>
  <c r="AC360" i="8"/>
  <c r="AC359" i="8"/>
  <c r="AC358" i="8"/>
  <c r="AC357" i="8"/>
  <c r="AC356" i="8"/>
  <c r="AC355" i="8"/>
  <c r="AC354" i="8"/>
  <c r="AC353" i="8"/>
  <c r="AC352" i="8"/>
  <c r="AC351" i="8"/>
  <c r="AC350" i="8"/>
  <c r="AC349" i="8"/>
  <c r="AC348" i="8"/>
  <c r="AC347" i="8"/>
  <c r="AC346" i="8"/>
  <c r="AC345" i="8"/>
  <c r="AC344" i="8"/>
  <c r="AC343" i="8"/>
  <c r="AC342" i="8"/>
  <c r="AC341" i="8"/>
  <c r="AC340" i="8"/>
  <c r="AC339" i="8"/>
  <c r="AC338" i="8"/>
  <c r="AC337" i="8"/>
  <c r="AC336" i="8"/>
  <c r="AC335" i="8"/>
  <c r="AC334" i="8"/>
  <c r="AC333" i="8"/>
  <c r="AC332" i="8"/>
  <c r="AC331" i="8"/>
  <c r="AC330" i="8"/>
  <c r="AC329" i="8"/>
  <c r="AC328" i="8"/>
  <c r="AC327" i="8"/>
  <c r="AC326" i="8"/>
  <c r="AC325" i="8"/>
  <c r="AC324" i="8"/>
  <c r="AC323" i="8"/>
  <c r="AC322" i="8"/>
  <c r="AC321" i="8"/>
  <c r="AC320" i="8"/>
  <c r="AC319" i="8"/>
  <c r="AC318" i="8"/>
  <c r="AC317" i="8"/>
  <c r="AC316" i="8"/>
  <c r="AC315" i="8"/>
  <c r="AC314" i="8"/>
  <c r="AC313" i="8"/>
  <c r="AC312" i="8"/>
  <c r="AC311" i="8"/>
  <c r="AC310" i="8"/>
  <c r="AC309" i="8"/>
  <c r="AC308" i="8"/>
  <c r="AC307" i="8"/>
  <c r="AC306" i="8"/>
  <c r="AC305" i="8"/>
  <c r="AC304" i="8"/>
  <c r="AC303" i="8"/>
  <c r="AC302" i="8"/>
  <c r="AC301" i="8"/>
  <c r="AC300" i="8"/>
  <c r="AC299" i="8"/>
  <c r="AC298" i="8"/>
  <c r="AC297" i="8"/>
  <c r="AC296" i="8"/>
  <c r="AC295" i="8"/>
  <c r="AC294" i="8"/>
  <c r="AC293" i="8"/>
  <c r="AC292" i="8"/>
  <c r="AC291" i="8"/>
  <c r="AC290" i="8"/>
  <c r="AC289" i="8"/>
  <c r="AC288" i="8"/>
  <c r="AC287" i="8"/>
  <c r="AC286" i="8"/>
  <c r="AC285" i="8"/>
  <c r="AC284" i="8"/>
  <c r="AC283" i="8"/>
  <c r="AC282" i="8"/>
  <c r="AC281" i="8"/>
  <c r="AC280" i="8"/>
  <c r="AC279" i="8"/>
  <c r="AC278" i="8"/>
  <c r="AC277" i="8"/>
  <c r="AC276" i="8"/>
  <c r="AC275" i="8"/>
  <c r="AC274" i="8"/>
  <c r="AC273" i="8"/>
  <c r="AC272" i="8"/>
  <c r="AC271" i="8"/>
  <c r="AC270" i="8"/>
  <c r="AC269" i="8"/>
  <c r="AC268" i="8"/>
  <c r="AC267" i="8"/>
  <c r="AC266" i="8"/>
  <c r="AC265" i="8"/>
  <c r="AC264" i="8"/>
  <c r="AC263" i="8"/>
  <c r="AC262" i="8"/>
  <c r="AC261" i="8"/>
  <c r="AC260" i="8"/>
  <c r="AC259" i="8"/>
  <c r="AC258" i="8"/>
  <c r="AC257" i="8"/>
  <c r="AC256" i="8"/>
  <c r="AC255" i="8"/>
  <c r="AC254" i="8"/>
  <c r="AC253" i="8"/>
  <c r="AC252" i="8"/>
  <c r="AC251" i="8"/>
  <c r="AC250" i="8"/>
  <c r="AC249" i="8"/>
  <c r="AC248" i="8"/>
  <c r="AC247" i="8"/>
  <c r="AC246" i="8"/>
  <c r="AC245" i="8"/>
  <c r="AC244" i="8"/>
  <c r="AC243" i="8"/>
  <c r="AC242" i="8"/>
  <c r="AC241" i="8"/>
  <c r="AC240" i="8"/>
  <c r="AC239" i="8"/>
  <c r="AC238" i="8"/>
  <c r="AC237" i="8"/>
  <c r="AC236" i="8"/>
  <c r="AC235" i="8"/>
  <c r="AC234" i="8"/>
  <c r="AC233" i="8"/>
  <c r="AC232" i="8"/>
  <c r="AC231" i="8"/>
  <c r="AC230" i="8"/>
  <c r="AC229" i="8"/>
  <c r="AC228" i="8"/>
  <c r="AC227" i="8"/>
  <c r="AC226" i="8"/>
  <c r="AC225" i="8"/>
  <c r="AC224" i="8"/>
  <c r="AC223" i="8"/>
  <c r="AC222" i="8"/>
  <c r="AC221" i="8"/>
  <c r="AC220" i="8"/>
  <c r="AC219" i="8"/>
  <c r="AC218" i="8"/>
  <c r="AC217" i="8"/>
  <c r="AC216" i="8"/>
  <c r="AC215" i="8"/>
  <c r="AC214" i="8"/>
  <c r="AC213" i="8"/>
  <c r="AC212" i="8"/>
  <c r="AC211" i="8"/>
  <c r="AC210" i="8"/>
  <c r="AC209" i="8"/>
  <c r="AC208" i="8"/>
  <c r="AC207" i="8"/>
  <c r="AC206" i="8"/>
  <c r="AC205" i="8"/>
  <c r="AC204" i="8"/>
  <c r="AC203" i="8"/>
  <c r="AC202" i="8"/>
  <c r="AC201" i="8"/>
  <c r="AC200" i="8"/>
  <c r="AC199" i="8"/>
  <c r="AC198" i="8"/>
  <c r="AC197" i="8"/>
  <c r="AC196" i="8"/>
  <c r="AC195" i="8"/>
  <c r="AC194" i="8"/>
  <c r="AC193" i="8"/>
  <c r="AC192" i="8"/>
  <c r="AC191" i="8"/>
  <c r="AC190" i="8"/>
  <c r="AC189" i="8"/>
  <c r="AC188" i="8"/>
  <c r="AC187" i="8"/>
  <c r="AC186" i="8"/>
  <c r="AC185" i="8"/>
  <c r="AC184" i="8"/>
  <c r="AC183" i="8"/>
  <c r="AC182" i="8"/>
  <c r="AC181" i="8"/>
  <c r="AC180" i="8"/>
  <c r="AC179" i="8"/>
  <c r="AC178" i="8"/>
  <c r="AC177" i="8"/>
  <c r="AC176" i="8"/>
  <c r="AC175" i="8"/>
  <c r="AC174" i="8"/>
  <c r="AC173" i="8"/>
  <c r="AC172" i="8"/>
  <c r="AC171" i="8"/>
  <c r="AC170" i="8"/>
  <c r="AC169" i="8"/>
  <c r="AC168" i="8"/>
  <c r="AC167" i="8"/>
  <c r="AC166" i="8"/>
  <c r="AC165" i="8"/>
  <c r="AC164" i="8"/>
  <c r="AC163" i="8"/>
  <c r="AC162" i="8"/>
  <c r="AC161" i="8"/>
  <c r="AC160" i="8"/>
  <c r="AC159" i="8"/>
  <c r="AC158" i="8"/>
  <c r="AC157" i="8"/>
  <c r="AC156" i="8"/>
  <c r="AC155" i="8"/>
  <c r="AC154" i="8"/>
  <c r="AC153" i="8"/>
  <c r="AC152" i="8"/>
  <c r="AC151" i="8"/>
  <c r="AC150" i="8"/>
  <c r="AC149" i="8"/>
  <c r="AC148" i="8"/>
  <c r="AC147" i="8"/>
  <c r="AC146" i="8"/>
  <c r="AC145" i="8"/>
  <c r="AC144" i="8"/>
  <c r="AC143" i="8"/>
  <c r="AC142" i="8"/>
  <c r="AC141" i="8"/>
  <c r="AC140" i="8"/>
  <c r="AC139" i="8"/>
  <c r="AC138" i="8"/>
  <c r="AC137" i="8"/>
  <c r="AC136" i="8"/>
  <c r="AC135" i="8"/>
  <c r="AC134" i="8"/>
  <c r="AC133" i="8"/>
  <c r="AC132" i="8"/>
  <c r="AC131" i="8"/>
  <c r="AC130" i="8"/>
  <c r="AC129" i="8"/>
  <c r="AC128" i="8"/>
  <c r="AC127" i="8"/>
  <c r="AC126" i="8"/>
  <c r="AC125" i="8"/>
  <c r="AC124" i="8"/>
  <c r="AC123" i="8"/>
  <c r="AC122" i="8"/>
  <c r="AC121" i="8"/>
  <c r="AC120" i="8"/>
  <c r="AC119" i="8"/>
  <c r="AC118" i="8"/>
  <c r="AC117" i="8"/>
  <c r="AC116" i="8"/>
  <c r="AC115" i="8"/>
  <c r="AC114" i="8"/>
  <c r="AC113" i="8"/>
  <c r="AC112" i="8"/>
  <c r="AC111" i="8"/>
  <c r="AC110" i="8"/>
  <c r="AC109" i="8"/>
  <c r="AC108" i="8"/>
  <c r="AC107" i="8"/>
  <c r="AC106" i="8"/>
  <c r="AC105" i="8"/>
  <c r="L105" i="8"/>
  <c r="AC104" i="8"/>
  <c r="AC103" i="8"/>
  <c r="AC102" i="8"/>
  <c r="AC101" i="8"/>
  <c r="AC100" i="8"/>
  <c r="AC99" i="8"/>
  <c r="AC98" i="8"/>
  <c r="AC97" i="8"/>
  <c r="AC96" i="8"/>
  <c r="AC95" i="8"/>
  <c r="AC94" i="8"/>
  <c r="AC93" i="8"/>
  <c r="AC92" i="8"/>
  <c r="AC91" i="8"/>
  <c r="AC90" i="8"/>
  <c r="AC89" i="8"/>
  <c r="AC88" i="8"/>
  <c r="AC87" i="8"/>
  <c r="AC86" i="8"/>
  <c r="AC85" i="8"/>
  <c r="AC84" i="8"/>
  <c r="AC83" i="8"/>
  <c r="AC82" i="8"/>
  <c r="AC81" i="8"/>
  <c r="AC80" i="8"/>
  <c r="AC79" i="8"/>
  <c r="AC78" i="8"/>
  <c r="AC77" i="8"/>
  <c r="L77" i="8"/>
  <c r="AC76" i="8"/>
  <c r="L76" i="8"/>
  <c r="AC75" i="8"/>
  <c r="AC74" i="8"/>
  <c r="AE74" i="8" s="1"/>
  <c r="AC73" i="8"/>
  <c r="AC72" i="8"/>
  <c r="AC71" i="8"/>
  <c r="AC70" i="8"/>
  <c r="AC69" i="8"/>
  <c r="AC68" i="8"/>
  <c r="AC67" i="8"/>
  <c r="AC66" i="8"/>
  <c r="AC65" i="8"/>
  <c r="AC64" i="8"/>
  <c r="AC63" i="8"/>
  <c r="AC62" i="8"/>
  <c r="AC61" i="8"/>
  <c r="AC60" i="8"/>
  <c r="AC59" i="8"/>
  <c r="AC58" i="8"/>
  <c r="AC57" i="8"/>
  <c r="AC56" i="8"/>
  <c r="AC55" i="8"/>
  <c r="AC54" i="8"/>
  <c r="AC53" i="8"/>
  <c r="AC52" i="8"/>
  <c r="AC51" i="8"/>
  <c r="AC50" i="8"/>
  <c r="AC49" i="8"/>
  <c r="AC48" i="8"/>
  <c r="AC47" i="8"/>
  <c r="AC46" i="8"/>
  <c r="AC45" i="8"/>
  <c r="AC44" i="8"/>
  <c r="AC43" i="8"/>
  <c r="AC42" i="8"/>
  <c r="AC41" i="8"/>
  <c r="AC40" i="8"/>
  <c r="AC39" i="8"/>
  <c r="AC38" i="8"/>
  <c r="AC37" i="8"/>
  <c r="AC36" i="8"/>
  <c r="AC35" i="8"/>
  <c r="AC34" i="8"/>
  <c r="AC33" i="8"/>
  <c r="AC32" i="8"/>
  <c r="AC31" i="8"/>
  <c r="AC30" i="8"/>
  <c r="AC29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L6" i="8"/>
  <c r="AC5" i="8"/>
  <c r="L141" i="8"/>
  <c r="AC365" i="7"/>
  <c r="AC364" i="7"/>
  <c r="AC363" i="7"/>
  <c r="AC362" i="7"/>
  <c r="AC361" i="7"/>
  <c r="AC360" i="7"/>
  <c r="AC359" i="7"/>
  <c r="AC358" i="7"/>
  <c r="AC357" i="7"/>
  <c r="AC356" i="7"/>
  <c r="AC355" i="7"/>
  <c r="AC354" i="7"/>
  <c r="AC353" i="7"/>
  <c r="AC352" i="7"/>
  <c r="AC351" i="7"/>
  <c r="AC350" i="7"/>
  <c r="AC349" i="7"/>
  <c r="AC348" i="7"/>
  <c r="AC347" i="7"/>
  <c r="AC346" i="7"/>
  <c r="AC345" i="7"/>
  <c r="AC344" i="7"/>
  <c r="AC343" i="7"/>
  <c r="AC342" i="7"/>
  <c r="AC341" i="7"/>
  <c r="AC340" i="7"/>
  <c r="AC339" i="7"/>
  <c r="AC338" i="7"/>
  <c r="AC337" i="7"/>
  <c r="AC336" i="7"/>
  <c r="AC335" i="7"/>
  <c r="AC334" i="7"/>
  <c r="AC333" i="7"/>
  <c r="AC332" i="7"/>
  <c r="AC331" i="7"/>
  <c r="AC330" i="7"/>
  <c r="AC329" i="7"/>
  <c r="AC328" i="7"/>
  <c r="AC327" i="7"/>
  <c r="AC326" i="7"/>
  <c r="AC325" i="7"/>
  <c r="AC324" i="7"/>
  <c r="AC323" i="7"/>
  <c r="AC322" i="7"/>
  <c r="AC321" i="7"/>
  <c r="AC320" i="7"/>
  <c r="AC319" i="7"/>
  <c r="AC318" i="7"/>
  <c r="AC317" i="7"/>
  <c r="AC316" i="7"/>
  <c r="AC315" i="7"/>
  <c r="AC314" i="7"/>
  <c r="AC313" i="7"/>
  <c r="AC312" i="7"/>
  <c r="AC311" i="7"/>
  <c r="AC310" i="7"/>
  <c r="AC309" i="7"/>
  <c r="AC308" i="7"/>
  <c r="AC307" i="7"/>
  <c r="AC306" i="7"/>
  <c r="AC305" i="7"/>
  <c r="AC304" i="7"/>
  <c r="AC303" i="7"/>
  <c r="AC302" i="7"/>
  <c r="AC301" i="7"/>
  <c r="AC300" i="7"/>
  <c r="AC299" i="7"/>
  <c r="AC298" i="7"/>
  <c r="AC297" i="7"/>
  <c r="AC296" i="7"/>
  <c r="AC295" i="7"/>
  <c r="AC294" i="7"/>
  <c r="AC293" i="7"/>
  <c r="AC292" i="7"/>
  <c r="AC291" i="7"/>
  <c r="AC290" i="7"/>
  <c r="AC289" i="7"/>
  <c r="AC288" i="7"/>
  <c r="AC287" i="7"/>
  <c r="AC286" i="7"/>
  <c r="AC285" i="7"/>
  <c r="AC284" i="7"/>
  <c r="AC283" i="7"/>
  <c r="AC282" i="7"/>
  <c r="AC281" i="7"/>
  <c r="AC280" i="7"/>
  <c r="AC279" i="7"/>
  <c r="AC278" i="7"/>
  <c r="AC277" i="7"/>
  <c r="AC276" i="7"/>
  <c r="AC275" i="7"/>
  <c r="AC274" i="7"/>
  <c r="AC273" i="7"/>
  <c r="AC272" i="7"/>
  <c r="AC271" i="7"/>
  <c r="AC270" i="7"/>
  <c r="AC269" i="7"/>
  <c r="AC268" i="7"/>
  <c r="AC267" i="7"/>
  <c r="AC266" i="7"/>
  <c r="AC265" i="7"/>
  <c r="AC264" i="7"/>
  <c r="AC263" i="7"/>
  <c r="AC262" i="7"/>
  <c r="AC261" i="7"/>
  <c r="AC260" i="7"/>
  <c r="AC259" i="7"/>
  <c r="AC258" i="7"/>
  <c r="AC257" i="7"/>
  <c r="AC256" i="7"/>
  <c r="AC255" i="7"/>
  <c r="AC254" i="7"/>
  <c r="AC253" i="7"/>
  <c r="AC252" i="7"/>
  <c r="AC251" i="7"/>
  <c r="AC250" i="7"/>
  <c r="AC249" i="7"/>
  <c r="AC248" i="7"/>
  <c r="AC247" i="7"/>
  <c r="AC246" i="7"/>
  <c r="AC245" i="7"/>
  <c r="AC244" i="7"/>
  <c r="AC243" i="7"/>
  <c r="AC242" i="7"/>
  <c r="AC241" i="7"/>
  <c r="AC240" i="7"/>
  <c r="AC239" i="7"/>
  <c r="AC238" i="7"/>
  <c r="AC237" i="7"/>
  <c r="AC236" i="7"/>
  <c r="AC235" i="7"/>
  <c r="AC234" i="7"/>
  <c r="AC233" i="7"/>
  <c r="AC232" i="7"/>
  <c r="AC231" i="7"/>
  <c r="AC230" i="7"/>
  <c r="AC229" i="7"/>
  <c r="AC228" i="7"/>
  <c r="AC227" i="7"/>
  <c r="AC226" i="7"/>
  <c r="AC225" i="7"/>
  <c r="AC224" i="7"/>
  <c r="AC223" i="7"/>
  <c r="AC222" i="7"/>
  <c r="AC221" i="7"/>
  <c r="AC220" i="7"/>
  <c r="AC219" i="7"/>
  <c r="AC218" i="7"/>
  <c r="AC217" i="7"/>
  <c r="AC216" i="7"/>
  <c r="AC215" i="7"/>
  <c r="AC214" i="7"/>
  <c r="AC213" i="7"/>
  <c r="AC212" i="7"/>
  <c r="AC211" i="7"/>
  <c r="AC210" i="7"/>
  <c r="AC209" i="7"/>
  <c r="AC208" i="7"/>
  <c r="AC207" i="7"/>
  <c r="AC206" i="7"/>
  <c r="AC205" i="7"/>
  <c r="AC204" i="7"/>
  <c r="AC203" i="7"/>
  <c r="AC202" i="7"/>
  <c r="AC201" i="7"/>
  <c r="AC200" i="7"/>
  <c r="AC199" i="7"/>
  <c r="AC198" i="7"/>
  <c r="AC197" i="7"/>
  <c r="AC196" i="7"/>
  <c r="AC195" i="7"/>
  <c r="AC194" i="7"/>
  <c r="AC193" i="7"/>
  <c r="AC192" i="7"/>
  <c r="AC191" i="7"/>
  <c r="AC190" i="7"/>
  <c r="AC189" i="7"/>
  <c r="AC188" i="7"/>
  <c r="AC187" i="7"/>
  <c r="AC186" i="7"/>
  <c r="AC185" i="7"/>
  <c r="AC184" i="7"/>
  <c r="AC183" i="7"/>
  <c r="AC182" i="7"/>
  <c r="AC181" i="7"/>
  <c r="AC180" i="7"/>
  <c r="AC179" i="7"/>
  <c r="AC178" i="7"/>
  <c r="AC177" i="7"/>
  <c r="AC176" i="7"/>
  <c r="AC175" i="7"/>
  <c r="AC174" i="7"/>
  <c r="AC173" i="7"/>
  <c r="AC172" i="7"/>
  <c r="AC171" i="7"/>
  <c r="AC170" i="7"/>
  <c r="AC169" i="7"/>
  <c r="AC168" i="7"/>
  <c r="AC167" i="7"/>
  <c r="AC166" i="7"/>
  <c r="AC165" i="7"/>
  <c r="AC164" i="7"/>
  <c r="AC163" i="7"/>
  <c r="AC162" i="7"/>
  <c r="AC161" i="7"/>
  <c r="AC160" i="7"/>
  <c r="AC159" i="7"/>
  <c r="AC158" i="7"/>
  <c r="AC157" i="7"/>
  <c r="AC156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1" i="7"/>
  <c r="AC90" i="7"/>
  <c r="AC89" i="7"/>
  <c r="AC88" i="7"/>
  <c r="AC87" i="7"/>
  <c r="AC86" i="7"/>
  <c r="AC85" i="7"/>
  <c r="AE84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E69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E18" i="7" s="1"/>
  <c r="AC17" i="7"/>
  <c r="AC16" i="7"/>
  <c r="AC15" i="7"/>
  <c r="AC14" i="7"/>
  <c r="AC13" i="7"/>
  <c r="AC12" i="7"/>
  <c r="AC11" i="7"/>
  <c r="AC10" i="7"/>
  <c r="C10" i="7"/>
  <c r="AC9" i="7"/>
  <c r="C9" i="7"/>
  <c r="AC8" i="7"/>
  <c r="AE8" i="7" s="1"/>
  <c r="AC7" i="7"/>
  <c r="AC6" i="7"/>
  <c r="Y6" i="7"/>
  <c r="T6" i="7"/>
  <c r="AC5" i="7"/>
  <c r="Y5" i="7"/>
  <c r="T5" i="7"/>
  <c r="AE31" i="7" l="1"/>
  <c r="AD10" i="9"/>
  <c r="AE101" i="7"/>
  <c r="AE6" i="7"/>
  <c r="AE44" i="7"/>
  <c r="AE109" i="7"/>
  <c r="AD29" i="7"/>
  <c r="AE13" i="7"/>
  <c r="L139" i="10"/>
  <c r="L152" i="10"/>
  <c r="L156" i="10"/>
  <c r="L160" i="10"/>
  <c r="L164" i="10"/>
  <c r="L168" i="10"/>
  <c r="L172" i="10"/>
  <c r="L176" i="10"/>
  <c r="L180" i="10"/>
  <c r="L184" i="10"/>
  <c r="L151" i="10"/>
  <c r="L155" i="10"/>
  <c r="L159" i="10"/>
  <c r="L163" i="10"/>
  <c r="L179" i="10"/>
  <c r="L154" i="10"/>
  <c r="L158" i="10"/>
  <c r="L162" i="10"/>
  <c r="L166" i="10"/>
  <c r="L170" i="10"/>
  <c r="L174" i="10"/>
  <c r="L178" i="10"/>
  <c r="L182" i="10"/>
  <c r="L186" i="10"/>
  <c r="L167" i="10"/>
  <c r="L171" i="10"/>
  <c r="L183" i="10"/>
  <c r="L153" i="10"/>
  <c r="L157" i="10"/>
  <c r="L161" i="10"/>
  <c r="L165" i="10"/>
  <c r="L169" i="10"/>
  <c r="L173" i="10"/>
  <c r="L177" i="10"/>
  <c r="L181" i="10"/>
  <c r="L185" i="10"/>
  <c r="L175" i="10"/>
  <c r="AJ5" i="10"/>
  <c r="AI5" i="10"/>
  <c r="L151" i="7"/>
  <c r="N151" i="7" s="1"/>
  <c r="L155" i="7"/>
  <c r="L159" i="7"/>
  <c r="L163" i="7"/>
  <c r="L167" i="7"/>
  <c r="N167" i="7" s="1"/>
  <c r="L171" i="7"/>
  <c r="L175" i="7"/>
  <c r="L5" i="7"/>
  <c r="L154" i="7"/>
  <c r="N154" i="7" s="1"/>
  <c r="L158" i="7"/>
  <c r="N158" i="7" s="1"/>
  <c r="L162" i="7"/>
  <c r="N162" i="7" s="1"/>
  <c r="L166" i="7"/>
  <c r="N166" i="7" s="1"/>
  <c r="L170" i="7"/>
  <c r="N170" i="7" s="1"/>
  <c r="L174" i="7"/>
  <c r="N174" i="7" s="1"/>
  <c r="L152" i="7"/>
  <c r="L153" i="7"/>
  <c r="N153" i="7" s="1"/>
  <c r="L156" i="7"/>
  <c r="L157" i="7"/>
  <c r="N157" i="7" s="1"/>
  <c r="L160" i="7"/>
  <c r="L161" i="7"/>
  <c r="N161" i="7" s="1"/>
  <c r="L164" i="7"/>
  <c r="N164" i="7" s="1"/>
  <c r="L165" i="7"/>
  <c r="N165" i="7" s="1"/>
  <c r="L168" i="7"/>
  <c r="L169" i="7"/>
  <c r="N169" i="7" s="1"/>
  <c r="L172" i="7"/>
  <c r="N172" i="7" s="1"/>
  <c r="L177" i="7"/>
  <c r="N177" i="7" s="1"/>
  <c r="L180" i="7"/>
  <c r="L181" i="7"/>
  <c r="N181" i="7" s="1"/>
  <c r="L184" i="7"/>
  <c r="N184" i="7" s="1"/>
  <c r="L185" i="7"/>
  <c r="N185" i="7" s="1"/>
  <c r="L173" i="7"/>
  <c r="N173" i="7" s="1"/>
  <c r="L176" i="7"/>
  <c r="L179" i="7"/>
  <c r="N179" i="7" s="1"/>
  <c r="L183" i="7"/>
  <c r="L182" i="7"/>
  <c r="N182" i="7" s="1"/>
  <c r="L186" i="7"/>
  <c r="N186" i="7" s="1"/>
  <c r="L178" i="7"/>
  <c r="N178" i="7" s="1"/>
  <c r="L151" i="9"/>
  <c r="N151" i="9" s="1"/>
  <c r="O151" i="9" s="1"/>
  <c r="L155" i="9"/>
  <c r="N155" i="9" s="1"/>
  <c r="O155" i="9" s="1"/>
  <c r="L159" i="9"/>
  <c r="N159" i="9" s="1"/>
  <c r="O159" i="9" s="1"/>
  <c r="L163" i="9"/>
  <c r="N163" i="9" s="1"/>
  <c r="O163" i="9" s="1"/>
  <c r="L167" i="9"/>
  <c r="N167" i="9" s="1"/>
  <c r="O167" i="9" s="1"/>
  <c r="L171" i="9"/>
  <c r="N171" i="9" s="1"/>
  <c r="O171" i="9" s="1"/>
  <c r="L175" i="9"/>
  <c r="N175" i="9" s="1"/>
  <c r="O175" i="9" s="1"/>
  <c r="L179" i="9"/>
  <c r="N179" i="9" s="1"/>
  <c r="O179" i="9" s="1"/>
  <c r="L183" i="9"/>
  <c r="N183" i="9" s="1"/>
  <c r="O183" i="9" s="1"/>
  <c r="L153" i="9"/>
  <c r="N153" i="9" s="1"/>
  <c r="O153" i="9" s="1"/>
  <c r="L154" i="9"/>
  <c r="N154" i="9" s="1"/>
  <c r="O154" i="9" s="1"/>
  <c r="L157" i="9"/>
  <c r="N157" i="9" s="1"/>
  <c r="O157" i="9" s="1"/>
  <c r="L158" i="9"/>
  <c r="N158" i="9" s="1"/>
  <c r="O158" i="9" s="1"/>
  <c r="L161" i="9"/>
  <c r="N161" i="9" s="1"/>
  <c r="O161" i="9" s="1"/>
  <c r="L162" i="9"/>
  <c r="N162" i="9" s="1"/>
  <c r="O162" i="9" s="1"/>
  <c r="L165" i="9"/>
  <c r="N165" i="9" s="1"/>
  <c r="O165" i="9" s="1"/>
  <c r="L166" i="9"/>
  <c r="N166" i="9" s="1"/>
  <c r="O166" i="9" s="1"/>
  <c r="L169" i="9"/>
  <c r="N169" i="9" s="1"/>
  <c r="O169" i="9" s="1"/>
  <c r="L170" i="9"/>
  <c r="N170" i="9" s="1"/>
  <c r="O170" i="9" s="1"/>
  <c r="L173" i="9"/>
  <c r="N173" i="9" s="1"/>
  <c r="O173" i="9" s="1"/>
  <c r="L174" i="9"/>
  <c r="N174" i="9" s="1"/>
  <c r="O174" i="9" s="1"/>
  <c r="L177" i="9"/>
  <c r="N177" i="9" s="1"/>
  <c r="O177" i="9" s="1"/>
  <c r="L178" i="9"/>
  <c r="N178" i="9" s="1"/>
  <c r="O178" i="9" s="1"/>
  <c r="L181" i="9"/>
  <c r="N181" i="9" s="1"/>
  <c r="O181" i="9" s="1"/>
  <c r="L182" i="9"/>
  <c r="N182" i="9" s="1"/>
  <c r="O182" i="9" s="1"/>
  <c r="L185" i="9"/>
  <c r="N185" i="9" s="1"/>
  <c r="O185" i="9" s="1"/>
  <c r="L186" i="9"/>
  <c r="N186" i="9" s="1"/>
  <c r="O186" i="9" s="1"/>
  <c r="L152" i="9"/>
  <c r="N152" i="9" s="1"/>
  <c r="O152" i="9" s="1"/>
  <c r="L156" i="9"/>
  <c r="N156" i="9" s="1"/>
  <c r="O156" i="9" s="1"/>
  <c r="L160" i="9"/>
  <c r="N160" i="9" s="1"/>
  <c r="O160" i="9" s="1"/>
  <c r="L164" i="9"/>
  <c r="N164" i="9" s="1"/>
  <c r="O164" i="9" s="1"/>
  <c r="L168" i="9"/>
  <c r="N168" i="9" s="1"/>
  <c r="O168" i="9" s="1"/>
  <c r="L172" i="9"/>
  <c r="N172" i="9" s="1"/>
  <c r="O172" i="9" s="1"/>
  <c r="L176" i="9"/>
  <c r="N176" i="9" s="1"/>
  <c r="O176" i="9" s="1"/>
  <c r="L180" i="9"/>
  <c r="N180" i="9" s="1"/>
  <c r="O180" i="9" s="1"/>
  <c r="L184" i="9"/>
  <c r="N184" i="9" s="1"/>
  <c r="O184" i="9" s="1"/>
  <c r="AE10" i="7"/>
  <c r="AE60" i="7"/>
  <c r="AE290" i="7"/>
  <c r="AE298" i="7"/>
  <c r="AE306" i="7"/>
  <c r="AE314" i="7"/>
  <c r="AE322" i="7"/>
  <c r="AE330" i="7"/>
  <c r="AE338" i="7"/>
  <c r="AE346" i="7"/>
  <c r="AE354" i="7"/>
  <c r="K132" i="7"/>
  <c r="M132" i="7" s="1"/>
  <c r="K152" i="7"/>
  <c r="K153" i="7"/>
  <c r="K156" i="7"/>
  <c r="K157" i="7"/>
  <c r="M157" i="7" s="1"/>
  <c r="O157" i="7" s="1"/>
  <c r="K160" i="7"/>
  <c r="K161" i="7"/>
  <c r="K164" i="7"/>
  <c r="K165" i="7"/>
  <c r="M165" i="7" s="1"/>
  <c r="O165" i="7" s="1"/>
  <c r="K168" i="7"/>
  <c r="K169" i="7"/>
  <c r="K172" i="7"/>
  <c r="K173" i="7"/>
  <c r="M173" i="7" s="1"/>
  <c r="O173" i="7" s="1"/>
  <c r="K176" i="7"/>
  <c r="K151" i="7"/>
  <c r="M151" i="7" s="1"/>
  <c r="K155" i="7"/>
  <c r="M155" i="7" s="1"/>
  <c r="K159" i="7"/>
  <c r="M159" i="7" s="1"/>
  <c r="K163" i="7"/>
  <c r="M163" i="7" s="1"/>
  <c r="K167" i="7"/>
  <c r="M167" i="7" s="1"/>
  <c r="K171" i="7"/>
  <c r="M171" i="7" s="1"/>
  <c r="K162" i="7"/>
  <c r="M162" i="7" s="1"/>
  <c r="O162" i="7" s="1"/>
  <c r="K179" i="7"/>
  <c r="M179" i="7" s="1"/>
  <c r="K183" i="7"/>
  <c r="M183" i="7" s="1"/>
  <c r="K158" i="7"/>
  <c r="M158" i="7" s="1"/>
  <c r="O158" i="7" s="1"/>
  <c r="K154" i="7"/>
  <c r="M154" i="7" s="1"/>
  <c r="O154" i="7" s="1"/>
  <c r="K170" i="7"/>
  <c r="M170" i="7" s="1"/>
  <c r="K174" i="7"/>
  <c r="M174" i="7" s="1"/>
  <c r="O174" i="7" s="1"/>
  <c r="K178" i="7"/>
  <c r="M178" i="7" s="1"/>
  <c r="K182" i="7"/>
  <c r="M182" i="7" s="1"/>
  <c r="O182" i="7" s="1"/>
  <c r="K186" i="7"/>
  <c r="M186" i="7" s="1"/>
  <c r="O186" i="7" s="1"/>
  <c r="K175" i="7"/>
  <c r="M175" i="7" s="1"/>
  <c r="K177" i="7"/>
  <c r="M177" i="7" s="1"/>
  <c r="O177" i="7" s="1"/>
  <c r="K180" i="7"/>
  <c r="M180" i="7" s="1"/>
  <c r="K181" i="7"/>
  <c r="K185" i="7"/>
  <c r="K166" i="7"/>
  <c r="M166" i="7" s="1"/>
  <c r="O166" i="7" s="1"/>
  <c r="K184" i="7"/>
  <c r="M184" i="7" s="1"/>
  <c r="O184" i="7" s="1"/>
  <c r="AE241" i="7"/>
  <c r="M152" i="7"/>
  <c r="M153" i="7"/>
  <c r="O153" i="7" s="1"/>
  <c r="M156" i="7"/>
  <c r="M160" i="7"/>
  <c r="M161" i="7"/>
  <c r="O161" i="7" s="1"/>
  <c r="M164" i="7"/>
  <c r="M168" i="7"/>
  <c r="M169" i="7"/>
  <c r="O169" i="7" s="1"/>
  <c r="M172" i="7"/>
  <c r="M176" i="7"/>
  <c r="N156" i="7"/>
  <c r="N175" i="7"/>
  <c r="N152" i="7"/>
  <c r="N163" i="7"/>
  <c r="N168" i="7"/>
  <c r="M181" i="7"/>
  <c r="O181" i="7" s="1"/>
  <c r="M185" i="7"/>
  <c r="O185" i="7" s="1"/>
  <c r="N159" i="7"/>
  <c r="N176" i="7"/>
  <c r="N180" i="7"/>
  <c r="N183" i="7"/>
  <c r="N155" i="7"/>
  <c r="N160" i="7"/>
  <c r="N171" i="7"/>
  <c r="AE53" i="7"/>
  <c r="L22" i="10"/>
  <c r="L31" i="10"/>
  <c r="L115" i="10"/>
  <c r="L30" i="10"/>
  <c r="L44" i="10"/>
  <c r="L55" i="10"/>
  <c r="L68" i="10"/>
  <c r="L79" i="10"/>
  <c r="L87" i="10"/>
  <c r="L114" i="10"/>
  <c r="L147" i="10"/>
  <c r="L15" i="10"/>
  <c r="L36" i="10"/>
  <c r="L38" i="10"/>
  <c r="L101" i="10"/>
  <c r="L130" i="10"/>
  <c r="L150" i="10"/>
  <c r="L20" i="10"/>
  <c r="L98" i="10"/>
  <c r="L149" i="10"/>
  <c r="L9" i="10"/>
  <c r="L28" i="10"/>
  <c r="L39" i="10"/>
  <c r="L47" i="10"/>
  <c r="L52" i="10"/>
  <c r="L60" i="10"/>
  <c r="L63" i="10"/>
  <c r="L71" i="10"/>
  <c r="L76" i="10"/>
  <c r="L84" i="10"/>
  <c r="L92" i="10"/>
  <c r="L131" i="10"/>
  <c r="L5" i="10"/>
  <c r="L12" i="10"/>
  <c r="L14" i="10"/>
  <c r="L23" i="10"/>
  <c r="L43" i="10"/>
  <c r="L48" i="10"/>
  <c r="L51" i="10"/>
  <c r="L56" i="10"/>
  <c r="L59" i="10"/>
  <c r="L64" i="10"/>
  <c r="L67" i="10"/>
  <c r="L72" i="10"/>
  <c r="L75" i="10"/>
  <c r="L80" i="10"/>
  <c r="L83" i="10"/>
  <c r="L88" i="10"/>
  <c r="L91" i="10"/>
  <c r="L99" i="10"/>
  <c r="L117" i="10"/>
  <c r="AE21" i="7"/>
  <c r="AE113" i="7"/>
  <c r="K5" i="7"/>
  <c r="M5" i="7" s="1"/>
  <c r="K6" i="7"/>
  <c r="M6" i="7" s="1"/>
  <c r="K63" i="7"/>
  <c r="M63" i="7" s="1"/>
  <c r="K75" i="7"/>
  <c r="M75" i="7" s="1"/>
  <c r="K87" i="7"/>
  <c r="M87" i="7" s="1"/>
  <c r="K140" i="7"/>
  <c r="M140" i="7" s="1"/>
  <c r="K9" i="7"/>
  <c r="M9" i="7" s="1"/>
  <c r="K55" i="7"/>
  <c r="K67" i="7"/>
  <c r="M67" i="7" s="1"/>
  <c r="K79" i="7"/>
  <c r="M79" i="7" s="1"/>
  <c r="K91" i="7"/>
  <c r="M91" i="7" s="1"/>
  <c r="K103" i="7"/>
  <c r="M103" i="7" s="1"/>
  <c r="K116" i="7"/>
  <c r="M116" i="7" s="1"/>
  <c r="K148" i="7"/>
  <c r="M148" i="7" s="1"/>
  <c r="K8" i="7"/>
  <c r="M8" i="7" s="1"/>
  <c r="K47" i="7"/>
  <c r="M47" i="7" s="1"/>
  <c r="K59" i="7"/>
  <c r="M59" i="7" s="1"/>
  <c r="K83" i="7"/>
  <c r="M83" i="7" s="1"/>
  <c r="K95" i="7"/>
  <c r="M95" i="7" s="1"/>
  <c r="K107" i="7"/>
  <c r="M107" i="7" s="1"/>
  <c r="K124" i="7"/>
  <c r="M124" i="7" s="1"/>
  <c r="K51" i="7"/>
  <c r="K71" i="7"/>
  <c r="M71" i="7" s="1"/>
  <c r="K99" i="7"/>
  <c r="M99" i="7" s="1"/>
  <c r="AE11" i="7"/>
  <c r="AE19" i="7"/>
  <c r="AE29" i="7"/>
  <c r="AE39" i="7"/>
  <c r="AE65" i="7"/>
  <c r="AD72" i="7"/>
  <c r="AD79" i="7"/>
  <c r="AE208" i="7"/>
  <c r="AE14" i="7"/>
  <c r="AE22" i="7"/>
  <c r="AE32" i="7"/>
  <c r="AE37" i="7"/>
  <c r="AE45" i="7"/>
  <c r="AD47" i="7"/>
  <c r="AE52" i="7"/>
  <c r="M55" i="7"/>
  <c r="AE56" i="7"/>
  <c r="AE61" i="7"/>
  <c r="AD63" i="7"/>
  <c r="AE68" i="7"/>
  <c r="AE85" i="7"/>
  <c r="AE100" i="7"/>
  <c r="AE111" i="7"/>
  <c r="AE118" i="7"/>
  <c r="AE9" i="7"/>
  <c r="AE16" i="7"/>
  <c r="AE24" i="7"/>
  <c r="AD37" i="7"/>
  <c r="AE49" i="7"/>
  <c r="AD56" i="7"/>
  <c r="AE77" i="7"/>
  <c r="AE92" i="7"/>
  <c r="AD104" i="7"/>
  <c r="AD223" i="7"/>
  <c r="AE7" i="7"/>
  <c r="AD103" i="7"/>
  <c r="AE17" i="7"/>
  <c r="AE28" i="7"/>
  <c r="AE5" i="7"/>
  <c r="AE12" i="7"/>
  <c r="AE15" i="7"/>
  <c r="AE20" i="7"/>
  <c r="AE23" i="7"/>
  <c r="AE36" i="7"/>
  <c r="AE40" i="7"/>
  <c r="AE76" i="7"/>
  <c r="AD88" i="7"/>
  <c r="AE93" i="7"/>
  <c r="AD95" i="7"/>
  <c r="AE362" i="7"/>
  <c r="AD26" i="7"/>
  <c r="AD28" i="7"/>
  <c r="AD34" i="7"/>
  <c r="AD36" i="7"/>
  <c r="AD42" i="7"/>
  <c r="AD44" i="7"/>
  <c r="AD51" i="7"/>
  <c r="AD60" i="7"/>
  <c r="AD67" i="7"/>
  <c r="AE72" i="7"/>
  <c r="AD76" i="7"/>
  <c r="AE81" i="7"/>
  <c r="AD83" i="7"/>
  <c r="AE88" i="7"/>
  <c r="AD92" i="7"/>
  <c r="AE97" i="7"/>
  <c r="AD99" i="7"/>
  <c r="AE104" i="7"/>
  <c r="AE126" i="7"/>
  <c r="AD25" i="7"/>
  <c r="AD33" i="7"/>
  <c r="AD41" i="7"/>
  <c r="AD48" i="7"/>
  <c r="AD55" i="7"/>
  <c r="AD64" i="7"/>
  <c r="AD71" i="7"/>
  <c r="AD80" i="7"/>
  <c r="AD87" i="7"/>
  <c r="AD96" i="7"/>
  <c r="AE134" i="7"/>
  <c r="AD9" i="7"/>
  <c r="AD10" i="7"/>
  <c r="AD12" i="7"/>
  <c r="AD14" i="7"/>
  <c r="AD16" i="7"/>
  <c r="AD18" i="7"/>
  <c r="AD20" i="7"/>
  <c r="AD22" i="7"/>
  <c r="AD24" i="7"/>
  <c r="AE25" i="7"/>
  <c r="AE27" i="7"/>
  <c r="AD30" i="7"/>
  <c r="AD32" i="7"/>
  <c r="AE33" i="7"/>
  <c r="AE35" i="7"/>
  <c r="AD38" i="7"/>
  <c r="AD40" i="7"/>
  <c r="AE41" i="7"/>
  <c r="AE43" i="7"/>
  <c r="AE48" i="7"/>
  <c r="M51" i="7"/>
  <c r="AD52" i="7"/>
  <c r="AE57" i="7"/>
  <c r="AD59" i="7"/>
  <c r="AE64" i="7"/>
  <c r="AD68" i="7"/>
  <c r="AE73" i="7"/>
  <c r="AD75" i="7"/>
  <c r="AE80" i="7"/>
  <c r="AD84" i="7"/>
  <c r="AE89" i="7"/>
  <c r="AD91" i="7"/>
  <c r="AE96" i="7"/>
  <c r="AD100" i="7"/>
  <c r="AE105" i="7"/>
  <c r="AD107" i="7"/>
  <c r="AD200" i="7"/>
  <c r="AI12" i="10"/>
  <c r="AI20" i="10"/>
  <c r="AI163" i="10"/>
  <c r="AI169" i="10"/>
  <c r="AI195" i="10"/>
  <c r="AI302" i="10"/>
  <c r="AI18" i="10"/>
  <c r="AI26" i="10"/>
  <c r="AI34" i="10"/>
  <c r="AI107" i="10"/>
  <c r="AI123" i="10"/>
  <c r="AI202" i="10"/>
  <c r="M5" i="10"/>
  <c r="AJ6" i="10"/>
  <c r="K9" i="10"/>
  <c r="M9" i="10" s="1"/>
  <c r="AI9" i="10"/>
  <c r="L11" i="10"/>
  <c r="K14" i="10"/>
  <c r="M14" i="10" s="1"/>
  <c r="AI14" i="10"/>
  <c r="AJ16" i="10"/>
  <c r="L19" i="10"/>
  <c r="K22" i="10"/>
  <c r="M22" i="10" s="1"/>
  <c r="AI22" i="10"/>
  <c r="AJ24" i="10"/>
  <c r="L27" i="10"/>
  <c r="K30" i="10"/>
  <c r="M30" i="10" s="1"/>
  <c r="AI30" i="10"/>
  <c r="AJ32" i="10"/>
  <c r="L35" i="10"/>
  <c r="K38" i="10"/>
  <c r="M38" i="10" s="1"/>
  <c r="AI38" i="10"/>
  <c r="AJ40" i="10"/>
  <c r="AJ42" i="10"/>
  <c r="AI43" i="10"/>
  <c r="AI44" i="10"/>
  <c r="AJ46" i="10"/>
  <c r="AI47" i="10"/>
  <c r="AI48" i="10"/>
  <c r="AJ50" i="10"/>
  <c r="AI51" i="10"/>
  <c r="AI52" i="10"/>
  <c r="AJ54" i="10"/>
  <c r="AI55" i="10"/>
  <c r="AI56" i="10"/>
  <c r="AJ58" i="10"/>
  <c r="AI59" i="10"/>
  <c r="AI60" i="10"/>
  <c r="AJ62" i="10"/>
  <c r="AI63" i="10"/>
  <c r="AI64" i="10"/>
  <c r="AJ66" i="10"/>
  <c r="AI67" i="10"/>
  <c r="AI68" i="10"/>
  <c r="AJ70" i="10"/>
  <c r="AI71" i="10"/>
  <c r="AI72" i="10"/>
  <c r="AJ74" i="10"/>
  <c r="AI75" i="10"/>
  <c r="AI76" i="10"/>
  <c r="AJ78" i="10"/>
  <c r="AI79" i="10"/>
  <c r="AI80" i="10"/>
  <c r="AJ82" i="10"/>
  <c r="AI83" i="10"/>
  <c r="AI84" i="10"/>
  <c r="AJ86" i="10"/>
  <c r="AI87" i="10"/>
  <c r="AI88" i="10"/>
  <c r="AJ90" i="10"/>
  <c r="AI91" i="10"/>
  <c r="AI92" i="10"/>
  <c r="AI94" i="10"/>
  <c r="AJ95" i="10"/>
  <c r="AI99" i="10"/>
  <c r="K101" i="10"/>
  <c r="M101" i="10" s="1"/>
  <c r="K102" i="10"/>
  <c r="M102" i="10" s="1"/>
  <c r="L106" i="10"/>
  <c r="L107" i="10"/>
  <c r="AI110" i="10"/>
  <c r="AJ111" i="10"/>
  <c r="AI115" i="10"/>
  <c r="K117" i="10"/>
  <c r="M117" i="10" s="1"/>
  <c r="L122" i="10"/>
  <c r="L123" i="10"/>
  <c r="AI126" i="10"/>
  <c r="AJ127" i="10"/>
  <c r="AI131" i="10"/>
  <c r="AJ133" i="10"/>
  <c r="AI137" i="10"/>
  <c r="AJ140" i="10"/>
  <c r="AI142" i="10"/>
  <c r="AJ146" i="10"/>
  <c r="AJ147" i="10"/>
  <c r="AJ151" i="10"/>
  <c r="AJ154" i="10"/>
  <c r="AI174" i="10"/>
  <c r="AJ183" i="10"/>
  <c r="AJ186" i="10"/>
  <c r="AI197" i="10"/>
  <c r="AJ206" i="10"/>
  <c r="AJ219" i="10"/>
  <c r="AJ222" i="10"/>
  <c r="AJ225" i="10"/>
  <c r="AJ269" i="10"/>
  <c r="AJ280" i="10"/>
  <c r="AJ290" i="10"/>
  <c r="AJ312" i="10"/>
  <c r="AJ322" i="10"/>
  <c r="AJ344" i="10"/>
  <c r="AI15" i="10"/>
  <c r="AI23" i="10"/>
  <c r="AI28" i="10"/>
  <c r="AI31" i="10"/>
  <c r="AI36" i="10"/>
  <c r="AI39" i="10"/>
  <c r="AI109" i="10"/>
  <c r="AI125" i="10"/>
  <c r="AI214" i="10"/>
  <c r="AI216" i="10"/>
  <c r="AI262" i="10"/>
  <c r="AI269" i="10"/>
  <c r="AI334" i="10"/>
  <c r="M7" i="10"/>
  <c r="AI8" i="10"/>
  <c r="AI10" i="10"/>
  <c r="M17" i="10"/>
  <c r="M25" i="10"/>
  <c r="M33" i="10"/>
  <c r="M41" i="10"/>
  <c r="AI102" i="10"/>
  <c r="AI118" i="10"/>
  <c r="AI139" i="10"/>
  <c r="AI158" i="10"/>
  <c r="AI190" i="10"/>
  <c r="AI205" i="10"/>
  <c r="L148" i="10"/>
  <c r="L144" i="10"/>
  <c r="L140" i="10"/>
  <c r="L136" i="10"/>
  <c r="L132" i="10"/>
  <c r="L128" i="10"/>
  <c r="L124" i="10"/>
  <c r="L120" i="10"/>
  <c r="L116" i="10"/>
  <c r="L112" i="10"/>
  <c r="L108" i="10"/>
  <c r="L104" i="10"/>
  <c r="L100" i="10"/>
  <c r="L96" i="10"/>
  <c r="L146" i="10"/>
  <c r="L138" i="10"/>
  <c r="L145" i="10"/>
  <c r="L143" i="10"/>
  <c r="L142" i="10"/>
  <c r="L141" i="10"/>
  <c r="L137" i="10"/>
  <c r="L126" i="10"/>
  <c r="L118" i="10"/>
  <c r="L110" i="10"/>
  <c r="L102" i="10"/>
  <c r="L94" i="10"/>
  <c r="L90" i="10"/>
  <c r="L86" i="10"/>
  <c r="L82" i="10"/>
  <c r="L78" i="10"/>
  <c r="L74" i="10"/>
  <c r="L70" i="10"/>
  <c r="L66" i="10"/>
  <c r="L62" i="10"/>
  <c r="L58" i="10"/>
  <c r="L54" i="10"/>
  <c r="L50" i="10"/>
  <c r="L46" i="10"/>
  <c r="L42" i="10"/>
  <c r="L134" i="10"/>
  <c r="L133" i="10"/>
  <c r="L129" i="10"/>
  <c r="L127" i="10"/>
  <c r="L121" i="10"/>
  <c r="L119" i="10"/>
  <c r="L113" i="10"/>
  <c r="L111" i="10"/>
  <c r="L105" i="10"/>
  <c r="L103" i="10"/>
  <c r="L97" i="10"/>
  <c r="L95" i="10"/>
  <c r="L93" i="10"/>
  <c r="L89" i="10"/>
  <c r="L85" i="10"/>
  <c r="L81" i="10"/>
  <c r="L77" i="10"/>
  <c r="L73" i="10"/>
  <c r="L69" i="10"/>
  <c r="L65" i="10"/>
  <c r="L61" i="10"/>
  <c r="L57" i="10"/>
  <c r="L53" i="10"/>
  <c r="L49" i="10"/>
  <c r="L45" i="10"/>
  <c r="L41" i="10"/>
  <c r="L37" i="10"/>
  <c r="L33" i="10"/>
  <c r="L29" i="10"/>
  <c r="L25" i="10"/>
  <c r="L21" i="10"/>
  <c r="L17" i="10"/>
  <c r="L13" i="10"/>
  <c r="L7" i="10"/>
  <c r="L6" i="10"/>
  <c r="K147" i="10"/>
  <c r="M147" i="10" s="1"/>
  <c r="K143" i="10"/>
  <c r="M143" i="10" s="1"/>
  <c r="K139" i="10"/>
  <c r="M139" i="10" s="1"/>
  <c r="K135" i="10"/>
  <c r="K131" i="10"/>
  <c r="M131" i="10" s="1"/>
  <c r="K127" i="10"/>
  <c r="M127" i="10" s="1"/>
  <c r="K123" i="10"/>
  <c r="M123" i="10" s="1"/>
  <c r="K119" i="10"/>
  <c r="K115" i="10"/>
  <c r="M115" i="10" s="1"/>
  <c r="K111" i="10"/>
  <c r="M111" i="10" s="1"/>
  <c r="K107" i="10"/>
  <c r="M107" i="10" s="1"/>
  <c r="K103" i="10"/>
  <c r="K99" i="10"/>
  <c r="M99" i="10" s="1"/>
  <c r="K95" i="10"/>
  <c r="M95" i="10" s="1"/>
  <c r="K149" i="10"/>
  <c r="M149" i="10" s="1"/>
  <c r="K141" i="10"/>
  <c r="M141" i="10" s="1"/>
  <c r="K133" i="10"/>
  <c r="K148" i="10"/>
  <c r="M148" i="10" s="1"/>
  <c r="K146" i="10"/>
  <c r="M146" i="10" s="1"/>
  <c r="K134" i="10"/>
  <c r="M134" i="10" s="1"/>
  <c r="K129" i="10"/>
  <c r="M129" i="10" s="1"/>
  <c r="K121" i="10"/>
  <c r="M121" i="10" s="1"/>
  <c r="K113" i="10"/>
  <c r="M113" i="10" s="1"/>
  <c r="K105" i="10"/>
  <c r="M105" i="10" s="1"/>
  <c r="K97" i="10"/>
  <c r="M97" i="10" s="1"/>
  <c r="K93" i="10"/>
  <c r="M93" i="10" s="1"/>
  <c r="K89" i="10"/>
  <c r="M89" i="10" s="1"/>
  <c r="K85" i="10"/>
  <c r="M85" i="10" s="1"/>
  <c r="K81" i="10"/>
  <c r="M81" i="10" s="1"/>
  <c r="K77" i="10"/>
  <c r="M77" i="10" s="1"/>
  <c r="K73" i="10"/>
  <c r="M73" i="10" s="1"/>
  <c r="K69" i="10"/>
  <c r="M69" i="10" s="1"/>
  <c r="K65" i="10"/>
  <c r="M65" i="10" s="1"/>
  <c r="K61" i="10"/>
  <c r="M61" i="10" s="1"/>
  <c r="K57" i="10"/>
  <c r="M57" i="10" s="1"/>
  <c r="K53" i="10"/>
  <c r="M53" i="10" s="1"/>
  <c r="K49" i="10"/>
  <c r="M49" i="10" s="1"/>
  <c r="K45" i="10"/>
  <c r="M45" i="10" s="1"/>
  <c r="K150" i="10"/>
  <c r="M150" i="10" s="1"/>
  <c r="K140" i="10"/>
  <c r="M140" i="10" s="1"/>
  <c r="K132" i="10"/>
  <c r="M132" i="10" s="1"/>
  <c r="K130" i="10"/>
  <c r="M130" i="10" s="1"/>
  <c r="K124" i="10"/>
  <c r="M124" i="10" s="1"/>
  <c r="K122" i="10"/>
  <c r="M122" i="10" s="1"/>
  <c r="K116" i="10"/>
  <c r="M116" i="10" s="1"/>
  <c r="K114" i="10"/>
  <c r="M114" i="10" s="1"/>
  <c r="K108" i="10"/>
  <c r="M108" i="10" s="1"/>
  <c r="K106" i="10"/>
  <c r="M106" i="10" s="1"/>
  <c r="K100" i="10"/>
  <c r="M100" i="10" s="1"/>
  <c r="K98" i="10"/>
  <c r="M98" i="10" s="1"/>
  <c r="K92" i="10"/>
  <c r="M92" i="10" s="1"/>
  <c r="K88" i="10"/>
  <c r="M88" i="10" s="1"/>
  <c r="K84" i="10"/>
  <c r="M84" i="10" s="1"/>
  <c r="K80" i="10"/>
  <c r="M80" i="10" s="1"/>
  <c r="K76" i="10"/>
  <c r="M76" i="10" s="1"/>
  <c r="K72" i="10"/>
  <c r="M72" i="10" s="1"/>
  <c r="K68" i="10"/>
  <c r="M68" i="10" s="1"/>
  <c r="K64" i="10"/>
  <c r="M64" i="10" s="1"/>
  <c r="K60" i="10"/>
  <c r="M60" i="10" s="1"/>
  <c r="K56" i="10"/>
  <c r="M56" i="10" s="1"/>
  <c r="K52" i="10"/>
  <c r="M52" i="10" s="1"/>
  <c r="K48" i="10"/>
  <c r="M48" i="10" s="1"/>
  <c r="K44" i="10"/>
  <c r="M44" i="10" s="1"/>
  <c r="K40" i="10"/>
  <c r="M40" i="10" s="1"/>
  <c r="K36" i="10"/>
  <c r="M36" i="10" s="1"/>
  <c r="K32" i="10"/>
  <c r="M32" i="10" s="1"/>
  <c r="K28" i="10"/>
  <c r="M28" i="10" s="1"/>
  <c r="K24" i="10"/>
  <c r="M24" i="10" s="1"/>
  <c r="K20" i="10"/>
  <c r="M20" i="10" s="1"/>
  <c r="K16" i="10"/>
  <c r="M16" i="10" s="1"/>
  <c r="K12" i="10"/>
  <c r="M12" i="10" s="1"/>
  <c r="K6" i="10"/>
  <c r="M6" i="10" s="1"/>
  <c r="L8" i="10"/>
  <c r="AI364" i="10"/>
  <c r="AI360" i="10"/>
  <c r="AI356" i="10"/>
  <c r="AI352" i="10"/>
  <c r="AI348" i="10"/>
  <c r="AI344" i="10"/>
  <c r="AI340" i="10"/>
  <c r="AI336" i="10"/>
  <c r="AI332" i="10"/>
  <c r="AI328" i="10"/>
  <c r="AI324" i="10"/>
  <c r="AI320" i="10"/>
  <c r="AI316" i="10"/>
  <c r="AI312" i="10"/>
  <c r="AI308" i="10"/>
  <c r="AI304" i="10"/>
  <c r="AI300" i="10"/>
  <c r="AI296" i="10"/>
  <c r="AI292" i="10"/>
  <c r="AI288" i="10"/>
  <c r="AI284" i="10"/>
  <c r="AI280" i="10"/>
  <c r="AI363" i="10"/>
  <c r="AI359" i="10"/>
  <c r="AI355" i="10"/>
  <c r="AI351" i="10"/>
  <c r="AI347" i="10"/>
  <c r="AI343" i="10"/>
  <c r="AI339" i="10"/>
  <c r="AI335" i="10"/>
  <c r="AI331" i="10"/>
  <c r="AI327" i="10"/>
  <c r="AI323" i="10"/>
  <c r="AI319" i="10"/>
  <c r="AI315" i="10"/>
  <c r="AI311" i="10"/>
  <c r="AI307" i="10"/>
  <c r="AI303" i="10"/>
  <c r="AI299" i="10"/>
  <c r="AI295" i="10"/>
  <c r="AI291" i="10"/>
  <c r="AI287" i="10"/>
  <c r="AI283" i="10"/>
  <c r="AI279" i="10"/>
  <c r="AI275" i="10"/>
  <c r="AI271" i="10"/>
  <c r="AI267" i="10"/>
  <c r="AI263" i="10"/>
  <c r="AI259" i="10"/>
  <c r="AI255" i="10"/>
  <c r="AI251" i="10"/>
  <c r="AI247" i="10"/>
  <c r="AI243" i="10"/>
  <c r="AI239" i="10"/>
  <c r="AI235" i="10"/>
  <c r="AI231" i="10"/>
  <c r="AI227" i="10"/>
  <c r="AI223" i="10"/>
  <c r="AI219" i="10"/>
  <c r="AI215" i="10"/>
  <c r="AI211" i="10"/>
  <c r="AI207" i="10"/>
  <c r="AI203" i="10"/>
  <c r="AI199" i="10"/>
  <c r="AI365" i="10"/>
  <c r="AI361" i="10"/>
  <c r="AI357" i="10"/>
  <c r="AI353" i="10"/>
  <c r="AI349" i="10"/>
  <c r="AI345" i="10"/>
  <c r="AI341" i="10"/>
  <c r="AI337" i="10"/>
  <c r="AI333" i="10"/>
  <c r="AI329" i="10"/>
  <c r="AI325" i="10"/>
  <c r="AI321" i="10"/>
  <c r="AI317" i="10"/>
  <c r="AI313" i="10"/>
  <c r="AI309" i="10"/>
  <c r="AI305" i="10"/>
  <c r="AI301" i="10"/>
  <c r="AI297" i="10"/>
  <c r="AI293" i="10"/>
  <c r="AI289" i="10"/>
  <c r="AI285" i="10"/>
  <c r="AI281" i="10"/>
  <c r="AI274" i="10"/>
  <c r="AI266" i="10"/>
  <c r="AI258" i="10"/>
  <c r="AI250" i="10"/>
  <c r="AI242" i="10"/>
  <c r="AI234" i="10"/>
  <c r="AI226" i="10"/>
  <c r="AJ363" i="10"/>
  <c r="AJ359" i="10"/>
  <c r="AJ355" i="10"/>
  <c r="AJ351" i="10"/>
  <c r="AJ347" i="10"/>
  <c r="AJ343" i="10"/>
  <c r="AJ339" i="10"/>
  <c r="AJ335" i="10"/>
  <c r="AJ331" i="10"/>
  <c r="AJ327" i="10"/>
  <c r="AJ323" i="10"/>
  <c r="AJ319" i="10"/>
  <c r="AJ315" i="10"/>
  <c r="AJ311" i="10"/>
  <c r="AJ307" i="10"/>
  <c r="AJ303" i="10"/>
  <c r="AJ299" i="10"/>
  <c r="AJ295" i="10"/>
  <c r="AJ291" i="10"/>
  <c r="AJ287" i="10"/>
  <c r="AJ283" i="10"/>
  <c r="AI276" i="10"/>
  <c r="AJ274" i="10"/>
  <c r="AI273" i="10"/>
  <c r="AI268" i="10"/>
  <c r="AJ266" i="10"/>
  <c r="AI265" i="10"/>
  <c r="AI260" i="10"/>
  <c r="AJ258" i="10"/>
  <c r="AI257" i="10"/>
  <c r="AI252" i="10"/>
  <c r="AJ250" i="10"/>
  <c r="AI249" i="10"/>
  <c r="AI244" i="10"/>
  <c r="AJ242" i="10"/>
  <c r="AI241" i="10"/>
  <c r="AI236" i="10"/>
  <c r="AJ234" i="10"/>
  <c r="AI233" i="10"/>
  <c r="AI228" i="10"/>
  <c r="AJ226" i="10"/>
  <c r="AI225" i="10"/>
  <c r="AI220" i="10"/>
  <c r="AJ218" i="10"/>
  <c r="AI217" i="10"/>
  <c r="AI212" i="10"/>
  <c r="AJ210" i="10"/>
  <c r="AI209" i="10"/>
  <c r="AI204" i="10"/>
  <c r="AJ202" i="10"/>
  <c r="AI201" i="10"/>
  <c r="AI196" i="10"/>
  <c r="AI192" i="10"/>
  <c r="AI188" i="10"/>
  <c r="AI184" i="10"/>
  <c r="AI180" i="10"/>
  <c r="AI176" i="10"/>
  <c r="AI172" i="10"/>
  <c r="AI168" i="10"/>
  <c r="AI164" i="10"/>
  <c r="AI160" i="10"/>
  <c r="AI156" i="10"/>
  <c r="AI152" i="10"/>
  <c r="AI148" i="10"/>
  <c r="M145" i="10"/>
  <c r="AI144" i="10"/>
  <c r="AI140" i="10"/>
  <c r="M137" i="10"/>
  <c r="AI136" i="10"/>
  <c r="M133" i="10"/>
  <c r="AI132" i="10"/>
  <c r="AI128" i="10"/>
  <c r="M125" i="10"/>
  <c r="AI124" i="10"/>
  <c r="AI120" i="10"/>
  <c r="AI116" i="10"/>
  <c r="AI112" i="10"/>
  <c r="M109" i="10"/>
  <c r="AI108" i="10"/>
  <c r="AI104" i="10"/>
  <c r="AI100" i="10"/>
  <c r="AI96" i="10"/>
  <c r="AI362" i="10"/>
  <c r="AI354" i="10"/>
  <c r="AI346" i="10"/>
  <c r="AI338" i="10"/>
  <c r="AI330" i="10"/>
  <c r="AI322" i="10"/>
  <c r="AI314" i="10"/>
  <c r="AI306" i="10"/>
  <c r="AI298" i="10"/>
  <c r="AI290" i="10"/>
  <c r="AI282" i="10"/>
  <c r="AI277" i="10"/>
  <c r="AI272" i="10"/>
  <c r="AI270" i="10"/>
  <c r="AJ265" i="10"/>
  <c r="AI261" i="10"/>
  <c r="AI256" i="10"/>
  <c r="AI254" i="10"/>
  <c r="AJ249" i="10"/>
  <c r="AI245" i="10"/>
  <c r="AI240" i="10"/>
  <c r="AI238" i="10"/>
  <c r="AJ233" i="10"/>
  <c r="AI229" i="10"/>
  <c r="AI224" i="10"/>
  <c r="AI222" i="10"/>
  <c r="AI191" i="10"/>
  <c r="AI183" i="10"/>
  <c r="AI175" i="10"/>
  <c r="AI167" i="10"/>
  <c r="AI159" i="10"/>
  <c r="AI151" i="10"/>
  <c r="AI149" i="10"/>
  <c r="AJ143" i="10"/>
  <c r="AI141" i="10"/>
  <c r="AJ135" i="10"/>
  <c r="M135" i="10"/>
  <c r="AI133" i="10"/>
  <c r="AJ358" i="10"/>
  <c r="AJ350" i="10"/>
  <c r="AJ342" i="10"/>
  <c r="AJ334" i="10"/>
  <c r="AJ326" i="10"/>
  <c r="AJ318" i="10"/>
  <c r="AJ310" i="10"/>
  <c r="AJ302" i="10"/>
  <c r="AJ294" i="10"/>
  <c r="AJ286" i="10"/>
  <c r="AJ278" i="10"/>
  <c r="AJ262" i="10"/>
  <c r="AJ246" i="10"/>
  <c r="AJ230" i="10"/>
  <c r="AJ195" i="10"/>
  <c r="AI194" i="10"/>
  <c r="AI189" i="10"/>
  <c r="AJ187" i="10"/>
  <c r="AI186" i="10"/>
  <c r="AI181" i="10"/>
  <c r="AJ179" i="10"/>
  <c r="AI178" i="10"/>
  <c r="AI173" i="10"/>
  <c r="AJ171" i="10"/>
  <c r="AI170" i="10"/>
  <c r="AI165" i="10"/>
  <c r="AJ163" i="10"/>
  <c r="AI162" i="10"/>
  <c r="AI157" i="10"/>
  <c r="AJ155" i="10"/>
  <c r="AI154" i="10"/>
  <c r="AI146" i="10"/>
  <c r="AI143" i="10"/>
  <c r="M142" i="10"/>
  <c r="AI358" i="10"/>
  <c r="AI342" i="10"/>
  <c r="AI326" i="10"/>
  <c r="AI310" i="10"/>
  <c r="AI294" i="10"/>
  <c r="AI278" i="10"/>
  <c r="AJ275" i="10"/>
  <c r="AI246" i="10"/>
  <c r="AJ243" i="10"/>
  <c r="AI213" i="10"/>
  <c r="AI210" i="10"/>
  <c r="AI200" i="10"/>
  <c r="AI198" i="10"/>
  <c r="AI193" i="10"/>
  <c r="AI182" i="10"/>
  <c r="AI177" i="10"/>
  <c r="AI166" i="10"/>
  <c r="AI161" i="10"/>
  <c r="AI150" i="10"/>
  <c r="AI145" i="10"/>
  <c r="AJ139" i="10"/>
  <c r="M138" i="10"/>
  <c r="AI134" i="10"/>
  <c r="AJ131" i="10"/>
  <c r="AI129" i="10"/>
  <c r="M128" i="10"/>
  <c r="AJ123" i="10"/>
  <c r="AI121" i="10"/>
  <c r="AJ115" i="10"/>
  <c r="AI113" i="10"/>
  <c r="M112" i="10"/>
  <c r="AJ107" i="10"/>
  <c r="AI105" i="10"/>
  <c r="AJ99" i="10"/>
  <c r="AI97" i="10"/>
  <c r="M96" i="10"/>
  <c r="M91" i="10"/>
  <c r="AI90" i="10"/>
  <c r="M87" i="10"/>
  <c r="AI86" i="10"/>
  <c r="M83" i="10"/>
  <c r="AI82" i="10"/>
  <c r="M79" i="10"/>
  <c r="AI78" i="10"/>
  <c r="M75" i="10"/>
  <c r="AI74" i="10"/>
  <c r="M71" i="10"/>
  <c r="AI70" i="10"/>
  <c r="M67" i="10"/>
  <c r="AI66" i="10"/>
  <c r="M63" i="10"/>
  <c r="AI62" i="10"/>
  <c r="M59" i="10"/>
  <c r="AI58" i="10"/>
  <c r="M55" i="10"/>
  <c r="AI54" i="10"/>
  <c r="M51" i="10"/>
  <c r="AI50" i="10"/>
  <c r="M47" i="10"/>
  <c r="AI46" i="10"/>
  <c r="M43" i="10"/>
  <c r="AI42" i="10"/>
  <c r="AJ362" i="10"/>
  <c r="AJ346" i="10"/>
  <c r="AJ330" i="10"/>
  <c r="AJ314" i="10"/>
  <c r="AJ298" i="10"/>
  <c r="AJ282" i="10"/>
  <c r="AJ273" i="10"/>
  <c r="AJ270" i="10"/>
  <c r="AI264" i="10"/>
  <c r="AI253" i="10"/>
  <c r="AJ241" i="10"/>
  <c r="AJ238" i="10"/>
  <c r="AI232" i="10"/>
  <c r="AI221" i="10"/>
  <c r="AI218" i="10"/>
  <c r="AI208" i="10"/>
  <c r="AI206" i="10"/>
  <c r="AJ198" i="10"/>
  <c r="AJ191" i="10"/>
  <c r="AI187" i="10"/>
  <c r="AJ182" i="10"/>
  <c r="AJ180" i="10"/>
  <c r="AJ175" i="10"/>
  <c r="AI171" i="10"/>
  <c r="AJ166" i="10"/>
  <c r="AJ164" i="10"/>
  <c r="AJ159" i="10"/>
  <c r="AI155" i="10"/>
  <c r="AJ150" i="10"/>
  <c r="AJ144" i="10"/>
  <c r="AI135" i="10"/>
  <c r="AJ134" i="10"/>
  <c r="AI130" i="10"/>
  <c r="AI127" i="10"/>
  <c r="M126" i="10"/>
  <c r="AI122" i="10"/>
  <c r="AI119" i="10"/>
  <c r="M118" i="10"/>
  <c r="AI114" i="10"/>
  <c r="AI111" i="10"/>
  <c r="M110" i="10"/>
  <c r="AI106" i="10"/>
  <c r="AI103" i="10"/>
  <c r="AI98" i="10"/>
  <c r="AI95" i="10"/>
  <c r="M94" i="10"/>
  <c r="AI93" i="10"/>
  <c r="M90" i="10"/>
  <c r="AI89" i="10"/>
  <c r="M86" i="10"/>
  <c r="AI85" i="10"/>
  <c r="M82" i="10"/>
  <c r="AI81" i="10"/>
  <c r="M78" i="10"/>
  <c r="AI77" i="10"/>
  <c r="M74" i="10"/>
  <c r="AI73" i="10"/>
  <c r="M70" i="10"/>
  <c r="AI69" i="10"/>
  <c r="M66" i="10"/>
  <c r="AI65" i="10"/>
  <c r="M62" i="10"/>
  <c r="AI61" i="10"/>
  <c r="M58" i="10"/>
  <c r="AI57" i="10"/>
  <c r="M54" i="10"/>
  <c r="AI53" i="10"/>
  <c r="M50" i="10"/>
  <c r="AI49" i="10"/>
  <c r="M46" i="10"/>
  <c r="AI45" i="10"/>
  <c r="M42" i="10"/>
  <c r="AI41" i="10"/>
  <c r="AI37" i="10"/>
  <c r="M34" i="10"/>
  <c r="AI33" i="10"/>
  <c r="AI29" i="10"/>
  <c r="M26" i="10"/>
  <c r="AI25" i="10"/>
  <c r="AI21" i="10"/>
  <c r="M18" i="10"/>
  <c r="AI17" i="10"/>
  <c r="AI13" i="10"/>
  <c r="M10" i="10"/>
  <c r="M8" i="10"/>
  <c r="AI7" i="10"/>
  <c r="AJ9" i="10"/>
  <c r="L10" i="10"/>
  <c r="K11" i="10"/>
  <c r="M11" i="10" s="1"/>
  <c r="AI11" i="10"/>
  <c r="K13" i="10"/>
  <c r="M13" i="10" s="1"/>
  <c r="AJ14" i="10"/>
  <c r="M15" i="10"/>
  <c r="L16" i="10"/>
  <c r="AI16" i="10"/>
  <c r="L18" i="10"/>
  <c r="K19" i="10"/>
  <c r="M19" i="10" s="1"/>
  <c r="AI19" i="10"/>
  <c r="K21" i="10"/>
  <c r="M21" i="10" s="1"/>
  <c r="AJ22" i="10"/>
  <c r="M23" i="10"/>
  <c r="L24" i="10"/>
  <c r="AI24" i="10"/>
  <c r="L26" i="10"/>
  <c r="K27" i="10"/>
  <c r="M27" i="10" s="1"/>
  <c r="AI27" i="10"/>
  <c r="K29" i="10"/>
  <c r="M29" i="10" s="1"/>
  <c r="AJ30" i="10"/>
  <c r="M31" i="10"/>
  <c r="L32" i="10"/>
  <c r="AI32" i="10"/>
  <c r="L34" i="10"/>
  <c r="K35" i="10"/>
  <c r="M35" i="10" s="1"/>
  <c r="AI35" i="10"/>
  <c r="K37" i="10"/>
  <c r="M37" i="10" s="1"/>
  <c r="AJ38" i="10"/>
  <c r="M39" i="10"/>
  <c r="L40" i="10"/>
  <c r="AI40" i="10"/>
  <c r="AJ43" i="10"/>
  <c r="AJ47" i="10"/>
  <c r="AJ51" i="10"/>
  <c r="AJ55" i="10"/>
  <c r="AJ59" i="10"/>
  <c r="AJ63" i="10"/>
  <c r="AJ67" i="10"/>
  <c r="AJ71" i="10"/>
  <c r="AJ75" i="10"/>
  <c r="AJ79" i="10"/>
  <c r="AJ83" i="10"/>
  <c r="AJ87" i="10"/>
  <c r="AJ91" i="10"/>
  <c r="AJ94" i="10"/>
  <c r="AJ100" i="10"/>
  <c r="AI101" i="10"/>
  <c r="M103" i="10"/>
  <c r="K104" i="10"/>
  <c r="M104" i="10" s="1"/>
  <c r="AJ105" i="10"/>
  <c r="AJ106" i="10"/>
  <c r="L109" i="10"/>
  <c r="AJ110" i="10"/>
  <c r="AJ116" i="10"/>
  <c r="AI117" i="10"/>
  <c r="M119" i="10"/>
  <c r="K120" i="10"/>
  <c r="M120" i="10" s="1"/>
  <c r="AJ121" i="10"/>
  <c r="AJ122" i="10"/>
  <c r="L125" i="10"/>
  <c r="AJ126" i="10"/>
  <c r="L135" i="10"/>
  <c r="M136" i="10"/>
  <c r="AI138" i="10"/>
  <c r="K144" i="10"/>
  <c r="M144" i="10" s="1"/>
  <c r="AJ145" i="10"/>
  <c r="AI147" i="10"/>
  <c r="AI153" i="10"/>
  <c r="AJ156" i="10"/>
  <c r="AJ158" i="10"/>
  <c r="AJ165" i="10"/>
  <c r="AJ176" i="10"/>
  <c r="AI179" i="10"/>
  <c r="AI185" i="10"/>
  <c r="AJ188" i="10"/>
  <c r="AJ190" i="10"/>
  <c r="AJ209" i="10"/>
  <c r="AJ213" i="10"/>
  <c r="AJ227" i="10"/>
  <c r="AI230" i="10"/>
  <c r="AI237" i="10"/>
  <c r="AI248" i="10"/>
  <c r="AJ271" i="10"/>
  <c r="AI286" i="10"/>
  <c r="AJ297" i="10"/>
  <c r="AI318" i="10"/>
  <c r="AJ329" i="10"/>
  <c r="AI350" i="10"/>
  <c r="AJ361" i="10"/>
  <c r="AJ101" i="10"/>
  <c r="AJ109" i="10"/>
  <c r="AJ117" i="10"/>
  <c r="AJ125" i="10"/>
  <c r="AJ137" i="10"/>
  <c r="AJ138" i="10"/>
  <c r="AJ148" i="10"/>
  <c r="AJ162" i="10"/>
  <c r="AJ178" i="10"/>
  <c r="AJ194" i="10"/>
  <c r="AJ197" i="10"/>
  <c r="AJ201" i="10"/>
  <c r="AJ211" i="10"/>
  <c r="AJ289" i="10"/>
  <c r="AJ305" i="10"/>
  <c r="AJ321" i="10"/>
  <c r="AJ337" i="10"/>
  <c r="AJ353" i="10"/>
  <c r="AJ152" i="10"/>
  <c r="AJ157" i="10"/>
  <c r="AJ168" i="10"/>
  <c r="AJ173" i="10"/>
  <c r="AJ184" i="10"/>
  <c r="AJ189" i="10"/>
  <c r="AJ203" i="10"/>
  <c r="AJ221" i="10"/>
  <c r="AJ223" i="10"/>
  <c r="AJ232" i="10"/>
  <c r="AJ235" i="10"/>
  <c r="AJ253" i="10"/>
  <c r="AJ255" i="10"/>
  <c r="AJ264" i="10"/>
  <c r="AJ267" i="10"/>
  <c r="AJ288" i="10"/>
  <c r="AJ304" i="10"/>
  <c r="AJ320" i="10"/>
  <c r="AJ336" i="10"/>
  <c r="AJ352" i="10"/>
  <c r="AJ141" i="10"/>
  <c r="AJ149" i="10"/>
  <c r="AJ199" i="10"/>
  <c r="AJ207" i="10"/>
  <c r="AJ215" i="10"/>
  <c r="AJ224" i="10"/>
  <c r="AJ229" i="10"/>
  <c r="AJ240" i="10"/>
  <c r="AJ245" i="10"/>
  <c r="AJ256" i="10"/>
  <c r="AJ261" i="10"/>
  <c r="AJ272" i="10"/>
  <c r="AJ277" i="10"/>
  <c r="AJ284" i="10"/>
  <c r="AJ292" i="10"/>
  <c r="AJ300" i="10"/>
  <c r="AJ308" i="10"/>
  <c r="AJ316" i="10"/>
  <c r="AJ324" i="10"/>
  <c r="AJ332" i="10"/>
  <c r="AJ340" i="10"/>
  <c r="AJ348" i="10"/>
  <c r="AJ356" i="10"/>
  <c r="AJ364" i="10"/>
  <c r="AJ153" i="10"/>
  <c r="AJ161" i="10"/>
  <c r="AJ169" i="10"/>
  <c r="AJ177" i="10"/>
  <c r="AJ185" i="10"/>
  <c r="AJ193" i="10"/>
  <c r="AJ196" i="10"/>
  <c r="AJ200" i="10"/>
  <c r="AJ204" i="10"/>
  <c r="AJ208" i="10"/>
  <c r="AJ212" i="10"/>
  <c r="AJ216" i="10"/>
  <c r="AJ220" i="10"/>
  <c r="AJ231" i="10"/>
  <c r="AJ247" i="10"/>
  <c r="AJ263" i="10"/>
  <c r="AJ279" i="10"/>
  <c r="AJ285" i="10"/>
  <c r="AJ293" i="10"/>
  <c r="AJ301" i="10"/>
  <c r="AJ309" i="10"/>
  <c r="AJ317" i="10"/>
  <c r="AJ325" i="10"/>
  <c r="AJ333" i="10"/>
  <c r="AJ341" i="10"/>
  <c r="AJ349" i="10"/>
  <c r="AJ357" i="10"/>
  <c r="AJ365" i="10"/>
  <c r="AJ228" i="10"/>
  <c r="AJ236" i="10"/>
  <c r="AJ244" i="10"/>
  <c r="AJ252" i="10"/>
  <c r="AJ260" i="10"/>
  <c r="AJ268" i="10"/>
  <c r="AJ276" i="10"/>
  <c r="L149" i="9"/>
  <c r="L147" i="9"/>
  <c r="N147" i="9" s="1"/>
  <c r="L145" i="9"/>
  <c r="N145" i="9" s="1"/>
  <c r="L143" i="9"/>
  <c r="N143" i="9" s="1"/>
  <c r="L141" i="9"/>
  <c r="L139" i="9"/>
  <c r="N139" i="9" s="1"/>
  <c r="L150" i="9"/>
  <c r="N150" i="9" s="1"/>
  <c r="L142" i="9"/>
  <c r="N142" i="9" s="1"/>
  <c r="L148" i="9"/>
  <c r="N148" i="9" s="1"/>
  <c r="L140" i="9"/>
  <c r="N140" i="9" s="1"/>
  <c r="L136" i="9"/>
  <c r="N136" i="9" s="1"/>
  <c r="L134" i="9"/>
  <c r="N134" i="9" s="1"/>
  <c r="L132" i="9"/>
  <c r="N132" i="9" s="1"/>
  <c r="L130" i="9"/>
  <c r="N130" i="9" s="1"/>
  <c r="L128" i="9"/>
  <c r="N128" i="9" s="1"/>
  <c r="L126" i="9"/>
  <c r="N126" i="9" s="1"/>
  <c r="L124" i="9"/>
  <c r="L122" i="9"/>
  <c r="N122" i="9" s="1"/>
  <c r="L120" i="9"/>
  <c r="N120" i="9" s="1"/>
  <c r="L118" i="9"/>
  <c r="N118" i="9" s="1"/>
  <c r="L116" i="9"/>
  <c r="N116" i="9" s="1"/>
  <c r="L114" i="9"/>
  <c r="N114" i="9" s="1"/>
  <c r="L112" i="9"/>
  <c r="N112" i="9" s="1"/>
  <c r="L110" i="9"/>
  <c r="N110" i="9" s="1"/>
  <c r="L108" i="9"/>
  <c r="L106" i="9"/>
  <c r="N106" i="9" s="1"/>
  <c r="L104" i="9"/>
  <c r="N104" i="9" s="1"/>
  <c r="L103" i="9"/>
  <c r="N103" i="9" s="1"/>
  <c r="L102" i="9"/>
  <c r="N102" i="9" s="1"/>
  <c r="L101" i="9"/>
  <c r="N101" i="9" s="1"/>
  <c r="L100" i="9"/>
  <c r="N100" i="9" s="1"/>
  <c r="L99" i="9"/>
  <c r="N99" i="9" s="1"/>
  <c r="L98" i="9"/>
  <c r="N98" i="9" s="1"/>
  <c r="L97" i="9"/>
  <c r="N97" i="9" s="1"/>
  <c r="L96" i="9"/>
  <c r="N96" i="9" s="1"/>
  <c r="L95" i="9"/>
  <c r="N95" i="9" s="1"/>
  <c r="L94" i="9"/>
  <c r="N94" i="9" s="1"/>
  <c r="L93" i="9"/>
  <c r="N93" i="9" s="1"/>
  <c r="L92" i="9"/>
  <c r="N92" i="9" s="1"/>
  <c r="L91" i="9"/>
  <c r="N91" i="9" s="1"/>
  <c r="L90" i="9"/>
  <c r="N90" i="9" s="1"/>
  <c r="L89" i="9"/>
  <c r="N89" i="9" s="1"/>
  <c r="L88" i="9"/>
  <c r="N88" i="9" s="1"/>
  <c r="L87" i="9"/>
  <c r="N87" i="9" s="1"/>
  <c r="L86" i="9"/>
  <c r="N86" i="9" s="1"/>
  <c r="L85" i="9"/>
  <c r="N85" i="9" s="1"/>
  <c r="L84" i="9"/>
  <c r="N84" i="9" s="1"/>
  <c r="L83" i="9"/>
  <c r="N83" i="9" s="1"/>
  <c r="L82" i="9"/>
  <c r="N82" i="9" s="1"/>
  <c r="L81" i="9"/>
  <c r="N81" i="9" s="1"/>
  <c r="L80" i="9"/>
  <c r="N80" i="9" s="1"/>
  <c r="L79" i="9"/>
  <c r="N79" i="9" s="1"/>
  <c r="L78" i="9"/>
  <c r="N78" i="9" s="1"/>
  <c r="L77" i="9"/>
  <c r="N77" i="9" s="1"/>
  <c r="L76" i="9"/>
  <c r="N76" i="9" s="1"/>
  <c r="L75" i="9"/>
  <c r="N75" i="9" s="1"/>
  <c r="L74" i="9"/>
  <c r="N74" i="9" s="1"/>
  <c r="L73" i="9"/>
  <c r="N73" i="9" s="1"/>
  <c r="L72" i="9"/>
  <c r="N72" i="9" s="1"/>
  <c r="L71" i="9"/>
  <c r="N71" i="9" s="1"/>
  <c r="L70" i="9"/>
  <c r="N70" i="9" s="1"/>
  <c r="L69" i="9"/>
  <c r="N69" i="9" s="1"/>
  <c r="L68" i="9"/>
  <c r="N68" i="9" s="1"/>
  <c r="L67" i="9"/>
  <c r="N67" i="9" s="1"/>
  <c r="L66" i="9"/>
  <c r="N66" i="9" s="1"/>
  <c r="L65" i="9"/>
  <c r="N65" i="9" s="1"/>
  <c r="L64" i="9"/>
  <c r="N64" i="9" s="1"/>
  <c r="L63" i="9"/>
  <c r="N63" i="9" s="1"/>
  <c r="L62" i="9"/>
  <c r="N62" i="9" s="1"/>
  <c r="L61" i="9"/>
  <c r="N61" i="9" s="1"/>
  <c r="L60" i="9"/>
  <c r="N60" i="9" s="1"/>
  <c r="L59" i="9"/>
  <c r="N59" i="9" s="1"/>
  <c r="L58" i="9"/>
  <c r="N58" i="9" s="1"/>
  <c r="L57" i="9"/>
  <c r="N57" i="9" s="1"/>
  <c r="L56" i="9"/>
  <c r="N56" i="9" s="1"/>
  <c r="L55" i="9"/>
  <c r="N55" i="9" s="1"/>
  <c r="L54" i="9"/>
  <c r="N54" i="9" s="1"/>
  <c r="L53" i="9"/>
  <c r="N53" i="9" s="1"/>
  <c r="L52" i="9"/>
  <c r="N52" i="9" s="1"/>
  <c r="L51" i="9"/>
  <c r="N51" i="9" s="1"/>
  <c r="L50" i="9"/>
  <c r="N50" i="9" s="1"/>
  <c r="L49" i="9"/>
  <c r="N49" i="9" s="1"/>
  <c r="L48" i="9"/>
  <c r="N48" i="9" s="1"/>
  <c r="L47" i="9"/>
  <c r="N47" i="9" s="1"/>
  <c r="L135" i="9"/>
  <c r="N135" i="9" s="1"/>
  <c r="L127" i="9"/>
  <c r="N127" i="9" s="1"/>
  <c r="L119" i="9"/>
  <c r="N119" i="9" s="1"/>
  <c r="L111" i="9"/>
  <c r="N111" i="9" s="1"/>
  <c r="L107" i="9"/>
  <c r="N107" i="9" s="1"/>
  <c r="L46" i="9"/>
  <c r="N46" i="9" s="1"/>
  <c r="L45" i="9"/>
  <c r="L44" i="9"/>
  <c r="N44" i="9" s="1"/>
  <c r="L43" i="9"/>
  <c r="N43" i="9" s="1"/>
  <c r="L42" i="9"/>
  <c r="N42" i="9" s="1"/>
  <c r="L41" i="9"/>
  <c r="N41" i="9" s="1"/>
  <c r="L40" i="9"/>
  <c r="N40" i="9" s="1"/>
  <c r="L39" i="9"/>
  <c r="L38" i="9"/>
  <c r="N38" i="9" s="1"/>
  <c r="L37" i="9"/>
  <c r="N37" i="9" s="1"/>
  <c r="L36" i="9"/>
  <c r="N36" i="9" s="1"/>
  <c r="L35" i="9"/>
  <c r="N35" i="9" s="1"/>
  <c r="L34" i="9"/>
  <c r="N34" i="9" s="1"/>
  <c r="L33" i="9"/>
  <c r="N33" i="9" s="1"/>
  <c r="L32" i="9"/>
  <c r="N32" i="9" s="1"/>
  <c r="L31" i="9"/>
  <c r="N31" i="9" s="1"/>
  <c r="L30" i="9"/>
  <c r="N30" i="9" s="1"/>
  <c r="L29" i="9"/>
  <c r="L28" i="9"/>
  <c r="N28" i="9" s="1"/>
  <c r="L27" i="9"/>
  <c r="N27" i="9" s="1"/>
  <c r="L26" i="9"/>
  <c r="N26" i="9" s="1"/>
  <c r="L25" i="9"/>
  <c r="N25" i="9" s="1"/>
  <c r="L24" i="9"/>
  <c r="N24" i="9" s="1"/>
  <c r="L23" i="9"/>
  <c r="L22" i="9"/>
  <c r="N22" i="9" s="1"/>
  <c r="L21" i="9"/>
  <c r="N21" i="9" s="1"/>
  <c r="L20" i="9"/>
  <c r="N20" i="9" s="1"/>
  <c r="L19" i="9"/>
  <c r="N19" i="9" s="1"/>
  <c r="L18" i="9"/>
  <c r="N18" i="9" s="1"/>
  <c r="L17" i="9"/>
  <c r="N17" i="9" s="1"/>
  <c r="L16" i="9"/>
  <c r="N16" i="9" s="1"/>
  <c r="L15" i="9"/>
  <c r="N15" i="9" s="1"/>
  <c r="L14" i="9"/>
  <c r="N14" i="9" s="1"/>
  <c r="L13" i="9"/>
  <c r="L12" i="9"/>
  <c r="N12" i="9" s="1"/>
  <c r="L11" i="9"/>
  <c r="N11" i="9" s="1"/>
  <c r="L138" i="9"/>
  <c r="N138" i="9" s="1"/>
  <c r="L137" i="9"/>
  <c r="N137" i="9" s="1"/>
  <c r="L129" i="9"/>
  <c r="N129" i="9" s="1"/>
  <c r="L121" i="9"/>
  <c r="N121" i="9" s="1"/>
  <c r="L113" i="9"/>
  <c r="N113" i="9" s="1"/>
  <c r="L105" i="9"/>
  <c r="N105" i="9" s="1"/>
  <c r="L9" i="9"/>
  <c r="N9" i="9" s="1"/>
  <c r="L146" i="9"/>
  <c r="N146" i="9" s="1"/>
  <c r="L131" i="9"/>
  <c r="N131" i="9" s="1"/>
  <c r="L115" i="9"/>
  <c r="N115" i="9" s="1"/>
  <c r="L6" i="9"/>
  <c r="N6" i="9" s="1"/>
  <c r="L144" i="9"/>
  <c r="N144" i="9" s="1"/>
  <c r="L125" i="9"/>
  <c r="N125" i="9" s="1"/>
  <c r="L109" i="9"/>
  <c r="N109" i="9" s="1"/>
  <c r="L8" i="9"/>
  <c r="N8" i="9" s="1"/>
  <c r="L5" i="9"/>
  <c r="N5" i="9" s="1"/>
  <c r="L10" i="9"/>
  <c r="N10" i="9" s="1"/>
  <c r="L123" i="9"/>
  <c r="N123" i="9" s="1"/>
  <c r="L133" i="9"/>
  <c r="N133" i="9" s="1"/>
  <c r="L117" i="9"/>
  <c r="N117" i="9" s="1"/>
  <c r="L7" i="9"/>
  <c r="N7" i="9" s="1"/>
  <c r="K105" i="9"/>
  <c r="M105" i="9" s="1"/>
  <c r="K124" i="9"/>
  <c r="M124" i="9" s="1"/>
  <c r="K145" i="9"/>
  <c r="M145" i="9" s="1"/>
  <c r="K5" i="9"/>
  <c r="K8" i="9"/>
  <c r="M8" i="9" s="1"/>
  <c r="M9" i="9"/>
  <c r="AD9" i="9"/>
  <c r="AD11" i="9"/>
  <c r="N13" i="9"/>
  <c r="AE14" i="9"/>
  <c r="AD15" i="9"/>
  <c r="AE18" i="9"/>
  <c r="AD19" i="9"/>
  <c r="AE22" i="9"/>
  <c r="AD23" i="9"/>
  <c r="AE26" i="9"/>
  <c r="AD27" i="9"/>
  <c r="N29" i="9"/>
  <c r="AE30" i="9"/>
  <c r="AD31" i="9"/>
  <c r="AE34" i="9"/>
  <c r="AD35" i="9"/>
  <c r="AE38" i="9"/>
  <c r="AD39" i="9"/>
  <c r="AE42" i="9"/>
  <c r="AD43" i="9"/>
  <c r="N45" i="9"/>
  <c r="AE46" i="9"/>
  <c r="AE47" i="9"/>
  <c r="K49" i="9"/>
  <c r="M49" i="9" s="1"/>
  <c r="AE50" i="9"/>
  <c r="AE51" i="9"/>
  <c r="K53" i="9"/>
  <c r="M53" i="9" s="1"/>
  <c r="AE54" i="9"/>
  <c r="AE55" i="9"/>
  <c r="K57" i="9"/>
  <c r="M57" i="9" s="1"/>
  <c r="AE58" i="9"/>
  <c r="AE59" i="9"/>
  <c r="K61" i="9"/>
  <c r="M61" i="9" s="1"/>
  <c r="AE62" i="9"/>
  <c r="AE63" i="9"/>
  <c r="K65" i="9"/>
  <c r="M65" i="9" s="1"/>
  <c r="AE66" i="9"/>
  <c r="AE67" i="9"/>
  <c r="K69" i="9"/>
  <c r="M69" i="9" s="1"/>
  <c r="AE70" i="9"/>
  <c r="AE71" i="9"/>
  <c r="K73" i="9"/>
  <c r="M73" i="9" s="1"/>
  <c r="AE74" i="9"/>
  <c r="AE75" i="9"/>
  <c r="K77" i="9"/>
  <c r="M77" i="9" s="1"/>
  <c r="AE78" i="9"/>
  <c r="AE79" i="9"/>
  <c r="K81" i="9"/>
  <c r="M81" i="9" s="1"/>
  <c r="AE82" i="9"/>
  <c r="AE83" i="9"/>
  <c r="K85" i="9"/>
  <c r="M85" i="9" s="1"/>
  <c r="AE86" i="9"/>
  <c r="AE87" i="9"/>
  <c r="K89" i="9"/>
  <c r="M89" i="9" s="1"/>
  <c r="AE90" i="9"/>
  <c r="AE91" i="9"/>
  <c r="K93" i="9"/>
  <c r="M93" i="9" s="1"/>
  <c r="AE94" i="9"/>
  <c r="AE95" i="9"/>
  <c r="K97" i="9"/>
  <c r="M97" i="9" s="1"/>
  <c r="AE98" i="9"/>
  <c r="AE99" i="9"/>
  <c r="K101" i="9"/>
  <c r="M101" i="9" s="1"/>
  <c r="AE102" i="9"/>
  <c r="AE103" i="9"/>
  <c r="AE105" i="9"/>
  <c r="K110" i="9"/>
  <c r="AD113" i="9"/>
  <c r="AD115" i="9"/>
  <c r="AE120" i="9"/>
  <c r="AD129" i="9"/>
  <c r="AD131" i="9"/>
  <c r="AE136" i="9"/>
  <c r="AD138" i="9"/>
  <c r="AD140" i="9"/>
  <c r="AE147" i="9"/>
  <c r="AE149" i="9"/>
  <c r="AE162" i="9"/>
  <c r="AE166" i="9"/>
  <c r="AE179" i="9"/>
  <c r="AE185" i="9"/>
  <c r="AE189" i="9"/>
  <c r="K144" i="9"/>
  <c r="M144" i="9" s="1"/>
  <c r="K143" i="9"/>
  <c r="M143" i="9" s="1"/>
  <c r="K137" i="9"/>
  <c r="M137" i="9" s="1"/>
  <c r="K135" i="9"/>
  <c r="M135" i="9" s="1"/>
  <c r="K133" i="9"/>
  <c r="M133" i="9" s="1"/>
  <c r="K131" i="9"/>
  <c r="M131" i="9" s="1"/>
  <c r="K129" i="9"/>
  <c r="K127" i="9"/>
  <c r="M127" i="9" s="1"/>
  <c r="K125" i="9"/>
  <c r="M125" i="9" s="1"/>
  <c r="K123" i="9"/>
  <c r="M123" i="9" s="1"/>
  <c r="K121" i="9"/>
  <c r="M121" i="9" s="1"/>
  <c r="K119" i="9"/>
  <c r="M119" i="9" s="1"/>
  <c r="K117" i="9"/>
  <c r="M117" i="9" s="1"/>
  <c r="K115" i="9"/>
  <c r="M115" i="9" s="1"/>
  <c r="K113" i="9"/>
  <c r="K111" i="9"/>
  <c r="M111" i="9" s="1"/>
  <c r="K150" i="9"/>
  <c r="M150" i="9" s="1"/>
  <c r="K149" i="9"/>
  <c r="M149" i="9" s="1"/>
  <c r="K142" i="9"/>
  <c r="K141" i="9"/>
  <c r="M141" i="9" s="1"/>
  <c r="K147" i="9"/>
  <c r="M147" i="9" s="1"/>
  <c r="K146" i="9"/>
  <c r="M146" i="9" s="1"/>
  <c r="K140" i="9"/>
  <c r="M140" i="9" s="1"/>
  <c r="K136" i="9"/>
  <c r="M136" i="9" s="1"/>
  <c r="K128" i="9"/>
  <c r="M128" i="9" s="1"/>
  <c r="K120" i="9"/>
  <c r="M120" i="9" s="1"/>
  <c r="K112" i="9"/>
  <c r="K109" i="9"/>
  <c r="K108" i="9"/>
  <c r="M108" i="9" s="1"/>
  <c r="K102" i="9"/>
  <c r="M102" i="9" s="1"/>
  <c r="O102" i="9" s="1"/>
  <c r="K98" i="9"/>
  <c r="M98" i="9" s="1"/>
  <c r="K94" i="9"/>
  <c r="M94" i="9" s="1"/>
  <c r="K90" i="9"/>
  <c r="M90" i="9" s="1"/>
  <c r="K86" i="9"/>
  <c r="M86" i="9" s="1"/>
  <c r="O86" i="9" s="1"/>
  <c r="K82" i="9"/>
  <c r="M82" i="9" s="1"/>
  <c r="K78" i="9"/>
  <c r="M78" i="9" s="1"/>
  <c r="K74" i="9"/>
  <c r="M74" i="9" s="1"/>
  <c r="K70" i="9"/>
  <c r="M70" i="9" s="1"/>
  <c r="O70" i="9" s="1"/>
  <c r="K66" i="9"/>
  <c r="M66" i="9" s="1"/>
  <c r="K62" i="9"/>
  <c r="M62" i="9" s="1"/>
  <c r="K58" i="9"/>
  <c r="M58" i="9" s="1"/>
  <c r="K54" i="9"/>
  <c r="M54" i="9" s="1"/>
  <c r="O54" i="9" s="1"/>
  <c r="K50" i="9"/>
  <c r="M50" i="9" s="1"/>
  <c r="K130" i="9"/>
  <c r="M130" i="9" s="1"/>
  <c r="K122" i="9"/>
  <c r="M122" i="9" s="1"/>
  <c r="K114" i="9"/>
  <c r="M114" i="9" s="1"/>
  <c r="K107" i="9"/>
  <c r="M107" i="9" s="1"/>
  <c r="K106" i="9"/>
  <c r="M106" i="9" s="1"/>
  <c r="K103" i="9"/>
  <c r="M103" i="9" s="1"/>
  <c r="K99" i="9"/>
  <c r="M99" i="9" s="1"/>
  <c r="K95" i="9"/>
  <c r="M95" i="9" s="1"/>
  <c r="K91" i="9"/>
  <c r="M91" i="9" s="1"/>
  <c r="K87" i="9"/>
  <c r="M87" i="9" s="1"/>
  <c r="K83" i="9"/>
  <c r="M83" i="9" s="1"/>
  <c r="K79" i="9"/>
  <c r="M79" i="9" s="1"/>
  <c r="K75" i="9"/>
  <c r="M75" i="9" s="1"/>
  <c r="K71" i="9"/>
  <c r="M71" i="9" s="1"/>
  <c r="K67" i="9"/>
  <c r="M67" i="9" s="1"/>
  <c r="K63" i="9"/>
  <c r="M63" i="9" s="1"/>
  <c r="K59" i="9"/>
  <c r="M59" i="9" s="1"/>
  <c r="K55" i="9"/>
  <c r="M55" i="9" s="1"/>
  <c r="K51" i="9"/>
  <c r="M51" i="9" s="1"/>
  <c r="K47" i="9"/>
  <c r="M47" i="9" s="1"/>
  <c r="K46" i="9"/>
  <c r="M46" i="9" s="1"/>
  <c r="K45" i="9"/>
  <c r="M45" i="9" s="1"/>
  <c r="K44" i="9"/>
  <c r="M44" i="9" s="1"/>
  <c r="O44" i="9" s="1"/>
  <c r="K43" i="9"/>
  <c r="M43" i="9" s="1"/>
  <c r="K42" i="9"/>
  <c r="M42" i="9" s="1"/>
  <c r="K41" i="9"/>
  <c r="M41" i="9" s="1"/>
  <c r="K40" i="9"/>
  <c r="M40" i="9" s="1"/>
  <c r="O40" i="9" s="1"/>
  <c r="K39" i="9"/>
  <c r="M39" i="9" s="1"/>
  <c r="K38" i="9"/>
  <c r="M38" i="9" s="1"/>
  <c r="K37" i="9"/>
  <c r="M37" i="9" s="1"/>
  <c r="K36" i="9"/>
  <c r="M36" i="9" s="1"/>
  <c r="O36" i="9" s="1"/>
  <c r="K35" i="9"/>
  <c r="M35" i="9" s="1"/>
  <c r="K34" i="9"/>
  <c r="M34" i="9" s="1"/>
  <c r="K33" i="9"/>
  <c r="M33" i="9" s="1"/>
  <c r="K32" i="9"/>
  <c r="M32" i="9" s="1"/>
  <c r="O32" i="9" s="1"/>
  <c r="K31" i="9"/>
  <c r="M31" i="9" s="1"/>
  <c r="K30" i="9"/>
  <c r="M30" i="9" s="1"/>
  <c r="K29" i="9"/>
  <c r="M29" i="9" s="1"/>
  <c r="K28" i="9"/>
  <c r="M28" i="9" s="1"/>
  <c r="O28" i="9" s="1"/>
  <c r="K27" i="9"/>
  <c r="M27" i="9" s="1"/>
  <c r="K26" i="9"/>
  <c r="M26" i="9" s="1"/>
  <c r="K25" i="9"/>
  <c r="M25" i="9" s="1"/>
  <c r="K24" i="9"/>
  <c r="M24" i="9" s="1"/>
  <c r="O24" i="9" s="1"/>
  <c r="K23" i="9"/>
  <c r="M23" i="9" s="1"/>
  <c r="K22" i="9"/>
  <c r="M22" i="9" s="1"/>
  <c r="K21" i="9"/>
  <c r="M21" i="9" s="1"/>
  <c r="K20" i="9"/>
  <c r="M20" i="9" s="1"/>
  <c r="O20" i="9" s="1"/>
  <c r="K19" i="9"/>
  <c r="M19" i="9" s="1"/>
  <c r="K18" i="9"/>
  <c r="M18" i="9" s="1"/>
  <c r="K17" i="9"/>
  <c r="M17" i="9" s="1"/>
  <c r="K16" i="9"/>
  <c r="M16" i="9" s="1"/>
  <c r="O16" i="9" s="1"/>
  <c r="K15" i="9"/>
  <c r="M15" i="9" s="1"/>
  <c r="K14" i="9"/>
  <c r="M14" i="9" s="1"/>
  <c r="K13" i="9"/>
  <c r="M13" i="9" s="1"/>
  <c r="K12" i="9"/>
  <c r="M12" i="9" s="1"/>
  <c r="O12" i="9" s="1"/>
  <c r="K11" i="9"/>
  <c r="M11" i="9" s="1"/>
  <c r="K10" i="9"/>
  <c r="M10" i="9" s="1"/>
  <c r="K48" i="9"/>
  <c r="K52" i="9"/>
  <c r="M52" i="9" s="1"/>
  <c r="K56" i="9"/>
  <c r="M56" i="9" s="1"/>
  <c r="K60" i="9"/>
  <c r="M60" i="9" s="1"/>
  <c r="K64" i="9"/>
  <c r="K68" i="9"/>
  <c r="M68" i="9" s="1"/>
  <c r="K72" i="9"/>
  <c r="M72" i="9" s="1"/>
  <c r="K76" i="9"/>
  <c r="M76" i="9" s="1"/>
  <c r="K80" i="9"/>
  <c r="K84" i="9"/>
  <c r="M84" i="9" s="1"/>
  <c r="K88" i="9"/>
  <c r="M88" i="9" s="1"/>
  <c r="K92" i="9"/>
  <c r="M92" i="9" s="1"/>
  <c r="K96" i="9"/>
  <c r="K100" i="9"/>
  <c r="M100" i="9" s="1"/>
  <c r="K104" i="9"/>
  <c r="M104" i="9" s="1"/>
  <c r="K116" i="9"/>
  <c r="M116" i="9" s="1"/>
  <c r="K132" i="9"/>
  <c r="M132" i="9" s="1"/>
  <c r="K139" i="9"/>
  <c r="M139" i="9" s="1"/>
  <c r="K148" i="9"/>
  <c r="M148" i="9" s="1"/>
  <c r="K7" i="9"/>
  <c r="M7" i="9" s="1"/>
  <c r="AD364" i="9"/>
  <c r="AD360" i="9"/>
  <c r="AD356" i="9"/>
  <c r="AD352" i="9"/>
  <c r="AD348" i="9"/>
  <c r="AD344" i="9"/>
  <c r="AD340" i="9"/>
  <c r="AD336" i="9"/>
  <c r="AD332" i="9"/>
  <c r="AD328" i="9"/>
  <c r="AD324" i="9"/>
  <c r="AD320" i="9"/>
  <c r="AD316" i="9"/>
  <c r="AD312" i="9"/>
  <c r="AD308" i="9"/>
  <c r="AD304" i="9"/>
  <c r="AD300" i="9"/>
  <c r="AD296" i="9"/>
  <c r="AD292" i="9"/>
  <c r="AD288" i="9"/>
  <c r="AD284" i="9"/>
  <c r="AD280" i="9"/>
  <c r="AD276" i="9"/>
  <c r="AD272" i="9"/>
  <c r="AD268" i="9"/>
  <c r="AD264" i="9"/>
  <c r="AD260" i="9"/>
  <c r="AD256" i="9"/>
  <c r="AD252" i="9"/>
  <c r="AD248" i="9"/>
  <c r="AD244" i="9"/>
  <c r="AD365" i="9"/>
  <c r="AD361" i="9"/>
  <c r="AD357" i="9"/>
  <c r="AD353" i="9"/>
  <c r="AD349" i="9"/>
  <c r="AD345" i="9"/>
  <c r="AD341" i="9"/>
  <c r="AD337" i="9"/>
  <c r="AD333" i="9"/>
  <c r="AD329" i="9"/>
  <c r="AD325" i="9"/>
  <c r="AD321" i="9"/>
  <c r="AD317" i="9"/>
  <c r="AD313" i="9"/>
  <c r="AD309" i="9"/>
  <c r="AD305" i="9"/>
  <c r="AD301" i="9"/>
  <c r="AD297" i="9"/>
  <c r="AD293" i="9"/>
  <c r="AD289" i="9"/>
  <c r="AD285" i="9"/>
  <c r="AD281" i="9"/>
  <c r="AD277" i="9"/>
  <c r="AD273" i="9"/>
  <c r="AD269" i="9"/>
  <c r="AD265" i="9"/>
  <c r="AD261" i="9"/>
  <c r="AD257" i="9"/>
  <c r="AD253" i="9"/>
  <c r="AD249" i="9"/>
  <c r="AD245" i="9"/>
  <c r="AD241" i="9"/>
  <c r="AD237" i="9"/>
  <c r="AD233" i="9"/>
  <c r="AD229" i="9"/>
  <c r="AD225" i="9"/>
  <c r="AD221" i="9"/>
  <c r="AD217" i="9"/>
  <c r="AD213" i="9"/>
  <c r="AD209" i="9"/>
  <c r="AD205" i="9"/>
  <c r="AD201" i="9"/>
  <c r="AD197" i="9"/>
  <c r="AD363" i="9"/>
  <c r="AD359" i="9"/>
  <c r="AD355" i="9"/>
  <c r="AD351" i="9"/>
  <c r="AD347" i="9"/>
  <c r="AD343" i="9"/>
  <c r="AD339" i="9"/>
  <c r="AD335" i="9"/>
  <c r="AD331" i="9"/>
  <c r="AD327" i="9"/>
  <c r="AD323" i="9"/>
  <c r="AD319" i="9"/>
  <c r="AD315" i="9"/>
  <c r="AD311" i="9"/>
  <c r="AD307" i="9"/>
  <c r="AD303" i="9"/>
  <c r="AD299" i="9"/>
  <c r="AD295" i="9"/>
  <c r="AD291" i="9"/>
  <c r="AD287" i="9"/>
  <c r="AD283" i="9"/>
  <c r="AD279" i="9"/>
  <c r="AD275" i="9"/>
  <c r="AD271" i="9"/>
  <c r="AD267" i="9"/>
  <c r="AD263" i="9"/>
  <c r="AD259" i="9"/>
  <c r="AD255" i="9"/>
  <c r="AD251" i="9"/>
  <c r="AD247" i="9"/>
  <c r="AD243" i="9"/>
  <c r="AD236" i="9"/>
  <c r="AE364" i="9"/>
  <c r="AE360" i="9"/>
  <c r="AE356" i="9"/>
  <c r="AE352" i="9"/>
  <c r="AE348" i="9"/>
  <c r="AE344" i="9"/>
  <c r="AE340" i="9"/>
  <c r="AE336" i="9"/>
  <c r="AE332" i="9"/>
  <c r="AE328" i="9"/>
  <c r="AE324" i="9"/>
  <c r="AE320" i="9"/>
  <c r="AE316" i="9"/>
  <c r="AE312" i="9"/>
  <c r="AE308" i="9"/>
  <c r="AE304" i="9"/>
  <c r="AE300" i="9"/>
  <c r="AE296" i="9"/>
  <c r="AE292" i="9"/>
  <c r="AE288" i="9"/>
  <c r="AE284" i="9"/>
  <c r="AE280" i="9"/>
  <c r="AE276" i="9"/>
  <c r="AE272" i="9"/>
  <c r="AE268" i="9"/>
  <c r="AE264" i="9"/>
  <c r="AE260" i="9"/>
  <c r="AE256" i="9"/>
  <c r="AE252" i="9"/>
  <c r="AE248" i="9"/>
  <c r="AE244" i="9"/>
  <c r="AE240" i="9"/>
  <c r="AD239" i="9"/>
  <c r="AD234" i="9"/>
  <c r="AE232" i="9"/>
  <c r="AD231" i="9"/>
  <c r="AD226" i="9"/>
  <c r="AE224" i="9"/>
  <c r="AD223" i="9"/>
  <c r="AD218" i="9"/>
  <c r="AE216" i="9"/>
  <c r="AD215" i="9"/>
  <c r="AD210" i="9"/>
  <c r="AE208" i="9"/>
  <c r="AD207" i="9"/>
  <c r="AD202" i="9"/>
  <c r="AE200" i="9"/>
  <c r="AD199" i="9"/>
  <c r="AD193" i="9"/>
  <c r="AD189" i="9"/>
  <c r="AD185" i="9"/>
  <c r="AD181" i="9"/>
  <c r="AD177" i="9"/>
  <c r="AD173" i="9"/>
  <c r="AD169" i="9"/>
  <c r="AD165" i="9"/>
  <c r="AD161" i="9"/>
  <c r="AD157" i="9"/>
  <c r="AD153" i="9"/>
  <c r="N149" i="9"/>
  <c r="N141" i="9"/>
  <c r="N124" i="9"/>
  <c r="N108" i="9"/>
  <c r="AD362" i="9"/>
  <c r="AE359" i="9"/>
  <c r="AD354" i="9"/>
  <c r="AE351" i="9"/>
  <c r="AD346" i="9"/>
  <c r="AE343" i="9"/>
  <c r="AD338" i="9"/>
  <c r="AE335" i="9"/>
  <c r="AE363" i="9"/>
  <c r="AD358" i="9"/>
  <c r="AE355" i="9"/>
  <c r="AD350" i="9"/>
  <c r="AE347" i="9"/>
  <c r="AD342" i="9"/>
  <c r="AE339" i="9"/>
  <c r="AD334" i="9"/>
  <c r="AE331" i="9"/>
  <c r="AD326" i="9"/>
  <c r="AE323" i="9"/>
  <c r="AD318" i="9"/>
  <c r="AE315" i="9"/>
  <c r="AD310" i="9"/>
  <c r="AE307" i="9"/>
  <c r="AD302" i="9"/>
  <c r="AE299" i="9"/>
  <c r="AD294" i="9"/>
  <c r="AE291" i="9"/>
  <c r="AD286" i="9"/>
  <c r="AE283" i="9"/>
  <c r="AD278" i="9"/>
  <c r="AE275" i="9"/>
  <c r="AD270" i="9"/>
  <c r="AE267" i="9"/>
  <c r="AD262" i="9"/>
  <c r="AE259" i="9"/>
  <c r="AD254" i="9"/>
  <c r="AE251" i="9"/>
  <c r="AD246" i="9"/>
  <c r="AE243" i="9"/>
  <c r="AD238" i="9"/>
  <c r="AD194" i="9"/>
  <c r="AE192" i="9"/>
  <c r="AD191" i="9"/>
  <c r="AD186" i="9"/>
  <c r="AE184" i="9"/>
  <c r="AD183" i="9"/>
  <c r="AD178" i="9"/>
  <c r="AE176" i="9"/>
  <c r="AD175" i="9"/>
  <c r="AD170" i="9"/>
  <c r="AE168" i="9"/>
  <c r="AD167" i="9"/>
  <c r="AD162" i="9"/>
  <c r="AE160" i="9"/>
  <c r="AD159" i="9"/>
  <c r="AD154" i="9"/>
  <c r="AE152" i="9"/>
  <c r="AD151" i="9"/>
  <c r="AD149" i="9"/>
  <c r="AD147" i="9"/>
  <c r="AD145" i="9"/>
  <c r="AD143" i="9"/>
  <c r="AD141" i="9"/>
  <c r="AD139" i="9"/>
  <c r="AD137" i="9"/>
  <c r="AD240" i="9"/>
  <c r="AD235" i="9"/>
  <c r="AE228" i="9"/>
  <c r="AD227" i="9"/>
  <c r="AE220" i="9"/>
  <c r="AD219" i="9"/>
  <c r="AE212" i="9"/>
  <c r="AD211" i="9"/>
  <c r="AE204" i="9"/>
  <c r="AD203" i="9"/>
  <c r="AE196" i="9"/>
  <c r="AD195" i="9"/>
  <c r="AE188" i="9"/>
  <c r="AD187" i="9"/>
  <c r="AE180" i="9"/>
  <c r="AD179" i="9"/>
  <c r="AE172" i="9"/>
  <c r="AD171" i="9"/>
  <c r="AE164" i="9"/>
  <c r="AD163" i="9"/>
  <c r="AE156" i="9"/>
  <c r="AD155" i="9"/>
  <c r="AD144" i="9"/>
  <c r="M126" i="9"/>
  <c r="M112" i="9"/>
  <c r="M110" i="9"/>
  <c r="AD322" i="9"/>
  <c r="AE319" i="9"/>
  <c r="AD306" i="9"/>
  <c r="AE303" i="9"/>
  <c r="AD290" i="9"/>
  <c r="AE287" i="9"/>
  <c r="AD274" i="9"/>
  <c r="AE271" i="9"/>
  <c r="AD258" i="9"/>
  <c r="AE255" i="9"/>
  <c r="AD242" i="9"/>
  <c r="AE236" i="9"/>
  <c r="AD232" i="9"/>
  <c r="AD230" i="9"/>
  <c r="AD228" i="9"/>
  <c r="AD224" i="9"/>
  <c r="AD222" i="9"/>
  <c r="AD220" i="9"/>
  <c r="AD216" i="9"/>
  <c r="AD214" i="9"/>
  <c r="AD212" i="9"/>
  <c r="AD208" i="9"/>
  <c r="AD206" i="9"/>
  <c r="AD204" i="9"/>
  <c r="AD200" i="9"/>
  <c r="AD198" i="9"/>
  <c r="AD196" i="9"/>
  <c r="AD192" i="9"/>
  <c r="AD190" i="9"/>
  <c r="AD188" i="9"/>
  <c r="AD184" i="9"/>
  <c r="AD182" i="9"/>
  <c r="AD180" i="9"/>
  <c r="AD176" i="9"/>
  <c r="AD174" i="9"/>
  <c r="AD172" i="9"/>
  <c r="AD168" i="9"/>
  <c r="AD166" i="9"/>
  <c r="AD164" i="9"/>
  <c r="AD160" i="9"/>
  <c r="AD158" i="9"/>
  <c r="AD156" i="9"/>
  <c r="AD152" i="9"/>
  <c r="AD150" i="9"/>
  <c r="AD142" i="9"/>
  <c r="AD136" i="9"/>
  <c r="AD134" i="9"/>
  <c r="AD132" i="9"/>
  <c r="AD130" i="9"/>
  <c r="AD128" i="9"/>
  <c r="AD126" i="9"/>
  <c r="AD124" i="9"/>
  <c r="AD122" i="9"/>
  <c r="AD120" i="9"/>
  <c r="AD118" i="9"/>
  <c r="AD116" i="9"/>
  <c r="AD114" i="9"/>
  <c r="AD112" i="9"/>
  <c r="AD110" i="9"/>
  <c r="AD108" i="9"/>
  <c r="AD106" i="9"/>
  <c r="AD104" i="9"/>
  <c r="AE231" i="9"/>
  <c r="AE225" i="9"/>
  <c r="AE219" i="9"/>
  <c r="AE199" i="9"/>
  <c r="AE193" i="9"/>
  <c r="AE187" i="9"/>
  <c r="AE167" i="9"/>
  <c r="AE161" i="9"/>
  <c r="AE155" i="9"/>
  <c r="AD148" i="9"/>
  <c r="AD133" i="9"/>
  <c r="M129" i="9"/>
  <c r="AD125" i="9"/>
  <c r="AD117" i="9"/>
  <c r="M113" i="9"/>
  <c r="AD109" i="9"/>
  <c r="AD103" i="9"/>
  <c r="AE100" i="9"/>
  <c r="AD99" i="9"/>
  <c r="AE96" i="9"/>
  <c r="AD95" i="9"/>
  <c r="AE92" i="9"/>
  <c r="AD91" i="9"/>
  <c r="AE88" i="9"/>
  <c r="AD87" i="9"/>
  <c r="AE84" i="9"/>
  <c r="AD83" i="9"/>
  <c r="AE80" i="9"/>
  <c r="AD79" i="9"/>
  <c r="AE76" i="9"/>
  <c r="AD75" i="9"/>
  <c r="AE72" i="9"/>
  <c r="AD71" i="9"/>
  <c r="AE68" i="9"/>
  <c r="AD67" i="9"/>
  <c r="AE64" i="9"/>
  <c r="AD63" i="9"/>
  <c r="AE60" i="9"/>
  <c r="AD59" i="9"/>
  <c r="AE56" i="9"/>
  <c r="AD55" i="9"/>
  <c r="AE52" i="9"/>
  <c r="AD51" i="9"/>
  <c r="AE48" i="9"/>
  <c r="AD47" i="9"/>
  <c r="AD314" i="9"/>
  <c r="AE311" i="9"/>
  <c r="AD282" i="9"/>
  <c r="AE279" i="9"/>
  <c r="AD250" i="9"/>
  <c r="AE247" i="9"/>
  <c r="AE233" i="9"/>
  <c r="AE227" i="9"/>
  <c r="AE207" i="9"/>
  <c r="AE201" i="9"/>
  <c r="AE195" i="9"/>
  <c r="AE175" i="9"/>
  <c r="AE169" i="9"/>
  <c r="AE163" i="9"/>
  <c r="AD146" i="9"/>
  <c r="AD135" i="9"/>
  <c r="AD127" i="9"/>
  <c r="AD119" i="9"/>
  <c r="AD111" i="9"/>
  <c r="AD107" i="9"/>
  <c r="AE101" i="9"/>
  <c r="AD100" i="9"/>
  <c r="AE97" i="9"/>
  <c r="AD96" i="9"/>
  <c r="M96" i="9"/>
  <c r="AE93" i="9"/>
  <c r="AD92" i="9"/>
  <c r="AE89" i="9"/>
  <c r="AD88" i="9"/>
  <c r="AE85" i="9"/>
  <c r="AD84" i="9"/>
  <c r="AE81" i="9"/>
  <c r="AD80" i="9"/>
  <c r="M80" i="9"/>
  <c r="AE77" i="9"/>
  <c r="AD76" i="9"/>
  <c r="AE73" i="9"/>
  <c r="AD72" i="9"/>
  <c r="AE69" i="9"/>
  <c r="AD68" i="9"/>
  <c r="AE65" i="9"/>
  <c r="AD64" i="9"/>
  <c r="M64" i="9"/>
  <c r="AE61" i="9"/>
  <c r="AD60" i="9"/>
  <c r="AE57" i="9"/>
  <c r="AD56" i="9"/>
  <c r="AE53" i="9"/>
  <c r="AD52" i="9"/>
  <c r="AE49" i="9"/>
  <c r="AD48" i="9"/>
  <c r="M48" i="9"/>
  <c r="AD8" i="9"/>
  <c r="AD7" i="9"/>
  <c r="AD6" i="9"/>
  <c r="M6" i="9"/>
  <c r="AD5" i="9"/>
  <c r="M5" i="9"/>
  <c r="AE12" i="9"/>
  <c r="AD13" i="9"/>
  <c r="AE16" i="9"/>
  <c r="AD17" i="9"/>
  <c r="AE20" i="9"/>
  <c r="AD21" i="9"/>
  <c r="N23" i="9"/>
  <c r="AE24" i="9"/>
  <c r="AD25" i="9"/>
  <c r="AE28" i="9"/>
  <c r="AD29" i="9"/>
  <c r="AE32" i="9"/>
  <c r="AD33" i="9"/>
  <c r="AE36" i="9"/>
  <c r="AD37" i="9"/>
  <c r="N39" i="9"/>
  <c r="AE40" i="9"/>
  <c r="AD41" i="9"/>
  <c r="AE44" i="9"/>
  <c r="AD45" i="9"/>
  <c r="AE104" i="9"/>
  <c r="M109" i="9"/>
  <c r="AE112" i="9"/>
  <c r="K118" i="9"/>
  <c r="M118" i="9" s="1"/>
  <c r="AD121" i="9"/>
  <c r="AD123" i="9"/>
  <c r="AE128" i="9"/>
  <c r="K134" i="9"/>
  <c r="M134" i="9" s="1"/>
  <c r="K138" i="9"/>
  <c r="M138" i="9" s="1"/>
  <c r="M142" i="9"/>
  <c r="AE153" i="9"/>
  <c r="AE157" i="9"/>
  <c r="AE171" i="9"/>
  <c r="AE194" i="9"/>
  <c r="AE211" i="9"/>
  <c r="AE217" i="9"/>
  <c r="AE221" i="9"/>
  <c r="AE235" i="9"/>
  <c r="AE239" i="9"/>
  <c r="AE108" i="9"/>
  <c r="AE109" i="9"/>
  <c r="AE110" i="9"/>
  <c r="AE118" i="9"/>
  <c r="AE126" i="9"/>
  <c r="AE134" i="9"/>
  <c r="AE139" i="9"/>
  <c r="AE148" i="9"/>
  <c r="AE158" i="9"/>
  <c r="AE178" i="9"/>
  <c r="AE181" i="9"/>
  <c r="AE190" i="9"/>
  <c r="AE213" i="9"/>
  <c r="AE254" i="9"/>
  <c r="AE258" i="9"/>
  <c r="AE286" i="9"/>
  <c r="AE290" i="9"/>
  <c r="AE318" i="9"/>
  <c r="AE322" i="9"/>
  <c r="AE116" i="9"/>
  <c r="AE124" i="9"/>
  <c r="AE132" i="9"/>
  <c r="AE141" i="9"/>
  <c r="AE150" i="9"/>
  <c r="AE170" i="9"/>
  <c r="AE173" i="9"/>
  <c r="AE182" i="9"/>
  <c r="AE205" i="9"/>
  <c r="AE143" i="9"/>
  <c r="AE144" i="9"/>
  <c r="AE246" i="9"/>
  <c r="AE262" i="9"/>
  <c r="AE278" i="9"/>
  <c r="AE294" i="9"/>
  <c r="AE310" i="9"/>
  <c r="AE326" i="9"/>
  <c r="AE111" i="9"/>
  <c r="AE113" i="9"/>
  <c r="AE115" i="9"/>
  <c r="AE117" i="9"/>
  <c r="AE119" i="9"/>
  <c r="AE121" i="9"/>
  <c r="AE123" i="9"/>
  <c r="AE125" i="9"/>
  <c r="AE127" i="9"/>
  <c r="AE129" i="9"/>
  <c r="AE131" i="9"/>
  <c r="AE133" i="9"/>
  <c r="AE135" i="9"/>
  <c r="AE137" i="9"/>
  <c r="AE138" i="9"/>
  <c r="AE145" i="9"/>
  <c r="AE146" i="9"/>
  <c r="AE237" i="9"/>
  <c r="AE250" i="9"/>
  <c r="AE266" i="9"/>
  <c r="AE282" i="9"/>
  <c r="AE298" i="9"/>
  <c r="AE314" i="9"/>
  <c r="AE330" i="9"/>
  <c r="AE198" i="9"/>
  <c r="AE202" i="9"/>
  <c r="AE206" i="9"/>
  <c r="AE210" i="9"/>
  <c r="AE214" i="9"/>
  <c r="AE218" i="9"/>
  <c r="AE222" i="9"/>
  <c r="AE226" i="9"/>
  <c r="AE230" i="9"/>
  <c r="AE234" i="9"/>
  <c r="AE238" i="9"/>
  <c r="AE241" i="9"/>
  <c r="AE245" i="9"/>
  <c r="AE249" i="9"/>
  <c r="AE253" i="9"/>
  <c r="AE257" i="9"/>
  <c r="AE261" i="9"/>
  <c r="AE265" i="9"/>
  <c r="AE269" i="9"/>
  <c r="AE273" i="9"/>
  <c r="AE277" i="9"/>
  <c r="AE281" i="9"/>
  <c r="AE285" i="9"/>
  <c r="AE289" i="9"/>
  <c r="AE293" i="9"/>
  <c r="AE297" i="9"/>
  <c r="AE301" i="9"/>
  <c r="AE305" i="9"/>
  <c r="AE309" i="9"/>
  <c r="AE313" i="9"/>
  <c r="AE317" i="9"/>
  <c r="AE321" i="9"/>
  <c r="AE325" i="9"/>
  <c r="AE329" i="9"/>
  <c r="AE333" i="9"/>
  <c r="AE337" i="9"/>
  <c r="AE341" i="9"/>
  <c r="AE345" i="9"/>
  <c r="AE349" i="9"/>
  <c r="AE353" i="9"/>
  <c r="AE357" i="9"/>
  <c r="AE361" i="9"/>
  <c r="AE365" i="9"/>
  <c r="M146" i="8"/>
  <c r="O146" i="8" s="1"/>
  <c r="M142" i="8"/>
  <c r="O142" i="8" s="1"/>
  <c r="M138" i="8"/>
  <c r="O138" i="8" s="1"/>
  <c r="M130" i="8"/>
  <c r="O130" i="8" s="1"/>
  <c r="M126" i="8"/>
  <c r="O126" i="8" s="1"/>
  <c r="M122" i="8"/>
  <c r="O122" i="8" s="1"/>
  <c r="M114" i="8"/>
  <c r="O114" i="8" s="1"/>
  <c r="M110" i="8"/>
  <c r="O110" i="8" s="1"/>
  <c r="M106" i="8"/>
  <c r="O106" i="8" s="1"/>
  <c r="M98" i="8"/>
  <c r="O98" i="8" s="1"/>
  <c r="M94" i="8"/>
  <c r="O94" i="8" s="1"/>
  <c r="M90" i="8"/>
  <c r="O90" i="8" s="1"/>
  <c r="M140" i="8"/>
  <c r="O140" i="8" s="1"/>
  <c r="M132" i="8"/>
  <c r="O132" i="8" s="1"/>
  <c r="M145" i="8"/>
  <c r="O145" i="8" s="1"/>
  <c r="M139" i="8"/>
  <c r="O139" i="8" s="1"/>
  <c r="M137" i="8"/>
  <c r="O137" i="8" s="1"/>
  <c r="M129" i="8"/>
  <c r="O129" i="8" s="1"/>
  <c r="M123" i="8"/>
  <c r="O123" i="8" s="1"/>
  <c r="M121" i="8"/>
  <c r="O121" i="8" s="1"/>
  <c r="M113" i="8"/>
  <c r="O113" i="8" s="1"/>
  <c r="M107" i="8"/>
  <c r="O107" i="8" s="1"/>
  <c r="M105" i="8"/>
  <c r="O105" i="8" s="1"/>
  <c r="M97" i="8"/>
  <c r="O97" i="8" s="1"/>
  <c r="M91" i="8"/>
  <c r="O91" i="8" s="1"/>
  <c r="M89" i="8"/>
  <c r="O89" i="8" s="1"/>
  <c r="M81" i="8"/>
  <c r="O81" i="8" s="1"/>
  <c r="M77" i="8"/>
  <c r="O77" i="8" s="1"/>
  <c r="M73" i="8"/>
  <c r="O73" i="8" s="1"/>
  <c r="M65" i="8"/>
  <c r="O65" i="8" s="1"/>
  <c r="M141" i="8"/>
  <c r="O141" i="8" s="1"/>
  <c r="M125" i="8"/>
  <c r="O125" i="8" s="1"/>
  <c r="M93" i="8"/>
  <c r="O93" i="8" s="1"/>
  <c r="M87" i="8"/>
  <c r="O87" i="8" s="1"/>
  <c r="M135" i="8"/>
  <c r="O135" i="8" s="1"/>
  <c r="M116" i="8"/>
  <c r="O116" i="8" s="1"/>
  <c r="M111" i="8"/>
  <c r="O111" i="8" s="1"/>
  <c r="M92" i="8"/>
  <c r="O92" i="8" s="1"/>
  <c r="M78" i="8"/>
  <c r="O78" i="8" s="1"/>
  <c r="M76" i="8"/>
  <c r="O76" i="8" s="1"/>
  <c r="M70" i="8"/>
  <c r="O70" i="8" s="1"/>
  <c r="M61" i="8"/>
  <c r="O61" i="8" s="1"/>
  <c r="M57" i="8"/>
  <c r="O57" i="8" s="1"/>
  <c r="M53" i="8"/>
  <c r="O53" i="8" s="1"/>
  <c r="M45" i="8"/>
  <c r="O45" i="8" s="1"/>
  <c r="M41" i="8"/>
  <c r="O41" i="8" s="1"/>
  <c r="M37" i="8"/>
  <c r="O37" i="8" s="1"/>
  <c r="M29" i="8"/>
  <c r="O29" i="8" s="1"/>
  <c r="M25" i="8"/>
  <c r="O25" i="8" s="1"/>
  <c r="M21" i="8"/>
  <c r="O21" i="8" s="1"/>
  <c r="M13" i="8"/>
  <c r="O13" i="8" s="1"/>
  <c r="M7" i="8"/>
  <c r="O7" i="8" s="1"/>
  <c r="M136" i="8"/>
  <c r="O136" i="8" s="1"/>
  <c r="M112" i="8"/>
  <c r="O112" i="8" s="1"/>
  <c r="M103" i="8"/>
  <c r="O103" i="8" s="1"/>
  <c r="M101" i="8"/>
  <c r="O101" i="8" s="1"/>
  <c r="M75" i="8"/>
  <c r="O75" i="8" s="1"/>
  <c r="M67" i="8"/>
  <c r="O67" i="8" s="1"/>
  <c r="M62" i="8"/>
  <c r="O62" i="8" s="1"/>
  <c r="M54" i="8"/>
  <c r="O54" i="8" s="1"/>
  <c r="M50" i="8"/>
  <c r="O50" i="8" s="1"/>
  <c r="M46" i="8"/>
  <c r="O46" i="8" s="1"/>
  <c r="M38" i="8"/>
  <c r="O38" i="8" s="1"/>
  <c r="M34" i="8"/>
  <c r="O34" i="8" s="1"/>
  <c r="M30" i="8"/>
  <c r="O30" i="8" s="1"/>
  <c r="M22" i="8"/>
  <c r="O22" i="8" s="1"/>
  <c r="M18" i="8"/>
  <c r="O18" i="8" s="1"/>
  <c r="M14" i="8"/>
  <c r="O14" i="8" s="1"/>
  <c r="M9" i="8"/>
  <c r="O9" i="8" s="1"/>
  <c r="M8" i="8"/>
  <c r="O8" i="8" s="1"/>
  <c r="M143" i="8"/>
  <c r="O143" i="8" s="1"/>
  <c r="M108" i="8"/>
  <c r="O108" i="8" s="1"/>
  <c r="M104" i="8"/>
  <c r="O104" i="8" s="1"/>
  <c r="M128" i="8"/>
  <c r="O128" i="8" s="1"/>
  <c r="M117" i="8"/>
  <c r="O117" i="8" s="1"/>
  <c r="M88" i="8"/>
  <c r="O88" i="8" s="1"/>
  <c r="M74" i="8"/>
  <c r="O74" i="8" s="1"/>
  <c r="M6" i="8"/>
  <c r="O6" i="8" s="1"/>
  <c r="M28" i="8"/>
  <c r="O28" i="8" s="1"/>
  <c r="M12" i="8"/>
  <c r="O12" i="8" s="1"/>
  <c r="M96" i="8"/>
  <c r="O96" i="8" s="1"/>
  <c r="M72" i="8"/>
  <c r="O72" i="8" s="1"/>
  <c r="M133" i="8"/>
  <c r="O133" i="8" s="1"/>
  <c r="M80" i="8"/>
  <c r="O80" i="8" s="1"/>
  <c r="M79" i="8"/>
  <c r="O79" i="8" s="1"/>
  <c r="M59" i="8"/>
  <c r="O59" i="8" s="1"/>
  <c r="M55" i="8"/>
  <c r="O55" i="8" s="1"/>
  <c r="M51" i="8"/>
  <c r="O51" i="8" s="1"/>
  <c r="M43" i="8"/>
  <c r="O43" i="8" s="1"/>
  <c r="M39" i="8"/>
  <c r="O39" i="8" s="1"/>
  <c r="M35" i="8"/>
  <c r="O35" i="8" s="1"/>
  <c r="M27" i="8"/>
  <c r="O27" i="8" s="1"/>
  <c r="M23" i="8"/>
  <c r="O23" i="8" s="1"/>
  <c r="M19" i="8"/>
  <c r="O19" i="8" s="1"/>
  <c r="M11" i="8"/>
  <c r="O11" i="8" s="1"/>
  <c r="M149" i="8"/>
  <c r="O149" i="8" s="1"/>
  <c r="M82" i="8"/>
  <c r="O82" i="8" s="1"/>
  <c r="M64" i="8"/>
  <c r="O64" i="8" s="1"/>
  <c r="M60" i="8"/>
  <c r="O60" i="8" s="1"/>
  <c r="M56" i="8"/>
  <c r="O56" i="8" s="1"/>
  <c r="M48" i="8"/>
  <c r="O48" i="8" s="1"/>
  <c r="M44" i="8"/>
  <c r="O44" i="8" s="1"/>
  <c r="M40" i="8"/>
  <c r="O40" i="8" s="1"/>
  <c r="M32" i="8"/>
  <c r="O32" i="8" s="1"/>
  <c r="M24" i="8"/>
  <c r="O24" i="8" s="1"/>
  <c r="M20" i="8"/>
  <c r="O20" i="8" s="1"/>
  <c r="M71" i="8"/>
  <c r="O71" i="8" s="1"/>
  <c r="AD364" i="8"/>
  <c r="AD360" i="8"/>
  <c r="AD356" i="8"/>
  <c r="AD352" i="8"/>
  <c r="AD348" i="8"/>
  <c r="AD344" i="8"/>
  <c r="AD340" i="8"/>
  <c r="AD336" i="8"/>
  <c r="AD332" i="8"/>
  <c r="AD328" i="8"/>
  <c r="AD324" i="8"/>
  <c r="AD320" i="8"/>
  <c r="AD316" i="8"/>
  <c r="AD312" i="8"/>
  <c r="AD308" i="8"/>
  <c r="AD304" i="8"/>
  <c r="AD300" i="8"/>
  <c r="AD296" i="8"/>
  <c r="AD292" i="8"/>
  <c r="AD288" i="8"/>
  <c r="AD284" i="8"/>
  <c r="AD280" i="8"/>
  <c r="AD276" i="8"/>
  <c r="AD272" i="8"/>
  <c r="AD268" i="8"/>
  <c r="AD264" i="8"/>
  <c r="AD260" i="8"/>
  <c r="AD256" i="8"/>
  <c r="AD252" i="8"/>
  <c r="AD248" i="8"/>
  <c r="AD244" i="8"/>
  <c r="AD240" i="8"/>
  <c r="AD365" i="8"/>
  <c r="AD361" i="8"/>
  <c r="AD357" i="8"/>
  <c r="AD353" i="8"/>
  <c r="AD349" i="8"/>
  <c r="AD345" i="8"/>
  <c r="AD341" i="8"/>
  <c r="AD337" i="8"/>
  <c r="AD333" i="8"/>
  <c r="AD329" i="8"/>
  <c r="AD325" i="8"/>
  <c r="AD321" i="8"/>
  <c r="AD317" i="8"/>
  <c r="AD313" i="8"/>
  <c r="AD309" i="8"/>
  <c r="AD305" i="8"/>
  <c r="AD301" i="8"/>
  <c r="AD297" i="8"/>
  <c r="AD293" i="8"/>
  <c r="AD289" i="8"/>
  <c r="AD285" i="8"/>
  <c r="AD281" i="8"/>
  <c r="AD277" i="8"/>
  <c r="AD273" i="8"/>
  <c r="AD269" i="8"/>
  <c r="AD265" i="8"/>
  <c r="AD261" i="8"/>
  <c r="AD257" i="8"/>
  <c r="AD253" i="8"/>
  <c r="AD249" i="8"/>
  <c r="AD245" i="8"/>
  <c r="AD241" i="8"/>
  <c r="AD237" i="8"/>
  <c r="AD233" i="8"/>
  <c r="AD229" i="8"/>
  <c r="AD225" i="8"/>
  <c r="AD221" i="8"/>
  <c r="AD217" i="8"/>
  <c r="AD213" i="8"/>
  <c r="AD209" i="8"/>
  <c r="AD205" i="8"/>
  <c r="AD201" i="8"/>
  <c r="AD197" i="8"/>
  <c r="AD363" i="8"/>
  <c r="AD359" i="8"/>
  <c r="AD355" i="8"/>
  <c r="AD351" i="8"/>
  <c r="AD347" i="8"/>
  <c r="AD343" i="8"/>
  <c r="AD339" i="8"/>
  <c r="AD335" i="8"/>
  <c r="AD331" i="8"/>
  <c r="AD327" i="8"/>
  <c r="AD323" i="8"/>
  <c r="AD319" i="8"/>
  <c r="AD315" i="8"/>
  <c r="AD311" i="8"/>
  <c r="AD307" i="8"/>
  <c r="AD303" i="8"/>
  <c r="AD299" i="8"/>
  <c r="AD295" i="8"/>
  <c r="AD291" i="8"/>
  <c r="AD287" i="8"/>
  <c r="AD283" i="8"/>
  <c r="AD279" i="8"/>
  <c r="AD275" i="8"/>
  <c r="AD271" i="8"/>
  <c r="AD267" i="8"/>
  <c r="AD263" i="8"/>
  <c r="AD259" i="8"/>
  <c r="AD255" i="8"/>
  <c r="AD251" i="8"/>
  <c r="AD247" i="8"/>
  <c r="AD243" i="8"/>
  <c r="AD239" i="8"/>
  <c r="AD232" i="8"/>
  <c r="AD224" i="8"/>
  <c r="AD216" i="8"/>
  <c r="AD208" i="8"/>
  <c r="AD200" i="8"/>
  <c r="AD194" i="8"/>
  <c r="AD190" i="8"/>
  <c r="AE364" i="8"/>
  <c r="AE360" i="8"/>
  <c r="AE356" i="8"/>
  <c r="AE352" i="8"/>
  <c r="AE348" i="8"/>
  <c r="AE344" i="8"/>
  <c r="AE340" i="8"/>
  <c r="AE336" i="8"/>
  <c r="AE332" i="8"/>
  <c r="AE328" i="8"/>
  <c r="AE324" i="8"/>
  <c r="AE320" i="8"/>
  <c r="AE316" i="8"/>
  <c r="AE312" i="8"/>
  <c r="AE308" i="8"/>
  <c r="AE304" i="8"/>
  <c r="AE300" i="8"/>
  <c r="AE296" i="8"/>
  <c r="AE292" i="8"/>
  <c r="AE288" i="8"/>
  <c r="AE284" i="8"/>
  <c r="AE280" i="8"/>
  <c r="AE276" i="8"/>
  <c r="AE272" i="8"/>
  <c r="AE268" i="8"/>
  <c r="AE264" i="8"/>
  <c r="AE260" i="8"/>
  <c r="AE256" i="8"/>
  <c r="AE252" i="8"/>
  <c r="AE248" i="8"/>
  <c r="AE244" i="8"/>
  <c r="AE240" i="8"/>
  <c r="AE236" i="8"/>
  <c r="AD235" i="8"/>
  <c r="AD230" i="8"/>
  <c r="AE228" i="8"/>
  <c r="AD227" i="8"/>
  <c r="AD222" i="8"/>
  <c r="AE220" i="8"/>
  <c r="AD219" i="8"/>
  <c r="AD214" i="8"/>
  <c r="AE212" i="8"/>
  <c r="AD211" i="8"/>
  <c r="AD206" i="8"/>
  <c r="AE204" i="8"/>
  <c r="AD203" i="8"/>
  <c r="AD198" i="8"/>
  <c r="AD195" i="8"/>
  <c r="AD191" i="8"/>
  <c r="AD187" i="8"/>
  <c r="AD183" i="8"/>
  <c r="AD179" i="8"/>
  <c r="AD175" i="8"/>
  <c r="AD171" i="8"/>
  <c r="AD167" i="8"/>
  <c r="AD163" i="8"/>
  <c r="AD159" i="8"/>
  <c r="AD155" i="8"/>
  <c r="AD151" i="8"/>
  <c r="M148" i="8"/>
  <c r="O148" i="8" s="1"/>
  <c r="AD147" i="8"/>
  <c r="M144" i="8"/>
  <c r="O144" i="8" s="1"/>
  <c r="AD143" i="8"/>
  <c r="AD139" i="8"/>
  <c r="AD135" i="8"/>
  <c r="AD131" i="8"/>
  <c r="AD127" i="8"/>
  <c r="M124" i="8"/>
  <c r="O124" i="8" s="1"/>
  <c r="AD123" i="8"/>
  <c r="M120" i="8"/>
  <c r="O120" i="8" s="1"/>
  <c r="AD119" i="8"/>
  <c r="AD115" i="8"/>
  <c r="AD111" i="8"/>
  <c r="AD107" i="8"/>
  <c r="AD103" i="8"/>
  <c r="M100" i="8"/>
  <c r="O100" i="8" s="1"/>
  <c r="AD99" i="8"/>
  <c r="AD95" i="8"/>
  <c r="AD91" i="8"/>
  <c r="AD362" i="8"/>
  <c r="AE359" i="8"/>
  <c r="AD354" i="8"/>
  <c r="AE351" i="8"/>
  <c r="AD346" i="8"/>
  <c r="AE343" i="8"/>
  <c r="AD338" i="8"/>
  <c r="AE335" i="8"/>
  <c r="AD330" i="8"/>
  <c r="AE327" i="8"/>
  <c r="AD322" i="8"/>
  <c r="AE319" i="8"/>
  <c r="AD314" i="8"/>
  <c r="AE311" i="8"/>
  <c r="AD306" i="8"/>
  <c r="AE303" i="8"/>
  <c r="AD298" i="8"/>
  <c r="AE295" i="8"/>
  <c r="AD290" i="8"/>
  <c r="AE287" i="8"/>
  <c r="AD282" i="8"/>
  <c r="AE279" i="8"/>
  <c r="AD274" i="8"/>
  <c r="AE271" i="8"/>
  <c r="AD266" i="8"/>
  <c r="AE263" i="8"/>
  <c r="AD258" i="8"/>
  <c r="AE255" i="8"/>
  <c r="AD250" i="8"/>
  <c r="AE247" i="8"/>
  <c r="AD242" i="8"/>
  <c r="AE239" i="8"/>
  <c r="AD234" i="8"/>
  <c r="AD223" i="8"/>
  <c r="AD218" i="8"/>
  <c r="AD207" i="8"/>
  <c r="AD202" i="8"/>
  <c r="AE193" i="8"/>
  <c r="AE189" i="8"/>
  <c r="AD184" i="8"/>
  <c r="AE182" i="8"/>
  <c r="AD181" i="8"/>
  <c r="AE179" i="8"/>
  <c r="AD176" i="8"/>
  <c r="AE174" i="8"/>
  <c r="AD173" i="8"/>
  <c r="AE171" i="8"/>
  <c r="AD168" i="8"/>
  <c r="AE166" i="8"/>
  <c r="AD165" i="8"/>
  <c r="AE163" i="8"/>
  <c r="AD160" i="8"/>
  <c r="AE158" i="8"/>
  <c r="AD157" i="8"/>
  <c r="AE155" i="8"/>
  <c r="AD152" i="8"/>
  <c r="AE150" i="8"/>
  <c r="M150" i="8"/>
  <c r="O150" i="8" s="1"/>
  <c r="AD148" i="8"/>
  <c r="M147" i="8"/>
  <c r="O147" i="8" s="1"/>
  <c r="AE142" i="8"/>
  <c r="AD140" i="8"/>
  <c r="AE134" i="8"/>
  <c r="M134" i="8"/>
  <c r="O134" i="8" s="1"/>
  <c r="AD132" i="8"/>
  <c r="M131" i="8"/>
  <c r="O131" i="8" s="1"/>
  <c r="AE126" i="8"/>
  <c r="AD124" i="8"/>
  <c r="AE118" i="8"/>
  <c r="M118" i="8"/>
  <c r="O118" i="8" s="1"/>
  <c r="AD236" i="8"/>
  <c r="AE231" i="8"/>
  <c r="AE229" i="8"/>
  <c r="AE224" i="8"/>
  <c r="AD220" i="8"/>
  <c r="AE215" i="8"/>
  <c r="AE213" i="8"/>
  <c r="AE208" i="8"/>
  <c r="AD204" i="8"/>
  <c r="AE199" i="8"/>
  <c r="AE197" i="8"/>
  <c r="AD193" i="8"/>
  <c r="AD189" i="8"/>
  <c r="AD182" i="8"/>
  <c r="AD174" i="8"/>
  <c r="AD166" i="8"/>
  <c r="AD158" i="8"/>
  <c r="AD150" i="8"/>
  <c r="AD145" i="8"/>
  <c r="AD142" i="8"/>
  <c r="AD137" i="8"/>
  <c r="AD134" i="8"/>
  <c r="AD129" i="8"/>
  <c r="AD126" i="8"/>
  <c r="AD121" i="8"/>
  <c r="AD118" i="8"/>
  <c r="AD113" i="8"/>
  <c r="AD110" i="8"/>
  <c r="M109" i="8"/>
  <c r="O109" i="8" s="1"/>
  <c r="AD105" i="8"/>
  <c r="AD102" i="8"/>
  <c r="AD97" i="8"/>
  <c r="AD94" i="8"/>
  <c r="AD89" i="8"/>
  <c r="AD86" i="8"/>
  <c r="M83" i="8"/>
  <c r="O83" i="8" s="1"/>
  <c r="AD82" i="8"/>
  <c r="AD78" i="8"/>
  <c r="AD74" i="8"/>
  <c r="AD70" i="8"/>
  <c r="AD66" i="8"/>
  <c r="AD358" i="8"/>
  <c r="AE355" i="8"/>
  <c r="AD342" i="8"/>
  <c r="AE339" i="8"/>
  <c r="AD326" i="8"/>
  <c r="AE323" i="8"/>
  <c r="AD310" i="8"/>
  <c r="AE307" i="8"/>
  <c r="AD294" i="8"/>
  <c r="AE291" i="8"/>
  <c r="AD278" i="8"/>
  <c r="AE275" i="8"/>
  <c r="AD262" i="8"/>
  <c r="AE259" i="8"/>
  <c r="AD246" i="8"/>
  <c r="AE243" i="8"/>
  <c r="AD210" i="8"/>
  <c r="AE207" i="8"/>
  <c r="AE190" i="8"/>
  <c r="AE178" i="8"/>
  <c r="AE363" i="8"/>
  <c r="AD350" i="8"/>
  <c r="AE347" i="8"/>
  <c r="AD334" i="8"/>
  <c r="AE331" i="8"/>
  <c r="AD318" i="8"/>
  <c r="AE315" i="8"/>
  <c r="AD302" i="8"/>
  <c r="AE299" i="8"/>
  <c r="AD286" i="8"/>
  <c r="AE283" i="8"/>
  <c r="AD270" i="8"/>
  <c r="AE267" i="8"/>
  <c r="AD254" i="8"/>
  <c r="AE251" i="8"/>
  <c r="AD238" i="8"/>
  <c r="AD226" i="8"/>
  <c r="AE223" i="8"/>
  <c r="AE194" i="8"/>
  <c r="AE186" i="8"/>
  <c r="AE170" i="8"/>
  <c r="AE154" i="8"/>
  <c r="AE146" i="8"/>
  <c r="AE141" i="8"/>
  <c r="AE135" i="8"/>
  <c r="AE130" i="8"/>
  <c r="M127" i="8"/>
  <c r="O127" i="8" s="1"/>
  <c r="AE125" i="8"/>
  <c r="AE119" i="8"/>
  <c r="AD114" i="8"/>
  <c r="AD112" i="8"/>
  <c r="AE110" i="8"/>
  <c r="AD98" i="8"/>
  <c r="AD96" i="8"/>
  <c r="AE94" i="8"/>
  <c r="AD87" i="8"/>
  <c r="M86" i="8"/>
  <c r="O86" i="8" s="1"/>
  <c r="AD192" i="8"/>
  <c r="AD186" i="8"/>
  <c r="AD178" i="8"/>
  <c r="AD170" i="8"/>
  <c r="AE165" i="8"/>
  <c r="AD161" i="8"/>
  <c r="AD153" i="8"/>
  <c r="AD149" i="8"/>
  <c r="AD146" i="8"/>
  <c r="AE143" i="8"/>
  <c r="AD133" i="8"/>
  <c r="AD130" i="8"/>
  <c r="AE127" i="8"/>
  <c r="AD117" i="8"/>
  <c r="AD116" i="8"/>
  <c r="AE114" i="8"/>
  <c r="AD109" i="8"/>
  <c r="AD104" i="8"/>
  <c r="M102" i="8"/>
  <c r="O102" i="8" s="1"/>
  <c r="AD90" i="8"/>
  <c r="AD85" i="8"/>
  <c r="AD81" i="8"/>
  <c r="AE78" i="8"/>
  <c r="AD76" i="8"/>
  <c r="AD73" i="8"/>
  <c r="AE70" i="8"/>
  <c r="AD68" i="8"/>
  <c r="AD65" i="8"/>
  <c r="M63" i="8"/>
  <c r="O63" i="8" s="1"/>
  <c r="AD62" i="8"/>
  <c r="AD58" i="8"/>
  <c r="AD54" i="8"/>
  <c r="AD50" i="8"/>
  <c r="M47" i="8"/>
  <c r="O47" i="8" s="1"/>
  <c r="AD46" i="8"/>
  <c r="AD42" i="8"/>
  <c r="AD38" i="8"/>
  <c r="AD34" i="8"/>
  <c r="M31" i="8"/>
  <c r="O31" i="8" s="1"/>
  <c r="AD30" i="8"/>
  <c r="AD26" i="8"/>
  <c r="AD22" i="8"/>
  <c r="AD18" i="8"/>
  <c r="M15" i="8"/>
  <c r="O15" i="8" s="1"/>
  <c r="AD14" i="8"/>
  <c r="AD10" i="8"/>
  <c r="AD9" i="8"/>
  <c r="AD8" i="8"/>
  <c r="M5" i="8"/>
  <c r="O5" i="8" s="1"/>
  <c r="AE232" i="8"/>
  <c r="AE216" i="8"/>
  <c r="AE200" i="8"/>
  <c r="AD188" i="8"/>
  <c r="AD180" i="8"/>
  <c r="AD172" i="8"/>
  <c r="AE162" i="8"/>
  <c r="AE157" i="8"/>
  <c r="AD144" i="8"/>
  <c r="AD141" i="8"/>
  <c r="AE138" i="8"/>
  <c r="AD128" i="8"/>
  <c r="AD125" i="8"/>
  <c r="AE122" i="8"/>
  <c r="AE106" i="8"/>
  <c r="AE101" i="8"/>
  <c r="M99" i="8"/>
  <c r="O99" i="8" s="1"/>
  <c r="M95" i="8"/>
  <c r="O95" i="8" s="1"/>
  <c r="AD92" i="8"/>
  <c r="AD84" i="8"/>
  <c r="AD83" i="8"/>
  <c r="AE77" i="8"/>
  <c r="AD75" i="8"/>
  <c r="AE69" i="8"/>
  <c r="M69" i="8"/>
  <c r="O69" i="8" s="1"/>
  <c r="AD67" i="8"/>
  <c r="M66" i="8"/>
  <c r="O66" i="8" s="1"/>
  <c r="AD63" i="8"/>
  <c r="AD59" i="8"/>
  <c r="AD55" i="8"/>
  <c r="M52" i="8"/>
  <c r="O52" i="8" s="1"/>
  <c r="AD51" i="8"/>
  <c r="AD47" i="8"/>
  <c r="AD43" i="8"/>
  <c r="AD39" i="8"/>
  <c r="M36" i="8"/>
  <c r="O36" i="8" s="1"/>
  <c r="AD35" i="8"/>
  <c r="AD31" i="8"/>
  <c r="AD27" i="8"/>
  <c r="AD23" i="8"/>
  <c r="AD19" i="8"/>
  <c r="M16" i="8"/>
  <c r="O16" i="8" s="1"/>
  <c r="AD15" i="8"/>
  <c r="AD11" i="8"/>
  <c r="AD5" i="8"/>
  <c r="AD185" i="8"/>
  <c r="AD177" i="8"/>
  <c r="AD169" i="8"/>
  <c r="AD164" i="8"/>
  <c r="AD162" i="8"/>
  <c r="AD154" i="8"/>
  <c r="AD138" i="8"/>
  <c r="AD122" i="8"/>
  <c r="AD106" i="8"/>
  <c r="AE102" i="8"/>
  <c r="AD101" i="8"/>
  <c r="AD100" i="8"/>
  <c r="AE98" i="8"/>
  <c r="AD93" i="8"/>
  <c r="AE88" i="8"/>
  <c r="AE9" i="8"/>
  <c r="AE15" i="8"/>
  <c r="AD17" i="8"/>
  <c r="AE23" i="8"/>
  <c r="AD24" i="8"/>
  <c r="AD25" i="8"/>
  <c r="AE31" i="8"/>
  <c r="AD32" i="8"/>
  <c r="AD33" i="8"/>
  <c r="AD36" i="8"/>
  <c r="AD37" i="8"/>
  <c r="AD40" i="8"/>
  <c r="AD41" i="8"/>
  <c r="AE47" i="8"/>
  <c r="AE51" i="8"/>
  <c r="AD52" i="8"/>
  <c r="AD53" i="8"/>
  <c r="AD56" i="8"/>
  <c r="AD57" i="8"/>
  <c r="AE63" i="8"/>
  <c r="AD64" i="8"/>
  <c r="AE133" i="8"/>
  <c r="AD156" i="8"/>
  <c r="AE246" i="8"/>
  <c r="AE262" i="8"/>
  <c r="AE278" i="8"/>
  <c r="AE294" i="8"/>
  <c r="AE310" i="8"/>
  <c r="AE326" i="8"/>
  <c r="AE342" i="8"/>
  <c r="AE350" i="8"/>
  <c r="AE358" i="8"/>
  <c r="AE10" i="8"/>
  <c r="L13" i="8"/>
  <c r="AE14" i="8"/>
  <c r="L17" i="8"/>
  <c r="AE17" i="8"/>
  <c r="AE18" i="8"/>
  <c r="L21" i="8"/>
  <c r="AE21" i="8"/>
  <c r="AE22" i="8"/>
  <c r="L25" i="8"/>
  <c r="AE25" i="8"/>
  <c r="AE26" i="8"/>
  <c r="L29" i="8"/>
  <c r="AE29" i="8"/>
  <c r="AE30" i="8"/>
  <c r="L33" i="8"/>
  <c r="AE33" i="8"/>
  <c r="AE34" i="8"/>
  <c r="L37" i="8"/>
  <c r="AE37" i="8"/>
  <c r="AE38" i="8"/>
  <c r="L41" i="8"/>
  <c r="AE41" i="8"/>
  <c r="AE42" i="8"/>
  <c r="L45" i="8"/>
  <c r="AE45" i="8"/>
  <c r="AE46" i="8"/>
  <c r="L49" i="8"/>
  <c r="AE49" i="8"/>
  <c r="AE50" i="8"/>
  <c r="L53" i="8"/>
  <c r="AE53" i="8"/>
  <c r="AE54" i="8"/>
  <c r="L57" i="8"/>
  <c r="AE57" i="8"/>
  <c r="AE58" i="8"/>
  <c r="L61" i="8"/>
  <c r="AE61" i="8"/>
  <c r="AE62" i="8"/>
  <c r="AE67" i="8"/>
  <c r="AE68" i="8"/>
  <c r="L71" i="8"/>
  <c r="AE72" i="8"/>
  <c r="AD79" i="8"/>
  <c r="AE83" i="8"/>
  <c r="AE86" i="8"/>
  <c r="AD88" i="8"/>
  <c r="AE90" i="8"/>
  <c r="AE93" i="8"/>
  <c r="AE105" i="8"/>
  <c r="AD108" i="8"/>
  <c r="L114" i="8"/>
  <c r="L116" i="8"/>
  <c r="AE117" i="8"/>
  <c r="AE129" i="8"/>
  <c r="AD136" i="8"/>
  <c r="AE221" i="8"/>
  <c r="AD228" i="8"/>
  <c r="AD231" i="8"/>
  <c r="AE5" i="8"/>
  <c r="AD6" i="8"/>
  <c r="AD7" i="8"/>
  <c r="M10" i="8"/>
  <c r="O10" i="8" s="1"/>
  <c r="L12" i="8"/>
  <c r="L16" i="8"/>
  <c r="M17" i="8"/>
  <c r="O17" i="8" s="1"/>
  <c r="L20" i="8"/>
  <c r="L24" i="8"/>
  <c r="M26" i="8"/>
  <c r="O26" i="8" s="1"/>
  <c r="L28" i="8"/>
  <c r="L32" i="8"/>
  <c r="M33" i="8"/>
  <c r="O33" i="8" s="1"/>
  <c r="L36" i="8"/>
  <c r="L40" i="8"/>
  <c r="M42" i="8"/>
  <c r="O42" i="8" s="1"/>
  <c r="L44" i="8"/>
  <c r="L48" i="8"/>
  <c r="M49" i="8"/>
  <c r="O49" i="8" s="1"/>
  <c r="L52" i="8"/>
  <c r="L56" i="8"/>
  <c r="M58" i="8"/>
  <c r="O58" i="8" s="1"/>
  <c r="L60" i="8"/>
  <c r="L64" i="8"/>
  <c r="L68" i="8"/>
  <c r="L69" i="8"/>
  <c r="AD72" i="8"/>
  <c r="AE73" i="8"/>
  <c r="AD77" i="8"/>
  <c r="M84" i="8"/>
  <c r="O84" i="8" s="1"/>
  <c r="AE85" i="8"/>
  <c r="AE103" i="8"/>
  <c r="AD120" i="8"/>
  <c r="AE151" i="8"/>
  <c r="AE173" i="8"/>
  <c r="AE177" i="8"/>
  <c r="AE205" i="8"/>
  <c r="AD212" i="8"/>
  <c r="AD215" i="8"/>
  <c r="AE11" i="8"/>
  <c r="AD12" i="8"/>
  <c r="AD13" i="8"/>
  <c r="AD16" i="8"/>
  <c r="AE19" i="8"/>
  <c r="AD20" i="8"/>
  <c r="AD21" i="8"/>
  <c r="AE27" i="8"/>
  <c r="AD28" i="8"/>
  <c r="AD29" i="8"/>
  <c r="AE35" i="8"/>
  <c r="AE39" i="8"/>
  <c r="AE43" i="8"/>
  <c r="AD44" i="8"/>
  <c r="AD45" i="8"/>
  <c r="AD48" i="8"/>
  <c r="AD49" i="8"/>
  <c r="AE55" i="8"/>
  <c r="AE59" i="8"/>
  <c r="AD60" i="8"/>
  <c r="AD61" i="8"/>
  <c r="AE65" i="8"/>
  <c r="AD69" i="8"/>
  <c r="AD80" i="8"/>
  <c r="AE81" i="8"/>
  <c r="M85" i="8"/>
  <c r="O85" i="8" s="1"/>
  <c r="AE145" i="8"/>
  <c r="AE238" i="8"/>
  <c r="AE254" i="8"/>
  <c r="AE270" i="8"/>
  <c r="AE286" i="8"/>
  <c r="AE302" i="8"/>
  <c r="AE318" i="8"/>
  <c r="AE334" i="8"/>
  <c r="L147" i="8"/>
  <c r="L143" i="8"/>
  <c r="L139" i="8"/>
  <c r="L135" i="8"/>
  <c r="L131" i="8"/>
  <c r="L127" i="8"/>
  <c r="L123" i="8"/>
  <c r="L119" i="8"/>
  <c r="L115" i="8"/>
  <c r="L111" i="8"/>
  <c r="L107" i="8"/>
  <c r="L103" i="8"/>
  <c r="L99" i="8"/>
  <c r="L95" i="8"/>
  <c r="L91" i="8"/>
  <c r="L145" i="8"/>
  <c r="L137" i="8"/>
  <c r="L129" i="8"/>
  <c r="L121" i="8"/>
  <c r="L150" i="8"/>
  <c r="L144" i="8"/>
  <c r="L142" i="8"/>
  <c r="L136" i="8"/>
  <c r="L134" i="8"/>
  <c r="L128" i="8"/>
  <c r="L126" i="8"/>
  <c r="L120" i="8"/>
  <c r="L118" i="8"/>
  <c r="L112" i="8"/>
  <c r="L110" i="8"/>
  <c r="L104" i="8"/>
  <c r="L102" i="8"/>
  <c r="L96" i="8"/>
  <c r="L94" i="8"/>
  <c r="L86" i="8"/>
  <c r="L82" i="8"/>
  <c r="L78" i="8"/>
  <c r="L74" i="8"/>
  <c r="L70" i="8"/>
  <c r="L66" i="8"/>
  <c r="L146" i="8"/>
  <c r="L130" i="8"/>
  <c r="L108" i="8"/>
  <c r="L92" i="8"/>
  <c r="L84" i="8"/>
  <c r="L106" i="8"/>
  <c r="L101" i="8"/>
  <c r="L97" i="8"/>
  <c r="L93" i="8"/>
  <c r="L85" i="8"/>
  <c r="L83" i="8"/>
  <c r="L81" i="8"/>
  <c r="L75" i="8"/>
  <c r="L73" i="8"/>
  <c r="L67" i="8"/>
  <c r="L65" i="8"/>
  <c r="L62" i="8"/>
  <c r="L58" i="8"/>
  <c r="L54" i="8"/>
  <c r="L50" i="8"/>
  <c r="L46" i="8"/>
  <c r="L42" i="8"/>
  <c r="L38" i="8"/>
  <c r="L34" i="8"/>
  <c r="L30" i="8"/>
  <c r="L26" i="8"/>
  <c r="L22" i="8"/>
  <c r="L18" i="8"/>
  <c r="L14" i="8"/>
  <c r="L10" i="8"/>
  <c r="L9" i="8"/>
  <c r="L8" i="8"/>
  <c r="L109" i="8"/>
  <c r="L148" i="8"/>
  <c r="L138" i="8"/>
  <c r="L132" i="8"/>
  <c r="L122" i="8"/>
  <c r="L100" i="8"/>
  <c r="L98" i="8"/>
  <c r="L89" i="8"/>
  <c r="L80" i="8"/>
  <c r="L72" i="8"/>
  <c r="L63" i="8"/>
  <c r="L59" i="8"/>
  <c r="L55" i="8"/>
  <c r="L51" i="8"/>
  <c r="L47" i="8"/>
  <c r="L43" i="8"/>
  <c r="L39" i="8"/>
  <c r="L35" i="8"/>
  <c r="L31" i="8"/>
  <c r="L27" i="8"/>
  <c r="L23" i="8"/>
  <c r="L19" i="8"/>
  <c r="L15" i="8"/>
  <c r="L11" i="8"/>
  <c r="L5" i="8"/>
  <c r="L149" i="8"/>
  <c r="L140" i="8"/>
  <c r="L133" i="8"/>
  <c r="L124" i="8"/>
  <c r="L117" i="8"/>
  <c r="L113" i="8"/>
  <c r="L90" i="8"/>
  <c r="L88" i="8"/>
  <c r="L87" i="8"/>
  <c r="AE6" i="8"/>
  <c r="AE13" i="8"/>
  <c r="L7" i="8"/>
  <c r="AE7" i="8"/>
  <c r="AE8" i="8"/>
  <c r="AE12" i="8"/>
  <c r="AE16" i="8"/>
  <c r="AE20" i="8"/>
  <c r="AE24" i="8"/>
  <c r="AE28" i="8"/>
  <c r="AE32" i="8"/>
  <c r="AE36" i="8"/>
  <c r="AE40" i="8"/>
  <c r="AE44" i="8"/>
  <c r="AE48" i="8"/>
  <c r="AE52" i="8"/>
  <c r="AE56" i="8"/>
  <c r="AE60" i="8"/>
  <c r="AE64" i="8"/>
  <c r="AE66" i="8"/>
  <c r="M68" i="8"/>
  <c r="O68" i="8" s="1"/>
  <c r="AD71" i="8"/>
  <c r="AE75" i="8"/>
  <c r="AE76" i="8"/>
  <c r="L79" i="8"/>
  <c r="AE80" i="8"/>
  <c r="AE82" i="8"/>
  <c r="AE84" i="8"/>
  <c r="AE89" i="8"/>
  <c r="AE107" i="8"/>
  <c r="AE112" i="8"/>
  <c r="M115" i="8"/>
  <c r="O115" i="8" s="1"/>
  <c r="M119" i="8"/>
  <c r="O119" i="8" s="1"/>
  <c r="L125" i="8"/>
  <c r="AE149" i="8"/>
  <c r="AE159" i="8"/>
  <c r="AE167" i="8"/>
  <c r="AE181" i="8"/>
  <c r="AD196" i="8"/>
  <c r="AD199" i="8"/>
  <c r="AE97" i="8"/>
  <c r="AE111" i="8"/>
  <c r="AE121" i="8"/>
  <c r="AE131" i="8"/>
  <c r="AE137" i="8"/>
  <c r="AE147" i="8"/>
  <c r="AE172" i="8"/>
  <c r="AE91" i="8"/>
  <c r="AE96" i="8"/>
  <c r="AE104" i="8"/>
  <c r="AE109" i="8"/>
  <c r="AE161" i="8"/>
  <c r="AE175" i="8"/>
  <c r="AE183" i="8"/>
  <c r="AE71" i="8"/>
  <c r="AE79" i="8"/>
  <c r="AE87" i="8"/>
  <c r="AE95" i="8"/>
  <c r="AE113" i="8"/>
  <c r="AE120" i="8"/>
  <c r="AE136" i="8"/>
  <c r="AE156" i="8"/>
  <c r="AE99" i="8"/>
  <c r="AE115" i="8"/>
  <c r="AE123" i="8"/>
  <c r="AE128" i="8"/>
  <c r="AE139" i="8"/>
  <c r="AE144" i="8"/>
  <c r="AE153" i="8"/>
  <c r="AE164" i="8"/>
  <c r="AE169" i="8"/>
  <c r="AE180" i="8"/>
  <c r="AE185" i="8"/>
  <c r="AE203" i="8"/>
  <c r="AE206" i="8"/>
  <c r="AE217" i="8"/>
  <c r="AE235" i="8"/>
  <c r="AE201" i="8"/>
  <c r="AE219" i="8"/>
  <c r="AE222" i="8"/>
  <c r="AE233" i="8"/>
  <c r="AE92" i="8"/>
  <c r="AE100" i="8"/>
  <c r="AE108" i="8"/>
  <c r="AE116" i="8"/>
  <c r="AE124" i="8"/>
  <c r="AE132" i="8"/>
  <c r="AE140" i="8"/>
  <c r="AE148" i="8"/>
  <c r="AE152" i="8"/>
  <c r="AE160" i="8"/>
  <c r="AE168" i="8"/>
  <c r="AE176" i="8"/>
  <c r="AE184" i="8"/>
  <c r="AE187" i="8"/>
  <c r="AE191" i="8"/>
  <c r="AE195" i="8"/>
  <c r="AE211" i="8"/>
  <c r="AE227" i="8"/>
  <c r="AE242" i="8"/>
  <c r="AE250" i="8"/>
  <c r="AE258" i="8"/>
  <c r="AE266" i="8"/>
  <c r="AE274" i="8"/>
  <c r="AE282" i="8"/>
  <c r="AE290" i="8"/>
  <c r="AE298" i="8"/>
  <c r="AE306" i="8"/>
  <c r="AE314" i="8"/>
  <c r="AE322" i="8"/>
  <c r="AE330" i="8"/>
  <c r="AE338" i="8"/>
  <c r="AE346" i="8"/>
  <c r="AE354" i="8"/>
  <c r="AE362" i="8"/>
  <c r="AE188" i="8"/>
  <c r="AE192" i="8"/>
  <c r="AE196" i="8"/>
  <c r="AE198" i="8"/>
  <c r="AE209" i="8"/>
  <c r="AE214" i="8"/>
  <c r="AE225" i="8"/>
  <c r="AE230" i="8"/>
  <c r="AE202" i="8"/>
  <c r="AE210" i="8"/>
  <c r="AE218" i="8"/>
  <c r="AE226" i="8"/>
  <c r="AE234" i="8"/>
  <c r="AE237" i="8"/>
  <c r="AE241" i="8"/>
  <c r="AE245" i="8"/>
  <c r="AE249" i="8"/>
  <c r="AE253" i="8"/>
  <c r="AE257" i="8"/>
  <c r="AE261" i="8"/>
  <c r="AE265" i="8"/>
  <c r="AE269" i="8"/>
  <c r="AE273" i="8"/>
  <c r="AE277" i="8"/>
  <c r="AE281" i="8"/>
  <c r="AE285" i="8"/>
  <c r="AE289" i="8"/>
  <c r="AE293" i="8"/>
  <c r="AE297" i="8"/>
  <c r="AE301" i="8"/>
  <c r="AE305" i="8"/>
  <c r="AE309" i="8"/>
  <c r="AE313" i="8"/>
  <c r="AE317" i="8"/>
  <c r="AE321" i="8"/>
  <c r="AE325" i="8"/>
  <c r="AE329" i="8"/>
  <c r="AE333" i="8"/>
  <c r="AE337" i="8"/>
  <c r="AE341" i="8"/>
  <c r="AE345" i="8"/>
  <c r="AE349" i="8"/>
  <c r="AE353" i="8"/>
  <c r="AE357" i="8"/>
  <c r="AE361" i="8"/>
  <c r="AE365" i="8"/>
  <c r="L137" i="7"/>
  <c r="N137" i="7" s="1"/>
  <c r="L135" i="7"/>
  <c r="N135" i="7" s="1"/>
  <c r="L133" i="7"/>
  <c r="N133" i="7" s="1"/>
  <c r="L131" i="7"/>
  <c r="N131" i="7" s="1"/>
  <c r="L129" i="7"/>
  <c r="N129" i="7" s="1"/>
  <c r="L127" i="7"/>
  <c r="N127" i="7" s="1"/>
  <c r="L125" i="7"/>
  <c r="N125" i="7" s="1"/>
  <c r="L123" i="7"/>
  <c r="N123" i="7" s="1"/>
  <c r="L121" i="7"/>
  <c r="N121" i="7" s="1"/>
  <c r="L119" i="7"/>
  <c r="N119" i="7" s="1"/>
  <c r="L117" i="7"/>
  <c r="N117" i="7" s="1"/>
  <c r="L150" i="7"/>
  <c r="N150" i="7" s="1"/>
  <c r="L149" i="7"/>
  <c r="N149" i="7" s="1"/>
  <c r="L148" i="7"/>
  <c r="N148" i="7" s="1"/>
  <c r="L147" i="7"/>
  <c r="N147" i="7" s="1"/>
  <c r="L146" i="7"/>
  <c r="N146" i="7" s="1"/>
  <c r="L145" i="7"/>
  <c r="N145" i="7" s="1"/>
  <c r="L144" i="7"/>
  <c r="N144" i="7" s="1"/>
  <c r="L143" i="7"/>
  <c r="N143" i="7" s="1"/>
  <c r="L142" i="7"/>
  <c r="N142" i="7" s="1"/>
  <c r="L141" i="7"/>
  <c r="N141" i="7" s="1"/>
  <c r="L140" i="7"/>
  <c r="N140" i="7" s="1"/>
  <c r="L139" i="7"/>
  <c r="N139" i="7" s="1"/>
  <c r="L138" i="7"/>
  <c r="N138" i="7" s="1"/>
  <c r="L136" i="7"/>
  <c r="N136" i="7" s="1"/>
  <c r="L134" i="7"/>
  <c r="N134" i="7" s="1"/>
  <c r="L132" i="7"/>
  <c r="N132" i="7" s="1"/>
  <c r="L130" i="7"/>
  <c r="N130" i="7" s="1"/>
  <c r="L128" i="7"/>
  <c r="N128" i="7" s="1"/>
  <c r="L126" i="7"/>
  <c r="N126" i="7" s="1"/>
  <c r="L124" i="7"/>
  <c r="N124" i="7" s="1"/>
  <c r="L122" i="7"/>
  <c r="L120" i="7"/>
  <c r="N120" i="7" s="1"/>
  <c r="L118" i="7"/>
  <c r="N118" i="7" s="1"/>
  <c r="L116" i="7"/>
  <c r="N116" i="7" s="1"/>
  <c r="L114" i="7"/>
  <c r="N114" i="7" s="1"/>
  <c r="L112" i="7"/>
  <c r="N112" i="7" s="1"/>
  <c r="L110" i="7"/>
  <c r="N110" i="7" s="1"/>
  <c r="L109" i="7"/>
  <c r="N109" i="7" s="1"/>
  <c r="L108" i="7"/>
  <c r="N108" i="7" s="1"/>
  <c r="L107" i="7"/>
  <c r="N107" i="7" s="1"/>
  <c r="L106" i="7"/>
  <c r="N106" i="7" s="1"/>
  <c r="L105" i="7"/>
  <c r="N105" i="7" s="1"/>
  <c r="L104" i="7"/>
  <c r="N104" i="7" s="1"/>
  <c r="L103" i="7"/>
  <c r="N103" i="7" s="1"/>
  <c r="L102" i="7"/>
  <c r="N102" i="7" s="1"/>
  <c r="L101" i="7"/>
  <c r="N101" i="7" s="1"/>
  <c r="L100" i="7"/>
  <c r="N100" i="7" s="1"/>
  <c r="L99" i="7"/>
  <c r="N99" i="7" s="1"/>
  <c r="L98" i="7"/>
  <c r="N98" i="7" s="1"/>
  <c r="L97" i="7"/>
  <c r="N97" i="7" s="1"/>
  <c r="L96" i="7"/>
  <c r="N96" i="7" s="1"/>
  <c r="L95" i="7"/>
  <c r="N95" i="7" s="1"/>
  <c r="L94" i="7"/>
  <c r="N94" i="7" s="1"/>
  <c r="L93" i="7"/>
  <c r="N93" i="7" s="1"/>
  <c r="L92" i="7"/>
  <c r="N92" i="7" s="1"/>
  <c r="L91" i="7"/>
  <c r="N91" i="7" s="1"/>
  <c r="L90" i="7"/>
  <c r="N90" i="7" s="1"/>
  <c r="L89" i="7"/>
  <c r="N89" i="7" s="1"/>
  <c r="L88" i="7"/>
  <c r="N88" i="7" s="1"/>
  <c r="L87" i="7"/>
  <c r="N87" i="7" s="1"/>
  <c r="L86" i="7"/>
  <c r="N86" i="7" s="1"/>
  <c r="L85" i="7"/>
  <c r="N85" i="7" s="1"/>
  <c r="L84" i="7"/>
  <c r="N84" i="7" s="1"/>
  <c r="L83" i="7"/>
  <c r="N83" i="7" s="1"/>
  <c r="L82" i="7"/>
  <c r="N82" i="7" s="1"/>
  <c r="L81" i="7"/>
  <c r="N81" i="7" s="1"/>
  <c r="L80" i="7"/>
  <c r="N80" i="7" s="1"/>
  <c r="L79" i="7"/>
  <c r="N79" i="7" s="1"/>
  <c r="L78" i="7"/>
  <c r="N78" i="7" s="1"/>
  <c r="L77" i="7"/>
  <c r="N77" i="7" s="1"/>
  <c r="L76" i="7"/>
  <c r="N76" i="7" s="1"/>
  <c r="L75" i="7"/>
  <c r="N75" i="7" s="1"/>
  <c r="L74" i="7"/>
  <c r="N74" i="7" s="1"/>
  <c r="L73" i="7"/>
  <c r="N73" i="7" s="1"/>
  <c r="L72" i="7"/>
  <c r="N72" i="7" s="1"/>
  <c r="L71" i="7"/>
  <c r="N71" i="7" s="1"/>
  <c r="L70" i="7"/>
  <c r="N70" i="7" s="1"/>
  <c r="L69" i="7"/>
  <c r="N69" i="7" s="1"/>
  <c r="L68" i="7"/>
  <c r="N68" i="7" s="1"/>
  <c r="L67" i="7"/>
  <c r="N67" i="7" s="1"/>
  <c r="L66" i="7"/>
  <c r="L65" i="7"/>
  <c r="N65" i="7" s="1"/>
  <c r="L64" i="7"/>
  <c r="N64" i="7" s="1"/>
  <c r="L63" i="7"/>
  <c r="N63" i="7" s="1"/>
  <c r="L62" i="7"/>
  <c r="N62" i="7" s="1"/>
  <c r="L61" i="7"/>
  <c r="N61" i="7" s="1"/>
  <c r="L60" i="7"/>
  <c r="N60" i="7" s="1"/>
  <c r="L59" i="7"/>
  <c r="N59" i="7" s="1"/>
  <c r="L58" i="7"/>
  <c r="N58" i="7" s="1"/>
  <c r="L57" i="7"/>
  <c r="N57" i="7" s="1"/>
  <c r="L56" i="7"/>
  <c r="N56" i="7" s="1"/>
  <c r="L55" i="7"/>
  <c r="N55" i="7" s="1"/>
  <c r="L54" i="7"/>
  <c r="L53" i="7"/>
  <c r="N53" i="7" s="1"/>
  <c r="L52" i="7"/>
  <c r="N52" i="7" s="1"/>
  <c r="L51" i="7"/>
  <c r="N51" i="7" s="1"/>
  <c r="L50" i="7"/>
  <c r="N50" i="7" s="1"/>
  <c r="L49" i="7"/>
  <c r="N49" i="7" s="1"/>
  <c r="L48" i="7"/>
  <c r="N48" i="7" s="1"/>
  <c r="L47" i="7"/>
  <c r="N47" i="7" s="1"/>
  <c r="L46" i="7"/>
  <c r="N46" i="7" s="1"/>
  <c r="L45" i="7"/>
  <c r="N45" i="7" s="1"/>
  <c r="L113" i="7"/>
  <c r="N113" i="7" s="1"/>
  <c r="L44" i="7"/>
  <c r="N44" i="7" s="1"/>
  <c r="L43" i="7"/>
  <c r="N43" i="7" s="1"/>
  <c r="L42" i="7"/>
  <c r="N42" i="7" s="1"/>
  <c r="L41" i="7"/>
  <c r="N41" i="7" s="1"/>
  <c r="L40" i="7"/>
  <c r="N40" i="7" s="1"/>
  <c r="L39" i="7"/>
  <c r="N39" i="7" s="1"/>
  <c r="L38" i="7"/>
  <c r="N38" i="7" s="1"/>
  <c r="L37" i="7"/>
  <c r="N37" i="7" s="1"/>
  <c r="L36" i="7"/>
  <c r="N36" i="7" s="1"/>
  <c r="L35" i="7"/>
  <c r="N35" i="7" s="1"/>
  <c r="L34" i="7"/>
  <c r="N34" i="7" s="1"/>
  <c r="L33" i="7"/>
  <c r="L32" i="7"/>
  <c r="N32" i="7" s="1"/>
  <c r="L31" i="7"/>
  <c r="N31" i="7" s="1"/>
  <c r="L30" i="7"/>
  <c r="N30" i="7" s="1"/>
  <c r="L29" i="7"/>
  <c r="N29" i="7" s="1"/>
  <c r="L28" i="7"/>
  <c r="N28" i="7" s="1"/>
  <c r="L27" i="7"/>
  <c r="N27" i="7" s="1"/>
  <c r="L26" i="7"/>
  <c r="N26" i="7" s="1"/>
  <c r="L25" i="7"/>
  <c r="N25" i="7" s="1"/>
  <c r="L111" i="7"/>
  <c r="N111" i="7" s="1"/>
  <c r="L9" i="7"/>
  <c r="N9" i="7" s="1"/>
  <c r="L24" i="7"/>
  <c r="N24" i="7" s="1"/>
  <c r="L22" i="7"/>
  <c r="N22" i="7" s="1"/>
  <c r="L20" i="7"/>
  <c r="N20" i="7" s="1"/>
  <c r="L18" i="7"/>
  <c r="N18" i="7" s="1"/>
  <c r="L16" i="7"/>
  <c r="N16" i="7" s="1"/>
  <c r="L14" i="7"/>
  <c r="N14" i="7" s="1"/>
  <c r="L12" i="7"/>
  <c r="N12" i="7" s="1"/>
  <c r="L10" i="7"/>
  <c r="N10" i="7" s="1"/>
  <c r="L7" i="7"/>
  <c r="N7" i="7" s="1"/>
  <c r="L115" i="7"/>
  <c r="N115" i="7" s="1"/>
  <c r="L6" i="7"/>
  <c r="N6" i="7" s="1"/>
  <c r="L23" i="7"/>
  <c r="N23" i="7" s="1"/>
  <c r="L21" i="7"/>
  <c r="N21" i="7" s="1"/>
  <c r="L19" i="7"/>
  <c r="N19" i="7" s="1"/>
  <c r="L17" i="7"/>
  <c r="N17" i="7" s="1"/>
  <c r="L15" i="7"/>
  <c r="N15" i="7" s="1"/>
  <c r="L13" i="7"/>
  <c r="N13" i="7" s="1"/>
  <c r="L11" i="7"/>
  <c r="N11" i="7" s="1"/>
  <c r="L8" i="7"/>
  <c r="N8" i="7" s="1"/>
  <c r="N5" i="7"/>
  <c r="K149" i="7"/>
  <c r="M149" i="7" s="1"/>
  <c r="K145" i="7"/>
  <c r="M145" i="7" s="1"/>
  <c r="K141" i="7"/>
  <c r="M141" i="7" s="1"/>
  <c r="K137" i="7"/>
  <c r="M137" i="7" s="1"/>
  <c r="K133" i="7"/>
  <c r="M133" i="7" s="1"/>
  <c r="K129" i="7"/>
  <c r="M129" i="7" s="1"/>
  <c r="K125" i="7"/>
  <c r="M125" i="7" s="1"/>
  <c r="K121" i="7"/>
  <c r="M121" i="7" s="1"/>
  <c r="K117" i="7"/>
  <c r="M117" i="7" s="1"/>
  <c r="K115" i="7"/>
  <c r="M115" i="7" s="1"/>
  <c r="K114" i="7"/>
  <c r="M114" i="7" s="1"/>
  <c r="K108" i="7"/>
  <c r="M108" i="7" s="1"/>
  <c r="K104" i="7"/>
  <c r="M104" i="7" s="1"/>
  <c r="K100" i="7"/>
  <c r="M100" i="7" s="1"/>
  <c r="O100" i="7" s="1"/>
  <c r="K96" i="7"/>
  <c r="M96" i="7" s="1"/>
  <c r="K92" i="7"/>
  <c r="M92" i="7" s="1"/>
  <c r="K88" i="7"/>
  <c r="M88" i="7" s="1"/>
  <c r="K84" i="7"/>
  <c r="M84" i="7" s="1"/>
  <c r="O84" i="7" s="1"/>
  <c r="K80" i="7"/>
  <c r="M80" i="7" s="1"/>
  <c r="K76" i="7"/>
  <c r="M76" i="7" s="1"/>
  <c r="K72" i="7"/>
  <c r="M72" i="7" s="1"/>
  <c r="K68" i="7"/>
  <c r="M68" i="7" s="1"/>
  <c r="O68" i="7" s="1"/>
  <c r="K64" i="7"/>
  <c r="M64" i="7" s="1"/>
  <c r="K60" i="7"/>
  <c r="M60" i="7" s="1"/>
  <c r="K56" i="7"/>
  <c r="M56" i="7" s="1"/>
  <c r="K52" i="7"/>
  <c r="M52" i="7" s="1"/>
  <c r="O52" i="7" s="1"/>
  <c r="K48" i="7"/>
  <c r="M48" i="7" s="1"/>
  <c r="K150" i="7"/>
  <c r="K146" i="7"/>
  <c r="M146" i="7" s="1"/>
  <c r="K142" i="7"/>
  <c r="M142" i="7" s="1"/>
  <c r="K138" i="7"/>
  <c r="M138" i="7" s="1"/>
  <c r="K134" i="7"/>
  <c r="K130" i="7"/>
  <c r="M130" i="7" s="1"/>
  <c r="K126" i="7"/>
  <c r="M126" i="7" s="1"/>
  <c r="K122" i="7"/>
  <c r="M122" i="7" s="1"/>
  <c r="K118" i="7"/>
  <c r="M118" i="7" s="1"/>
  <c r="K113" i="7"/>
  <c r="M113" i="7" s="1"/>
  <c r="K112" i="7"/>
  <c r="M112" i="7" s="1"/>
  <c r="K109" i="7"/>
  <c r="M109" i="7" s="1"/>
  <c r="K105" i="7"/>
  <c r="M105" i="7" s="1"/>
  <c r="K101" i="7"/>
  <c r="M101" i="7" s="1"/>
  <c r="O101" i="7" s="1"/>
  <c r="K97" i="7"/>
  <c r="M97" i="7" s="1"/>
  <c r="K93" i="7"/>
  <c r="M93" i="7" s="1"/>
  <c r="K89" i="7"/>
  <c r="M89" i="7" s="1"/>
  <c r="K85" i="7"/>
  <c r="M85" i="7" s="1"/>
  <c r="O85" i="7" s="1"/>
  <c r="K81" i="7"/>
  <c r="M81" i="7" s="1"/>
  <c r="K77" i="7"/>
  <c r="M77" i="7" s="1"/>
  <c r="K73" i="7"/>
  <c r="M73" i="7" s="1"/>
  <c r="K69" i="7"/>
  <c r="M69" i="7" s="1"/>
  <c r="O69" i="7" s="1"/>
  <c r="K65" i="7"/>
  <c r="M65" i="7" s="1"/>
  <c r="K61" i="7"/>
  <c r="M61" i="7" s="1"/>
  <c r="K57" i="7"/>
  <c r="M57" i="7" s="1"/>
  <c r="K53" i="7"/>
  <c r="M53" i="7" s="1"/>
  <c r="O53" i="7" s="1"/>
  <c r="K49" i="7"/>
  <c r="M49" i="7" s="1"/>
  <c r="K45" i="7"/>
  <c r="M45" i="7" s="1"/>
  <c r="K44" i="7"/>
  <c r="M44" i="7" s="1"/>
  <c r="K43" i="7"/>
  <c r="M43" i="7" s="1"/>
  <c r="O43" i="7" s="1"/>
  <c r="K42" i="7"/>
  <c r="M42" i="7" s="1"/>
  <c r="K41" i="7"/>
  <c r="M41" i="7" s="1"/>
  <c r="K40" i="7"/>
  <c r="M40" i="7" s="1"/>
  <c r="K39" i="7"/>
  <c r="M39" i="7" s="1"/>
  <c r="O39" i="7" s="1"/>
  <c r="K38" i="7"/>
  <c r="M38" i="7" s="1"/>
  <c r="K37" i="7"/>
  <c r="M37" i="7" s="1"/>
  <c r="K36" i="7"/>
  <c r="M36" i="7" s="1"/>
  <c r="K35" i="7"/>
  <c r="M35" i="7" s="1"/>
  <c r="O35" i="7" s="1"/>
  <c r="K34" i="7"/>
  <c r="M34" i="7" s="1"/>
  <c r="K33" i="7"/>
  <c r="M33" i="7" s="1"/>
  <c r="K32" i="7"/>
  <c r="M32" i="7" s="1"/>
  <c r="K31" i="7"/>
  <c r="M31" i="7" s="1"/>
  <c r="K30" i="7"/>
  <c r="M30" i="7" s="1"/>
  <c r="K29" i="7"/>
  <c r="M29" i="7" s="1"/>
  <c r="K28" i="7"/>
  <c r="M28" i="7" s="1"/>
  <c r="K27" i="7"/>
  <c r="M27" i="7" s="1"/>
  <c r="K26" i="7"/>
  <c r="M26" i="7" s="1"/>
  <c r="K25" i="7"/>
  <c r="M25" i="7" s="1"/>
  <c r="K24" i="7"/>
  <c r="M24" i="7" s="1"/>
  <c r="K23" i="7"/>
  <c r="M23" i="7" s="1"/>
  <c r="K22" i="7"/>
  <c r="M22" i="7" s="1"/>
  <c r="O22" i="7" s="1"/>
  <c r="K21" i="7"/>
  <c r="M21" i="7" s="1"/>
  <c r="K20" i="7"/>
  <c r="M20" i="7" s="1"/>
  <c r="K19" i="7"/>
  <c r="M19" i="7" s="1"/>
  <c r="K18" i="7"/>
  <c r="M18" i="7" s="1"/>
  <c r="K17" i="7"/>
  <c r="M17" i="7" s="1"/>
  <c r="O17" i="7" s="1"/>
  <c r="K16" i="7"/>
  <c r="M16" i="7" s="1"/>
  <c r="K15" i="7"/>
  <c r="M15" i="7" s="1"/>
  <c r="K14" i="7"/>
  <c r="M14" i="7" s="1"/>
  <c r="O14" i="7" s="1"/>
  <c r="K13" i="7"/>
  <c r="M13" i="7" s="1"/>
  <c r="K12" i="7"/>
  <c r="M12" i="7" s="1"/>
  <c r="K11" i="7"/>
  <c r="M11" i="7" s="1"/>
  <c r="K10" i="7"/>
  <c r="M10" i="7" s="1"/>
  <c r="K147" i="7"/>
  <c r="M147" i="7" s="1"/>
  <c r="K143" i="7"/>
  <c r="M143" i="7" s="1"/>
  <c r="K139" i="7"/>
  <c r="M139" i="7" s="1"/>
  <c r="O139" i="7" s="1"/>
  <c r="K135" i="7"/>
  <c r="M135" i="7" s="1"/>
  <c r="K131" i="7"/>
  <c r="M131" i="7" s="1"/>
  <c r="K127" i="7"/>
  <c r="M127" i="7" s="1"/>
  <c r="K123" i="7"/>
  <c r="M123" i="7" s="1"/>
  <c r="K119" i="7"/>
  <c r="M119" i="7" s="1"/>
  <c r="K111" i="7"/>
  <c r="M111" i="7" s="1"/>
  <c r="K110" i="7"/>
  <c r="M110" i="7" s="1"/>
  <c r="O110" i="7" s="1"/>
  <c r="AD11" i="7"/>
  <c r="AD13" i="7"/>
  <c r="AD15" i="7"/>
  <c r="AD17" i="7"/>
  <c r="AD19" i="7"/>
  <c r="AD21" i="7"/>
  <c r="AD23" i="7"/>
  <c r="K46" i="7"/>
  <c r="M46" i="7" s="1"/>
  <c r="O46" i="7" s="1"/>
  <c r="K50" i="7"/>
  <c r="M50" i="7" s="1"/>
  <c r="K54" i="7"/>
  <c r="M54" i="7" s="1"/>
  <c r="K58" i="7"/>
  <c r="M58" i="7" s="1"/>
  <c r="K62" i="7"/>
  <c r="M62" i="7" s="1"/>
  <c r="K66" i="7"/>
  <c r="M66" i="7" s="1"/>
  <c r="K70" i="7"/>
  <c r="M70" i="7" s="1"/>
  <c r="K74" i="7"/>
  <c r="M74" i="7" s="1"/>
  <c r="K78" i="7"/>
  <c r="M78" i="7" s="1"/>
  <c r="O78" i="7" s="1"/>
  <c r="K82" i="7"/>
  <c r="M82" i="7" s="1"/>
  <c r="K86" i="7"/>
  <c r="M86" i="7" s="1"/>
  <c r="K90" i="7"/>
  <c r="M90" i="7" s="1"/>
  <c r="K94" i="7"/>
  <c r="M94" i="7" s="1"/>
  <c r="K98" i="7"/>
  <c r="M98" i="7" s="1"/>
  <c r="K102" i="7"/>
  <c r="M102" i="7" s="1"/>
  <c r="K106" i="7"/>
  <c r="M106" i="7" s="1"/>
  <c r="K7" i="7"/>
  <c r="M7" i="7" s="1"/>
  <c r="AD364" i="7"/>
  <c r="AD360" i="7"/>
  <c r="AD356" i="7"/>
  <c r="AD352" i="7"/>
  <c r="AD348" i="7"/>
  <c r="AD344" i="7"/>
  <c r="AD340" i="7"/>
  <c r="AD336" i="7"/>
  <c r="AD332" i="7"/>
  <c r="AD328" i="7"/>
  <c r="AD324" i="7"/>
  <c r="AD320" i="7"/>
  <c r="AD316" i="7"/>
  <c r="AD312" i="7"/>
  <c r="AD308" i="7"/>
  <c r="AD304" i="7"/>
  <c r="AD300" i="7"/>
  <c r="AD296" i="7"/>
  <c r="AD292" i="7"/>
  <c r="AD365" i="7"/>
  <c r="AD361" i="7"/>
  <c r="AD357" i="7"/>
  <c r="AD353" i="7"/>
  <c r="AD349" i="7"/>
  <c r="AD345" i="7"/>
  <c r="AD341" i="7"/>
  <c r="AD337" i="7"/>
  <c r="AD333" i="7"/>
  <c r="AD329" i="7"/>
  <c r="AD325" i="7"/>
  <c r="AD321" i="7"/>
  <c r="AD317" i="7"/>
  <c r="AD313" i="7"/>
  <c r="AD309" i="7"/>
  <c r="AD305" i="7"/>
  <c r="AD301" i="7"/>
  <c r="AD297" i="7"/>
  <c r="AD293" i="7"/>
  <c r="AD289" i="7"/>
  <c r="AD285" i="7"/>
  <c r="AD281" i="7"/>
  <c r="AD277" i="7"/>
  <c r="AD273" i="7"/>
  <c r="AD269" i="7"/>
  <c r="AD265" i="7"/>
  <c r="AD261" i="7"/>
  <c r="AD257" i="7"/>
  <c r="AD253" i="7"/>
  <c r="AD249" i="7"/>
  <c r="AD245" i="7"/>
  <c r="AD241" i="7"/>
  <c r="AD237" i="7"/>
  <c r="AD233" i="7"/>
  <c r="AD229" i="7"/>
  <c r="AD225" i="7"/>
  <c r="AD221" i="7"/>
  <c r="AD217" i="7"/>
  <c r="AD213" i="7"/>
  <c r="AD209" i="7"/>
  <c r="AD205" i="7"/>
  <c r="AD201" i="7"/>
  <c r="AD197" i="7"/>
  <c r="AD363" i="7"/>
  <c r="AD362" i="7"/>
  <c r="AD358" i="7"/>
  <c r="AD354" i="7"/>
  <c r="AD350" i="7"/>
  <c r="AD346" i="7"/>
  <c r="AD342" i="7"/>
  <c r="AD338" i="7"/>
  <c r="AD334" i="7"/>
  <c r="AD330" i="7"/>
  <c r="AD326" i="7"/>
  <c r="AD322" i="7"/>
  <c r="AD318" i="7"/>
  <c r="AD314" i="7"/>
  <c r="AD310" i="7"/>
  <c r="AD306" i="7"/>
  <c r="AD302" i="7"/>
  <c r="AD298" i="7"/>
  <c r="AD294" i="7"/>
  <c r="AD290" i="7"/>
  <c r="AD288" i="7"/>
  <c r="AE283" i="7"/>
  <c r="AD280" i="7"/>
  <c r="AE275" i="7"/>
  <c r="AD272" i="7"/>
  <c r="AE267" i="7"/>
  <c r="AD264" i="7"/>
  <c r="AE259" i="7"/>
  <c r="AD256" i="7"/>
  <c r="AE251" i="7"/>
  <c r="AD248" i="7"/>
  <c r="AE243" i="7"/>
  <c r="AD240" i="7"/>
  <c r="AE235" i="7"/>
  <c r="AE363" i="7"/>
  <c r="AD359" i="7"/>
  <c r="AD355" i="7"/>
  <c r="AD351" i="7"/>
  <c r="AD347" i="7"/>
  <c r="AD343" i="7"/>
  <c r="AD339" i="7"/>
  <c r="AD335" i="7"/>
  <c r="AD331" i="7"/>
  <c r="AD327" i="7"/>
  <c r="AD323" i="7"/>
  <c r="AD319" i="7"/>
  <c r="AD315" i="7"/>
  <c r="AD311" i="7"/>
  <c r="AD307" i="7"/>
  <c r="AD303" i="7"/>
  <c r="AD299" i="7"/>
  <c r="AD295" i="7"/>
  <c r="AD291" i="7"/>
  <c r="AD284" i="7"/>
  <c r="AD276" i="7"/>
  <c r="AD268" i="7"/>
  <c r="AD260" i="7"/>
  <c r="AD252" i="7"/>
  <c r="AD244" i="7"/>
  <c r="AD236" i="7"/>
  <c r="AD228" i="7"/>
  <c r="AD220" i="7"/>
  <c r="AD212" i="7"/>
  <c r="AD204" i="7"/>
  <c r="AD196" i="7"/>
  <c r="AD192" i="7"/>
  <c r="AD188" i="7"/>
  <c r="AD184" i="7"/>
  <c r="AD180" i="7"/>
  <c r="AD176" i="7"/>
  <c r="AD231" i="7"/>
  <c r="AE229" i="7"/>
  <c r="AE227" i="7"/>
  <c r="AD224" i="7"/>
  <c r="AD222" i="7"/>
  <c r="AE220" i="7"/>
  <c r="AD215" i="7"/>
  <c r="AE213" i="7"/>
  <c r="AE211" i="7"/>
  <c r="AD208" i="7"/>
  <c r="AD206" i="7"/>
  <c r="AE204" i="7"/>
  <c r="AD199" i="7"/>
  <c r="AE197" i="7"/>
  <c r="AE195" i="7"/>
  <c r="AD194" i="7"/>
  <c r="AE192" i="7"/>
  <c r="AD189" i="7"/>
  <c r="AE187" i="7"/>
  <c r="AD186" i="7"/>
  <c r="AE184" i="7"/>
  <c r="AD181" i="7"/>
  <c r="AE179" i="7"/>
  <c r="AD178" i="7"/>
  <c r="AE176" i="7"/>
  <c r="AD173" i="7"/>
  <c r="AD169" i="7"/>
  <c r="AD165" i="7"/>
  <c r="AD161" i="7"/>
  <c r="AD157" i="7"/>
  <c r="AD153" i="7"/>
  <c r="AE360" i="7"/>
  <c r="AE355" i="7"/>
  <c r="AE352" i="7"/>
  <c r="AE347" i="7"/>
  <c r="AE344" i="7"/>
  <c r="AE339" i="7"/>
  <c r="AE336" i="7"/>
  <c r="AE331" i="7"/>
  <c r="AE328" i="7"/>
  <c r="AE323" i="7"/>
  <c r="AE320" i="7"/>
  <c r="AE315" i="7"/>
  <c r="AE312" i="7"/>
  <c r="AE307" i="7"/>
  <c r="AE304" i="7"/>
  <c r="AE299" i="7"/>
  <c r="AE296" i="7"/>
  <c r="AE291" i="7"/>
  <c r="AE288" i="7"/>
  <c r="AD286" i="7"/>
  <c r="AE284" i="7"/>
  <c r="AD282" i="7"/>
  <c r="AE280" i="7"/>
  <c r="AD278" i="7"/>
  <c r="AE276" i="7"/>
  <c r="AD274" i="7"/>
  <c r="AE272" i="7"/>
  <c r="AD270" i="7"/>
  <c r="AE268" i="7"/>
  <c r="AD266" i="7"/>
  <c r="AE264" i="7"/>
  <c r="AD262" i="7"/>
  <c r="AE260" i="7"/>
  <c r="AD258" i="7"/>
  <c r="AE256" i="7"/>
  <c r="AD254" i="7"/>
  <c r="AE252" i="7"/>
  <c r="AD250" i="7"/>
  <c r="AE248" i="7"/>
  <c r="AD246" i="7"/>
  <c r="AE244" i="7"/>
  <c r="AD242" i="7"/>
  <c r="AE240" i="7"/>
  <c r="AD238" i="7"/>
  <c r="AE236" i="7"/>
  <c r="AD234" i="7"/>
  <c r="AE232" i="7"/>
  <c r="AD227" i="7"/>
  <c r="AE225" i="7"/>
  <c r="AD218" i="7"/>
  <c r="AE216" i="7"/>
  <c r="AD211" i="7"/>
  <c r="AE209" i="7"/>
  <c r="AD202" i="7"/>
  <c r="AE200" i="7"/>
  <c r="AD195" i="7"/>
  <c r="AD187" i="7"/>
  <c r="AD179" i="7"/>
  <c r="AD170" i="7"/>
  <c r="AD166" i="7"/>
  <c r="AD162" i="7"/>
  <c r="AD158" i="7"/>
  <c r="AD154" i="7"/>
  <c r="AD150" i="7"/>
  <c r="M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M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E351" i="7"/>
  <c r="AE348" i="7"/>
  <c r="AE335" i="7"/>
  <c r="AE332" i="7"/>
  <c r="AE319" i="7"/>
  <c r="AE316" i="7"/>
  <c r="AE303" i="7"/>
  <c r="AE300" i="7"/>
  <c r="AD287" i="7"/>
  <c r="AD279" i="7"/>
  <c r="AD271" i="7"/>
  <c r="AD263" i="7"/>
  <c r="AD255" i="7"/>
  <c r="AD247" i="7"/>
  <c r="AD239" i="7"/>
  <c r="AD226" i="7"/>
  <c r="AD219" i="7"/>
  <c r="AD214" i="7"/>
  <c r="AE194" i="7"/>
  <c r="AD190" i="7"/>
  <c r="AD185" i="7"/>
  <c r="AD183" i="7"/>
  <c r="AE178" i="7"/>
  <c r="AD174" i="7"/>
  <c r="AD172" i="7"/>
  <c r="AD168" i="7"/>
  <c r="AD164" i="7"/>
  <c r="AD160" i="7"/>
  <c r="AD156" i="7"/>
  <c r="AD152" i="7"/>
  <c r="AE359" i="7"/>
  <c r="AE356" i="7"/>
  <c r="AE343" i="7"/>
  <c r="AE340" i="7"/>
  <c r="AE327" i="7"/>
  <c r="AE324" i="7"/>
  <c r="AE311" i="7"/>
  <c r="AE308" i="7"/>
  <c r="AE295" i="7"/>
  <c r="AE292" i="7"/>
  <c r="AD283" i="7"/>
  <c r="AD275" i="7"/>
  <c r="AD267" i="7"/>
  <c r="AD259" i="7"/>
  <c r="AD251" i="7"/>
  <c r="AD243" i="7"/>
  <c r="AD235" i="7"/>
  <c r="AD230" i="7"/>
  <c r="AD210" i="7"/>
  <c r="AD203" i="7"/>
  <c r="AD198" i="7"/>
  <c r="AD193" i="7"/>
  <c r="AD191" i="7"/>
  <c r="AE186" i="7"/>
  <c r="AD182" i="7"/>
  <c r="AD177" i="7"/>
  <c r="AD175" i="7"/>
  <c r="AD171" i="7"/>
  <c r="AD167" i="7"/>
  <c r="AD163" i="7"/>
  <c r="AD159" i="7"/>
  <c r="AD155" i="7"/>
  <c r="AD151" i="7"/>
  <c r="AE285" i="7"/>
  <c r="AE269" i="7"/>
  <c r="AE253" i="7"/>
  <c r="AE237" i="7"/>
  <c r="AE228" i="7"/>
  <c r="AE219" i="7"/>
  <c r="AE196" i="7"/>
  <c r="AE183" i="7"/>
  <c r="AE180" i="7"/>
  <c r="AE168" i="7"/>
  <c r="AE165" i="7"/>
  <c r="AE160" i="7"/>
  <c r="AE157" i="7"/>
  <c r="AE152" i="7"/>
  <c r="N122" i="7"/>
  <c r="AE115" i="7"/>
  <c r="AD109" i="7"/>
  <c r="AE106" i="7"/>
  <c r="AD105" i="7"/>
  <c r="AE102" i="7"/>
  <c r="AD101" i="7"/>
  <c r="AE98" i="7"/>
  <c r="AD97" i="7"/>
  <c r="AE94" i="7"/>
  <c r="AD93" i="7"/>
  <c r="AE90" i="7"/>
  <c r="AD89" i="7"/>
  <c r="AE86" i="7"/>
  <c r="AD85" i="7"/>
  <c r="AE82" i="7"/>
  <c r="AD81" i="7"/>
  <c r="AE78" i="7"/>
  <c r="AD77" i="7"/>
  <c r="AE74" i="7"/>
  <c r="AD73" i="7"/>
  <c r="AE70" i="7"/>
  <c r="AD69" i="7"/>
  <c r="AE66" i="7"/>
  <c r="N66" i="7"/>
  <c r="AD65" i="7"/>
  <c r="AE62" i="7"/>
  <c r="AD61" i="7"/>
  <c r="AE58" i="7"/>
  <c r="AD57" i="7"/>
  <c r="AE54" i="7"/>
  <c r="N54" i="7"/>
  <c r="AD53" i="7"/>
  <c r="AE50" i="7"/>
  <c r="AD49" i="7"/>
  <c r="AE46" i="7"/>
  <c r="AD45" i="7"/>
  <c r="AE281" i="7"/>
  <c r="AE265" i="7"/>
  <c r="AE249" i="7"/>
  <c r="AE233" i="7"/>
  <c r="AE224" i="7"/>
  <c r="AD216" i="7"/>
  <c r="AD207" i="7"/>
  <c r="AE201" i="7"/>
  <c r="AE107" i="7"/>
  <c r="AD106" i="7"/>
  <c r="AE103" i="7"/>
  <c r="AD102" i="7"/>
  <c r="AE99" i="7"/>
  <c r="AD98" i="7"/>
  <c r="AE95" i="7"/>
  <c r="AD94" i="7"/>
  <c r="AE91" i="7"/>
  <c r="AD90" i="7"/>
  <c r="AE87" i="7"/>
  <c r="AD86" i="7"/>
  <c r="AE83" i="7"/>
  <c r="AD82" i="7"/>
  <c r="AE79" i="7"/>
  <c r="AD78" i="7"/>
  <c r="AE75" i="7"/>
  <c r="AD74" i="7"/>
  <c r="AE71" i="7"/>
  <c r="AD70" i="7"/>
  <c r="AE67" i="7"/>
  <c r="AD66" i="7"/>
  <c r="AE63" i="7"/>
  <c r="AD62" i="7"/>
  <c r="AE59" i="7"/>
  <c r="AD58" i="7"/>
  <c r="AE55" i="7"/>
  <c r="AD54" i="7"/>
  <c r="AE51" i="7"/>
  <c r="AD50" i="7"/>
  <c r="AE47" i="7"/>
  <c r="AD46" i="7"/>
  <c r="AD8" i="7"/>
  <c r="AD7" i="7"/>
  <c r="AD6" i="7"/>
  <c r="AD5" i="7"/>
  <c r="AE277" i="7"/>
  <c r="AE261" i="7"/>
  <c r="AE245" i="7"/>
  <c r="AE212" i="7"/>
  <c r="AE203" i="7"/>
  <c r="AE191" i="7"/>
  <c r="AE188" i="7"/>
  <c r="AE175" i="7"/>
  <c r="AE172" i="7"/>
  <c r="AE169" i="7"/>
  <c r="AE164" i="7"/>
  <c r="AE161" i="7"/>
  <c r="AE156" i="7"/>
  <c r="AE153" i="7"/>
  <c r="AE108" i="7"/>
  <c r="AE26" i="7"/>
  <c r="AD27" i="7"/>
  <c r="AE30" i="7"/>
  <c r="AD31" i="7"/>
  <c r="N33" i="7"/>
  <c r="AE34" i="7"/>
  <c r="AD35" i="7"/>
  <c r="AE38" i="7"/>
  <c r="AD39" i="7"/>
  <c r="AE42" i="7"/>
  <c r="AD43" i="7"/>
  <c r="AD108" i="7"/>
  <c r="AE110" i="7"/>
  <c r="K120" i="7"/>
  <c r="M120" i="7" s="1"/>
  <c r="AE122" i="7"/>
  <c r="K128" i="7"/>
  <c r="M128" i="7" s="1"/>
  <c r="AE130" i="7"/>
  <c r="K136" i="7"/>
  <c r="M136" i="7" s="1"/>
  <c r="K144" i="7"/>
  <c r="M144" i="7" s="1"/>
  <c r="AE217" i="7"/>
  <c r="AE257" i="7"/>
  <c r="AD232" i="7"/>
  <c r="AE273" i="7"/>
  <c r="AE112" i="7"/>
  <c r="AE117" i="7"/>
  <c r="AE121" i="7"/>
  <c r="AE125" i="7"/>
  <c r="AE129" i="7"/>
  <c r="AE133" i="7"/>
  <c r="AE137" i="7"/>
  <c r="AE151" i="7"/>
  <c r="AE159" i="7"/>
  <c r="AE167" i="7"/>
  <c r="AE182" i="7"/>
  <c r="AE185" i="7"/>
  <c r="AE221" i="7"/>
  <c r="AE114" i="7"/>
  <c r="AE116" i="7"/>
  <c r="AE120" i="7"/>
  <c r="AE124" i="7"/>
  <c r="AE128" i="7"/>
  <c r="AE132" i="7"/>
  <c r="AE136" i="7"/>
  <c r="AE119" i="7"/>
  <c r="AE123" i="7"/>
  <c r="AE127" i="7"/>
  <c r="AE131" i="7"/>
  <c r="AE135" i="7"/>
  <c r="AE155" i="7"/>
  <c r="AE163" i="7"/>
  <c r="AE171" i="7"/>
  <c r="AE174" i="7"/>
  <c r="AE177" i="7"/>
  <c r="AE190" i="7"/>
  <c r="AE193" i="7"/>
  <c r="AE205" i="7"/>
  <c r="AE218" i="7"/>
  <c r="AE223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4" i="7"/>
  <c r="AE158" i="7"/>
  <c r="AE162" i="7"/>
  <c r="AE166" i="7"/>
  <c r="AE170" i="7"/>
  <c r="AE202" i="7"/>
  <c r="AE207" i="7"/>
  <c r="AE234" i="7"/>
  <c r="AE173" i="7"/>
  <c r="AE181" i="7"/>
  <c r="AE189" i="7"/>
  <c r="AE199" i="7"/>
  <c r="AE215" i="7"/>
  <c r="AE231" i="7"/>
  <c r="AE294" i="7"/>
  <c r="AE302" i="7"/>
  <c r="AE310" i="7"/>
  <c r="AE318" i="7"/>
  <c r="AE326" i="7"/>
  <c r="AE334" i="7"/>
  <c r="AE342" i="7"/>
  <c r="AE350" i="7"/>
  <c r="AE358" i="7"/>
  <c r="AE364" i="7"/>
  <c r="AE210" i="7"/>
  <c r="AE226" i="7"/>
  <c r="AE239" i="7"/>
  <c r="AE247" i="7"/>
  <c r="AE255" i="7"/>
  <c r="AE263" i="7"/>
  <c r="AE271" i="7"/>
  <c r="AE279" i="7"/>
  <c r="AE287" i="7"/>
  <c r="AE198" i="7"/>
  <c r="AE206" i="7"/>
  <c r="AE214" i="7"/>
  <c r="AE222" i="7"/>
  <c r="AE230" i="7"/>
  <c r="AE238" i="7"/>
  <c r="AE246" i="7"/>
  <c r="AE254" i="7"/>
  <c r="AE262" i="7"/>
  <c r="AE270" i="7"/>
  <c r="AE278" i="7"/>
  <c r="AE286" i="7"/>
  <c r="AE289" i="7"/>
  <c r="AE293" i="7"/>
  <c r="AE297" i="7"/>
  <c r="AE301" i="7"/>
  <c r="AE305" i="7"/>
  <c r="AE309" i="7"/>
  <c r="AE313" i="7"/>
  <c r="AE317" i="7"/>
  <c r="AE321" i="7"/>
  <c r="AE325" i="7"/>
  <c r="AE329" i="7"/>
  <c r="AE333" i="7"/>
  <c r="AE337" i="7"/>
  <c r="AE341" i="7"/>
  <c r="AE345" i="7"/>
  <c r="AE349" i="7"/>
  <c r="AE353" i="7"/>
  <c r="AE357" i="7"/>
  <c r="AE361" i="7"/>
  <c r="AE242" i="7"/>
  <c r="AE250" i="7"/>
  <c r="AE258" i="7"/>
  <c r="AE266" i="7"/>
  <c r="AE274" i="7"/>
  <c r="AE282" i="7"/>
  <c r="AE365" i="7"/>
  <c r="AG142" i="3"/>
  <c r="AA137" i="2"/>
  <c r="AB6" i="3"/>
  <c r="AC6" i="3" s="1"/>
  <c r="X6" i="3"/>
  <c r="Y6" i="3" s="1"/>
  <c r="J5" i="3" s="1"/>
  <c r="AB5" i="3"/>
  <c r="AC5" i="3" s="1"/>
  <c r="X5" i="3"/>
  <c r="Y5" i="3" s="1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AG365" i="3"/>
  <c r="AG364" i="3"/>
  <c r="AG363" i="3"/>
  <c r="AG362" i="3"/>
  <c r="AG361" i="3"/>
  <c r="AG360" i="3"/>
  <c r="AG359" i="3"/>
  <c r="AG358" i="3"/>
  <c r="AG357" i="3"/>
  <c r="AG356" i="3"/>
  <c r="AG355" i="3"/>
  <c r="AG354" i="3"/>
  <c r="AG353" i="3"/>
  <c r="AG352" i="3"/>
  <c r="AG351" i="3"/>
  <c r="AG350" i="3"/>
  <c r="AG349" i="3"/>
  <c r="AG348" i="3"/>
  <c r="AG347" i="3"/>
  <c r="AG346" i="3"/>
  <c r="AG345" i="3"/>
  <c r="AG344" i="3"/>
  <c r="AG343" i="3"/>
  <c r="AG342" i="3"/>
  <c r="AG341" i="3"/>
  <c r="AG340" i="3"/>
  <c r="AG339" i="3"/>
  <c r="AG338" i="3"/>
  <c r="AG337" i="3"/>
  <c r="AG336" i="3"/>
  <c r="AG335" i="3"/>
  <c r="AG334" i="3"/>
  <c r="AG333" i="3"/>
  <c r="AG332" i="3"/>
  <c r="AG331" i="3"/>
  <c r="AG330" i="3"/>
  <c r="AG329" i="3"/>
  <c r="AG328" i="3"/>
  <c r="AG327" i="3"/>
  <c r="AG326" i="3"/>
  <c r="AG325" i="3"/>
  <c r="AG324" i="3"/>
  <c r="AG323" i="3"/>
  <c r="AG322" i="3"/>
  <c r="AG321" i="3"/>
  <c r="AG320" i="3"/>
  <c r="AG319" i="3"/>
  <c r="AG318" i="3"/>
  <c r="AG317" i="3"/>
  <c r="AG316" i="3"/>
  <c r="AG315" i="3"/>
  <c r="AG314" i="3"/>
  <c r="AG313" i="3"/>
  <c r="AG312" i="3"/>
  <c r="AG311" i="3"/>
  <c r="AG310" i="3"/>
  <c r="AG309" i="3"/>
  <c r="AG308" i="3"/>
  <c r="AG307" i="3"/>
  <c r="AG306" i="3"/>
  <c r="AG305" i="3"/>
  <c r="AG304" i="3"/>
  <c r="AG303" i="3"/>
  <c r="AG302" i="3"/>
  <c r="AG301" i="3"/>
  <c r="AG300" i="3"/>
  <c r="AG299" i="3"/>
  <c r="AG298" i="3"/>
  <c r="AG297" i="3"/>
  <c r="AG296" i="3"/>
  <c r="AG295" i="3"/>
  <c r="AG294" i="3"/>
  <c r="AG293" i="3"/>
  <c r="AG292" i="3"/>
  <c r="AG291" i="3"/>
  <c r="AG290" i="3"/>
  <c r="AG289" i="3"/>
  <c r="AG288" i="3"/>
  <c r="AG287" i="3"/>
  <c r="AG286" i="3"/>
  <c r="AG285" i="3"/>
  <c r="AG284" i="3"/>
  <c r="AG283" i="3"/>
  <c r="AG282" i="3"/>
  <c r="AG281" i="3"/>
  <c r="AG280" i="3"/>
  <c r="AG279" i="3"/>
  <c r="AG278" i="3"/>
  <c r="AG277" i="3"/>
  <c r="AG276" i="3"/>
  <c r="AG275" i="3"/>
  <c r="AG274" i="3"/>
  <c r="AG273" i="3"/>
  <c r="AG272" i="3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C9" i="3"/>
  <c r="AH217" i="3" s="1"/>
  <c r="AG8" i="3"/>
  <c r="AG7" i="3"/>
  <c r="AG6" i="3"/>
  <c r="AG5" i="3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5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C9" i="2"/>
  <c r="L8" i="2"/>
  <c r="L7" i="2"/>
  <c r="L6" i="2"/>
  <c r="L5" i="2"/>
  <c r="V6" i="2"/>
  <c r="V5" i="2"/>
  <c r="R6" i="2"/>
  <c r="S6" i="2" s="1"/>
  <c r="R5" i="2"/>
  <c r="S5" i="2" s="1"/>
  <c r="O124" i="10" l="1"/>
  <c r="O102" i="10"/>
  <c r="O130" i="10"/>
  <c r="O123" i="10"/>
  <c r="O150" i="10"/>
  <c r="O138" i="10"/>
  <c r="O27" i="10"/>
  <c r="O26" i="10"/>
  <c r="O46" i="10"/>
  <c r="O62" i="10"/>
  <c r="O78" i="10"/>
  <c r="O94" i="10"/>
  <c r="O43" i="10"/>
  <c r="O59" i="10"/>
  <c r="O83" i="10"/>
  <c r="O145" i="10"/>
  <c r="O12" i="10"/>
  <c r="O44" i="10"/>
  <c r="O76" i="10"/>
  <c r="O108" i="10"/>
  <c r="O73" i="10"/>
  <c r="O113" i="10"/>
  <c r="O149" i="10"/>
  <c r="O139" i="10"/>
  <c r="O136" i="10"/>
  <c r="O104" i="10"/>
  <c r="O39" i="10"/>
  <c r="O31" i="10"/>
  <c r="O23" i="10"/>
  <c r="O15" i="10"/>
  <c r="O8" i="10"/>
  <c r="O118" i="10"/>
  <c r="O96" i="10"/>
  <c r="O121" i="10"/>
  <c r="O111" i="10"/>
  <c r="O143" i="10"/>
  <c r="O7" i="10"/>
  <c r="O119" i="10"/>
  <c r="O103" i="10"/>
  <c r="O10" i="10"/>
  <c r="O42" i="10"/>
  <c r="O50" i="10"/>
  <c r="O58" i="10"/>
  <c r="O66" i="10"/>
  <c r="O74" i="10"/>
  <c r="O82" i="10"/>
  <c r="O90" i="10"/>
  <c r="O110" i="10"/>
  <c r="O47" i="10"/>
  <c r="O55" i="10"/>
  <c r="O63" i="10"/>
  <c r="O71" i="10"/>
  <c r="O79" i="10"/>
  <c r="O87" i="10"/>
  <c r="O112" i="10"/>
  <c r="O142" i="10"/>
  <c r="O135" i="10"/>
  <c r="O20" i="10"/>
  <c r="O36" i="10"/>
  <c r="O52" i="10"/>
  <c r="O68" i="10"/>
  <c r="O84" i="10"/>
  <c r="O100" i="10"/>
  <c r="O116" i="10"/>
  <c r="O132" i="10"/>
  <c r="O49" i="10"/>
  <c r="O65" i="10"/>
  <c r="O81" i="10"/>
  <c r="O97" i="10"/>
  <c r="O129" i="10"/>
  <c r="O99" i="10"/>
  <c r="O115" i="10"/>
  <c r="O131" i="10"/>
  <c r="O147" i="10"/>
  <c r="O17" i="10"/>
  <c r="O117" i="10"/>
  <c r="O38" i="10"/>
  <c r="O30" i="10"/>
  <c r="O22" i="10"/>
  <c r="O14" i="10"/>
  <c r="O54" i="10"/>
  <c r="O70" i="10"/>
  <c r="O86" i="10"/>
  <c r="O126" i="10"/>
  <c r="O51" i="10"/>
  <c r="O67" i="10"/>
  <c r="O75" i="10"/>
  <c r="O91" i="10"/>
  <c r="O128" i="10"/>
  <c r="O125" i="10"/>
  <c r="O28" i="10"/>
  <c r="O60" i="10"/>
  <c r="O92" i="10"/>
  <c r="O57" i="10"/>
  <c r="O89" i="10"/>
  <c r="O146" i="10"/>
  <c r="O107" i="10"/>
  <c r="O33" i="10"/>
  <c r="O120" i="10"/>
  <c r="O35" i="10"/>
  <c r="O19" i="10"/>
  <c r="O11" i="10"/>
  <c r="O18" i="10"/>
  <c r="O137" i="10"/>
  <c r="O16" i="10"/>
  <c r="O32" i="10"/>
  <c r="O48" i="10"/>
  <c r="O64" i="10"/>
  <c r="O80" i="10"/>
  <c r="O98" i="10"/>
  <c r="O114" i="10"/>
  <c r="O45" i="10"/>
  <c r="O61" i="10"/>
  <c r="O77" i="10"/>
  <c r="O93" i="10"/>
  <c r="O148" i="10"/>
  <c r="O95" i="10"/>
  <c r="O127" i="10"/>
  <c r="O25" i="10"/>
  <c r="O101" i="10"/>
  <c r="O9" i="10"/>
  <c r="O144" i="10"/>
  <c r="O37" i="10"/>
  <c r="O29" i="10"/>
  <c r="O21" i="10"/>
  <c r="O13" i="10"/>
  <c r="O34" i="10"/>
  <c r="O109" i="10"/>
  <c r="O133" i="10"/>
  <c r="O6" i="10"/>
  <c r="O24" i="10"/>
  <c r="O40" i="10"/>
  <c r="O56" i="10"/>
  <c r="O72" i="10"/>
  <c r="O88" i="10"/>
  <c r="O106" i="10"/>
  <c r="O122" i="10"/>
  <c r="O140" i="10"/>
  <c r="O53" i="10"/>
  <c r="O69" i="10"/>
  <c r="O85" i="10"/>
  <c r="O105" i="10"/>
  <c r="O134" i="10"/>
  <c r="O141" i="10"/>
  <c r="O41" i="10"/>
  <c r="O5" i="10"/>
  <c r="O8" i="9"/>
  <c r="AB137" i="2"/>
  <c r="J122" i="3"/>
  <c r="J102" i="3"/>
  <c r="L102" i="3" s="1"/>
  <c r="O102" i="3" s="1"/>
  <c r="J86" i="3"/>
  <c r="J62" i="3"/>
  <c r="J42" i="3"/>
  <c r="J22" i="3"/>
  <c r="L22" i="3" s="1"/>
  <c r="O22" i="3" s="1"/>
  <c r="AH142" i="3"/>
  <c r="O180" i="7"/>
  <c r="O172" i="7"/>
  <c r="O164" i="7"/>
  <c r="O156" i="7"/>
  <c r="O159" i="7"/>
  <c r="J126" i="3"/>
  <c r="J106" i="3"/>
  <c r="L106" i="3" s="1"/>
  <c r="O106" i="3" s="1"/>
  <c r="J74" i="3"/>
  <c r="J137" i="3"/>
  <c r="J133" i="3"/>
  <c r="J129" i="3"/>
  <c r="L129" i="3" s="1"/>
  <c r="O129" i="3" s="1"/>
  <c r="J125" i="3"/>
  <c r="J121" i="3"/>
  <c r="J117" i="3"/>
  <c r="J113" i="3"/>
  <c r="L113" i="3" s="1"/>
  <c r="O113" i="3" s="1"/>
  <c r="J109" i="3"/>
  <c r="J105" i="3"/>
  <c r="J101" i="3"/>
  <c r="J97" i="3"/>
  <c r="L97" i="3" s="1"/>
  <c r="O97" i="3" s="1"/>
  <c r="J93" i="3"/>
  <c r="J89" i="3"/>
  <c r="J85" i="3"/>
  <c r="J81" i="3"/>
  <c r="L81" i="3" s="1"/>
  <c r="O81" i="3" s="1"/>
  <c r="J77" i="3"/>
  <c r="J73" i="3"/>
  <c r="J69" i="3"/>
  <c r="J65" i="3"/>
  <c r="L65" i="3" s="1"/>
  <c r="O65" i="3" s="1"/>
  <c r="J61" i="3"/>
  <c r="J57" i="3"/>
  <c r="J53" i="3"/>
  <c r="J49" i="3"/>
  <c r="L49" i="3" s="1"/>
  <c r="O49" i="3" s="1"/>
  <c r="J45" i="3"/>
  <c r="J41" i="3"/>
  <c r="J37" i="3"/>
  <c r="J33" i="3"/>
  <c r="L33" i="3" s="1"/>
  <c r="O33" i="3" s="1"/>
  <c r="J29" i="3"/>
  <c r="J25" i="3"/>
  <c r="J21" i="3"/>
  <c r="J17" i="3"/>
  <c r="L17" i="3" s="1"/>
  <c r="O17" i="3" s="1"/>
  <c r="J13" i="3"/>
  <c r="J9" i="3"/>
  <c r="AI142" i="3"/>
  <c r="O58" i="9"/>
  <c r="O74" i="9"/>
  <c r="O90" i="9"/>
  <c r="O178" i="7"/>
  <c r="O171" i="7"/>
  <c r="O155" i="7"/>
  <c r="J134" i="3"/>
  <c r="J118" i="3"/>
  <c r="J110" i="3"/>
  <c r="L110" i="3" s="1"/>
  <c r="O110" i="3" s="1"/>
  <c r="J94" i="3"/>
  <c r="J82" i="3"/>
  <c r="J70" i="3"/>
  <c r="J58" i="3"/>
  <c r="L58" i="3" s="1"/>
  <c r="O58" i="3" s="1"/>
  <c r="J50" i="3"/>
  <c r="J38" i="3"/>
  <c r="J30" i="3"/>
  <c r="J14" i="3"/>
  <c r="L14" i="3" s="1"/>
  <c r="O14" i="3" s="1"/>
  <c r="J6" i="3"/>
  <c r="J140" i="3"/>
  <c r="J136" i="3"/>
  <c r="J132" i="3"/>
  <c r="L132" i="3" s="1"/>
  <c r="O132" i="3" s="1"/>
  <c r="J128" i="3"/>
  <c r="J124" i="3"/>
  <c r="J120" i="3"/>
  <c r="J116" i="3"/>
  <c r="L116" i="3" s="1"/>
  <c r="O116" i="3" s="1"/>
  <c r="J112" i="3"/>
  <c r="J108" i="3"/>
  <c r="J104" i="3"/>
  <c r="J100" i="3"/>
  <c r="L100" i="3" s="1"/>
  <c r="O100" i="3" s="1"/>
  <c r="J96" i="3"/>
  <c r="J92" i="3"/>
  <c r="J88" i="3"/>
  <c r="J84" i="3"/>
  <c r="L84" i="3" s="1"/>
  <c r="O84" i="3" s="1"/>
  <c r="J80" i="3"/>
  <c r="J76" i="3"/>
  <c r="J72" i="3"/>
  <c r="J68" i="3"/>
  <c r="L68" i="3" s="1"/>
  <c r="O68" i="3" s="1"/>
  <c r="J64" i="3"/>
  <c r="J60" i="3"/>
  <c r="J56" i="3"/>
  <c r="J52" i="3"/>
  <c r="L52" i="3" s="1"/>
  <c r="O52" i="3" s="1"/>
  <c r="J48" i="3"/>
  <c r="J44" i="3"/>
  <c r="J40" i="3"/>
  <c r="J36" i="3"/>
  <c r="L36" i="3" s="1"/>
  <c r="O36" i="3" s="1"/>
  <c r="J32" i="3"/>
  <c r="J28" i="3"/>
  <c r="J24" i="3"/>
  <c r="J20" i="3"/>
  <c r="L20" i="3" s="1"/>
  <c r="O20" i="3" s="1"/>
  <c r="J16" i="3"/>
  <c r="J12" i="3"/>
  <c r="J8" i="3"/>
  <c r="AC137" i="2"/>
  <c r="O5" i="9"/>
  <c r="O62" i="9"/>
  <c r="O78" i="9"/>
  <c r="O94" i="9"/>
  <c r="O176" i="7"/>
  <c r="O168" i="7"/>
  <c r="O160" i="7"/>
  <c r="O152" i="7"/>
  <c r="O175" i="7"/>
  <c r="O183" i="7"/>
  <c r="O167" i="7"/>
  <c r="O151" i="7"/>
  <c r="J138" i="3"/>
  <c r="J130" i="3"/>
  <c r="J114" i="3"/>
  <c r="J98" i="3"/>
  <c r="J90" i="3"/>
  <c r="J78" i="3"/>
  <c r="J66" i="3"/>
  <c r="J54" i="3"/>
  <c r="L54" i="3" s="1"/>
  <c r="O54" i="3" s="1"/>
  <c r="J46" i="3"/>
  <c r="J34" i="3"/>
  <c r="J26" i="3"/>
  <c r="J18" i="3"/>
  <c r="L18" i="3" s="1"/>
  <c r="O18" i="3" s="1"/>
  <c r="J10" i="3"/>
  <c r="J139" i="3"/>
  <c r="J135" i="3"/>
  <c r="J131" i="3"/>
  <c r="L131" i="3" s="1"/>
  <c r="O131" i="3" s="1"/>
  <c r="J127" i="3"/>
  <c r="J123" i="3"/>
  <c r="J119" i="3"/>
  <c r="J115" i="3"/>
  <c r="L115" i="3" s="1"/>
  <c r="O115" i="3" s="1"/>
  <c r="J111" i="3"/>
  <c r="J107" i="3"/>
  <c r="J103" i="3"/>
  <c r="J99" i="3"/>
  <c r="L99" i="3" s="1"/>
  <c r="O99" i="3" s="1"/>
  <c r="J95" i="3"/>
  <c r="J91" i="3"/>
  <c r="J87" i="3"/>
  <c r="J83" i="3"/>
  <c r="L83" i="3" s="1"/>
  <c r="O83" i="3" s="1"/>
  <c r="J79" i="3"/>
  <c r="J75" i="3"/>
  <c r="J71" i="3"/>
  <c r="J67" i="3"/>
  <c r="L67" i="3" s="1"/>
  <c r="O67" i="3" s="1"/>
  <c r="J63" i="3"/>
  <c r="J59" i="3"/>
  <c r="J55" i="3"/>
  <c r="J51" i="3"/>
  <c r="L51" i="3" s="1"/>
  <c r="O51" i="3" s="1"/>
  <c r="J47" i="3"/>
  <c r="J43" i="3"/>
  <c r="J39" i="3"/>
  <c r="J35" i="3"/>
  <c r="L35" i="3" s="1"/>
  <c r="O35" i="3" s="1"/>
  <c r="J31" i="3"/>
  <c r="J27" i="3"/>
  <c r="J23" i="3"/>
  <c r="J19" i="3"/>
  <c r="L19" i="3" s="1"/>
  <c r="O19" i="3" s="1"/>
  <c r="J15" i="3"/>
  <c r="J11" i="3"/>
  <c r="J7" i="3"/>
  <c r="O50" i="9"/>
  <c r="O66" i="9"/>
  <c r="O82" i="9"/>
  <c r="O98" i="9"/>
  <c r="O170" i="7"/>
  <c r="O179" i="7"/>
  <c r="O163" i="7"/>
  <c r="O148" i="9"/>
  <c r="O132" i="9"/>
  <c r="O144" i="9"/>
  <c r="O125" i="9"/>
  <c r="O52" i="9"/>
  <c r="O76" i="9"/>
  <c r="O84" i="9"/>
  <c r="O113" i="9"/>
  <c r="O48" i="9"/>
  <c r="O72" i="9"/>
  <c r="O80" i="9"/>
  <c r="O104" i="9"/>
  <c r="O120" i="9"/>
  <c r="O146" i="9"/>
  <c r="O129" i="9"/>
  <c r="O17" i="9"/>
  <c r="O25" i="9"/>
  <c r="O33" i="9"/>
  <c r="O41" i="9"/>
  <c r="O108" i="9"/>
  <c r="O147" i="9"/>
  <c r="O116" i="9"/>
  <c r="O10" i="9"/>
  <c r="O13" i="9"/>
  <c r="O21" i="9"/>
  <c r="O29" i="9"/>
  <c r="O37" i="9"/>
  <c r="O45" i="9"/>
  <c r="O128" i="9"/>
  <c r="O117" i="9"/>
  <c r="O150" i="9"/>
  <c r="O121" i="9"/>
  <c r="O124" i="9"/>
  <c r="O136" i="9"/>
  <c r="O46" i="9"/>
  <c r="O42" i="9"/>
  <c r="O38" i="9"/>
  <c r="O34" i="9"/>
  <c r="O30" i="9"/>
  <c r="O26" i="9"/>
  <c r="O22" i="9"/>
  <c r="O18" i="9"/>
  <c r="O14" i="9"/>
  <c r="O87" i="7"/>
  <c r="O15" i="7"/>
  <c r="O23" i="7"/>
  <c r="O27" i="7"/>
  <c r="O31" i="7"/>
  <c r="O129" i="7"/>
  <c r="O121" i="7"/>
  <c r="O137" i="7"/>
  <c r="O67" i="7"/>
  <c r="O120" i="7"/>
  <c r="O54" i="7"/>
  <c r="O71" i="7"/>
  <c r="O95" i="7"/>
  <c r="O59" i="7"/>
  <c r="O75" i="7"/>
  <c r="O79" i="7"/>
  <c r="O83" i="7"/>
  <c r="O86" i="7"/>
  <c r="O142" i="7"/>
  <c r="O146" i="7"/>
  <c r="O130" i="7"/>
  <c r="O21" i="7"/>
  <c r="O9" i="7"/>
  <c r="O91" i="7"/>
  <c r="O150" i="7"/>
  <c r="O55" i="7"/>
  <c r="O103" i="7"/>
  <c r="O123" i="7"/>
  <c r="O56" i="7"/>
  <c r="O104" i="7"/>
  <c r="O138" i="7"/>
  <c r="O76" i="7"/>
  <c r="O92" i="7"/>
  <c r="O114" i="7"/>
  <c r="O11" i="7"/>
  <c r="O19" i="7"/>
  <c r="O72" i="7"/>
  <c r="O88" i="7"/>
  <c r="O131" i="7"/>
  <c r="O48" i="7"/>
  <c r="O64" i="7"/>
  <c r="O80" i="7"/>
  <c r="O96" i="7"/>
  <c r="O47" i="7"/>
  <c r="O51" i="7"/>
  <c r="O63" i="7"/>
  <c r="O99" i="7"/>
  <c r="O107" i="7"/>
  <c r="O60" i="9"/>
  <c r="O64" i="9"/>
  <c r="O88" i="9"/>
  <c r="O92" i="9"/>
  <c r="O100" i="9"/>
  <c r="O112" i="9"/>
  <c r="O71" i="9"/>
  <c r="O103" i="9"/>
  <c r="O133" i="9"/>
  <c r="O134" i="9"/>
  <c r="O6" i="9"/>
  <c r="O137" i="9"/>
  <c r="O141" i="9"/>
  <c r="O56" i="9"/>
  <c r="O68" i="9"/>
  <c r="O96" i="9"/>
  <c r="O55" i="9"/>
  <c r="O87" i="9"/>
  <c r="O11" i="9"/>
  <c r="O15" i="9"/>
  <c r="O19" i="9"/>
  <c r="O23" i="9"/>
  <c r="O27" i="9"/>
  <c r="O31" i="9"/>
  <c r="O35" i="9"/>
  <c r="O39" i="9"/>
  <c r="O43" i="9"/>
  <c r="O47" i="9"/>
  <c r="O63" i="9"/>
  <c r="O79" i="9"/>
  <c r="O95" i="9"/>
  <c r="O122" i="9"/>
  <c r="O118" i="9"/>
  <c r="O140" i="9"/>
  <c r="O7" i="9"/>
  <c r="O106" i="9"/>
  <c r="O138" i="9"/>
  <c r="O115" i="9"/>
  <c r="O131" i="9"/>
  <c r="O51" i="9"/>
  <c r="O59" i="9"/>
  <c r="O67" i="9"/>
  <c r="O75" i="9"/>
  <c r="O83" i="9"/>
  <c r="O91" i="9"/>
  <c r="O99" i="9"/>
  <c r="O139" i="9"/>
  <c r="O110" i="9"/>
  <c r="O126" i="9"/>
  <c r="O142" i="9"/>
  <c r="O145" i="9"/>
  <c r="O107" i="9"/>
  <c r="O109" i="9"/>
  <c r="O123" i="9"/>
  <c r="O143" i="9"/>
  <c r="O105" i="9"/>
  <c r="O114" i="9"/>
  <c r="O130" i="9"/>
  <c r="O149" i="9"/>
  <c r="O111" i="9"/>
  <c r="O119" i="9"/>
  <c r="O127" i="9"/>
  <c r="O135" i="9"/>
  <c r="O101" i="9"/>
  <c r="O97" i="9"/>
  <c r="O93" i="9"/>
  <c r="O89" i="9"/>
  <c r="O85" i="9"/>
  <c r="O81" i="9"/>
  <c r="O77" i="9"/>
  <c r="O73" i="9"/>
  <c r="O69" i="9"/>
  <c r="O65" i="9"/>
  <c r="O61" i="9"/>
  <c r="O57" i="9"/>
  <c r="O53" i="9"/>
  <c r="O49" i="9"/>
  <c r="O9" i="9"/>
  <c r="O143" i="7"/>
  <c r="O98" i="7"/>
  <c r="O66" i="7"/>
  <c r="O62" i="7"/>
  <c r="O122" i="7"/>
  <c r="O13" i="7"/>
  <c r="O70" i="7"/>
  <c r="O102" i="7"/>
  <c r="O141" i="7"/>
  <c r="O147" i="7"/>
  <c r="O106" i="7"/>
  <c r="O90" i="7"/>
  <c r="O74" i="7"/>
  <c r="O58" i="7"/>
  <c r="O45" i="7"/>
  <c r="O61" i="7"/>
  <c r="O77" i="7"/>
  <c r="O93" i="7"/>
  <c r="O109" i="7"/>
  <c r="O140" i="7"/>
  <c r="O144" i="7"/>
  <c r="O148" i="7"/>
  <c r="O82" i="7"/>
  <c r="O50" i="7"/>
  <c r="O94" i="7"/>
  <c r="O136" i="7"/>
  <c r="O5" i="7"/>
  <c r="O10" i="7"/>
  <c r="O18" i="7"/>
  <c r="O112" i="7"/>
  <c r="O116" i="7"/>
  <c r="O118" i="7"/>
  <c r="O124" i="7"/>
  <c r="O126" i="7"/>
  <c r="O128" i="7"/>
  <c r="O132" i="7"/>
  <c r="O134" i="7"/>
  <c r="O6" i="7"/>
  <c r="O8" i="7"/>
  <c r="O49" i="7"/>
  <c r="O57" i="7"/>
  <c r="O65" i="7"/>
  <c r="O73" i="7"/>
  <c r="O81" i="7"/>
  <c r="O89" i="7"/>
  <c r="O97" i="7"/>
  <c r="O105" i="7"/>
  <c r="O12" i="7"/>
  <c r="O16" i="7"/>
  <c r="O20" i="7"/>
  <c r="O24" i="7"/>
  <c r="O28" i="7"/>
  <c r="O32" i="7"/>
  <c r="O36" i="7"/>
  <c r="O40" i="7"/>
  <c r="O44" i="7"/>
  <c r="O60" i="7"/>
  <c r="O108" i="7"/>
  <c r="O111" i="7"/>
  <c r="O113" i="7"/>
  <c r="O115" i="7"/>
  <c r="O117" i="7"/>
  <c r="O119" i="7"/>
  <c r="O125" i="7"/>
  <c r="O127" i="7"/>
  <c r="O133" i="7"/>
  <c r="O135" i="7"/>
  <c r="O145" i="7"/>
  <c r="O149" i="7"/>
  <c r="O25" i="7"/>
  <c r="O29" i="7"/>
  <c r="O33" i="7"/>
  <c r="O37" i="7"/>
  <c r="O41" i="7"/>
  <c r="O42" i="7"/>
  <c r="O38" i="7"/>
  <c r="O34" i="7"/>
  <c r="O30" i="7"/>
  <c r="O26" i="7"/>
  <c r="O7" i="7"/>
  <c r="K129" i="2"/>
  <c r="M129" i="2" s="1"/>
  <c r="K113" i="2"/>
  <c r="M113" i="2" s="1"/>
  <c r="K97" i="2"/>
  <c r="M97" i="2" s="1"/>
  <c r="O97" i="2" s="1"/>
  <c r="K81" i="2"/>
  <c r="M81" i="2" s="1"/>
  <c r="O81" i="2" s="1"/>
  <c r="K65" i="2"/>
  <c r="M65" i="2" s="1"/>
  <c r="K49" i="2"/>
  <c r="M49" i="2" s="1"/>
  <c r="K33" i="2"/>
  <c r="M33" i="2" s="1"/>
  <c r="O33" i="2" s="1"/>
  <c r="K17" i="2"/>
  <c r="M17" i="2" s="1"/>
  <c r="O17" i="2" s="1"/>
  <c r="K7" i="2"/>
  <c r="M7" i="2" s="1"/>
  <c r="K12" i="2"/>
  <c r="M12" i="2" s="1"/>
  <c r="O12" i="2" s="1"/>
  <c r="K18" i="2"/>
  <c r="M18" i="2" s="1"/>
  <c r="K23" i="2"/>
  <c r="M23" i="2" s="1"/>
  <c r="O23" i="2" s="1"/>
  <c r="K28" i="2"/>
  <c r="M28" i="2" s="1"/>
  <c r="K34" i="2"/>
  <c r="M34" i="2" s="1"/>
  <c r="O34" i="2" s="1"/>
  <c r="K39" i="2"/>
  <c r="M39" i="2" s="1"/>
  <c r="O39" i="2" s="1"/>
  <c r="K44" i="2"/>
  <c r="M44" i="2" s="1"/>
  <c r="O44" i="2" s="1"/>
  <c r="K50" i="2"/>
  <c r="M50" i="2" s="1"/>
  <c r="O50" i="2" s="1"/>
  <c r="K55" i="2"/>
  <c r="M55" i="2" s="1"/>
  <c r="K60" i="2"/>
  <c r="M60" i="2" s="1"/>
  <c r="O60" i="2" s="1"/>
  <c r="K66" i="2"/>
  <c r="M66" i="2" s="1"/>
  <c r="O66" i="2" s="1"/>
  <c r="K71" i="2"/>
  <c r="M71" i="2" s="1"/>
  <c r="K76" i="2"/>
  <c r="M76" i="2" s="1"/>
  <c r="K82" i="2"/>
  <c r="M82" i="2" s="1"/>
  <c r="O82" i="2" s="1"/>
  <c r="K87" i="2"/>
  <c r="M87" i="2" s="1"/>
  <c r="O87" i="2" s="1"/>
  <c r="K92" i="2"/>
  <c r="M92" i="2" s="1"/>
  <c r="K98" i="2"/>
  <c r="M98" i="2" s="1"/>
  <c r="O98" i="2" s="1"/>
  <c r="K103" i="2"/>
  <c r="M103" i="2" s="1"/>
  <c r="O103" i="2" s="1"/>
  <c r="K108" i="2"/>
  <c r="M108" i="2" s="1"/>
  <c r="O108" i="2" s="1"/>
  <c r="K114" i="2"/>
  <c r="M114" i="2" s="1"/>
  <c r="K119" i="2"/>
  <c r="M119" i="2" s="1"/>
  <c r="K124" i="2"/>
  <c r="M124" i="2" s="1"/>
  <c r="O124" i="2" s="1"/>
  <c r="K130" i="2"/>
  <c r="M130" i="2" s="1"/>
  <c r="O130" i="2" s="1"/>
  <c r="K135" i="2"/>
  <c r="M135" i="2" s="1"/>
  <c r="K139" i="2"/>
  <c r="M139" i="2" s="1"/>
  <c r="O139" i="2" s="1"/>
  <c r="K140" i="2"/>
  <c r="M140" i="2" s="1"/>
  <c r="O140" i="2" s="1"/>
  <c r="K125" i="2"/>
  <c r="M125" i="2" s="1"/>
  <c r="O125" i="2" s="1"/>
  <c r="K109" i="2"/>
  <c r="M109" i="2" s="1"/>
  <c r="K93" i="2"/>
  <c r="M93" i="2" s="1"/>
  <c r="K77" i="2"/>
  <c r="M77" i="2" s="1"/>
  <c r="O77" i="2" s="1"/>
  <c r="K61" i="2"/>
  <c r="M61" i="2" s="1"/>
  <c r="O61" i="2" s="1"/>
  <c r="K45" i="2"/>
  <c r="M45" i="2" s="1"/>
  <c r="K29" i="2"/>
  <c r="M29" i="2" s="1"/>
  <c r="K13" i="2"/>
  <c r="M13" i="2" s="1"/>
  <c r="O13" i="2" s="1"/>
  <c r="K8" i="2"/>
  <c r="M8" i="2" s="1"/>
  <c r="O8" i="2" s="1"/>
  <c r="K14" i="2"/>
  <c r="M14" i="2" s="1"/>
  <c r="K19" i="2"/>
  <c r="M19" i="2" s="1"/>
  <c r="O19" i="2" s="1"/>
  <c r="K24" i="2"/>
  <c r="M24" i="2" s="1"/>
  <c r="O24" i="2" s="1"/>
  <c r="K30" i="2"/>
  <c r="M30" i="2" s="1"/>
  <c r="O30" i="2" s="1"/>
  <c r="K35" i="2"/>
  <c r="M35" i="2" s="1"/>
  <c r="K40" i="2"/>
  <c r="M40" i="2" s="1"/>
  <c r="O40" i="2" s="1"/>
  <c r="K46" i="2"/>
  <c r="M46" i="2" s="1"/>
  <c r="O46" i="2" s="1"/>
  <c r="K51" i="2"/>
  <c r="M51" i="2" s="1"/>
  <c r="O51" i="2" s="1"/>
  <c r="K56" i="2"/>
  <c r="M56" i="2" s="1"/>
  <c r="O56" i="2" s="1"/>
  <c r="K62" i="2"/>
  <c r="M62" i="2" s="1"/>
  <c r="O62" i="2" s="1"/>
  <c r="K67" i="2"/>
  <c r="M67" i="2" s="1"/>
  <c r="O67" i="2" s="1"/>
  <c r="K72" i="2"/>
  <c r="M72" i="2" s="1"/>
  <c r="O72" i="2" s="1"/>
  <c r="K78" i="2"/>
  <c r="M78" i="2" s="1"/>
  <c r="O78" i="2" s="1"/>
  <c r="K83" i="2"/>
  <c r="M83" i="2" s="1"/>
  <c r="O83" i="2" s="1"/>
  <c r="K88" i="2"/>
  <c r="M88" i="2" s="1"/>
  <c r="O88" i="2" s="1"/>
  <c r="K94" i="2"/>
  <c r="M94" i="2" s="1"/>
  <c r="O94" i="2" s="1"/>
  <c r="K99" i="2"/>
  <c r="M99" i="2" s="1"/>
  <c r="K104" i="2"/>
  <c r="M104" i="2" s="1"/>
  <c r="O104" i="2" s="1"/>
  <c r="K110" i="2"/>
  <c r="M110" i="2" s="1"/>
  <c r="O110" i="2" s="1"/>
  <c r="K115" i="2"/>
  <c r="M115" i="2" s="1"/>
  <c r="O115" i="2" s="1"/>
  <c r="K120" i="2"/>
  <c r="M120" i="2" s="1"/>
  <c r="K126" i="2"/>
  <c r="M126" i="2" s="1"/>
  <c r="K131" i="2"/>
  <c r="M131" i="2" s="1"/>
  <c r="O131" i="2" s="1"/>
  <c r="K136" i="2"/>
  <c r="M136" i="2" s="1"/>
  <c r="O136" i="2" s="1"/>
  <c r="K121" i="2"/>
  <c r="M121" i="2" s="1"/>
  <c r="O121" i="2" s="1"/>
  <c r="K105" i="2"/>
  <c r="M105" i="2" s="1"/>
  <c r="O105" i="2" s="1"/>
  <c r="K89" i="2"/>
  <c r="M89" i="2" s="1"/>
  <c r="K73" i="2"/>
  <c r="M73" i="2" s="1"/>
  <c r="O73" i="2" s="1"/>
  <c r="K57" i="2"/>
  <c r="M57" i="2" s="1"/>
  <c r="K41" i="2"/>
  <c r="M41" i="2" s="1"/>
  <c r="K25" i="2"/>
  <c r="M25" i="2" s="1"/>
  <c r="O25" i="2" s="1"/>
  <c r="K9" i="2"/>
  <c r="M9" i="2" s="1"/>
  <c r="K10" i="2"/>
  <c r="M10" i="2" s="1"/>
  <c r="K15" i="2"/>
  <c r="M15" i="2" s="1"/>
  <c r="O15" i="2" s="1"/>
  <c r="K20" i="2"/>
  <c r="M20" i="2" s="1"/>
  <c r="O20" i="2" s="1"/>
  <c r="K26" i="2"/>
  <c r="M26" i="2" s="1"/>
  <c r="O26" i="2" s="1"/>
  <c r="K31" i="2"/>
  <c r="M31" i="2" s="1"/>
  <c r="O31" i="2" s="1"/>
  <c r="K36" i="2"/>
  <c r="M36" i="2" s="1"/>
  <c r="O36" i="2" s="1"/>
  <c r="K42" i="2"/>
  <c r="M42" i="2" s="1"/>
  <c r="K47" i="2"/>
  <c r="M47" i="2" s="1"/>
  <c r="K52" i="2"/>
  <c r="M52" i="2" s="1"/>
  <c r="O52" i="2" s="1"/>
  <c r="K58" i="2"/>
  <c r="M58" i="2" s="1"/>
  <c r="O58" i="2" s="1"/>
  <c r="K63" i="2"/>
  <c r="M63" i="2" s="1"/>
  <c r="O63" i="2" s="1"/>
  <c r="K68" i="2"/>
  <c r="M68" i="2" s="1"/>
  <c r="K74" i="2"/>
  <c r="M74" i="2" s="1"/>
  <c r="K79" i="2"/>
  <c r="M79" i="2" s="1"/>
  <c r="O79" i="2" s="1"/>
  <c r="K84" i="2"/>
  <c r="M84" i="2" s="1"/>
  <c r="O84" i="2" s="1"/>
  <c r="K90" i="2"/>
  <c r="M90" i="2" s="1"/>
  <c r="O90" i="2" s="1"/>
  <c r="K95" i="2"/>
  <c r="M95" i="2" s="1"/>
  <c r="O95" i="2" s="1"/>
  <c r="K100" i="2"/>
  <c r="M100" i="2" s="1"/>
  <c r="O100" i="2" s="1"/>
  <c r="K106" i="2"/>
  <c r="M106" i="2" s="1"/>
  <c r="O106" i="2" s="1"/>
  <c r="K111" i="2"/>
  <c r="M111" i="2" s="1"/>
  <c r="K116" i="2"/>
  <c r="M116" i="2" s="1"/>
  <c r="K122" i="2"/>
  <c r="M122" i="2" s="1"/>
  <c r="O122" i="2" s="1"/>
  <c r="K127" i="2"/>
  <c r="M127" i="2" s="1"/>
  <c r="O127" i="2" s="1"/>
  <c r="K132" i="2"/>
  <c r="M132" i="2" s="1"/>
  <c r="K137" i="2"/>
  <c r="M137" i="2" s="1"/>
  <c r="O137" i="2" s="1"/>
  <c r="K5" i="2"/>
  <c r="M5" i="2" s="1"/>
  <c r="O5" i="2" s="1"/>
  <c r="K133" i="2"/>
  <c r="M133" i="2" s="1"/>
  <c r="O133" i="2" s="1"/>
  <c r="K117" i="2"/>
  <c r="M117" i="2" s="1"/>
  <c r="O117" i="2" s="1"/>
  <c r="K101" i="2"/>
  <c r="M101" i="2" s="1"/>
  <c r="K85" i="2"/>
  <c r="M85" i="2" s="1"/>
  <c r="O85" i="2" s="1"/>
  <c r="K69" i="2"/>
  <c r="M69" i="2" s="1"/>
  <c r="O69" i="2" s="1"/>
  <c r="K53" i="2"/>
  <c r="M53" i="2" s="1"/>
  <c r="K37" i="2"/>
  <c r="M37" i="2" s="1"/>
  <c r="K21" i="2"/>
  <c r="M21" i="2" s="1"/>
  <c r="O21" i="2" s="1"/>
  <c r="K6" i="2"/>
  <c r="M6" i="2" s="1"/>
  <c r="K11" i="2"/>
  <c r="M11" i="2" s="1"/>
  <c r="K16" i="2"/>
  <c r="K22" i="2"/>
  <c r="M22" i="2" s="1"/>
  <c r="O22" i="2" s="1"/>
  <c r="K27" i="2"/>
  <c r="M27" i="2" s="1"/>
  <c r="O27" i="2" s="1"/>
  <c r="K32" i="2"/>
  <c r="M32" i="2" s="1"/>
  <c r="O32" i="2" s="1"/>
  <c r="K38" i="2"/>
  <c r="K43" i="2"/>
  <c r="M43" i="2" s="1"/>
  <c r="O43" i="2" s="1"/>
  <c r="K48" i="2"/>
  <c r="M48" i="2" s="1"/>
  <c r="O48" i="2" s="1"/>
  <c r="K54" i="2"/>
  <c r="M54" i="2" s="1"/>
  <c r="O54" i="2" s="1"/>
  <c r="K59" i="2"/>
  <c r="M59" i="2" s="1"/>
  <c r="O59" i="2" s="1"/>
  <c r="K64" i="2"/>
  <c r="M64" i="2" s="1"/>
  <c r="O64" i="2" s="1"/>
  <c r="K70" i="2"/>
  <c r="M70" i="2" s="1"/>
  <c r="O70" i="2" s="1"/>
  <c r="K75" i="2"/>
  <c r="M75" i="2" s="1"/>
  <c r="O75" i="2" s="1"/>
  <c r="K80" i="2"/>
  <c r="M80" i="2" s="1"/>
  <c r="K86" i="2"/>
  <c r="M86" i="2" s="1"/>
  <c r="O86" i="2" s="1"/>
  <c r="K91" i="2"/>
  <c r="M91" i="2" s="1"/>
  <c r="K96" i="2"/>
  <c r="M96" i="2" s="1"/>
  <c r="O96" i="2" s="1"/>
  <c r="K102" i="2"/>
  <c r="M102" i="2" s="1"/>
  <c r="O102" i="2" s="1"/>
  <c r="K107" i="2"/>
  <c r="M107" i="2" s="1"/>
  <c r="O107" i="2" s="1"/>
  <c r="K112" i="2"/>
  <c r="M112" i="2" s="1"/>
  <c r="O112" i="2" s="1"/>
  <c r="K118" i="2"/>
  <c r="M118" i="2" s="1"/>
  <c r="O118" i="2" s="1"/>
  <c r="K123" i="2"/>
  <c r="M123" i="2" s="1"/>
  <c r="O123" i="2" s="1"/>
  <c r="K128" i="2"/>
  <c r="M128" i="2" s="1"/>
  <c r="O128" i="2" s="1"/>
  <c r="K134" i="2"/>
  <c r="M134" i="2" s="1"/>
  <c r="O134" i="2" s="1"/>
  <c r="K138" i="2"/>
  <c r="M138" i="2" s="1"/>
  <c r="O138" i="2" s="1"/>
  <c r="M16" i="2"/>
  <c r="M38" i="2"/>
  <c r="O38" i="2" s="1"/>
  <c r="L27" i="3"/>
  <c r="O27" i="3" s="1"/>
  <c r="L91" i="3"/>
  <c r="O91" i="3" s="1"/>
  <c r="L107" i="3"/>
  <c r="O107" i="3" s="1"/>
  <c r="L8" i="3"/>
  <c r="O8" i="3" s="1"/>
  <c r="L24" i="3"/>
  <c r="O24" i="3" s="1"/>
  <c r="L32" i="3"/>
  <c r="O32" i="3" s="1"/>
  <c r="L40" i="3"/>
  <c r="O40" i="3" s="1"/>
  <c r="L48" i="3"/>
  <c r="O48" i="3" s="1"/>
  <c r="L56" i="3"/>
  <c r="O56" i="3" s="1"/>
  <c r="L80" i="3"/>
  <c r="O80" i="3" s="1"/>
  <c r="L88" i="3"/>
  <c r="O88" i="3" s="1"/>
  <c r="L112" i="3"/>
  <c r="O112" i="3" s="1"/>
  <c r="L128" i="3"/>
  <c r="O128" i="3" s="1"/>
  <c r="L136" i="3"/>
  <c r="O136" i="3" s="1"/>
  <c r="L73" i="3"/>
  <c r="O73" i="3" s="1"/>
  <c r="L89" i="3"/>
  <c r="O89" i="3" s="1"/>
  <c r="L10" i="3"/>
  <c r="O10" i="3" s="1"/>
  <c r="L34" i="3"/>
  <c r="O34" i="3" s="1"/>
  <c r="L137" i="3"/>
  <c r="O137" i="3" s="1"/>
  <c r="K13" i="3"/>
  <c r="K7" i="3"/>
  <c r="L114" i="3"/>
  <c r="O114" i="3" s="1"/>
  <c r="L82" i="3"/>
  <c r="O82" i="3" s="1"/>
  <c r="AH7" i="3"/>
  <c r="AI5" i="3"/>
  <c r="L6" i="3"/>
  <c r="O6" i="3" s="1"/>
  <c r="AI9" i="3"/>
  <c r="AI11" i="3"/>
  <c r="AI15" i="3"/>
  <c r="AH17" i="3"/>
  <c r="AH22" i="3"/>
  <c r="AI24" i="3"/>
  <c r="AI27" i="3"/>
  <c r="AH34" i="3"/>
  <c r="AI37" i="3"/>
  <c r="AI39" i="3"/>
  <c r="AI44" i="3"/>
  <c r="AI49" i="3"/>
  <c r="AI51" i="3"/>
  <c r="AI61" i="3"/>
  <c r="AI71" i="3"/>
  <c r="AI73" i="3"/>
  <c r="AI76" i="3"/>
  <c r="AI79" i="3"/>
  <c r="AI82" i="3"/>
  <c r="AH85" i="3"/>
  <c r="AI89" i="3"/>
  <c r="AH156" i="3"/>
  <c r="AH188" i="3"/>
  <c r="AH205" i="3"/>
  <c r="AI208" i="3"/>
  <c r="AH221" i="3"/>
  <c r="AH224" i="3"/>
  <c r="AH237" i="3"/>
  <c r="AH240" i="3"/>
  <c r="AH253" i="3"/>
  <c r="AH256" i="3"/>
  <c r="AH269" i="3"/>
  <c r="AH272" i="3"/>
  <c r="AH289" i="3"/>
  <c r="AH292" i="3"/>
  <c r="AH321" i="3"/>
  <c r="AH324" i="3"/>
  <c r="L12" i="3"/>
  <c r="O12" i="3" s="1"/>
  <c r="AI8" i="3"/>
  <c r="AH11" i="3"/>
  <c r="AH13" i="3"/>
  <c r="AH15" i="3"/>
  <c r="AI20" i="3"/>
  <c r="AI25" i="3"/>
  <c r="AH30" i="3"/>
  <c r="AI32" i="3"/>
  <c r="AI35" i="3"/>
  <c r="AH42" i="3"/>
  <c r="AI45" i="3"/>
  <c r="AI47" i="3"/>
  <c r="AI55" i="3"/>
  <c r="AI57" i="3"/>
  <c r="AI59" i="3"/>
  <c r="AI64" i="3"/>
  <c r="AH66" i="3"/>
  <c r="AH68" i="3"/>
  <c r="AI74" i="3"/>
  <c r="AI77" i="3"/>
  <c r="AH164" i="3"/>
  <c r="AI196" i="3"/>
  <c r="AH199" i="3"/>
  <c r="AI212" i="3"/>
  <c r="AH215" i="3"/>
  <c r="AI12" i="3"/>
  <c r="AI16" i="3"/>
  <c r="AI18" i="3"/>
  <c r="AI21" i="3"/>
  <c r="AI23" i="3"/>
  <c r="AI28" i="3"/>
  <c r="AI33" i="3"/>
  <c r="AH38" i="3"/>
  <c r="AI40" i="3"/>
  <c r="AI43" i="3"/>
  <c r="AH50" i="3"/>
  <c r="AH52" i="3"/>
  <c r="AI69" i="3"/>
  <c r="AI72" i="3"/>
  <c r="AI87" i="3"/>
  <c r="AH172" i="3"/>
  <c r="AI204" i="3"/>
  <c r="AI220" i="3"/>
  <c r="AH229" i="3"/>
  <c r="AH232" i="3"/>
  <c r="AH245" i="3"/>
  <c r="AH248" i="3"/>
  <c r="AH261" i="3"/>
  <c r="AH264" i="3"/>
  <c r="AH277" i="3"/>
  <c r="AH280" i="3"/>
  <c r="AH305" i="3"/>
  <c r="AH308" i="3"/>
  <c r="AH353" i="3"/>
  <c r="AH356" i="3"/>
  <c r="AH5" i="3"/>
  <c r="AI7" i="3"/>
  <c r="AI10" i="3"/>
  <c r="AI14" i="3"/>
  <c r="AI19" i="3"/>
  <c r="AH26" i="3"/>
  <c r="AI29" i="3"/>
  <c r="AI31" i="3"/>
  <c r="AI36" i="3"/>
  <c r="AI41" i="3"/>
  <c r="AH46" i="3"/>
  <c r="AI48" i="3"/>
  <c r="AI53" i="3"/>
  <c r="AI56" i="3"/>
  <c r="AH58" i="3"/>
  <c r="AH60" i="3"/>
  <c r="AI63" i="3"/>
  <c r="AI65" i="3"/>
  <c r="AI67" i="3"/>
  <c r="AI81" i="3"/>
  <c r="AI88" i="3"/>
  <c r="AH180" i="3"/>
  <c r="K138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136" i="3"/>
  <c r="K134" i="3"/>
  <c r="K128" i="3"/>
  <c r="K126" i="3"/>
  <c r="K120" i="3"/>
  <c r="K118" i="3"/>
  <c r="K112" i="3"/>
  <c r="K110" i="3"/>
  <c r="K132" i="3"/>
  <c r="K116" i="3"/>
  <c r="K106" i="3"/>
  <c r="K100" i="3"/>
  <c r="K98" i="3"/>
  <c r="K139" i="3"/>
  <c r="K124" i="3"/>
  <c r="K108" i="3"/>
  <c r="K104" i="3"/>
  <c r="K102" i="3"/>
  <c r="K96" i="3"/>
  <c r="K94" i="3"/>
  <c r="K88" i="3"/>
  <c r="K86" i="3"/>
  <c r="K81" i="3"/>
  <c r="K77" i="3"/>
  <c r="K73" i="3"/>
  <c r="K69" i="3"/>
  <c r="K65" i="3"/>
  <c r="K61" i="3"/>
  <c r="K57" i="3"/>
  <c r="K53" i="3"/>
  <c r="K137" i="3"/>
  <c r="K130" i="3"/>
  <c r="K122" i="3"/>
  <c r="K114" i="3"/>
  <c r="K92" i="3"/>
  <c r="K83" i="3"/>
  <c r="K75" i="3"/>
  <c r="K90" i="3"/>
  <c r="K89" i="3"/>
  <c r="K85" i="3"/>
  <c r="K82" i="3"/>
  <c r="K80" i="3"/>
  <c r="K74" i="3"/>
  <c r="K72" i="3"/>
  <c r="K66" i="3"/>
  <c r="K64" i="3"/>
  <c r="K58" i="3"/>
  <c r="K56" i="3"/>
  <c r="K49" i="3"/>
  <c r="K45" i="3"/>
  <c r="K41" i="3"/>
  <c r="K37" i="3"/>
  <c r="K33" i="3"/>
  <c r="K29" i="3"/>
  <c r="K25" i="3"/>
  <c r="K21" i="3"/>
  <c r="K68" i="3"/>
  <c r="K67" i="3"/>
  <c r="K63" i="3"/>
  <c r="K52" i="3"/>
  <c r="K51" i="3"/>
  <c r="K50" i="3"/>
  <c r="K48" i="3"/>
  <c r="K42" i="3"/>
  <c r="K40" i="3"/>
  <c r="K34" i="3"/>
  <c r="K32" i="3"/>
  <c r="K26" i="3"/>
  <c r="K24" i="3"/>
  <c r="K16" i="3"/>
  <c r="K12" i="3"/>
  <c r="K6" i="3"/>
  <c r="K140" i="3"/>
  <c r="K125" i="3"/>
  <c r="K121" i="3"/>
  <c r="K109" i="3"/>
  <c r="K105" i="3"/>
  <c r="K101" i="3"/>
  <c r="K97" i="3"/>
  <c r="K93" i="3"/>
  <c r="K76" i="3"/>
  <c r="K62" i="3"/>
  <c r="K47" i="3"/>
  <c r="K39" i="3"/>
  <c r="K17" i="3"/>
  <c r="K79" i="3"/>
  <c r="K78" i="3"/>
  <c r="K71" i="3"/>
  <c r="K60" i="3"/>
  <c r="K59" i="3"/>
  <c r="K55" i="3"/>
  <c r="K46" i="3"/>
  <c r="K44" i="3"/>
  <c r="K38" i="3"/>
  <c r="K36" i="3"/>
  <c r="K30" i="3"/>
  <c r="K28" i="3"/>
  <c r="K22" i="3"/>
  <c r="K20" i="3"/>
  <c r="K18" i="3"/>
  <c r="K14" i="3"/>
  <c r="K10" i="3"/>
  <c r="K9" i="3"/>
  <c r="K8" i="3"/>
  <c r="K133" i="3"/>
  <c r="K129" i="3"/>
  <c r="K117" i="3"/>
  <c r="K113" i="3"/>
  <c r="K84" i="3"/>
  <c r="K70" i="3"/>
  <c r="K54" i="3"/>
  <c r="K43" i="3"/>
  <c r="K35" i="3"/>
  <c r="K27" i="3"/>
  <c r="K19" i="3"/>
  <c r="K15" i="3"/>
  <c r="K11" i="3"/>
  <c r="K5" i="3"/>
  <c r="K31" i="3"/>
  <c r="K23" i="3"/>
  <c r="L16" i="3"/>
  <c r="O16" i="3" s="1"/>
  <c r="L130" i="3"/>
  <c r="O130" i="3" s="1"/>
  <c r="L98" i="3"/>
  <c r="O98" i="3" s="1"/>
  <c r="L94" i="3"/>
  <c r="O94" i="3" s="1"/>
  <c r="L133" i="3"/>
  <c r="O133" i="3" s="1"/>
  <c r="L95" i="3"/>
  <c r="O95" i="3" s="1"/>
  <c r="L140" i="3"/>
  <c r="O140" i="3" s="1"/>
  <c r="L109" i="3"/>
  <c r="O109" i="3" s="1"/>
  <c r="L105" i="3"/>
  <c r="O105" i="3" s="1"/>
  <c r="L76" i="3"/>
  <c r="O76" i="3" s="1"/>
  <c r="L72" i="3"/>
  <c r="O72" i="3" s="1"/>
  <c r="L60" i="3"/>
  <c r="O60" i="3" s="1"/>
  <c r="L120" i="3"/>
  <c r="O120" i="3" s="1"/>
  <c r="L93" i="3"/>
  <c r="O93" i="3" s="1"/>
  <c r="L92" i="3"/>
  <c r="O92" i="3" s="1"/>
  <c r="L87" i="3"/>
  <c r="O87" i="3" s="1"/>
  <c r="L77" i="3"/>
  <c r="O77" i="3" s="1"/>
  <c r="L75" i="3"/>
  <c r="O75" i="3" s="1"/>
  <c r="L69" i="3"/>
  <c r="O69" i="3" s="1"/>
  <c r="L61" i="3"/>
  <c r="O61" i="3" s="1"/>
  <c r="L59" i="3"/>
  <c r="O59" i="3" s="1"/>
  <c r="L53" i="3"/>
  <c r="O53" i="3" s="1"/>
  <c r="L44" i="3"/>
  <c r="O44" i="3" s="1"/>
  <c r="L28" i="3"/>
  <c r="O28" i="3" s="1"/>
  <c r="L139" i="3"/>
  <c r="O139" i="3" s="1"/>
  <c r="L108" i="3"/>
  <c r="O108" i="3" s="1"/>
  <c r="L66" i="3"/>
  <c r="O66" i="3" s="1"/>
  <c r="L45" i="3"/>
  <c r="O45" i="3" s="1"/>
  <c r="L43" i="3"/>
  <c r="O43" i="3" s="1"/>
  <c r="L37" i="3"/>
  <c r="O37" i="3" s="1"/>
  <c r="L29" i="3"/>
  <c r="O29" i="3" s="1"/>
  <c r="L21" i="3"/>
  <c r="O21" i="3" s="1"/>
  <c r="L15" i="3"/>
  <c r="O15" i="3" s="1"/>
  <c r="L11" i="3"/>
  <c r="O11" i="3" s="1"/>
  <c r="L5" i="3"/>
  <c r="O5" i="3" s="1"/>
  <c r="L42" i="3"/>
  <c r="O42" i="3" s="1"/>
  <c r="L74" i="3"/>
  <c r="O74" i="3" s="1"/>
  <c r="L62" i="3"/>
  <c r="O62" i="3" s="1"/>
  <c r="L57" i="3"/>
  <c r="O57" i="3" s="1"/>
  <c r="L41" i="3"/>
  <c r="O41" i="3" s="1"/>
  <c r="L39" i="3"/>
  <c r="O39" i="3" s="1"/>
  <c r="L31" i="3"/>
  <c r="O31" i="3" s="1"/>
  <c r="L25" i="3"/>
  <c r="O25" i="3" s="1"/>
  <c r="L23" i="3"/>
  <c r="O23" i="3" s="1"/>
  <c r="L13" i="3"/>
  <c r="O13" i="3" s="1"/>
  <c r="L7" i="3"/>
  <c r="O7" i="3" s="1"/>
  <c r="L85" i="3"/>
  <c r="O85" i="3" s="1"/>
  <c r="L9" i="3"/>
  <c r="O9" i="3" s="1"/>
  <c r="AH6" i="3"/>
  <c r="AI6" i="3"/>
  <c r="AH337" i="3"/>
  <c r="AH340" i="3"/>
  <c r="AH8" i="3"/>
  <c r="AH9" i="3"/>
  <c r="AH10" i="3"/>
  <c r="AH14" i="3"/>
  <c r="AH18" i="3"/>
  <c r="AH20" i="3"/>
  <c r="AH23" i="3"/>
  <c r="AI26" i="3"/>
  <c r="AH28" i="3"/>
  <c r="AH31" i="3"/>
  <c r="AI34" i="3"/>
  <c r="AH36" i="3"/>
  <c r="AH39" i="3"/>
  <c r="AI42" i="3"/>
  <c r="AH44" i="3"/>
  <c r="AH47" i="3"/>
  <c r="AI50" i="3"/>
  <c r="AI60" i="3"/>
  <c r="AH62" i="3"/>
  <c r="AH63" i="3"/>
  <c r="AI66" i="3"/>
  <c r="AI75" i="3"/>
  <c r="AH76" i="3"/>
  <c r="AH82" i="3"/>
  <c r="AI86" i="3"/>
  <c r="AH88" i="3"/>
  <c r="AH90" i="3"/>
  <c r="AI94" i="3"/>
  <c r="AI98" i="3"/>
  <c r="AI102" i="3"/>
  <c r="AI106" i="3"/>
  <c r="AI120" i="3"/>
  <c r="AI122" i="3"/>
  <c r="AI136" i="3"/>
  <c r="AI138" i="3"/>
  <c r="AI159" i="3"/>
  <c r="AI162" i="3"/>
  <c r="AI175" i="3"/>
  <c r="AI178" i="3"/>
  <c r="AI191" i="3"/>
  <c r="AI194" i="3"/>
  <c r="AI206" i="3"/>
  <c r="AI227" i="3"/>
  <c r="AI243" i="3"/>
  <c r="AI259" i="3"/>
  <c r="AI275" i="3"/>
  <c r="AH362" i="3"/>
  <c r="AH358" i="3"/>
  <c r="AH354" i="3"/>
  <c r="AH350" i="3"/>
  <c r="AH346" i="3"/>
  <c r="AH342" i="3"/>
  <c r="AH338" i="3"/>
  <c r="AH334" i="3"/>
  <c r="AH330" i="3"/>
  <c r="AH326" i="3"/>
  <c r="AH322" i="3"/>
  <c r="AH318" i="3"/>
  <c r="AH314" i="3"/>
  <c r="AH310" i="3"/>
  <c r="AH306" i="3"/>
  <c r="AH302" i="3"/>
  <c r="AH298" i="3"/>
  <c r="AH294" i="3"/>
  <c r="AH290" i="3"/>
  <c r="AH286" i="3"/>
  <c r="AH282" i="3"/>
  <c r="AH278" i="3"/>
  <c r="AH274" i="3"/>
  <c r="AH270" i="3"/>
  <c r="AH266" i="3"/>
  <c r="AH262" i="3"/>
  <c r="AH258" i="3"/>
  <c r="AH254" i="3"/>
  <c r="AH250" i="3"/>
  <c r="AH246" i="3"/>
  <c r="AH242" i="3"/>
  <c r="AH238" i="3"/>
  <c r="AH234" i="3"/>
  <c r="AH230" i="3"/>
  <c r="AH226" i="3"/>
  <c r="AH222" i="3"/>
  <c r="AH218" i="3"/>
  <c r="AH214" i="3"/>
  <c r="AH210" i="3"/>
  <c r="AH206" i="3"/>
  <c r="AH202" i="3"/>
  <c r="AH198" i="3"/>
  <c r="AH363" i="3"/>
  <c r="AH359" i="3"/>
  <c r="AH355" i="3"/>
  <c r="AH351" i="3"/>
  <c r="AH347" i="3"/>
  <c r="AH343" i="3"/>
  <c r="AH339" i="3"/>
  <c r="AH335" i="3"/>
  <c r="AH331" i="3"/>
  <c r="AH327" i="3"/>
  <c r="AH323" i="3"/>
  <c r="AH319" i="3"/>
  <c r="AH315" i="3"/>
  <c r="AH311" i="3"/>
  <c r="AH307" i="3"/>
  <c r="AH303" i="3"/>
  <c r="AH299" i="3"/>
  <c r="AH295" i="3"/>
  <c r="AH291" i="3"/>
  <c r="AH287" i="3"/>
  <c r="AH283" i="3"/>
  <c r="AH279" i="3"/>
  <c r="AH275" i="3"/>
  <c r="AH271" i="3"/>
  <c r="AH267" i="3"/>
  <c r="AH263" i="3"/>
  <c r="AH259" i="3"/>
  <c r="AH255" i="3"/>
  <c r="AH251" i="3"/>
  <c r="AH247" i="3"/>
  <c r="AH243" i="3"/>
  <c r="AH239" i="3"/>
  <c r="AH235" i="3"/>
  <c r="AH231" i="3"/>
  <c r="AH227" i="3"/>
  <c r="AH223" i="3"/>
  <c r="AI365" i="3"/>
  <c r="AI361" i="3"/>
  <c r="AI357" i="3"/>
  <c r="AI353" i="3"/>
  <c r="AI349" i="3"/>
  <c r="AI345" i="3"/>
  <c r="AI341" i="3"/>
  <c r="AI337" i="3"/>
  <c r="AI333" i="3"/>
  <c r="AI329" i="3"/>
  <c r="AI325" i="3"/>
  <c r="AI321" i="3"/>
  <c r="AI317" i="3"/>
  <c r="AI313" i="3"/>
  <c r="AI309" i="3"/>
  <c r="AI305" i="3"/>
  <c r="AI301" i="3"/>
  <c r="AI297" i="3"/>
  <c r="AI293" i="3"/>
  <c r="AI289" i="3"/>
  <c r="AI285" i="3"/>
  <c r="AI281" i="3"/>
  <c r="AI277" i="3"/>
  <c r="AI273" i="3"/>
  <c r="AI269" i="3"/>
  <c r="AI265" i="3"/>
  <c r="AI261" i="3"/>
  <c r="AI257" i="3"/>
  <c r="AI253" i="3"/>
  <c r="AI249" i="3"/>
  <c r="AI245" i="3"/>
  <c r="AI241" i="3"/>
  <c r="AI237" i="3"/>
  <c r="AI233" i="3"/>
  <c r="AI229" i="3"/>
  <c r="AI225" i="3"/>
  <c r="AI221" i="3"/>
  <c r="AI362" i="3"/>
  <c r="AI358" i="3"/>
  <c r="AI354" i="3"/>
  <c r="AI350" i="3"/>
  <c r="AI346" i="3"/>
  <c r="AI342" i="3"/>
  <c r="AI338" i="3"/>
  <c r="AI334" i="3"/>
  <c r="AI330" i="3"/>
  <c r="AI326" i="3"/>
  <c r="AI322" i="3"/>
  <c r="AI318" i="3"/>
  <c r="AI314" i="3"/>
  <c r="AI310" i="3"/>
  <c r="AI306" i="3"/>
  <c r="AI302" i="3"/>
  <c r="AI298" i="3"/>
  <c r="AI294" i="3"/>
  <c r="AI290" i="3"/>
  <c r="AI286" i="3"/>
  <c r="AI282" i="3"/>
  <c r="AI278" i="3"/>
  <c r="AI274" i="3"/>
  <c r="AI270" i="3"/>
  <c r="AI266" i="3"/>
  <c r="AI262" i="3"/>
  <c r="AI258" i="3"/>
  <c r="AI254" i="3"/>
  <c r="AI250" i="3"/>
  <c r="AI246" i="3"/>
  <c r="AI242" i="3"/>
  <c r="AI238" i="3"/>
  <c r="AI234" i="3"/>
  <c r="AI230" i="3"/>
  <c r="AI226" i="3"/>
  <c r="AI222" i="3"/>
  <c r="AH219" i="3"/>
  <c r="AI217" i="3"/>
  <c r="AH216" i="3"/>
  <c r="AH211" i="3"/>
  <c r="AI209" i="3"/>
  <c r="AH208" i="3"/>
  <c r="AH203" i="3"/>
  <c r="AI201" i="3"/>
  <c r="AH200" i="3"/>
  <c r="AH195" i="3"/>
  <c r="AH191" i="3"/>
  <c r="AH187" i="3"/>
  <c r="AH183" i="3"/>
  <c r="AH179" i="3"/>
  <c r="AH175" i="3"/>
  <c r="AH171" i="3"/>
  <c r="AH167" i="3"/>
  <c r="AH163" i="3"/>
  <c r="AH159" i="3"/>
  <c r="AH155" i="3"/>
  <c r="AH151" i="3"/>
  <c r="AH147" i="3"/>
  <c r="AH143" i="3"/>
  <c r="AH139" i="3"/>
  <c r="AH135" i="3"/>
  <c r="AH131" i="3"/>
  <c r="AH127" i="3"/>
  <c r="L124" i="3"/>
  <c r="O124" i="3" s="1"/>
  <c r="AH123" i="3"/>
  <c r="AH119" i="3"/>
  <c r="AH115" i="3"/>
  <c r="AH111" i="3"/>
  <c r="AH107" i="3"/>
  <c r="L104" i="3"/>
  <c r="O104" i="3" s="1"/>
  <c r="AH103" i="3"/>
  <c r="AH99" i="3"/>
  <c r="L96" i="3"/>
  <c r="O96" i="3" s="1"/>
  <c r="AH95" i="3"/>
  <c r="AH91" i="3"/>
  <c r="AH87" i="3"/>
  <c r="AH365" i="3"/>
  <c r="AH360" i="3"/>
  <c r="AH357" i="3"/>
  <c r="AH352" i="3"/>
  <c r="AH349" i="3"/>
  <c r="AH344" i="3"/>
  <c r="AH341" i="3"/>
  <c r="AH336" i="3"/>
  <c r="AH333" i="3"/>
  <c r="AH328" i="3"/>
  <c r="AH325" i="3"/>
  <c r="AH320" i="3"/>
  <c r="AH317" i="3"/>
  <c r="AH312" i="3"/>
  <c r="AH309" i="3"/>
  <c r="AH304" i="3"/>
  <c r="AH301" i="3"/>
  <c r="AH296" i="3"/>
  <c r="AH293" i="3"/>
  <c r="AH288" i="3"/>
  <c r="AH285" i="3"/>
  <c r="AH190" i="3"/>
  <c r="AH182" i="3"/>
  <c r="AH174" i="3"/>
  <c r="AH166" i="3"/>
  <c r="AH158" i="3"/>
  <c r="AH150" i="3"/>
  <c r="AH145" i="3"/>
  <c r="AH137" i="3"/>
  <c r="AH134" i="3"/>
  <c r="AH129" i="3"/>
  <c r="AH126" i="3"/>
  <c r="L125" i="3"/>
  <c r="O125" i="3" s="1"/>
  <c r="AH121" i="3"/>
  <c r="AH118" i="3"/>
  <c r="L117" i="3"/>
  <c r="O117" i="3" s="1"/>
  <c r="AH113" i="3"/>
  <c r="AH110" i="3"/>
  <c r="AH193" i="3"/>
  <c r="AI189" i="3"/>
  <c r="AH186" i="3"/>
  <c r="AH184" i="3"/>
  <c r="AI182" i="3"/>
  <c r="AH177" i="3"/>
  <c r="AI173" i="3"/>
  <c r="AH170" i="3"/>
  <c r="AH168" i="3"/>
  <c r="AI166" i="3"/>
  <c r="AH161" i="3"/>
  <c r="AI157" i="3"/>
  <c r="AH154" i="3"/>
  <c r="AH152" i="3"/>
  <c r="AI150" i="3"/>
  <c r="AI149" i="3"/>
  <c r="AH138" i="3"/>
  <c r="AH136" i="3"/>
  <c r="AI134" i="3"/>
  <c r="AI133" i="3"/>
  <c r="L127" i="3"/>
  <c r="O127" i="3" s="1"/>
  <c r="AH122" i="3"/>
  <c r="AH120" i="3"/>
  <c r="AI118" i="3"/>
  <c r="AI117" i="3"/>
  <c r="L111" i="3"/>
  <c r="O111" i="3" s="1"/>
  <c r="AH106" i="3"/>
  <c r="AH101" i="3"/>
  <c r="AH98" i="3"/>
  <c r="AH93" i="3"/>
  <c r="AH220" i="3"/>
  <c r="AI213" i="3"/>
  <c r="AH212" i="3"/>
  <c r="AI205" i="3"/>
  <c r="AH204" i="3"/>
  <c r="AI197" i="3"/>
  <c r="AH196" i="3"/>
  <c r="AH194" i="3"/>
  <c r="AH192" i="3"/>
  <c r="AI190" i="3"/>
  <c r="AH185" i="3"/>
  <c r="AI181" i="3"/>
  <c r="AH178" i="3"/>
  <c r="AH176" i="3"/>
  <c r="AI174" i="3"/>
  <c r="AH169" i="3"/>
  <c r="AI165" i="3"/>
  <c r="AH162" i="3"/>
  <c r="AH160" i="3"/>
  <c r="AI158" i="3"/>
  <c r="AH153" i="3"/>
  <c r="AH146" i="3"/>
  <c r="AH144" i="3"/>
  <c r="L138" i="3"/>
  <c r="O138" i="3" s="1"/>
  <c r="L135" i="3"/>
  <c r="O135" i="3" s="1"/>
  <c r="AH130" i="3"/>
  <c r="AH128" i="3"/>
  <c r="AI126" i="3"/>
  <c r="L123" i="3"/>
  <c r="O123" i="3" s="1"/>
  <c r="L122" i="3"/>
  <c r="O122" i="3" s="1"/>
  <c r="L121" i="3"/>
  <c r="O121" i="3" s="1"/>
  <c r="L119" i="3"/>
  <c r="O119" i="3" s="1"/>
  <c r="AH114" i="3"/>
  <c r="AH112" i="3"/>
  <c r="AI110" i="3"/>
  <c r="AH105" i="3"/>
  <c r="AH102" i="3"/>
  <c r="L101" i="3"/>
  <c r="O101" i="3" s="1"/>
  <c r="AH97" i="3"/>
  <c r="AH94" i="3"/>
  <c r="AH89" i="3"/>
  <c r="AH86" i="3"/>
  <c r="AH81" i="3"/>
  <c r="L78" i="3"/>
  <c r="O78" i="3" s="1"/>
  <c r="AH77" i="3"/>
  <c r="AH73" i="3"/>
  <c r="L70" i="3"/>
  <c r="O70" i="3" s="1"/>
  <c r="AH69" i="3"/>
  <c r="AH65" i="3"/>
  <c r="AH61" i="3"/>
  <c r="AH57" i="3"/>
  <c r="AH53" i="3"/>
  <c r="AI218" i="3"/>
  <c r="AI216" i="3"/>
  <c r="AH209" i="3"/>
  <c r="AH207" i="3"/>
  <c r="AI202" i="3"/>
  <c r="AI200" i="3"/>
  <c r="AH189" i="3"/>
  <c r="AI187" i="3"/>
  <c r="AH181" i="3"/>
  <c r="AI179" i="3"/>
  <c r="AH173" i="3"/>
  <c r="AI171" i="3"/>
  <c r="AH165" i="3"/>
  <c r="AI163" i="3"/>
  <c r="AH157" i="3"/>
  <c r="AI155" i="3"/>
  <c r="AH148" i="3"/>
  <c r="AH140" i="3"/>
  <c r="L134" i="3"/>
  <c r="O134" i="3" s="1"/>
  <c r="AH132" i="3"/>
  <c r="L126" i="3"/>
  <c r="O126" i="3" s="1"/>
  <c r="AH124" i="3"/>
  <c r="L118" i="3"/>
  <c r="O118" i="3" s="1"/>
  <c r="AH116" i="3"/>
  <c r="AH108" i="3"/>
  <c r="AH104" i="3"/>
  <c r="AH100" i="3"/>
  <c r="AH96" i="3"/>
  <c r="L90" i="3"/>
  <c r="O90" i="3" s="1"/>
  <c r="AI80" i="3"/>
  <c r="AH78" i="3"/>
  <c r="AH364" i="3"/>
  <c r="AH361" i="3"/>
  <c r="AH348" i="3"/>
  <c r="AH345" i="3"/>
  <c r="AH332" i="3"/>
  <c r="AH329" i="3"/>
  <c r="AH316" i="3"/>
  <c r="AH313" i="3"/>
  <c r="AH300" i="3"/>
  <c r="AH297" i="3"/>
  <c r="AH284" i="3"/>
  <c r="AH281" i="3"/>
  <c r="AH276" i="3"/>
  <c r="AH273" i="3"/>
  <c r="AH268" i="3"/>
  <c r="AH265" i="3"/>
  <c r="AH260" i="3"/>
  <c r="AH257" i="3"/>
  <c r="AH252" i="3"/>
  <c r="AH249" i="3"/>
  <c r="AH244" i="3"/>
  <c r="AH241" i="3"/>
  <c r="AH236" i="3"/>
  <c r="AH233" i="3"/>
  <c r="AH228" i="3"/>
  <c r="AH225" i="3"/>
  <c r="AH213" i="3"/>
  <c r="AH197" i="3"/>
  <c r="AH149" i="3"/>
  <c r="AH141" i="3"/>
  <c r="AH133" i="3"/>
  <c r="AH125" i="3"/>
  <c r="AH117" i="3"/>
  <c r="AH109" i="3"/>
  <c r="L103" i="3"/>
  <c r="O103" i="3" s="1"/>
  <c r="AH92" i="3"/>
  <c r="AI90" i="3"/>
  <c r="L86" i="3"/>
  <c r="O86" i="3" s="1"/>
  <c r="AH83" i="3"/>
  <c r="AH80" i="3"/>
  <c r="L79" i="3"/>
  <c r="O79" i="3" s="1"/>
  <c r="AH75" i="3"/>
  <c r="AH72" i="3"/>
  <c r="L71" i="3"/>
  <c r="O71" i="3" s="1"/>
  <c r="AH67" i="3"/>
  <c r="AH64" i="3"/>
  <c r="L63" i="3"/>
  <c r="O63" i="3" s="1"/>
  <c r="AH59" i="3"/>
  <c r="AH56" i="3"/>
  <c r="L55" i="3"/>
  <c r="O55" i="3" s="1"/>
  <c r="AH51" i="3"/>
  <c r="L50" i="3"/>
  <c r="O50" i="3" s="1"/>
  <c r="AH49" i="3"/>
  <c r="L46" i="3"/>
  <c r="O46" i="3" s="1"/>
  <c r="AH45" i="3"/>
  <c r="AH41" i="3"/>
  <c r="L38" i="3"/>
  <c r="O38" i="3" s="1"/>
  <c r="AH37" i="3"/>
  <c r="AH33" i="3"/>
  <c r="L30" i="3"/>
  <c r="O30" i="3" s="1"/>
  <c r="AH29" i="3"/>
  <c r="L26" i="3"/>
  <c r="O26" i="3" s="1"/>
  <c r="AH25" i="3"/>
  <c r="AH21" i="3"/>
  <c r="AH12" i="3"/>
  <c r="AI13" i="3"/>
  <c r="AH16" i="3"/>
  <c r="AI17" i="3"/>
  <c r="AH19" i="3"/>
  <c r="AI22" i="3"/>
  <c r="AH24" i="3"/>
  <c r="AH27" i="3"/>
  <c r="AI30" i="3"/>
  <c r="AH32" i="3"/>
  <c r="AH35" i="3"/>
  <c r="AI38" i="3"/>
  <c r="AH40" i="3"/>
  <c r="AH43" i="3"/>
  <c r="AI46" i="3"/>
  <c r="L47" i="3"/>
  <c r="O47" i="3" s="1"/>
  <c r="AH48" i="3"/>
  <c r="AI52" i="3"/>
  <c r="AH54" i="3"/>
  <c r="AH55" i="3"/>
  <c r="AI58" i="3"/>
  <c r="L64" i="3"/>
  <c r="O64" i="3" s="1"/>
  <c r="AI68" i="3"/>
  <c r="AH70" i="3"/>
  <c r="AH71" i="3"/>
  <c r="AH74" i="3"/>
  <c r="AH79" i="3"/>
  <c r="AI83" i="3"/>
  <c r="AH84" i="3"/>
  <c r="AI85" i="3"/>
  <c r="AI91" i="3"/>
  <c r="AI93" i="3"/>
  <c r="AI97" i="3"/>
  <c r="AI101" i="3"/>
  <c r="AI105" i="3"/>
  <c r="AI109" i="3"/>
  <c r="AI112" i="3"/>
  <c r="AI114" i="3"/>
  <c r="AI125" i="3"/>
  <c r="AI128" i="3"/>
  <c r="AI130" i="3"/>
  <c r="AI141" i="3"/>
  <c r="AI144" i="3"/>
  <c r="AI146" i="3"/>
  <c r="AI151" i="3"/>
  <c r="AI154" i="3"/>
  <c r="AI167" i="3"/>
  <c r="AI170" i="3"/>
  <c r="AI183" i="3"/>
  <c r="AI186" i="3"/>
  <c r="AH201" i="3"/>
  <c r="AI210" i="3"/>
  <c r="AI235" i="3"/>
  <c r="AI251" i="3"/>
  <c r="AI267" i="3"/>
  <c r="AI283" i="3"/>
  <c r="AI54" i="3"/>
  <c r="AI62" i="3"/>
  <c r="AI70" i="3"/>
  <c r="AI78" i="3"/>
  <c r="AI111" i="3"/>
  <c r="AI113" i="3"/>
  <c r="AI119" i="3"/>
  <c r="AI121" i="3"/>
  <c r="AI127" i="3"/>
  <c r="AI129" i="3"/>
  <c r="AI135" i="3"/>
  <c r="AI137" i="3"/>
  <c r="AI143" i="3"/>
  <c r="AI145" i="3"/>
  <c r="AI223" i="3"/>
  <c r="AI231" i="3"/>
  <c r="AI239" i="3"/>
  <c r="AI247" i="3"/>
  <c r="AI255" i="3"/>
  <c r="AI263" i="3"/>
  <c r="AI271" i="3"/>
  <c r="AI279" i="3"/>
  <c r="AI95" i="3"/>
  <c r="AI99" i="3"/>
  <c r="AI103" i="3"/>
  <c r="AI153" i="3"/>
  <c r="AI161" i="3"/>
  <c r="AI169" i="3"/>
  <c r="AI177" i="3"/>
  <c r="AI185" i="3"/>
  <c r="AI193" i="3"/>
  <c r="AI198" i="3"/>
  <c r="AI214" i="3"/>
  <c r="AI84" i="3"/>
  <c r="AI92" i="3"/>
  <c r="AI100" i="3"/>
  <c r="AI115" i="3"/>
  <c r="AI131" i="3"/>
  <c r="AI147" i="3"/>
  <c r="AI164" i="3"/>
  <c r="AI180" i="3"/>
  <c r="AI287" i="3"/>
  <c r="AI303" i="3"/>
  <c r="AI319" i="3"/>
  <c r="AI335" i="3"/>
  <c r="AI351" i="3"/>
  <c r="AI96" i="3"/>
  <c r="AI104" i="3"/>
  <c r="AI107" i="3"/>
  <c r="AI123" i="3"/>
  <c r="AI139" i="3"/>
  <c r="AI156" i="3"/>
  <c r="AI172" i="3"/>
  <c r="AI188" i="3"/>
  <c r="AI295" i="3"/>
  <c r="AI311" i="3"/>
  <c r="AI327" i="3"/>
  <c r="AI343" i="3"/>
  <c r="AI359" i="3"/>
  <c r="AI108" i="3"/>
  <c r="AI116" i="3"/>
  <c r="AI124" i="3"/>
  <c r="AI132" i="3"/>
  <c r="AI140" i="3"/>
  <c r="AI148" i="3"/>
  <c r="AI152" i="3"/>
  <c r="AI160" i="3"/>
  <c r="AI168" i="3"/>
  <c r="AI176" i="3"/>
  <c r="AI184" i="3"/>
  <c r="AI192" i="3"/>
  <c r="AI195" i="3"/>
  <c r="AI199" i="3"/>
  <c r="AI203" i="3"/>
  <c r="AI207" i="3"/>
  <c r="AI211" i="3"/>
  <c r="AI215" i="3"/>
  <c r="AI219" i="3"/>
  <c r="AI291" i="3"/>
  <c r="AI299" i="3"/>
  <c r="AI307" i="3"/>
  <c r="AI315" i="3"/>
  <c r="AI323" i="3"/>
  <c r="AI331" i="3"/>
  <c r="AI339" i="3"/>
  <c r="AI347" i="3"/>
  <c r="AI355" i="3"/>
  <c r="AI363" i="3"/>
  <c r="AI224" i="3"/>
  <c r="AI228" i="3"/>
  <c r="AI232" i="3"/>
  <c r="AI236" i="3"/>
  <c r="AI240" i="3"/>
  <c r="AI244" i="3"/>
  <c r="AI248" i="3"/>
  <c r="AI252" i="3"/>
  <c r="AI256" i="3"/>
  <c r="AI260" i="3"/>
  <c r="AI264" i="3"/>
  <c r="AI268" i="3"/>
  <c r="AI272" i="3"/>
  <c r="AI276" i="3"/>
  <c r="AI280" i="3"/>
  <c r="AI284" i="3"/>
  <c r="AI288" i="3"/>
  <c r="AI292" i="3"/>
  <c r="AI296" i="3"/>
  <c r="AI300" i="3"/>
  <c r="AI304" i="3"/>
  <c r="AI308" i="3"/>
  <c r="AI312" i="3"/>
  <c r="AI316" i="3"/>
  <c r="AI320" i="3"/>
  <c r="AI324" i="3"/>
  <c r="AI328" i="3"/>
  <c r="AI332" i="3"/>
  <c r="AI336" i="3"/>
  <c r="AI340" i="3"/>
  <c r="AI344" i="3"/>
  <c r="AI348" i="3"/>
  <c r="AI352" i="3"/>
  <c r="AI356" i="3"/>
  <c r="AI360" i="3"/>
  <c r="AI364" i="3"/>
  <c r="AC364" i="2"/>
  <c r="AB363" i="2"/>
  <c r="AC359" i="2"/>
  <c r="AC355" i="2"/>
  <c r="AB346" i="2"/>
  <c r="AB344" i="2"/>
  <c r="AB340" i="2"/>
  <c r="AC336" i="2"/>
  <c r="AB335" i="2"/>
  <c r="AC332" i="2"/>
  <c r="AB331" i="2"/>
  <c r="AC327" i="2"/>
  <c r="AC324" i="2"/>
  <c r="AB312" i="2"/>
  <c r="AC304" i="2"/>
  <c r="AB300" i="2"/>
  <c r="AC295" i="2"/>
  <c r="AC292" i="2"/>
  <c r="AB280" i="2"/>
  <c r="AC272" i="2"/>
  <c r="AB268" i="2"/>
  <c r="AC263" i="2"/>
  <c r="AC260" i="2"/>
  <c r="AB248" i="2"/>
  <c r="AC240" i="2"/>
  <c r="AB236" i="2"/>
  <c r="AC231" i="2"/>
  <c r="AC228" i="2"/>
  <c r="AB224" i="2"/>
  <c r="AB222" i="2"/>
  <c r="AB220" i="2"/>
  <c r="AB216" i="2"/>
  <c r="AC211" i="2"/>
  <c r="AC207" i="2"/>
  <c r="AC200" i="2"/>
  <c r="AB192" i="2"/>
  <c r="AB187" i="2"/>
  <c r="AC185" i="2"/>
  <c r="AB182" i="2"/>
  <c r="AC180" i="2"/>
  <c r="AC175" i="2"/>
  <c r="AB172" i="2"/>
  <c r="AB170" i="2"/>
  <c r="AC168" i="2"/>
  <c r="AB167" i="2"/>
  <c r="AC165" i="2"/>
  <c r="AB160" i="2"/>
  <c r="AB155" i="2"/>
  <c r="AC153" i="2"/>
  <c r="AB150" i="2"/>
  <c r="AC148" i="2"/>
  <c r="AC143" i="2"/>
  <c r="AB140" i="2"/>
  <c r="AB138" i="2"/>
  <c r="AC136" i="2"/>
  <c r="AB135" i="2"/>
  <c r="AC133" i="2"/>
  <c r="AB131" i="2"/>
  <c r="AC129" i="2"/>
  <c r="AB127" i="2"/>
  <c r="AB125" i="2"/>
  <c r="AB117" i="2"/>
  <c r="AB115" i="2"/>
  <c r="AC113" i="2"/>
  <c r="AB111" i="2"/>
  <c r="AB109" i="2"/>
  <c r="AB362" i="2"/>
  <c r="AB360" i="2"/>
  <c r="AB356" i="2"/>
  <c r="AC352" i="2"/>
  <c r="AB351" i="2"/>
  <c r="AC348" i="2"/>
  <c r="AB347" i="2"/>
  <c r="AC343" i="2"/>
  <c r="AC339" i="2"/>
  <c r="AB330" i="2"/>
  <c r="AB328" i="2"/>
  <c r="AC320" i="2"/>
  <c r="AB316" i="2"/>
  <c r="AC311" i="2"/>
  <c r="AC308" i="2"/>
  <c r="AB296" i="2"/>
  <c r="AC288" i="2"/>
  <c r="AB284" i="2"/>
  <c r="AC279" i="2"/>
  <c r="AC276" i="2"/>
  <c r="AB264" i="2"/>
  <c r="AC256" i="2"/>
  <c r="AB252" i="2"/>
  <c r="AC247" i="2"/>
  <c r="AC244" i="2"/>
  <c r="AB232" i="2"/>
  <c r="AC223" i="2"/>
  <c r="AC219" i="2"/>
  <c r="AB212" i="2"/>
  <c r="AB208" i="2"/>
  <c r="AB206" i="2"/>
  <c r="AB204" i="2"/>
  <c r="AC201" i="2"/>
  <c r="AC196" i="2"/>
  <c r="AC191" i="2"/>
  <c r="AB188" i="2"/>
  <c r="AB186" i="2"/>
  <c r="AC184" i="2"/>
  <c r="AB183" i="2"/>
  <c r="AC181" i="2"/>
  <c r="AB176" i="2"/>
  <c r="AB171" i="2"/>
  <c r="AC169" i="2"/>
  <c r="AB166" i="2"/>
  <c r="AC164" i="2"/>
  <c r="AC159" i="2"/>
  <c r="AB156" i="2"/>
  <c r="AB154" i="2"/>
  <c r="AC152" i="2"/>
  <c r="AB151" i="2"/>
  <c r="AC149" i="2"/>
  <c r="AB144" i="2"/>
  <c r="AB139" i="2"/>
  <c r="AB134" i="2"/>
  <c r="AC132" i="2"/>
  <c r="AC130" i="2"/>
  <c r="AC121" i="2"/>
  <c r="AC116" i="2"/>
  <c r="AC114" i="2"/>
  <c r="AC105" i="2"/>
  <c r="AB352" i="2"/>
  <c r="AC347" i="2"/>
  <c r="AC344" i="2"/>
  <c r="AB339" i="2"/>
  <c r="AB304" i="2"/>
  <c r="AB292" i="2"/>
  <c r="AC280" i="2"/>
  <c r="AC271" i="2"/>
  <c r="AC268" i="2"/>
  <c r="AB240" i="2"/>
  <c r="AB228" i="2"/>
  <c r="AB211" i="2"/>
  <c r="AC208" i="2"/>
  <c r="AB184" i="2"/>
  <c r="AB179" i="2"/>
  <c r="AC177" i="2"/>
  <c r="AB175" i="2"/>
  <c r="AC173" i="2"/>
  <c r="AC151" i="2"/>
  <c r="AB148" i="2"/>
  <c r="AB146" i="2"/>
  <c r="AC144" i="2"/>
  <c r="AB142" i="2"/>
  <c r="AC140" i="2"/>
  <c r="AC100" i="2"/>
  <c r="AC98" i="2"/>
  <c r="AC89" i="2"/>
  <c r="AB88" i="2"/>
  <c r="AC81" i="2"/>
  <c r="AB80" i="2"/>
  <c r="AC73" i="2"/>
  <c r="AB72" i="2"/>
  <c r="AC65" i="2"/>
  <c r="AB64" i="2"/>
  <c r="AC57" i="2"/>
  <c r="AB56" i="2"/>
  <c r="AC49" i="2"/>
  <c r="AB48" i="2"/>
  <c r="AC41" i="2"/>
  <c r="AB40" i="2"/>
  <c r="AC33" i="2"/>
  <c r="AB32" i="2"/>
  <c r="AC25" i="2"/>
  <c r="AB24" i="2"/>
  <c r="AC17" i="2"/>
  <c r="AB16" i="2"/>
  <c r="AB180" i="2"/>
  <c r="AB364" i="2"/>
  <c r="AB359" i="2"/>
  <c r="AC356" i="2"/>
  <c r="AB354" i="2"/>
  <c r="AB336" i="2"/>
  <c r="AC331" i="2"/>
  <c r="AC328" i="2"/>
  <c r="AC319" i="2"/>
  <c r="AC316" i="2"/>
  <c r="AB288" i="2"/>
  <c r="AB276" i="2"/>
  <c r="AC264" i="2"/>
  <c r="AC255" i="2"/>
  <c r="AC252" i="2"/>
  <c r="AC216" i="2"/>
  <c r="AC204" i="2"/>
  <c r="AB195" i="2"/>
  <c r="AC193" i="2"/>
  <c r="AB191" i="2"/>
  <c r="AC189" i="2"/>
  <c r="AC167" i="2"/>
  <c r="AB164" i="2"/>
  <c r="AB162" i="2"/>
  <c r="AC160" i="2"/>
  <c r="AB158" i="2"/>
  <c r="AC156" i="2"/>
  <c r="AB136" i="2"/>
  <c r="AB121" i="2"/>
  <c r="AB119" i="2"/>
  <c r="AC117" i="2"/>
  <c r="AB105" i="2"/>
  <c r="AB103" i="2"/>
  <c r="AC101" i="2"/>
  <c r="AC93" i="2"/>
  <c r="AB91" i="2"/>
  <c r="AB89" i="2"/>
  <c r="AC85" i="2"/>
  <c r="AB83" i="2"/>
  <c r="AB81" i="2"/>
  <c r="AC77" i="2"/>
  <c r="AB75" i="2"/>
  <c r="AB73" i="2"/>
  <c r="AC69" i="2"/>
  <c r="AB67" i="2"/>
  <c r="AB65" i="2"/>
  <c r="AC61" i="2"/>
  <c r="AB59" i="2"/>
  <c r="AB57" i="2"/>
  <c r="AC53" i="2"/>
  <c r="AB51" i="2"/>
  <c r="AB49" i="2"/>
  <c r="AC45" i="2"/>
  <c r="AB43" i="2"/>
  <c r="AB41" i="2"/>
  <c r="AC37" i="2"/>
  <c r="AB35" i="2"/>
  <c r="AB33" i="2"/>
  <c r="AC29" i="2"/>
  <c r="AB27" i="2"/>
  <c r="AB25" i="2"/>
  <c r="AC21" i="2"/>
  <c r="AB19" i="2"/>
  <c r="AB17" i="2"/>
  <c r="AC13" i="2"/>
  <c r="AC9" i="2"/>
  <c r="AC5" i="2"/>
  <c r="AC351" i="2"/>
  <c r="AB348" i="2"/>
  <c r="AB343" i="2"/>
  <c r="AC340" i="2"/>
  <c r="AB338" i="2"/>
  <c r="AB324" i="2"/>
  <c r="AC312" i="2"/>
  <c r="AC303" i="2"/>
  <c r="AC300" i="2"/>
  <c r="AB272" i="2"/>
  <c r="AB260" i="2"/>
  <c r="AC248" i="2"/>
  <c r="AC239" i="2"/>
  <c r="AC236" i="2"/>
  <c r="AB227" i="2"/>
  <c r="AC224" i="2"/>
  <c r="AC212" i="2"/>
  <c r="AB200" i="2"/>
  <c r="AC183" i="2"/>
  <c r="AB178" i="2"/>
  <c r="AC176" i="2"/>
  <c r="AB174" i="2"/>
  <c r="AC172" i="2"/>
  <c r="AB152" i="2"/>
  <c r="AB147" i="2"/>
  <c r="AC16" i="2"/>
  <c r="AC31" i="2"/>
  <c r="AB37" i="2"/>
  <c r="AC48" i="2"/>
  <c r="AC63" i="2"/>
  <c r="AC75" i="2"/>
  <c r="AC80" i="2"/>
  <c r="AC97" i="2"/>
  <c r="AC120" i="2"/>
  <c r="AB129" i="2"/>
  <c r="AC145" i="2"/>
  <c r="AB168" i="2"/>
  <c r="AC232" i="2"/>
  <c r="AB332" i="2"/>
  <c r="AB10" i="2"/>
  <c r="AC15" i="2"/>
  <c r="AB18" i="2"/>
  <c r="AB21" i="2"/>
  <c r="AC27" i="2"/>
  <c r="AC32" i="2"/>
  <c r="AC38" i="2"/>
  <c r="AC47" i="2"/>
  <c r="AB50" i="2"/>
  <c r="AB53" i="2"/>
  <c r="AC59" i="2"/>
  <c r="AC64" i="2"/>
  <c r="AC70" i="2"/>
  <c r="AC79" i="2"/>
  <c r="AB82" i="2"/>
  <c r="AB85" i="2"/>
  <c r="AC91" i="2"/>
  <c r="AC99" i="2"/>
  <c r="AB101" i="2"/>
  <c r="AC109" i="2"/>
  <c r="AB116" i="2"/>
  <c r="AC138" i="2"/>
  <c r="AC141" i="2"/>
  <c r="AC155" i="2"/>
  <c r="AB163" i="2"/>
  <c r="AB194" i="2"/>
  <c r="AB256" i="2"/>
  <c r="AB308" i="2"/>
  <c r="AB327" i="2"/>
  <c r="AB6" i="2"/>
  <c r="AC10" i="2"/>
  <c r="AB13" i="2"/>
  <c r="AC19" i="2"/>
  <c r="AC24" i="2"/>
  <c r="AC30" i="2"/>
  <c r="AC39" i="2"/>
  <c r="AB42" i="2"/>
  <c r="AB45" i="2"/>
  <c r="AC51" i="2"/>
  <c r="AC56" i="2"/>
  <c r="AC62" i="2"/>
  <c r="AC71" i="2"/>
  <c r="AB74" i="2"/>
  <c r="AB77" i="2"/>
  <c r="AC83" i="2"/>
  <c r="AC88" i="2"/>
  <c r="AC95" i="2"/>
  <c r="AB97" i="2"/>
  <c r="AB99" i="2"/>
  <c r="AC104" i="2"/>
  <c r="AB107" i="2"/>
  <c r="AB113" i="2"/>
  <c r="AC125" i="2"/>
  <c r="AB132" i="2"/>
  <c r="AC135" i="2"/>
  <c r="AC139" i="2"/>
  <c r="AC161" i="2"/>
  <c r="AC192" i="2"/>
  <c r="AC206" i="2"/>
  <c r="AC217" i="2"/>
  <c r="AC220" i="2"/>
  <c r="AC284" i="2"/>
  <c r="AC287" i="2"/>
  <c r="AB320" i="2"/>
  <c r="AC360" i="2"/>
  <c r="AC363" i="2"/>
  <c r="O71" i="2"/>
  <c r="AC6" i="2"/>
  <c r="AB9" i="2"/>
  <c r="AC22" i="2"/>
  <c r="AB34" i="2"/>
  <c r="AC43" i="2"/>
  <c r="AC54" i="2"/>
  <c r="AB66" i="2"/>
  <c r="AB69" i="2"/>
  <c r="AC86" i="2"/>
  <c r="AB95" i="2"/>
  <c r="AC102" i="2"/>
  <c r="AB123" i="2"/>
  <c r="AB133" i="2"/>
  <c r="AB149" i="2"/>
  <c r="AB159" i="2"/>
  <c r="AB190" i="2"/>
  <c r="AC335" i="2"/>
  <c r="O9" i="2"/>
  <c r="AB5" i="2"/>
  <c r="AC14" i="2"/>
  <c r="AC23" i="2"/>
  <c r="AB26" i="2"/>
  <c r="AB29" i="2"/>
  <c r="AC35" i="2"/>
  <c r="AC40" i="2"/>
  <c r="AC46" i="2"/>
  <c r="AC55" i="2"/>
  <c r="AB58" i="2"/>
  <c r="AB61" i="2"/>
  <c r="AC67" i="2"/>
  <c r="AC72" i="2"/>
  <c r="AC78" i="2"/>
  <c r="AC87" i="2"/>
  <c r="AB90" i="2"/>
  <c r="AB93" i="2"/>
  <c r="AC103" i="2"/>
  <c r="AC118" i="2"/>
  <c r="AB143" i="2"/>
  <c r="AC157" i="2"/>
  <c r="AC166" i="2"/>
  <c r="AB185" i="2"/>
  <c r="AC188" i="2"/>
  <c r="AB196" i="2"/>
  <c r="AB244" i="2"/>
  <c r="AB263" i="2"/>
  <c r="AC296" i="2"/>
  <c r="AC330" i="2"/>
  <c r="AB355" i="2"/>
  <c r="AC150" i="2"/>
  <c r="AB169" i="2"/>
  <c r="AC186" i="2"/>
  <c r="AB207" i="2"/>
  <c r="AB279" i="2"/>
  <c r="AC346" i="2"/>
  <c r="AC7" i="2"/>
  <c r="AC11" i="2"/>
  <c r="AB96" i="2"/>
  <c r="AB98" i="2"/>
  <c r="AB100" i="2"/>
  <c r="AC111" i="2"/>
  <c r="AB114" i="2"/>
  <c r="AC127" i="2"/>
  <c r="AB130" i="2"/>
  <c r="AC134" i="2"/>
  <c r="AB153" i="2"/>
  <c r="AC170" i="2"/>
  <c r="AB181" i="2"/>
  <c r="AC187" i="2"/>
  <c r="AB201" i="2"/>
  <c r="AB219" i="2"/>
  <c r="AC222" i="2"/>
  <c r="AB231" i="2"/>
  <c r="AB295" i="2"/>
  <c r="AC362" i="2"/>
  <c r="AC8" i="2"/>
  <c r="AB12" i="2"/>
  <c r="AB14" i="2"/>
  <c r="AC20" i="2"/>
  <c r="AB22" i="2"/>
  <c r="AB28" i="2"/>
  <c r="AB30" i="2"/>
  <c r="AB36" i="2"/>
  <c r="AB38" i="2"/>
  <c r="AC44" i="2"/>
  <c r="AB46" i="2"/>
  <c r="AB52" i="2"/>
  <c r="AB54" i="2"/>
  <c r="AC60" i="2"/>
  <c r="AB62" i="2"/>
  <c r="AB68" i="2"/>
  <c r="AB70" i="2"/>
  <c r="AB76" i="2"/>
  <c r="AB78" i="2"/>
  <c r="AB84" i="2"/>
  <c r="AB86" i="2"/>
  <c r="AB92" i="2"/>
  <c r="AB94" i="2"/>
  <c r="AB102" i="2"/>
  <c r="AB106" i="2"/>
  <c r="AB112" i="2"/>
  <c r="AC115" i="2"/>
  <c r="AB122" i="2"/>
  <c r="AB128" i="2"/>
  <c r="AC131" i="2"/>
  <c r="AC154" i="2"/>
  <c r="AB165" i="2"/>
  <c r="AC171" i="2"/>
  <c r="AC182" i="2"/>
  <c r="AB223" i="2"/>
  <c r="AB247" i="2"/>
  <c r="AB311" i="2"/>
  <c r="AB104" i="2"/>
  <c r="AB108" i="2"/>
  <c r="AB110" i="2"/>
  <c r="AB118" i="2"/>
  <c r="AB120" i="2"/>
  <c r="AB124" i="2"/>
  <c r="AB126" i="2"/>
  <c r="AB141" i="2"/>
  <c r="AC146" i="2"/>
  <c r="AC158" i="2"/>
  <c r="AB161" i="2"/>
  <c r="AC163" i="2"/>
  <c r="AB173" i="2"/>
  <c r="AC178" i="2"/>
  <c r="AC190" i="2"/>
  <c r="AB193" i="2"/>
  <c r="AC195" i="2"/>
  <c r="AB217" i="2"/>
  <c r="AB255" i="2"/>
  <c r="AB287" i="2"/>
  <c r="AB319" i="2"/>
  <c r="AC338" i="2"/>
  <c r="AC107" i="2"/>
  <c r="AC119" i="2"/>
  <c r="AC123" i="2"/>
  <c r="AC142" i="2"/>
  <c r="AB145" i="2"/>
  <c r="AC147" i="2"/>
  <c r="AB157" i="2"/>
  <c r="AC162" i="2"/>
  <c r="AC174" i="2"/>
  <c r="AB177" i="2"/>
  <c r="AC179" i="2"/>
  <c r="AB189" i="2"/>
  <c r="AC194" i="2"/>
  <c r="AB203" i="2"/>
  <c r="AC227" i="2"/>
  <c r="AB239" i="2"/>
  <c r="AB271" i="2"/>
  <c r="AB303" i="2"/>
  <c r="AC354" i="2"/>
  <c r="AB225" i="2"/>
  <c r="AC225" i="2"/>
  <c r="AC230" i="2"/>
  <c r="AB230" i="2"/>
  <c r="AB235" i="2"/>
  <c r="AC235" i="2"/>
  <c r="AB249" i="2"/>
  <c r="AC249" i="2"/>
  <c r="AC262" i="2"/>
  <c r="AB262" i="2"/>
  <c r="AB267" i="2"/>
  <c r="AC267" i="2"/>
  <c r="AB313" i="2"/>
  <c r="AC313" i="2"/>
  <c r="AC326" i="2"/>
  <c r="AB326" i="2"/>
  <c r="AC345" i="2"/>
  <c r="AB345" i="2"/>
  <c r="AB8" i="2"/>
  <c r="AB15" i="2"/>
  <c r="AC18" i="2"/>
  <c r="AB20" i="2"/>
  <c r="AB39" i="2"/>
  <c r="AC42" i="2"/>
  <c r="AB44" i="2"/>
  <c r="AB55" i="2"/>
  <c r="AC58" i="2"/>
  <c r="AB60" i="2"/>
  <c r="AB87" i="2"/>
  <c r="AC90" i="2"/>
  <c r="AC92" i="2"/>
  <c r="AC106" i="2"/>
  <c r="AC122" i="2"/>
  <c r="AC124" i="2"/>
  <c r="AC198" i="2"/>
  <c r="AB198" i="2"/>
  <c r="AC226" i="2"/>
  <c r="AB226" i="2"/>
  <c r="AC238" i="2"/>
  <c r="AB238" i="2"/>
  <c r="AB243" i="2"/>
  <c r="AC243" i="2"/>
  <c r="AB257" i="2"/>
  <c r="AC257" i="2"/>
  <c r="AC270" i="2"/>
  <c r="AB270" i="2"/>
  <c r="AB275" i="2"/>
  <c r="AC275" i="2"/>
  <c r="AB289" i="2"/>
  <c r="AC289" i="2"/>
  <c r="AC302" i="2"/>
  <c r="AB302" i="2"/>
  <c r="AB307" i="2"/>
  <c r="AC307" i="2"/>
  <c r="AB321" i="2"/>
  <c r="AC321" i="2"/>
  <c r="AB7" i="2"/>
  <c r="AB11" i="2"/>
  <c r="AC12" i="2"/>
  <c r="AC28" i="2"/>
  <c r="AC36" i="2"/>
  <c r="AC52" i="2"/>
  <c r="AC68" i="2"/>
  <c r="AC76" i="2"/>
  <c r="AC84" i="2"/>
  <c r="AC94" i="2"/>
  <c r="AC96" i="2"/>
  <c r="AC110" i="2"/>
  <c r="AC112" i="2"/>
  <c r="AC126" i="2"/>
  <c r="AC128" i="2"/>
  <c r="AB199" i="2"/>
  <c r="AC199" i="2"/>
  <c r="AC203" i="2"/>
  <c r="AB205" i="2"/>
  <c r="AC205" i="2"/>
  <c r="AB209" i="2"/>
  <c r="AC209" i="2"/>
  <c r="AB233" i="2"/>
  <c r="AC233" i="2"/>
  <c r="AC246" i="2"/>
  <c r="AB246" i="2"/>
  <c r="AB251" i="2"/>
  <c r="AC251" i="2"/>
  <c r="AB265" i="2"/>
  <c r="AC265" i="2"/>
  <c r="AC278" i="2"/>
  <c r="AB278" i="2"/>
  <c r="AB283" i="2"/>
  <c r="AC283" i="2"/>
  <c r="AB297" i="2"/>
  <c r="AC297" i="2"/>
  <c r="AC310" i="2"/>
  <c r="AB310" i="2"/>
  <c r="AB315" i="2"/>
  <c r="AC315" i="2"/>
  <c r="AC329" i="2"/>
  <c r="AB329" i="2"/>
  <c r="AC350" i="2"/>
  <c r="AB350" i="2"/>
  <c r="AC361" i="2"/>
  <c r="AB361" i="2"/>
  <c r="AB215" i="2"/>
  <c r="AC215" i="2"/>
  <c r="AB221" i="2"/>
  <c r="AC221" i="2"/>
  <c r="AB281" i="2"/>
  <c r="AC281" i="2"/>
  <c r="AC294" i="2"/>
  <c r="AB294" i="2"/>
  <c r="AB299" i="2"/>
  <c r="AC299" i="2"/>
  <c r="AC334" i="2"/>
  <c r="AB334" i="2"/>
  <c r="AB23" i="2"/>
  <c r="AC26" i="2"/>
  <c r="AB31" i="2"/>
  <c r="AC34" i="2"/>
  <c r="AB47" i="2"/>
  <c r="AC50" i="2"/>
  <c r="AB63" i="2"/>
  <c r="AC66" i="2"/>
  <c r="AB71" i="2"/>
  <c r="AC74" i="2"/>
  <c r="AB79" i="2"/>
  <c r="AC82" i="2"/>
  <c r="AC108" i="2"/>
  <c r="AC210" i="2"/>
  <c r="AB210" i="2"/>
  <c r="AC214" i="2"/>
  <c r="AB214" i="2"/>
  <c r="AB241" i="2"/>
  <c r="AC241" i="2"/>
  <c r="AC254" i="2"/>
  <c r="AB254" i="2"/>
  <c r="AB259" i="2"/>
  <c r="AC259" i="2"/>
  <c r="AB273" i="2"/>
  <c r="AC273" i="2"/>
  <c r="AC286" i="2"/>
  <c r="AB286" i="2"/>
  <c r="AB291" i="2"/>
  <c r="AC291" i="2"/>
  <c r="AB305" i="2"/>
  <c r="AC305" i="2"/>
  <c r="AC318" i="2"/>
  <c r="AB318" i="2"/>
  <c r="AB323" i="2"/>
  <c r="AC323" i="2"/>
  <c r="AC202" i="2"/>
  <c r="AB202" i="2"/>
  <c r="AB213" i="2"/>
  <c r="AC213" i="2"/>
  <c r="AB237" i="2"/>
  <c r="AC237" i="2"/>
  <c r="AC242" i="2"/>
  <c r="AB242" i="2"/>
  <c r="AB253" i="2"/>
  <c r="AC253" i="2"/>
  <c r="AC258" i="2"/>
  <c r="AB258" i="2"/>
  <c r="AB269" i="2"/>
  <c r="AC269" i="2"/>
  <c r="AC274" i="2"/>
  <c r="AB274" i="2"/>
  <c r="AB285" i="2"/>
  <c r="AC285" i="2"/>
  <c r="AC290" i="2"/>
  <c r="AB290" i="2"/>
  <c r="AB301" i="2"/>
  <c r="AC301" i="2"/>
  <c r="AC306" i="2"/>
  <c r="AB306" i="2"/>
  <c r="AB317" i="2"/>
  <c r="AC317" i="2"/>
  <c r="AC322" i="2"/>
  <c r="AB322" i="2"/>
  <c r="AC342" i="2"/>
  <c r="AB342" i="2"/>
  <c r="AC353" i="2"/>
  <c r="AB353" i="2"/>
  <c r="AB197" i="2"/>
  <c r="AC197" i="2"/>
  <c r="AC218" i="2"/>
  <c r="AB218" i="2"/>
  <c r="AB229" i="2"/>
  <c r="AC229" i="2"/>
  <c r="AC234" i="2"/>
  <c r="AB234" i="2"/>
  <c r="AB245" i="2"/>
  <c r="AC245" i="2"/>
  <c r="AC250" i="2"/>
  <c r="AB250" i="2"/>
  <c r="AB261" i="2"/>
  <c r="AC261" i="2"/>
  <c r="AC266" i="2"/>
  <c r="AB266" i="2"/>
  <c r="AB277" i="2"/>
  <c r="AC277" i="2"/>
  <c r="AC282" i="2"/>
  <c r="AB282" i="2"/>
  <c r="AB293" i="2"/>
  <c r="AC293" i="2"/>
  <c r="AC298" i="2"/>
  <c r="AB298" i="2"/>
  <c r="AB309" i="2"/>
  <c r="AC309" i="2"/>
  <c r="AC314" i="2"/>
  <c r="AB314" i="2"/>
  <c r="AB325" i="2"/>
  <c r="AC325" i="2"/>
  <c r="AC337" i="2"/>
  <c r="AB337" i="2"/>
  <c r="AC358" i="2"/>
  <c r="AB358" i="2"/>
  <c r="AC341" i="2"/>
  <c r="AB341" i="2"/>
  <c r="AC357" i="2"/>
  <c r="AB357" i="2"/>
  <c r="AC333" i="2"/>
  <c r="AB333" i="2"/>
  <c r="AC349" i="2"/>
  <c r="AB349" i="2"/>
  <c r="AC365" i="2"/>
  <c r="AB365" i="2"/>
  <c r="O135" i="2"/>
  <c r="O119" i="2"/>
  <c r="O111" i="2"/>
  <c r="O99" i="2"/>
  <c r="O101" i="2"/>
  <c r="O93" i="2"/>
  <c r="O89" i="2"/>
  <c r="O91" i="2"/>
  <c r="O109" i="2"/>
  <c r="O113" i="2"/>
  <c r="O129" i="2"/>
  <c r="O6" i="2"/>
  <c r="O7" i="2"/>
  <c r="O68" i="2"/>
  <c r="O76" i="2"/>
  <c r="O80" i="2"/>
  <c r="O92" i="2"/>
  <c r="O116" i="2"/>
  <c r="O120" i="2"/>
  <c r="O132" i="2"/>
  <c r="O10" i="2"/>
  <c r="O11" i="2"/>
  <c r="O14" i="2"/>
  <c r="O16" i="2"/>
  <c r="O18" i="2"/>
  <c r="O28" i="2"/>
  <c r="O29" i="2"/>
  <c r="O35" i="2"/>
  <c r="O37" i="2"/>
  <c r="O41" i="2"/>
  <c r="O42" i="2"/>
  <c r="O45" i="2"/>
  <c r="O47" i="2"/>
  <c r="O49" i="2"/>
  <c r="O53" i="2"/>
  <c r="O55" i="2"/>
  <c r="O57" i="2"/>
  <c r="O65" i="2"/>
  <c r="O74" i="2"/>
  <c r="O114" i="2"/>
  <c r="O126" i="2"/>
  <c r="Z365" i="6"/>
  <c r="Z364" i="6"/>
  <c r="Z363" i="6"/>
  <c r="AB363" i="6" s="1"/>
  <c r="Z362" i="6"/>
  <c r="Z361" i="6"/>
  <c r="Z360" i="6"/>
  <c r="Z359" i="6"/>
  <c r="Z358" i="6"/>
  <c r="Z357" i="6"/>
  <c r="Z356" i="6"/>
  <c r="Z355" i="6"/>
  <c r="Z354" i="6"/>
  <c r="Z353" i="6"/>
  <c r="Z352" i="6"/>
  <c r="Z351" i="6"/>
  <c r="Z350" i="6"/>
  <c r="Z349" i="6"/>
  <c r="Z348" i="6"/>
  <c r="Z347" i="6"/>
  <c r="Z346" i="6"/>
  <c r="Z345" i="6"/>
  <c r="Z344" i="6"/>
  <c r="Z343" i="6"/>
  <c r="Z342" i="6"/>
  <c r="Z341" i="6"/>
  <c r="Z340" i="6"/>
  <c r="Z339" i="6"/>
  <c r="Z338" i="6"/>
  <c r="Z337" i="6"/>
  <c r="Z336" i="6"/>
  <c r="Z335" i="6"/>
  <c r="Z334" i="6"/>
  <c r="Z333" i="6"/>
  <c r="Z332" i="6"/>
  <c r="Z331" i="6"/>
  <c r="AB331" i="6" s="1"/>
  <c r="Z330" i="6"/>
  <c r="Z329" i="6"/>
  <c r="Z328" i="6"/>
  <c r="Z327" i="6"/>
  <c r="Z326" i="6"/>
  <c r="Z325" i="6"/>
  <c r="Z324" i="6"/>
  <c r="Z323" i="6"/>
  <c r="Z322" i="6"/>
  <c r="Z321" i="6"/>
  <c r="Z320" i="6"/>
  <c r="Z319" i="6"/>
  <c r="Z318" i="6"/>
  <c r="Z317" i="6"/>
  <c r="Z316" i="6"/>
  <c r="Z315" i="6"/>
  <c r="Z314" i="6"/>
  <c r="Z313" i="6"/>
  <c r="Z312" i="6"/>
  <c r="Z311" i="6"/>
  <c r="Z310" i="6"/>
  <c r="Z309" i="6"/>
  <c r="Z308" i="6"/>
  <c r="Z307" i="6"/>
  <c r="Z306" i="6"/>
  <c r="Z305" i="6"/>
  <c r="Z304" i="6"/>
  <c r="Z303" i="6"/>
  <c r="Z302" i="6"/>
  <c r="Z301" i="6"/>
  <c r="Z300" i="6"/>
  <c r="Z299" i="6"/>
  <c r="AB299" i="6" s="1"/>
  <c r="Z298" i="6"/>
  <c r="Z297" i="6"/>
  <c r="Z296" i="6"/>
  <c r="Z295" i="6"/>
  <c r="Z294" i="6"/>
  <c r="Z293" i="6"/>
  <c r="Z292" i="6"/>
  <c r="Z291" i="6"/>
  <c r="Z290" i="6"/>
  <c r="Z289" i="6"/>
  <c r="Z288" i="6"/>
  <c r="Z287" i="6"/>
  <c r="Z286" i="6"/>
  <c r="Z285" i="6"/>
  <c r="Z284" i="6"/>
  <c r="Z283" i="6"/>
  <c r="Z282" i="6"/>
  <c r="Z281" i="6"/>
  <c r="Z280" i="6"/>
  <c r="Z279" i="6"/>
  <c r="Z278" i="6"/>
  <c r="Z277" i="6"/>
  <c r="Z276" i="6"/>
  <c r="Z275" i="6"/>
  <c r="Z274" i="6"/>
  <c r="Z273" i="6"/>
  <c r="Z272" i="6"/>
  <c r="Z271" i="6"/>
  <c r="Z270" i="6"/>
  <c r="Z269" i="6"/>
  <c r="Z268" i="6"/>
  <c r="Z267" i="6"/>
  <c r="AB267" i="6" s="1"/>
  <c r="Z266" i="6"/>
  <c r="Z265" i="6"/>
  <c r="Z264" i="6"/>
  <c r="Z263" i="6"/>
  <c r="Z262" i="6"/>
  <c r="Z261" i="6"/>
  <c r="Z260" i="6"/>
  <c r="Z259" i="6"/>
  <c r="Z258" i="6"/>
  <c r="Z257" i="6"/>
  <c r="Z256" i="6"/>
  <c r="Z255" i="6"/>
  <c r="Z254" i="6"/>
  <c r="Z253" i="6"/>
  <c r="Z252" i="6"/>
  <c r="Z251" i="6"/>
  <c r="Z250" i="6"/>
  <c r="Z249" i="6"/>
  <c r="Z248" i="6"/>
  <c r="Z247" i="6"/>
  <c r="Z246" i="6"/>
  <c r="Z245" i="6"/>
  <c r="Z244" i="6"/>
  <c r="Z243" i="6"/>
  <c r="Z242" i="6"/>
  <c r="Z241" i="6"/>
  <c r="Z240" i="6"/>
  <c r="Z239" i="6"/>
  <c r="Z238" i="6"/>
  <c r="Z237" i="6"/>
  <c r="Z236" i="6"/>
  <c r="Z235" i="6"/>
  <c r="AB235" i="6" s="1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20" i="6"/>
  <c r="Z219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AB203" i="6" s="1"/>
  <c r="Z202" i="6"/>
  <c r="Z201" i="6"/>
  <c r="Z200" i="6"/>
  <c r="Z199" i="6"/>
  <c r="Z198" i="6"/>
  <c r="Z197" i="6"/>
  <c r="Z196" i="6"/>
  <c r="Z195" i="6"/>
  <c r="Z194" i="6"/>
  <c r="Z193" i="6"/>
  <c r="AB193" i="6" s="1"/>
  <c r="Z192" i="6"/>
  <c r="Z191" i="6"/>
  <c r="Z190" i="6"/>
  <c r="Z189" i="6"/>
  <c r="Z188" i="6"/>
  <c r="Z187" i="6"/>
  <c r="Z186" i="6"/>
  <c r="Z185" i="6"/>
  <c r="Z184" i="6"/>
  <c r="Z183" i="6"/>
  <c r="Z182" i="6"/>
  <c r="Z181" i="6"/>
  <c r="Z180" i="6"/>
  <c r="Z179" i="6"/>
  <c r="Z178" i="6"/>
  <c r="Z177" i="6"/>
  <c r="AB177" i="6" s="1"/>
  <c r="Z176" i="6"/>
  <c r="Z175" i="6"/>
  <c r="Z174" i="6"/>
  <c r="Z173" i="6"/>
  <c r="Z172" i="6"/>
  <c r="Z171" i="6"/>
  <c r="Z170" i="6"/>
  <c r="Z169" i="6"/>
  <c r="AB169" i="6" s="1"/>
  <c r="Z168" i="6"/>
  <c r="Z167" i="6"/>
  <c r="Z166" i="6"/>
  <c r="Z165" i="6"/>
  <c r="Z164" i="6"/>
  <c r="Z163" i="6"/>
  <c r="Z162" i="6"/>
  <c r="AB161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AB102" i="6" s="1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AB87" i="6"/>
  <c r="Z87" i="6"/>
  <c r="Z86" i="6"/>
  <c r="AB86" i="6" s="1"/>
  <c r="Z85" i="6"/>
  <c r="AB85" i="6" s="1"/>
  <c r="Z84" i="6"/>
  <c r="Z83" i="6"/>
  <c r="Z82" i="6"/>
  <c r="AB81" i="6"/>
  <c r="Z81" i="6"/>
  <c r="Z80" i="6"/>
  <c r="Z79" i="6"/>
  <c r="Z78" i="6"/>
  <c r="Z77" i="6"/>
  <c r="AB77" i="6" s="1"/>
  <c r="Z76" i="6"/>
  <c r="Z75" i="6"/>
  <c r="Z74" i="6"/>
  <c r="Z73" i="6"/>
  <c r="AB73" i="6" s="1"/>
  <c r="Z72" i="6"/>
  <c r="Z71" i="6"/>
  <c r="Z70" i="6"/>
  <c r="AB70" i="6" s="1"/>
  <c r="Z69" i="6"/>
  <c r="Z68" i="6"/>
  <c r="Z67" i="6"/>
  <c r="Z66" i="6"/>
  <c r="AB66" i="6" s="1"/>
  <c r="Z65" i="6"/>
  <c r="Z64" i="6"/>
  <c r="J64" i="6"/>
  <c r="Z63" i="6"/>
  <c r="Z62" i="6"/>
  <c r="Z61" i="6"/>
  <c r="AB61" i="6" s="1"/>
  <c r="Z60" i="6"/>
  <c r="Z59" i="6"/>
  <c r="Z58" i="6"/>
  <c r="Z57" i="6"/>
  <c r="AB57" i="6" s="1"/>
  <c r="Z56" i="6"/>
  <c r="Z55" i="6"/>
  <c r="Z54" i="6"/>
  <c r="Z53" i="6"/>
  <c r="Z52" i="6"/>
  <c r="AA51" i="6"/>
  <c r="Z51" i="6"/>
  <c r="Z50" i="6"/>
  <c r="Z49" i="6"/>
  <c r="AB48" i="6"/>
  <c r="Z48" i="6"/>
  <c r="Z47" i="6"/>
  <c r="AB47" i="6" s="1"/>
  <c r="Z46" i="6"/>
  <c r="Z45" i="6"/>
  <c r="Z44" i="6"/>
  <c r="Z43" i="6"/>
  <c r="Z42" i="6"/>
  <c r="Z41" i="6"/>
  <c r="Z40" i="6"/>
  <c r="AB40" i="6" s="1"/>
  <c r="Z39" i="6"/>
  <c r="AB39" i="6" s="1"/>
  <c r="Z38" i="6"/>
  <c r="Z37" i="6"/>
  <c r="J37" i="6"/>
  <c r="Z36" i="6"/>
  <c r="AB36" i="6" s="1"/>
  <c r="Z35" i="6"/>
  <c r="Z34" i="6"/>
  <c r="Z33" i="6"/>
  <c r="AB32" i="6"/>
  <c r="Z32" i="6"/>
  <c r="Z31" i="6"/>
  <c r="AB31" i="6" s="1"/>
  <c r="Z30" i="6"/>
  <c r="Z29" i="6"/>
  <c r="Z28" i="6"/>
  <c r="Z27" i="6"/>
  <c r="Z26" i="6"/>
  <c r="Z25" i="6"/>
  <c r="Z24" i="6"/>
  <c r="AB24" i="6" s="1"/>
  <c r="Z23" i="6"/>
  <c r="AB23" i="6" s="1"/>
  <c r="Z22" i="6"/>
  <c r="Z21" i="6"/>
  <c r="Z20" i="6"/>
  <c r="AA19" i="6"/>
  <c r="Z19" i="6"/>
  <c r="Z18" i="6"/>
  <c r="Z17" i="6"/>
  <c r="AB16" i="6"/>
  <c r="Z16" i="6"/>
  <c r="Z15" i="6"/>
  <c r="AB15" i="6" s="1"/>
  <c r="Z14" i="6"/>
  <c r="Z13" i="6"/>
  <c r="Z12" i="6"/>
  <c r="Z11" i="6"/>
  <c r="Z10" i="6"/>
  <c r="C10" i="6"/>
  <c r="Z9" i="6"/>
  <c r="C9" i="6"/>
  <c r="AA80" i="6" s="1"/>
  <c r="Z8" i="6"/>
  <c r="AA8" i="6" s="1"/>
  <c r="Z7" i="6"/>
  <c r="Z6" i="6"/>
  <c r="AB6" i="6" s="1"/>
  <c r="U6" i="6"/>
  <c r="V6" i="6" s="1"/>
  <c r="R6" i="6"/>
  <c r="J111" i="6" s="1"/>
  <c r="Q6" i="6"/>
  <c r="Z5" i="6"/>
  <c r="AB5" i="6" s="1"/>
  <c r="U5" i="6"/>
  <c r="V5" i="6" s="1"/>
  <c r="R5" i="6"/>
  <c r="Q5" i="6"/>
  <c r="Z365" i="5"/>
  <c r="Z364" i="5"/>
  <c r="Z363" i="5"/>
  <c r="Z362" i="5"/>
  <c r="Z361" i="5"/>
  <c r="Z360" i="5"/>
  <c r="Z359" i="5"/>
  <c r="Z358" i="5"/>
  <c r="Z357" i="5"/>
  <c r="Z356" i="5"/>
  <c r="Z355" i="5"/>
  <c r="Z354" i="5"/>
  <c r="Z353" i="5"/>
  <c r="Z352" i="5"/>
  <c r="Z351" i="5"/>
  <c r="Z350" i="5"/>
  <c r="Z349" i="5"/>
  <c r="Z348" i="5"/>
  <c r="Z347" i="5"/>
  <c r="Z346" i="5"/>
  <c r="Z345" i="5"/>
  <c r="Z344" i="5"/>
  <c r="Z343" i="5"/>
  <c r="Z342" i="5"/>
  <c r="Z341" i="5"/>
  <c r="Z340" i="5"/>
  <c r="Z339" i="5"/>
  <c r="Z338" i="5"/>
  <c r="Z337" i="5"/>
  <c r="Z336" i="5"/>
  <c r="Z335" i="5"/>
  <c r="Z334" i="5"/>
  <c r="Z333" i="5"/>
  <c r="Z332" i="5"/>
  <c r="Z331" i="5"/>
  <c r="Z330" i="5"/>
  <c r="Z329" i="5"/>
  <c r="Z328" i="5"/>
  <c r="Z327" i="5"/>
  <c r="Z326" i="5"/>
  <c r="Z325" i="5"/>
  <c r="Z324" i="5"/>
  <c r="Z323" i="5"/>
  <c r="Z322" i="5"/>
  <c r="Z321" i="5"/>
  <c r="Z320" i="5"/>
  <c r="Z319" i="5"/>
  <c r="Z318" i="5"/>
  <c r="Z317" i="5"/>
  <c r="Z316" i="5"/>
  <c r="Z315" i="5"/>
  <c r="Z314" i="5"/>
  <c r="Z313" i="5"/>
  <c r="Z312" i="5"/>
  <c r="Z311" i="5"/>
  <c r="Z310" i="5"/>
  <c r="Z309" i="5"/>
  <c r="Z308" i="5"/>
  <c r="Z307" i="5"/>
  <c r="Z306" i="5"/>
  <c r="Z305" i="5"/>
  <c r="Z304" i="5"/>
  <c r="Z303" i="5"/>
  <c r="Z302" i="5"/>
  <c r="Z301" i="5"/>
  <c r="Z300" i="5"/>
  <c r="Z299" i="5"/>
  <c r="Z298" i="5"/>
  <c r="Z297" i="5"/>
  <c r="Z296" i="5"/>
  <c r="Z295" i="5"/>
  <c r="Z294" i="5"/>
  <c r="Z293" i="5"/>
  <c r="Z292" i="5"/>
  <c r="Z291" i="5"/>
  <c r="Z290" i="5"/>
  <c r="Z289" i="5"/>
  <c r="Z288" i="5"/>
  <c r="Z287" i="5"/>
  <c r="Z286" i="5"/>
  <c r="Z285" i="5"/>
  <c r="Z284" i="5"/>
  <c r="Z283" i="5"/>
  <c r="Z282" i="5"/>
  <c r="Z281" i="5"/>
  <c r="Z280" i="5"/>
  <c r="Z279" i="5"/>
  <c r="Z278" i="5"/>
  <c r="Z277" i="5"/>
  <c r="Z276" i="5"/>
  <c r="Z275" i="5"/>
  <c r="Z274" i="5"/>
  <c r="Z273" i="5"/>
  <c r="Z272" i="5"/>
  <c r="Z271" i="5"/>
  <c r="Z270" i="5"/>
  <c r="Z269" i="5"/>
  <c r="Z268" i="5"/>
  <c r="Z267" i="5"/>
  <c r="Z266" i="5"/>
  <c r="Z265" i="5"/>
  <c r="Z264" i="5"/>
  <c r="Z263" i="5"/>
  <c r="Z262" i="5"/>
  <c r="Z261" i="5"/>
  <c r="Z260" i="5"/>
  <c r="Z259" i="5"/>
  <c r="Z258" i="5"/>
  <c r="Z257" i="5"/>
  <c r="Z256" i="5"/>
  <c r="Z255" i="5"/>
  <c r="Z254" i="5"/>
  <c r="Z253" i="5"/>
  <c r="Z252" i="5"/>
  <c r="Z251" i="5"/>
  <c r="Z250" i="5"/>
  <c r="Z249" i="5"/>
  <c r="Z248" i="5"/>
  <c r="Z247" i="5"/>
  <c r="Z246" i="5"/>
  <c r="Z245" i="5"/>
  <c r="Z244" i="5"/>
  <c r="Z243" i="5"/>
  <c r="Z242" i="5"/>
  <c r="Z241" i="5"/>
  <c r="Z240" i="5"/>
  <c r="Z239" i="5"/>
  <c r="Z238" i="5"/>
  <c r="Z237" i="5"/>
  <c r="Z236" i="5"/>
  <c r="Z235" i="5"/>
  <c r="Z234" i="5"/>
  <c r="Z233" i="5"/>
  <c r="Z232" i="5"/>
  <c r="Z231" i="5"/>
  <c r="Z230" i="5"/>
  <c r="Z229" i="5"/>
  <c r="Z228" i="5"/>
  <c r="Z227" i="5"/>
  <c r="Z226" i="5"/>
  <c r="Z225" i="5"/>
  <c r="Z224" i="5"/>
  <c r="Z223" i="5"/>
  <c r="Z222" i="5"/>
  <c r="Z221" i="5"/>
  <c r="Z220" i="5"/>
  <c r="Z219" i="5"/>
  <c r="Z218" i="5"/>
  <c r="Z217" i="5"/>
  <c r="Z216" i="5"/>
  <c r="Z215" i="5"/>
  <c r="Z214" i="5"/>
  <c r="Z213" i="5"/>
  <c r="Z212" i="5"/>
  <c r="Z211" i="5"/>
  <c r="Z210" i="5"/>
  <c r="Z209" i="5"/>
  <c r="Z208" i="5"/>
  <c r="Z207" i="5"/>
  <c r="Z206" i="5"/>
  <c r="Z205" i="5"/>
  <c r="Z204" i="5"/>
  <c r="Z203" i="5"/>
  <c r="Z202" i="5"/>
  <c r="Z201" i="5"/>
  <c r="Z200" i="5"/>
  <c r="Z199" i="5"/>
  <c r="Z198" i="5"/>
  <c r="Z197" i="5"/>
  <c r="Z196" i="5"/>
  <c r="Z195" i="5"/>
  <c r="Z194" i="5"/>
  <c r="Z193" i="5"/>
  <c r="Z192" i="5"/>
  <c r="Z191" i="5"/>
  <c r="Z190" i="5"/>
  <c r="Z189" i="5"/>
  <c r="Z188" i="5"/>
  <c r="Z187" i="5"/>
  <c r="Z186" i="5"/>
  <c r="Z185" i="5"/>
  <c r="Z184" i="5"/>
  <c r="Z183" i="5"/>
  <c r="Z182" i="5"/>
  <c r="Z181" i="5"/>
  <c r="Z180" i="5"/>
  <c r="Z179" i="5"/>
  <c r="Z178" i="5"/>
  <c r="Z177" i="5"/>
  <c r="Z176" i="5"/>
  <c r="Z175" i="5"/>
  <c r="Z174" i="5"/>
  <c r="Z173" i="5"/>
  <c r="Z172" i="5"/>
  <c r="Z171" i="5"/>
  <c r="Z170" i="5"/>
  <c r="Z169" i="5"/>
  <c r="Z168" i="5"/>
  <c r="Z167" i="5"/>
  <c r="Z166" i="5"/>
  <c r="Z165" i="5"/>
  <c r="Z164" i="5"/>
  <c r="Z163" i="5"/>
  <c r="Z162" i="5"/>
  <c r="Z161" i="5"/>
  <c r="Z160" i="5"/>
  <c r="Z159" i="5"/>
  <c r="Z158" i="5"/>
  <c r="Z157" i="5"/>
  <c r="AB156" i="5"/>
  <c r="Z156" i="5"/>
  <c r="Z155" i="5"/>
  <c r="Z154" i="5"/>
  <c r="Z153" i="5"/>
  <c r="Z152" i="5"/>
  <c r="Z151" i="5"/>
  <c r="Z150" i="5"/>
  <c r="Z149" i="5"/>
  <c r="Z148" i="5"/>
  <c r="Z147" i="5"/>
  <c r="Z146" i="5"/>
  <c r="Z145" i="5"/>
  <c r="Z144" i="5"/>
  <c r="Z143" i="5"/>
  <c r="Z142" i="5"/>
  <c r="Z141" i="5"/>
  <c r="Z140" i="5"/>
  <c r="Z139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AB106" i="5" s="1"/>
  <c r="Z105" i="5"/>
  <c r="Z104" i="5"/>
  <c r="Z103" i="5"/>
  <c r="Z102" i="5"/>
  <c r="Z101" i="5"/>
  <c r="Z100" i="5"/>
  <c r="Z99" i="5"/>
  <c r="AB99" i="5" s="1"/>
  <c r="Z98" i="5"/>
  <c r="Z97" i="5"/>
  <c r="Z96" i="5"/>
  <c r="Z95" i="5"/>
  <c r="Z94" i="5"/>
  <c r="Z93" i="5"/>
  <c r="Z92" i="5"/>
  <c r="Z91" i="5"/>
  <c r="AB91" i="5" s="1"/>
  <c r="Z90" i="5"/>
  <c r="AB90" i="5" s="1"/>
  <c r="Z89" i="5"/>
  <c r="Z88" i="5"/>
  <c r="Z87" i="5"/>
  <c r="AB87" i="5" s="1"/>
  <c r="Z86" i="5"/>
  <c r="Z85" i="5"/>
  <c r="Z84" i="5"/>
  <c r="Z83" i="5"/>
  <c r="AB83" i="5" s="1"/>
  <c r="Z82" i="5"/>
  <c r="Z81" i="5"/>
  <c r="Z80" i="5"/>
  <c r="AB80" i="5" s="1"/>
  <c r="Z79" i="5"/>
  <c r="Z78" i="5"/>
  <c r="Z77" i="5"/>
  <c r="Z76" i="5"/>
  <c r="Z75" i="5"/>
  <c r="AB74" i="5"/>
  <c r="Z74" i="5"/>
  <c r="Z73" i="5"/>
  <c r="Z72" i="5"/>
  <c r="Z71" i="5"/>
  <c r="Z70" i="5"/>
  <c r="AB70" i="5" s="1"/>
  <c r="Z69" i="5"/>
  <c r="Z68" i="5"/>
  <c r="AB68" i="5" s="1"/>
  <c r="Z67" i="5"/>
  <c r="Z66" i="5"/>
  <c r="Z65" i="5"/>
  <c r="Z64" i="5"/>
  <c r="Z63" i="5"/>
  <c r="Z62" i="5"/>
  <c r="Z61" i="5"/>
  <c r="J61" i="5"/>
  <c r="Z60" i="5"/>
  <c r="Z59" i="5"/>
  <c r="AB59" i="5" s="1"/>
  <c r="Z58" i="5"/>
  <c r="AB58" i="5" s="1"/>
  <c r="Z57" i="5"/>
  <c r="Z56" i="5"/>
  <c r="Z55" i="5"/>
  <c r="AB55" i="5" s="1"/>
  <c r="Z54" i="5"/>
  <c r="AB54" i="5" s="1"/>
  <c r="Z53" i="5"/>
  <c r="Z52" i="5"/>
  <c r="Z51" i="5"/>
  <c r="Z50" i="5"/>
  <c r="AB50" i="5" s="1"/>
  <c r="Z49" i="5"/>
  <c r="Z48" i="5"/>
  <c r="Z47" i="5"/>
  <c r="AB47" i="5" s="1"/>
  <c r="AB46" i="5"/>
  <c r="Z46" i="5"/>
  <c r="Z45" i="5"/>
  <c r="Z44" i="5"/>
  <c r="AB43" i="5"/>
  <c r="Z43" i="5"/>
  <c r="Z42" i="5"/>
  <c r="AB42" i="5" s="1"/>
  <c r="Z41" i="5"/>
  <c r="Z40" i="5"/>
  <c r="Z39" i="5"/>
  <c r="AB39" i="5" s="1"/>
  <c r="AB38" i="5"/>
  <c r="Z38" i="5"/>
  <c r="Z37" i="5"/>
  <c r="Z36" i="5"/>
  <c r="AB35" i="5"/>
  <c r="Z35" i="5"/>
  <c r="Z34" i="5"/>
  <c r="AB34" i="5" s="1"/>
  <c r="Z33" i="5"/>
  <c r="Z32" i="5"/>
  <c r="Z31" i="5"/>
  <c r="AB31" i="5" s="1"/>
  <c r="AB30" i="5"/>
  <c r="Z30" i="5"/>
  <c r="Z29" i="5"/>
  <c r="Z28" i="5"/>
  <c r="AB27" i="5"/>
  <c r="Z27" i="5"/>
  <c r="Z26" i="5"/>
  <c r="AB26" i="5" s="1"/>
  <c r="Z25" i="5"/>
  <c r="Z24" i="5"/>
  <c r="Z23" i="5"/>
  <c r="AB23" i="5" s="1"/>
  <c r="AB22" i="5"/>
  <c r="Z22" i="5"/>
  <c r="Z21" i="5"/>
  <c r="Z20" i="5"/>
  <c r="AB19" i="5"/>
  <c r="Z19" i="5"/>
  <c r="Z18" i="5"/>
  <c r="AB18" i="5" s="1"/>
  <c r="Z17" i="5"/>
  <c r="Z16" i="5"/>
  <c r="Z15" i="5"/>
  <c r="AB15" i="5" s="1"/>
  <c r="AB14" i="5"/>
  <c r="Z14" i="5"/>
  <c r="Z13" i="5"/>
  <c r="Z12" i="5"/>
  <c r="AB11" i="5"/>
  <c r="Z11" i="5"/>
  <c r="Z10" i="5"/>
  <c r="AB10" i="5" s="1"/>
  <c r="C10" i="5"/>
  <c r="AA62" i="5" s="1"/>
  <c r="Z9" i="5"/>
  <c r="C9" i="5"/>
  <c r="AA97" i="5" s="1"/>
  <c r="AB8" i="5"/>
  <c r="Z8" i="5"/>
  <c r="Z7" i="5"/>
  <c r="Z6" i="5"/>
  <c r="U6" i="5"/>
  <c r="V6" i="5" s="1"/>
  <c r="Q6" i="5"/>
  <c r="R6" i="5" s="1"/>
  <c r="J109" i="5" s="1"/>
  <c r="Z5" i="5"/>
  <c r="AB5" i="5" s="1"/>
  <c r="U5" i="5"/>
  <c r="V5" i="5" s="1"/>
  <c r="Q5" i="5"/>
  <c r="R5" i="5" s="1"/>
  <c r="O188" i="10" l="1"/>
  <c r="O189" i="10"/>
  <c r="AA65" i="5"/>
  <c r="AB12" i="5"/>
  <c r="AB36" i="5"/>
  <c r="AB63" i="5"/>
  <c r="AB78" i="5"/>
  <c r="AB84" i="5"/>
  <c r="AB11" i="6"/>
  <c r="AB17" i="6"/>
  <c r="AB52" i="6"/>
  <c r="AB55" i="6"/>
  <c r="AB67" i="6"/>
  <c r="AB159" i="6"/>
  <c r="AB185" i="6"/>
  <c r="J6" i="5"/>
  <c r="AB7" i="5"/>
  <c r="AA61" i="5"/>
  <c r="AB64" i="5"/>
  <c r="AA66" i="5"/>
  <c r="AA78" i="5"/>
  <c r="AB82" i="5"/>
  <c r="AB111" i="5"/>
  <c r="AB115" i="5"/>
  <c r="AB119" i="5"/>
  <c r="AB202" i="5"/>
  <c r="AB12" i="6"/>
  <c r="AB28" i="6"/>
  <c r="AB44" i="6"/>
  <c r="AB75" i="6"/>
  <c r="AB120" i="6"/>
  <c r="AB136" i="6"/>
  <c r="AB167" i="6"/>
  <c r="AB175" i="6"/>
  <c r="AA314" i="5"/>
  <c r="AB20" i="5"/>
  <c r="AB28" i="5"/>
  <c r="AB44" i="5"/>
  <c r="AB53" i="5"/>
  <c r="AA93" i="5"/>
  <c r="AB315" i="6"/>
  <c r="AB20" i="6"/>
  <c r="AB27" i="6"/>
  <c r="AB33" i="6"/>
  <c r="AB43" i="6"/>
  <c r="AB49" i="6"/>
  <c r="AB58" i="6"/>
  <c r="AB74" i="6"/>
  <c r="AB96" i="6"/>
  <c r="AB112" i="6"/>
  <c r="AB151" i="6"/>
  <c r="AB9" i="5"/>
  <c r="AB16" i="5"/>
  <c r="AB24" i="5"/>
  <c r="AB32" i="5"/>
  <c r="AB40" i="5"/>
  <c r="AB48" i="5"/>
  <c r="AB67" i="5"/>
  <c r="J77" i="5"/>
  <c r="AB79" i="5"/>
  <c r="AA82" i="5"/>
  <c r="AB86" i="5"/>
  <c r="AB95" i="5"/>
  <c r="AA101" i="5"/>
  <c r="AB7" i="6"/>
  <c r="AA65" i="6"/>
  <c r="AB19" i="6"/>
  <c r="AB25" i="6"/>
  <c r="AB35" i="6"/>
  <c r="AB41" i="6"/>
  <c r="AB51" i="6"/>
  <c r="J54" i="6"/>
  <c r="AB56" i="6"/>
  <c r="AB62" i="6"/>
  <c r="AB65" i="6"/>
  <c r="AB69" i="6"/>
  <c r="AB78" i="6"/>
  <c r="AB97" i="6"/>
  <c r="AB101" i="6"/>
  <c r="AB103" i="6"/>
  <c r="AB113" i="6"/>
  <c r="AB117" i="6"/>
  <c r="AB153" i="6"/>
  <c r="AB183" i="6"/>
  <c r="AB191" i="6"/>
  <c r="AB206" i="6"/>
  <c r="AA8" i="5"/>
  <c r="AA9" i="5"/>
  <c r="AA10" i="5"/>
  <c r="J12" i="5"/>
  <c r="L12" i="5" s="1"/>
  <c r="AA14" i="5"/>
  <c r="J16" i="5"/>
  <c r="AA18" i="5"/>
  <c r="J20" i="5"/>
  <c r="L20" i="5" s="1"/>
  <c r="AA22" i="5"/>
  <c r="J24" i="5"/>
  <c r="AA26" i="5"/>
  <c r="J28" i="5"/>
  <c r="L28" i="5" s="1"/>
  <c r="AA30" i="5"/>
  <c r="J32" i="5"/>
  <c r="AA34" i="5"/>
  <c r="J36" i="5"/>
  <c r="L36" i="5" s="1"/>
  <c r="AA38" i="5"/>
  <c r="J40" i="5"/>
  <c r="AA42" i="5"/>
  <c r="J44" i="5"/>
  <c r="L44" i="5" s="1"/>
  <c r="AA46" i="5"/>
  <c r="J48" i="5"/>
  <c r="AA50" i="5"/>
  <c r="AA52" i="5"/>
  <c r="AA57" i="5"/>
  <c r="AB62" i="5"/>
  <c r="AB66" i="5"/>
  <c r="J69" i="5"/>
  <c r="L69" i="5" s="1"/>
  <c r="AA70" i="5"/>
  <c r="AB72" i="5"/>
  <c r="AA74" i="5"/>
  <c r="AB76" i="5"/>
  <c r="AA85" i="5"/>
  <c r="AA89" i="5"/>
  <c r="AB94" i="5"/>
  <c r="AB98" i="5"/>
  <c r="AB103" i="5"/>
  <c r="AB110" i="5"/>
  <c r="AB125" i="5"/>
  <c r="AB148" i="5"/>
  <c r="AB152" i="5"/>
  <c r="AB264" i="5"/>
  <c r="AB338" i="5"/>
  <c r="J105" i="5"/>
  <c r="L105" i="5" s="1"/>
  <c r="J5" i="5"/>
  <c r="J101" i="5"/>
  <c r="AB354" i="5"/>
  <c r="M67" i="5"/>
  <c r="N67" i="5" s="1"/>
  <c r="M147" i="5"/>
  <c r="M144" i="5"/>
  <c r="M97" i="5"/>
  <c r="M62" i="5"/>
  <c r="M126" i="5"/>
  <c r="AA310" i="5"/>
  <c r="AA226" i="5"/>
  <c r="AA143" i="5"/>
  <c r="AA126" i="5"/>
  <c r="AA106" i="5"/>
  <c r="AA102" i="5"/>
  <c r="AA250" i="5"/>
  <c r="AA206" i="5"/>
  <c r="AA168" i="5"/>
  <c r="AA128" i="5"/>
  <c r="AA116" i="5"/>
  <c r="AA109" i="5"/>
  <c r="AA334" i="5"/>
  <c r="AA290" i="5"/>
  <c r="AA246" i="5"/>
  <c r="AA138" i="5"/>
  <c r="AB13" i="5"/>
  <c r="AB17" i="5"/>
  <c r="AB21" i="5"/>
  <c r="AB25" i="5"/>
  <c r="AB29" i="5"/>
  <c r="AB33" i="5"/>
  <c r="AB37" i="5"/>
  <c r="AB41" i="5"/>
  <c r="AB45" i="5"/>
  <c r="AB49" i="5"/>
  <c r="AB51" i="5"/>
  <c r="AB56" i="5"/>
  <c r="AA58" i="5"/>
  <c r="AB60" i="5"/>
  <c r="AA69" i="5"/>
  <c r="AA73" i="5"/>
  <c r="J85" i="5"/>
  <c r="AA86" i="5"/>
  <c r="AB88" i="5"/>
  <c r="AA90" i="5"/>
  <c r="AB92" i="5"/>
  <c r="AB107" i="5"/>
  <c r="AB112" i="5"/>
  <c r="AB127" i="5"/>
  <c r="AB150" i="5"/>
  <c r="AB165" i="5"/>
  <c r="AB226" i="5"/>
  <c r="AB266" i="5"/>
  <c r="AB360" i="5"/>
  <c r="J103" i="6"/>
  <c r="L103" i="6" s="1"/>
  <c r="N103" i="6" s="1"/>
  <c r="J127" i="6"/>
  <c r="J76" i="6"/>
  <c r="J60" i="6"/>
  <c r="J58" i="6"/>
  <c r="L58" i="6" s="1"/>
  <c r="N58" i="6" s="1"/>
  <c r="J49" i="6"/>
  <c r="L49" i="6" s="1"/>
  <c r="N49" i="6" s="1"/>
  <c r="J42" i="6"/>
  <c r="J33" i="6"/>
  <c r="J26" i="6"/>
  <c r="J17" i="6"/>
  <c r="L17" i="6" s="1"/>
  <c r="N17" i="6" s="1"/>
  <c r="J10" i="6"/>
  <c r="J143" i="6"/>
  <c r="J109" i="6"/>
  <c r="L109" i="6" s="1"/>
  <c r="N109" i="6" s="1"/>
  <c r="J93" i="6"/>
  <c r="L93" i="6" s="1"/>
  <c r="N93" i="6" s="1"/>
  <c r="J68" i="6"/>
  <c r="J57" i="6"/>
  <c r="J50" i="6"/>
  <c r="L50" i="6" s="1"/>
  <c r="N50" i="6" s="1"/>
  <c r="J41" i="6"/>
  <c r="L41" i="6" s="1"/>
  <c r="N41" i="6" s="1"/>
  <c r="J34" i="6"/>
  <c r="J25" i="6"/>
  <c r="J18" i="6"/>
  <c r="L18" i="6" s="1"/>
  <c r="N18" i="6" s="1"/>
  <c r="J135" i="6"/>
  <c r="L135" i="6" s="1"/>
  <c r="N135" i="6" s="1"/>
  <c r="J108" i="6"/>
  <c r="J46" i="6"/>
  <c r="J29" i="6"/>
  <c r="J14" i="6"/>
  <c r="J8" i="6"/>
  <c r="J5" i="6"/>
  <c r="L5" i="6" s="1"/>
  <c r="J119" i="6"/>
  <c r="J80" i="6"/>
  <c r="L80" i="6" s="1"/>
  <c r="N80" i="6" s="1"/>
  <c r="J53" i="6"/>
  <c r="J38" i="6"/>
  <c r="J21" i="6"/>
  <c r="L21" i="6" s="1"/>
  <c r="N21" i="6" s="1"/>
  <c r="J9" i="6"/>
  <c r="L9" i="6" s="1"/>
  <c r="N9" i="6" s="1"/>
  <c r="J95" i="6"/>
  <c r="J72" i="6"/>
  <c r="J45" i="6"/>
  <c r="J30" i="6"/>
  <c r="L30" i="6" s="1"/>
  <c r="N30" i="6" s="1"/>
  <c r="J13" i="6"/>
  <c r="J7" i="6"/>
  <c r="L7" i="6" s="1"/>
  <c r="N7" i="6" s="1"/>
  <c r="AA72" i="6"/>
  <c r="AA43" i="6"/>
  <c r="AA11" i="6"/>
  <c r="AA6" i="6"/>
  <c r="AA92" i="6"/>
  <c r="AA90" i="6"/>
  <c r="AA64" i="6"/>
  <c r="AA35" i="6"/>
  <c r="AA108" i="6"/>
  <c r="AA106" i="6"/>
  <c r="AA73" i="6"/>
  <c r="AA59" i="6"/>
  <c r="AA27" i="6"/>
  <c r="AA5" i="6"/>
  <c r="J22" i="6"/>
  <c r="AA34" i="6"/>
  <c r="J92" i="6"/>
  <c r="L92" i="6" s="1"/>
  <c r="N92" i="6" s="1"/>
  <c r="AB71" i="5"/>
  <c r="AB75" i="5"/>
  <c r="AA77" i="5"/>
  <c r="AA81" i="5"/>
  <c r="J93" i="5"/>
  <c r="L93" i="5" s="1"/>
  <c r="AA94" i="5"/>
  <c r="AB96" i="5"/>
  <c r="AA98" i="5"/>
  <c r="AB100" i="5"/>
  <c r="AB102" i="5"/>
  <c r="AA105" i="5"/>
  <c r="AA110" i="5"/>
  <c r="AB113" i="5"/>
  <c r="AB124" i="5"/>
  <c r="AA147" i="5"/>
  <c r="AB170" i="5"/>
  <c r="AB177" i="5"/>
  <c r="AA180" i="5"/>
  <c r="AB184" i="5"/>
  <c r="AB188" i="5"/>
  <c r="AB224" i="5"/>
  <c r="AA270" i="5"/>
  <c r="AB290" i="5"/>
  <c r="AB171" i="5"/>
  <c r="AB191" i="5"/>
  <c r="AB209" i="5"/>
  <c r="AB253" i="5"/>
  <c r="AB293" i="5"/>
  <c r="AB297" i="5"/>
  <c r="AB345" i="5"/>
  <c r="AA10" i="6"/>
  <c r="AA42" i="6"/>
  <c r="AB182" i="5"/>
  <c r="AB203" i="5"/>
  <c r="AB288" i="5"/>
  <c r="AB328" i="5"/>
  <c r="AA18" i="6"/>
  <c r="AA50" i="6"/>
  <c r="AB104" i="5"/>
  <c r="AB108" i="5"/>
  <c r="AB117" i="5"/>
  <c r="AB133" i="5"/>
  <c r="AB159" i="5"/>
  <c r="AB229" i="5"/>
  <c r="AB233" i="5"/>
  <c r="AB273" i="5"/>
  <c r="AB317" i="5"/>
  <c r="AA26" i="6"/>
  <c r="AA9" i="6"/>
  <c r="AA14" i="6"/>
  <c r="AB21" i="6"/>
  <c r="AA23" i="6"/>
  <c r="AB30" i="6"/>
  <c r="AB37" i="6"/>
  <c r="AA39" i="6"/>
  <c r="AB46" i="6"/>
  <c r="AB53" i="6"/>
  <c r="AA55" i="6"/>
  <c r="AA60" i="6"/>
  <c r="AA69" i="6"/>
  <c r="AB71" i="6"/>
  <c r="AA76" i="6"/>
  <c r="AB91" i="6"/>
  <c r="AB95" i="6"/>
  <c r="AB107" i="6"/>
  <c r="AB111" i="6"/>
  <c r="AB128" i="6"/>
  <c r="AA153" i="6"/>
  <c r="AB156" i="6"/>
  <c r="AA169" i="6"/>
  <c r="AB172" i="6"/>
  <c r="AA185" i="6"/>
  <c r="AB188" i="6"/>
  <c r="AB254" i="6"/>
  <c r="AB318" i="6"/>
  <c r="AB251" i="6"/>
  <c r="AB270" i="6"/>
  <c r="AB334" i="6"/>
  <c r="AA189" i="6"/>
  <c r="AB13" i="6"/>
  <c r="AA15" i="6"/>
  <c r="AB22" i="6"/>
  <c r="AB29" i="6"/>
  <c r="AA31" i="6"/>
  <c r="AB38" i="6"/>
  <c r="AB45" i="6"/>
  <c r="AA47" i="6"/>
  <c r="AA54" i="6"/>
  <c r="AA61" i="6"/>
  <c r="AB63" i="6"/>
  <c r="AA68" i="6"/>
  <c r="AA77" i="6"/>
  <c r="AB79" i="6"/>
  <c r="AB144" i="6"/>
  <c r="AA161" i="6"/>
  <c r="AB164" i="6"/>
  <c r="AA177" i="6"/>
  <c r="AB180" i="6"/>
  <c r="AA193" i="6"/>
  <c r="AB196" i="6"/>
  <c r="AB222" i="6"/>
  <c r="AB286" i="6"/>
  <c r="AB350" i="6"/>
  <c r="AB219" i="6"/>
  <c r="AB238" i="6"/>
  <c r="AB283" i="6"/>
  <c r="AB302" i="6"/>
  <c r="AB347" i="6"/>
  <c r="N5" i="6"/>
  <c r="K150" i="6"/>
  <c r="K146" i="6"/>
  <c r="K142" i="6"/>
  <c r="K138" i="6"/>
  <c r="K134" i="6"/>
  <c r="K130" i="6"/>
  <c r="K126" i="6"/>
  <c r="K122" i="6"/>
  <c r="K147" i="6"/>
  <c r="K143" i="6"/>
  <c r="K139" i="6"/>
  <c r="K135" i="6"/>
  <c r="K131" i="6"/>
  <c r="K127" i="6"/>
  <c r="K123" i="6"/>
  <c r="K119" i="6"/>
  <c r="K115" i="6"/>
  <c r="K111" i="6"/>
  <c r="K107" i="6"/>
  <c r="K103" i="6"/>
  <c r="K99" i="6"/>
  <c r="K95" i="6"/>
  <c r="K91" i="6"/>
  <c r="K87" i="6"/>
  <c r="K83" i="6"/>
  <c r="K149" i="6"/>
  <c r="K145" i="6"/>
  <c r="K141" i="6"/>
  <c r="K137" i="6"/>
  <c r="K133" i="6"/>
  <c r="K129" i="6"/>
  <c r="K125" i="6"/>
  <c r="K121" i="6"/>
  <c r="K118" i="6"/>
  <c r="K112" i="6"/>
  <c r="K110" i="6"/>
  <c r="K104" i="6"/>
  <c r="K102" i="6"/>
  <c r="K96" i="6"/>
  <c r="K94" i="6"/>
  <c r="K88" i="6"/>
  <c r="K86" i="6"/>
  <c r="K78" i="6"/>
  <c r="K74" i="6"/>
  <c r="K70" i="6"/>
  <c r="K66" i="6"/>
  <c r="K62" i="6"/>
  <c r="K117" i="6"/>
  <c r="K109" i="6"/>
  <c r="K101" i="6"/>
  <c r="K93" i="6"/>
  <c r="K85" i="6"/>
  <c r="K79" i="6"/>
  <c r="K75" i="6"/>
  <c r="K71" i="6"/>
  <c r="K67" i="6"/>
  <c r="K63" i="6"/>
  <c r="K106" i="6"/>
  <c r="K105" i="6"/>
  <c r="K90" i="6"/>
  <c r="K89" i="6"/>
  <c r="K56" i="6"/>
  <c r="K52" i="6"/>
  <c r="K48" i="6"/>
  <c r="K44" i="6"/>
  <c r="K40" i="6"/>
  <c r="K36" i="6"/>
  <c r="K32" i="6"/>
  <c r="K28" i="6"/>
  <c r="K24" i="6"/>
  <c r="K20" i="6"/>
  <c r="K16" i="6"/>
  <c r="K12" i="6"/>
  <c r="K6" i="6"/>
  <c r="K114" i="6"/>
  <c r="K113" i="6"/>
  <c r="K97" i="6"/>
  <c r="K82" i="6"/>
  <c r="K81" i="6"/>
  <c r="K77" i="6"/>
  <c r="K73" i="6"/>
  <c r="K61" i="6"/>
  <c r="K58" i="6"/>
  <c r="K54" i="6"/>
  <c r="K50" i="6"/>
  <c r="K42" i="6"/>
  <c r="K34" i="6"/>
  <c r="K26" i="6"/>
  <c r="K18" i="6"/>
  <c r="K14" i="6"/>
  <c r="K10" i="6"/>
  <c r="K136" i="6"/>
  <c r="K128" i="6"/>
  <c r="K120" i="6"/>
  <c r="K59" i="6"/>
  <c r="K43" i="6"/>
  <c r="K31" i="6"/>
  <c r="K23" i="6"/>
  <c r="K11" i="6"/>
  <c r="K5" i="6"/>
  <c r="K148" i="6"/>
  <c r="K140" i="6"/>
  <c r="K132" i="6"/>
  <c r="K124" i="6"/>
  <c r="K108" i="6"/>
  <c r="K92" i="6"/>
  <c r="K80" i="6"/>
  <c r="K76" i="6"/>
  <c r="K72" i="6"/>
  <c r="K68" i="6"/>
  <c r="K64" i="6"/>
  <c r="K60" i="6"/>
  <c r="K57" i="6"/>
  <c r="K53" i="6"/>
  <c r="K49" i="6"/>
  <c r="K45" i="6"/>
  <c r="K41" i="6"/>
  <c r="K37" i="6"/>
  <c r="K33" i="6"/>
  <c r="K29" i="6"/>
  <c r="K25" i="6"/>
  <c r="K21" i="6"/>
  <c r="K17" i="6"/>
  <c r="K13" i="6"/>
  <c r="K7" i="6"/>
  <c r="K98" i="6"/>
  <c r="K69" i="6"/>
  <c r="K65" i="6"/>
  <c r="K46" i="6"/>
  <c r="K38" i="6"/>
  <c r="K30" i="6"/>
  <c r="K22" i="6"/>
  <c r="K9" i="6"/>
  <c r="K8" i="6"/>
  <c r="K144" i="6"/>
  <c r="K116" i="6"/>
  <c r="K100" i="6"/>
  <c r="K84" i="6"/>
  <c r="K55" i="6"/>
  <c r="K51" i="6"/>
  <c r="K47" i="6"/>
  <c r="K39" i="6"/>
  <c r="K35" i="6"/>
  <c r="K27" i="6"/>
  <c r="K19" i="6"/>
  <c r="K15" i="6"/>
  <c r="AA22" i="6"/>
  <c r="AA30" i="6"/>
  <c r="AA38" i="6"/>
  <c r="AA46" i="6"/>
  <c r="AA58" i="6"/>
  <c r="AA85" i="6"/>
  <c r="AA206" i="6"/>
  <c r="AA254" i="6"/>
  <c r="AA270" i="6"/>
  <c r="AA302" i="6"/>
  <c r="AA334" i="6"/>
  <c r="J6" i="6"/>
  <c r="L6" i="6" s="1"/>
  <c r="N6" i="6" s="1"/>
  <c r="AA7" i="6"/>
  <c r="L8" i="6"/>
  <c r="N8" i="6" s="1"/>
  <c r="AB8" i="6"/>
  <c r="AB9" i="6"/>
  <c r="L10" i="6"/>
  <c r="N10" i="6" s="1"/>
  <c r="AB10" i="6"/>
  <c r="J12" i="6"/>
  <c r="L12" i="6" s="1"/>
  <c r="N12" i="6" s="1"/>
  <c r="AA13" i="6"/>
  <c r="L14" i="6"/>
  <c r="N14" i="6" s="1"/>
  <c r="AB14" i="6"/>
  <c r="J16" i="6"/>
  <c r="L16" i="6" s="1"/>
  <c r="N16" i="6" s="1"/>
  <c r="AA17" i="6"/>
  <c r="AB18" i="6"/>
  <c r="J20" i="6"/>
  <c r="L20" i="6" s="1"/>
  <c r="N20" i="6" s="1"/>
  <c r="AA21" i="6"/>
  <c r="L22" i="6"/>
  <c r="N22" i="6" s="1"/>
  <c r="J24" i="6"/>
  <c r="L24" i="6" s="1"/>
  <c r="N24" i="6" s="1"/>
  <c r="AA25" i="6"/>
  <c r="L26" i="6"/>
  <c r="N26" i="6" s="1"/>
  <c r="AB26" i="6"/>
  <c r="J28" i="6"/>
  <c r="L28" i="6" s="1"/>
  <c r="N28" i="6" s="1"/>
  <c r="AA29" i="6"/>
  <c r="J32" i="6"/>
  <c r="L32" i="6" s="1"/>
  <c r="N32" i="6" s="1"/>
  <c r="AA33" i="6"/>
  <c r="L34" i="6"/>
  <c r="N34" i="6" s="1"/>
  <c r="AB34" i="6"/>
  <c r="J36" i="6"/>
  <c r="L36" i="6" s="1"/>
  <c r="N36" i="6" s="1"/>
  <c r="AA37" i="6"/>
  <c r="L38" i="6"/>
  <c r="N38" i="6" s="1"/>
  <c r="J40" i="6"/>
  <c r="L40" i="6" s="1"/>
  <c r="N40" i="6" s="1"/>
  <c r="AA41" i="6"/>
  <c r="L42" i="6"/>
  <c r="N42" i="6" s="1"/>
  <c r="AB42" i="6"/>
  <c r="J44" i="6"/>
  <c r="L44" i="6" s="1"/>
  <c r="N44" i="6" s="1"/>
  <c r="AA45" i="6"/>
  <c r="L46" i="6"/>
  <c r="N46" i="6" s="1"/>
  <c r="J48" i="6"/>
  <c r="L48" i="6" s="1"/>
  <c r="N48" i="6" s="1"/>
  <c r="AA49" i="6"/>
  <c r="AB50" i="6"/>
  <c r="J52" i="6"/>
  <c r="L52" i="6" s="1"/>
  <c r="N52" i="6" s="1"/>
  <c r="AA53" i="6"/>
  <c r="L54" i="6"/>
  <c r="N54" i="6" s="1"/>
  <c r="AB54" i="6"/>
  <c r="J56" i="6"/>
  <c r="L56" i="6" s="1"/>
  <c r="N56" i="6" s="1"/>
  <c r="AA57" i="6"/>
  <c r="J63" i="6"/>
  <c r="L63" i="6" s="1"/>
  <c r="N63" i="6" s="1"/>
  <c r="J67" i="6"/>
  <c r="J71" i="6"/>
  <c r="L71" i="6" s="1"/>
  <c r="N71" i="6" s="1"/>
  <c r="J75" i="6"/>
  <c r="J79" i="6"/>
  <c r="L79" i="6" s="1"/>
  <c r="N79" i="6" s="1"/>
  <c r="AB83" i="6"/>
  <c r="AA84" i="6"/>
  <c r="J87" i="6"/>
  <c r="L87" i="6" s="1"/>
  <c r="N87" i="6" s="1"/>
  <c r="AB88" i="6"/>
  <c r="AB89" i="6"/>
  <c r="AB93" i="6"/>
  <c r="AB99" i="6"/>
  <c r="AA100" i="6"/>
  <c r="AB104" i="6"/>
  <c r="AB105" i="6"/>
  <c r="AB109" i="6"/>
  <c r="AB115" i="6"/>
  <c r="AA116" i="6"/>
  <c r="AB152" i="6"/>
  <c r="AA157" i="6"/>
  <c r="AB160" i="6"/>
  <c r="AA165" i="6"/>
  <c r="AB168" i="6"/>
  <c r="AA173" i="6"/>
  <c r="AB176" i="6"/>
  <c r="AA181" i="6"/>
  <c r="AB184" i="6"/>
  <c r="AB192" i="6"/>
  <c r="AB198" i="6"/>
  <c r="AB214" i="6"/>
  <c r="AB230" i="6"/>
  <c r="AB246" i="6"/>
  <c r="AB262" i="6"/>
  <c r="AB278" i="6"/>
  <c r="AB294" i="6"/>
  <c r="AB310" i="6"/>
  <c r="AB326" i="6"/>
  <c r="AB342" i="6"/>
  <c r="AB358" i="6"/>
  <c r="AA101" i="6"/>
  <c r="AA117" i="6"/>
  <c r="AA222" i="6"/>
  <c r="AA238" i="6"/>
  <c r="AA286" i="6"/>
  <c r="AA318" i="6"/>
  <c r="AA350" i="6"/>
  <c r="J149" i="6"/>
  <c r="L149" i="6" s="1"/>
  <c r="N149" i="6" s="1"/>
  <c r="J145" i="6"/>
  <c r="L145" i="6" s="1"/>
  <c r="N145" i="6" s="1"/>
  <c r="J141" i="6"/>
  <c r="L141" i="6" s="1"/>
  <c r="N141" i="6" s="1"/>
  <c r="J137" i="6"/>
  <c r="L137" i="6" s="1"/>
  <c r="N137" i="6" s="1"/>
  <c r="J133" i="6"/>
  <c r="L133" i="6" s="1"/>
  <c r="N133" i="6" s="1"/>
  <c r="J129" i="6"/>
  <c r="L129" i="6" s="1"/>
  <c r="N129" i="6" s="1"/>
  <c r="J125" i="6"/>
  <c r="L125" i="6" s="1"/>
  <c r="N125" i="6" s="1"/>
  <c r="J121" i="6"/>
  <c r="L121" i="6" s="1"/>
  <c r="N121" i="6" s="1"/>
  <c r="J150" i="6"/>
  <c r="L150" i="6" s="1"/>
  <c r="N150" i="6" s="1"/>
  <c r="J146" i="6"/>
  <c r="L146" i="6" s="1"/>
  <c r="N146" i="6" s="1"/>
  <c r="J142" i="6"/>
  <c r="L142" i="6" s="1"/>
  <c r="N142" i="6" s="1"/>
  <c r="J138" i="6"/>
  <c r="L138" i="6" s="1"/>
  <c r="N138" i="6" s="1"/>
  <c r="J134" i="6"/>
  <c r="L134" i="6" s="1"/>
  <c r="N134" i="6" s="1"/>
  <c r="J130" i="6"/>
  <c r="L130" i="6" s="1"/>
  <c r="N130" i="6" s="1"/>
  <c r="J126" i="6"/>
  <c r="L126" i="6" s="1"/>
  <c r="N126" i="6" s="1"/>
  <c r="J122" i="6"/>
  <c r="L122" i="6" s="1"/>
  <c r="N122" i="6" s="1"/>
  <c r="J118" i="6"/>
  <c r="L118" i="6" s="1"/>
  <c r="N118" i="6" s="1"/>
  <c r="J114" i="6"/>
  <c r="J110" i="6"/>
  <c r="L110" i="6" s="1"/>
  <c r="N110" i="6" s="1"/>
  <c r="J106" i="6"/>
  <c r="L106" i="6" s="1"/>
  <c r="N106" i="6" s="1"/>
  <c r="J102" i="6"/>
  <c r="L102" i="6" s="1"/>
  <c r="N102" i="6" s="1"/>
  <c r="J98" i="6"/>
  <c r="J94" i="6"/>
  <c r="L94" i="6" s="1"/>
  <c r="N94" i="6" s="1"/>
  <c r="J90" i="6"/>
  <c r="L90" i="6" s="1"/>
  <c r="N90" i="6" s="1"/>
  <c r="J86" i="6"/>
  <c r="L86" i="6" s="1"/>
  <c r="N86" i="6" s="1"/>
  <c r="J82" i="6"/>
  <c r="J148" i="6"/>
  <c r="J144" i="6"/>
  <c r="L144" i="6" s="1"/>
  <c r="N144" i="6" s="1"/>
  <c r="J140" i="6"/>
  <c r="L140" i="6" s="1"/>
  <c r="N140" i="6" s="1"/>
  <c r="J136" i="6"/>
  <c r="J132" i="6"/>
  <c r="J128" i="6"/>
  <c r="L128" i="6" s="1"/>
  <c r="N128" i="6" s="1"/>
  <c r="J124" i="6"/>
  <c r="L124" i="6" s="1"/>
  <c r="N124" i="6" s="1"/>
  <c r="J120" i="6"/>
  <c r="J115" i="6"/>
  <c r="L115" i="6" s="1"/>
  <c r="N115" i="6" s="1"/>
  <c r="J113" i="6"/>
  <c r="L113" i="6" s="1"/>
  <c r="N113" i="6" s="1"/>
  <c r="J107" i="6"/>
  <c r="L107" i="6" s="1"/>
  <c r="N107" i="6" s="1"/>
  <c r="J105" i="6"/>
  <c r="L105" i="6" s="1"/>
  <c r="N105" i="6" s="1"/>
  <c r="J99" i="6"/>
  <c r="L99" i="6" s="1"/>
  <c r="N99" i="6" s="1"/>
  <c r="J97" i="6"/>
  <c r="L97" i="6" s="1"/>
  <c r="N97" i="6" s="1"/>
  <c r="J91" i="6"/>
  <c r="L91" i="6" s="1"/>
  <c r="N91" i="6" s="1"/>
  <c r="J89" i="6"/>
  <c r="L89" i="6" s="1"/>
  <c r="N89" i="6" s="1"/>
  <c r="J83" i="6"/>
  <c r="L83" i="6" s="1"/>
  <c r="N83" i="6" s="1"/>
  <c r="J81" i="6"/>
  <c r="L81" i="6" s="1"/>
  <c r="N81" i="6" s="1"/>
  <c r="J77" i="6"/>
  <c r="L77" i="6" s="1"/>
  <c r="N77" i="6" s="1"/>
  <c r="J73" i="6"/>
  <c r="L73" i="6" s="1"/>
  <c r="N73" i="6" s="1"/>
  <c r="J69" i="6"/>
  <c r="L69" i="6" s="1"/>
  <c r="N69" i="6" s="1"/>
  <c r="J65" i="6"/>
  <c r="L65" i="6" s="1"/>
  <c r="N65" i="6" s="1"/>
  <c r="J61" i="6"/>
  <c r="L61" i="6" s="1"/>
  <c r="N61" i="6" s="1"/>
  <c r="J112" i="6"/>
  <c r="J104" i="6"/>
  <c r="L104" i="6" s="1"/>
  <c r="N104" i="6" s="1"/>
  <c r="J96" i="6"/>
  <c r="L96" i="6" s="1"/>
  <c r="N96" i="6" s="1"/>
  <c r="J88" i="6"/>
  <c r="L88" i="6" s="1"/>
  <c r="N88" i="6" s="1"/>
  <c r="J78" i="6"/>
  <c r="L78" i="6" s="1"/>
  <c r="N78" i="6" s="1"/>
  <c r="J74" i="6"/>
  <c r="L74" i="6" s="1"/>
  <c r="N74" i="6" s="1"/>
  <c r="J70" i="6"/>
  <c r="L70" i="6" s="1"/>
  <c r="N70" i="6" s="1"/>
  <c r="J66" i="6"/>
  <c r="L66" i="6" s="1"/>
  <c r="N66" i="6" s="1"/>
  <c r="J62" i="6"/>
  <c r="L62" i="6" s="1"/>
  <c r="N62" i="6" s="1"/>
  <c r="AA364" i="6"/>
  <c r="AA360" i="6"/>
  <c r="AA356" i="6"/>
  <c r="AA352" i="6"/>
  <c r="AA348" i="6"/>
  <c r="AA344" i="6"/>
  <c r="AA340" i="6"/>
  <c r="AA336" i="6"/>
  <c r="AA332" i="6"/>
  <c r="AA328" i="6"/>
  <c r="AA324" i="6"/>
  <c r="AA320" i="6"/>
  <c r="AA316" i="6"/>
  <c r="AA312" i="6"/>
  <c r="AA308" i="6"/>
  <c r="AA304" i="6"/>
  <c r="AA300" i="6"/>
  <c r="AA296" i="6"/>
  <c r="AA292" i="6"/>
  <c r="AA288" i="6"/>
  <c r="AA284" i="6"/>
  <c r="AA280" i="6"/>
  <c r="AA276" i="6"/>
  <c r="AA272" i="6"/>
  <c r="AA268" i="6"/>
  <c r="AA264" i="6"/>
  <c r="AA260" i="6"/>
  <c r="AA256" i="6"/>
  <c r="AA252" i="6"/>
  <c r="AA248" i="6"/>
  <c r="AA244" i="6"/>
  <c r="AA240" i="6"/>
  <c r="AA236" i="6"/>
  <c r="AA232" i="6"/>
  <c r="AA228" i="6"/>
  <c r="AA224" i="6"/>
  <c r="AA220" i="6"/>
  <c r="AA216" i="6"/>
  <c r="AA212" i="6"/>
  <c r="AA208" i="6"/>
  <c r="AA204" i="6"/>
  <c r="AA200" i="6"/>
  <c r="AA365" i="6"/>
  <c r="AA361" i="6"/>
  <c r="AA357" i="6"/>
  <c r="AA353" i="6"/>
  <c r="AA349" i="6"/>
  <c r="AA345" i="6"/>
  <c r="AA341" i="6"/>
  <c r="AA337" i="6"/>
  <c r="AA333" i="6"/>
  <c r="AA329" i="6"/>
  <c r="AA325" i="6"/>
  <c r="AA321" i="6"/>
  <c r="AA317" i="6"/>
  <c r="AA313" i="6"/>
  <c r="AA309" i="6"/>
  <c r="AA305" i="6"/>
  <c r="AA301" i="6"/>
  <c r="AA297" i="6"/>
  <c r="AA293" i="6"/>
  <c r="AA289" i="6"/>
  <c r="AA285" i="6"/>
  <c r="AA281" i="6"/>
  <c r="AA277" i="6"/>
  <c r="AA273" i="6"/>
  <c r="AA269" i="6"/>
  <c r="AA265" i="6"/>
  <c r="AA261" i="6"/>
  <c r="AA257" i="6"/>
  <c r="AA253" i="6"/>
  <c r="AA249" i="6"/>
  <c r="AA245" i="6"/>
  <c r="AA241" i="6"/>
  <c r="AA237" i="6"/>
  <c r="AA233" i="6"/>
  <c r="AA229" i="6"/>
  <c r="AA225" i="6"/>
  <c r="AA221" i="6"/>
  <c r="AA217" i="6"/>
  <c r="AA213" i="6"/>
  <c r="AA209" i="6"/>
  <c r="AA205" i="6"/>
  <c r="AA201" i="6"/>
  <c r="AA197" i="6"/>
  <c r="AA363" i="6"/>
  <c r="AA359" i="6"/>
  <c r="AA355" i="6"/>
  <c r="AA351" i="6"/>
  <c r="AA347" i="6"/>
  <c r="AA343" i="6"/>
  <c r="AA339" i="6"/>
  <c r="AA335" i="6"/>
  <c r="AA331" i="6"/>
  <c r="AA327" i="6"/>
  <c r="AA323" i="6"/>
  <c r="AA319" i="6"/>
  <c r="AA315" i="6"/>
  <c r="AA311" i="6"/>
  <c r="AA307" i="6"/>
  <c r="AA303" i="6"/>
  <c r="AA299" i="6"/>
  <c r="AA295" i="6"/>
  <c r="AA291" i="6"/>
  <c r="AA287" i="6"/>
  <c r="AA283" i="6"/>
  <c r="AA279" i="6"/>
  <c r="AA275" i="6"/>
  <c r="AA271" i="6"/>
  <c r="AA267" i="6"/>
  <c r="AA263" i="6"/>
  <c r="AA259" i="6"/>
  <c r="AA255" i="6"/>
  <c r="AA251" i="6"/>
  <c r="AA247" i="6"/>
  <c r="AA243" i="6"/>
  <c r="AA239" i="6"/>
  <c r="AA235" i="6"/>
  <c r="AA231" i="6"/>
  <c r="AA227" i="6"/>
  <c r="AA223" i="6"/>
  <c r="AA219" i="6"/>
  <c r="AA215" i="6"/>
  <c r="AA211" i="6"/>
  <c r="AA207" i="6"/>
  <c r="AA203" i="6"/>
  <c r="AA199" i="6"/>
  <c r="AA194" i="6"/>
  <c r="AA190" i="6"/>
  <c r="AA186" i="6"/>
  <c r="AA182" i="6"/>
  <c r="AA178" i="6"/>
  <c r="AA174" i="6"/>
  <c r="AA170" i="6"/>
  <c r="AA166" i="6"/>
  <c r="AA162" i="6"/>
  <c r="AA158" i="6"/>
  <c r="AA154" i="6"/>
  <c r="AA150" i="6"/>
  <c r="AA146" i="6"/>
  <c r="L143" i="6"/>
  <c r="N143" i="6" s="1"/>
  <c r="AA142" i="6"/>
  <c r="AA138" i="6"/>
  <c r="AA134" i="6"/>
  <c r="AA130" i="6"/>
  <c r="L127" i="6"/>
  <c r="N127" i="6" s="1"/>
  <c r="AA126" i="6"/>
  <c r="AA122" i="6"/>
  <c r="L119" i="6"/>
  <c r="N119" i="6" s="1"/>
  <c r="AA118" i="6"/>
  <c r="AB364" i="6"/>
  <c r="AB360" i="6"/>
  <c r="AB356" i="6"/>
  <c r="AB352" i="6"/>
  <c r="AB348" i="6"/>
  <c r="AB344" i="6"/>
  <c r="AB340" i="6"/>
  <c r="AB336" i="6"/>
  <c r="AB332" i="6"/>
  <c r="AB328" i="6"/>
  <c r="AB324" i="6"/>
  <c r="AB320" i="6"/>
  <c r="AB316" i="6"/>
  <c r="AB312" i="6"/>
  <c r="AB308" i="6"/>
  <c r="AB304" i="6"/>
  <c r="AB300" i="6"/>
  <c r="AB296" i="6"/>
  <c r="AB292" i="6"/>
  <c r="AB288" i="6"/>
  <c r="AB284" i="6"/>
  <c r="AB280" i="6"/>
  <c r="AB276" i="6"/>
  <c r="AB272" i="6"/>
  <c r="AB268" i="6"/>
  <c r="AB264" i="6"/>
  <c r="AB260" i="6"/>
  <c r="AB256" i="6"/>
  <c r="AB252" i="6"/>
  <c r="AB248" i="6"/>
  <c r="AB244" i="6"/>
  <c r="AB240" i="6"/>
  <c r="AB236" i="6"/>
  <c r="AB232" i="6"/>
  <c r="AB228" i="6"/>
  <c r="AB224" i="6"/>
  <c r="AB220" i="6"/>
  <c r="AB216" i="6"/>
  <c r="AB212" i="6"/>
  <c r="AB208" i="6"/>
  <c r="AB204" i="6"/>
  <c r="AB200" i="6"/>
  <c r="AA195" i="6"/>
  <c r="AA191" i="6"/>
  <c r="AA187" i="6"/>
  <c r="AA183" i="6"/>
  <c r="AA179" i="6"/>
  <c r="AA175" i="6"/>
  <c r="AA171" i="6"/>
  <c r="AA167" i="6"/>
  <c r="AA163" i="6"/>
  <c r="AA159" i="6"/>
  <c r="AA155" i="6"/>
  <c r="AA151" i="6"/>
  <c r="L148" i="6"/>
  <c r="N148" i="6" s="1"/>
  <c r="AA147" i="6"/>
  <c r="AA143" i="6"/>
  <c r="AA139" i="6"/>
  <c r="L136" i="6"/>
  <c r="N136" i="6" s="1"/>
  <c r="AA135" i="6"/>
  <c r="L132" i="6"/>
  <c r="N132" i="6" s="1"/>
  <c r="AA131" i="6"/>
  <c r="AA127" i="6"/>
  <c r="AA123" i="6"/>
  <c r="L120" i="6"/>
  <c r="N120" i="6" s="1"/>
  <c r="AA119" i="6"/>
  <c r="AA115" i="6"/>
  <c r="L112" i="6"/>
  <c r="N112" i="6" s="1"/>
  <c r="AA111" i="6"/>
  <c r="L108" i="6"/>
  <c r="N108" i="6" s="1"/>
  <c r="AA107" i="6"/>
  <c r="AA103" i="6"/>
  <c r="AA99" i="6"/>
  <c r="AA95" i="6"/>
  <c r="AA91" i="6"/>
  <c r="AA87" i="6"/>
  <c r="AA83" i="6"/>
  <c r="AA362" i="6"/>
  <c r="AB359" i="6"/>
  <c r="AA354" i="6"/>
  <c r="AB351" i="6"/>
  <c r="AA346" i="6"/>
  <c r="AB343" i="6"/>
  <c r="AA338" i="6"/>
  <c r="AB335" i="6"/>
  <c r="AA330" i="6"/>
  <c r="AB327" i="6"/>
  <c r="AA322" i="6"/>
  <c r="AB319" i="6"/>
  <c r="AA314" i="6"/>
  <c r="AB311" i="6"/>
  <c r="AA306" i="6"/>
  <c r="AB303" i="6"/>
  <c r="AA298" i="6"/>
  <c r="AB295" i="6"/>
  <c r="AA290" i="6"/>
  <c r="AB287" i="6"/>
  <c r="AA282" i="6"/>
  <c r="AB279" i="6"/>
  <c r="AA274" i="6"/>
  <c r="AB271" i="6"/>
  <c r="AA266" i="6"/>
  <c r="AB263" i="6"/>
  <c r="AA258" i="6"/>
  <c r="AB255" i="6"/>
  <c r="AA250" i="6"/>
  <c r="AB247" i="6"/>
  <c r="AA242" i="6"/>
  <c r="AB239" i="6"/>
  <c r="AA234" i="6"/>
  <c r="AB231" i="6"/>
  <c r="AA226" i="6"/>
  <c r="AB223" i="6"/>
  <c r="AA218" i="6"/>
  <c r="AB215" i="6"/>
  <c r="AA210" i="6"/>
  <c r="AB207" i="6"/>
  <c r="AA202" i="6"/>
  <c r="AB199" i="6"/>
  <c r="AB194" i="6"/>
  <c r="AB190" i="6"/>
  <c r="AB186" i="6"/>
  <c r="AB182" i="6"/>
  <c r="AB178" i="6"/>
  <c r="AB174" i="6"/>
  <c r="AB170" i="6"/>
  <c r="AB166" i="6"/>
  <c r="AB162" i="6"/>
  <c r="AB158" i="6"/>
  <c r="AB154" i="6"/>
  <c r="AB150" i="6"/>
  <c r="AB149" i="6"/>
  <c r="AB146" i="6"/>
  <c r="AB145" i="6"/>
  <c r="AB142" i="6"/>
  <c r="AB141" i="6"/>
  <c r="AB138" i="6"/>
  <c r="AB137" i="6"/>
  <c r="AB134" i="6"/>
  <c r="AB133" i="6"/>
  <c r="AB130" i="6"/>
  <c r="AB129" i="6"/>
  <c r="AB126" i="6"/>
  <c r="AB125" i="6"/>
  <c r="AB122" i="6"/>
  <c r="AB121" i="6"/>
  <c r="AB118" i="6"/>
  <c r="AA113" i="6"/>
  <c r="AA110" i="6"/>
  <c r="AA105" i="6"/>
  <c r="AA102" i="6"/>
  <c r="AA97" i="6"/>
  <c r="AA94" i="6"/>
  <c r="AA89" i="6"/>
  <c r="AA86" i="6"/>
  <c r="AA81" i="6"/>
  <c r="AA78" i="6"/>
  <c r="L75" i="6"/>
  <c r="N75" i="6" s="1"/>
  <c r="AA74" i="6"/>
  <c r="AA70" i="6"/>
  <c r="L67" i="6"/>
  <c r="N67" i="6" s="1"/>
  <c r="AA66" i="6"/>
  <c r="AA62" i="6"/>
  <c r="AA196" i="6"/>
  <c r="AA192" i="6"/>
  <c r="AA188" i="6"/>
  <c r="AA184" i="6"/>
  <c r="AA180" i="6"/>
  <c r="AA176" i="6"/>
  <c r="AA172" i="6"/>
  <c r="AA168" i="6"/>
  <c r="AA164" i="6"/>
  <c r="AA160" i="6"/>
  <c r="AA156" i="6"/>
  <c r="AA152" i="6"/>
  <c r="AA149" i="6"/>
  <c r="AA148" i="6"/>
  <c r="AA145" i="6"/>
  <c r="AA144" i="6"/>
  <c r="AA141" i="6"/>
  <c r="AA140" i="6"/>
  <c r="AA137" i="6"/>
  <c r="AA136" i="6"/>
  <c r="AA133" i="6"/>
  <c r="AA132" i="6"/>
  <c r="AA129" i="6"/>
  <c r="AA128" i="6"/>
  <c r="AA125" i="6"/>
  <c r="AA124" i="6"/>
  <c r="AA121" i="6"/>
  <c r="AA120" i="6"/>
  <c r="AB114" i="6"/>
  <c r="L114" i="6"/>
  <c r="N114" i="6" s="1"/>
  <c r="AA112" i="6"/>
  <c r="L111" i="6"/>
  <c r="N111" i="6" s="1"/>
  <c r="AB106" i="6"/>
  <c r="AA104" i="6"/>
  <c r="AB98" i="6"/>
  <c r="L98" i="6"/>
  <c r="N98" i="6" s="1"/>
  <c r="AA96" i="6"/>
  <c r="L95" i="6"/>
  <c r="N95" i="6" s="1"/>
  <c r="AB90" i="6"/>
  <c r="AA88" i="6"/>
  <c r="AB82" i="6"/>
  <c r="L82" i="6"/>
  <c r="N82" i="6" s="1"/>
  <c r="AA79" i="6"/>
  <c r="L76" i="6"/>
  <c r="N76" i="6" s="1"/>
  <c r="AA75" i="6"/>
  <c r="L72" i="6"/>
  <c r="N72" i="6" s="1"/>
  <c r="AA71" i="6"/>
  <c r="L68" i="6"/>
  <c r="N68" i="6" s="1"/>
  <c r="AA67" i="6"/>
  <c r="L64" i="6"/>
  <c r="N64" i="6" s="1"/>
  <c r="AA63" i="6"/>
  <c r="L60" i="6"/>
  <c r="N60" i="6" s="1"/>
  <c r="J11" i="6"/>
  <c r="L11" i="6" s="1"/>
  <c r="N11" i="6" s="1"/>
  <c r="AA12" i="6"/>
  <c r="L13" i="6"/>
  <c r="N13" i="6" s="1"/>
  <c r="J15" i="6"/>
  <c r="L15" i="6" s="1"/>
  <c r="N15" i="6" s="1"/>
  <c r="AA16" i="6"/>
  <c r="J19" i="6"/>
  <c r="L19" i="6" s="1"/>
  <c r="N19" i="6" s="1"/>
  <c r="AA20" i="6"/>
  <c r="J23" i="6"/>
  <c r="L23" i="6" s="1"/>
  <c r="N23" i="6" s="1"/>
  <c r="AA24" i="6"/>
  <c r="L25" i="6"/>
  <c r="N25" i="6" s="1"/>
  <c r="J27" i="6"/>
  <c r="L27" i="6" s="1"/>
  <c r="N27" i="6" s="1"/>
  <c r="AA28" i="6"/>
  <c r="L29" i="6"/>
  <c r="N29" i="6" s="1"/>
  <c r="J31" i="6"/>
  <c r="L31" i="6" s="1"/>
  <c r="N31" i="6" s="1"/>
  <c r="AA32" i="6"/>
  <c r="L33" i="6"/>
  <c r="N33" i="6" s="1"/>
  <c r="J35" i="6"/>
  <c r="L35" i="6" s="1"/>
  <c r="N35" i="6" s="1"/>
  <c r="AA36" i="6"/>
  <c r="L37" i="6"/>
  <c r="N37" i="6" s="1"/>
  <c r="J39" i="6"/>
  <c r="L39" i="6" s="1"/>
  <c r="N39" i="6" s="1"/>
  <c r="AA40" i="6"/>
  <c r="J43" i="6"/>
  <c r="L43" i="6" s="1"/>
  <c r="N43" i="6" s="1"/>
  <c r="AA44" i="6"/>
  <c r="L45" i="6"/>
  <c r="N45" i="6" s="1"/>
  <c r="J47" i="6"/>
  <c r="L47" i="6" s="1"/>
  <c r="N47" i="6" s="1"/>
  <c r="AA48" i="6"/>
  <c r="J51" i="6"/>
  <c r="L51" i="6" s="1"/>
  <c r="N51" i="6" s="1"/>
  <c r="AA52" i="6"/>
  <c r="L53" i="6"/>
  <c r="N53" i="6" s="1"/>
  <c r="J55" i="6"/>
  <c r="L55" i="6" s="1"/>
  <c r="N55" i="6" s="1"/>
  <c r="AA56" i="6"/>
  <c r="L57" i="6"/>
  <c r="N57" i="6" s="1"/>
  <c r="J59" i="6"/>
  <c r="L59" i="6" s="1"/>
  <c r="N59" i="6" s="1"/>
  <c r="AB59" i="6"/>
  <c r="AB60" i="6"/>
  <c r="AB64" i="6"/>
  <c r="AB68" i="6"/>
  <c r="AB72" i="6"/>
  <c r="AB76" i="6"/>
  <c r="AB80" i="6"/>
  <c r="AA82" i="6"/>
  <c r="J84" i="6"/>
  <c r="L84" i="6" s="1"/>
  <c r="N84" i="6" s="1"/>
  <c r="J85" i="6"/>
  <c r="L85" i="6" s="1"/>
  <c r="N85" i="6" s="1"/>
  <c r="AA93" i="6"/>
  <c r="AB94" i="6"/>
  <c r="AA98" i="6"/>
  <c r="J100" i="6"/>
  <c r="L100" i="6" s="1"/>
  <c r="N100" i="6" s="1"/>
  <c r="J101" i="6"/>
  <c r="L101" i="6" s="1"/>
  <c r="N101" i="6" s="1"/>
  <c r="AA109" i="6"/>
  <c r="AB110" i="6"/>
  <c r="AA114" i="6"/>
  <c r="J116" i="6"/>
  <c r="L116" i="6" s="1"/>
  <c r="N116" i="6" s="1"/>
  <c r="J117" i="6"/>
  <c r="L117" i="6" s="1"/>
  <c r="N117" i="6" s="1"/>
  <c r="J123" i="6"/>
  <c r="L123" i="6" s="1"/>
  <c r="N123" i="6" s="1"/>
  <c r="AB124" i="6"/>
  <c r="J131" i="6"/>
  <c r="L131" i="6" s="1"/>
  <c r="N131" i="6" s="1"/>
  <c r="AB132" i="6"/>
  <c r="J139" i="6"/>
  <c r="L139" i="6" s="1"/>
  <c r="N139" i="6" s="1"/>
  <c r="AB140" i="6"/>
  <c r="J147" i="6"/>
  <c r="L147" i="6" s="1"/>
  <c r="N147" i="6" s="1"/>
  <c r="AB148" i="6"/>
  <c r="AB155" i="6"/>
  <c r="AB157" i="6"/>
  <c r="AB163" i="6"/>
  <c r="AB165" i="6"/>
  <c r="AB171" i="6"/>
  <c r="AB173" i="6"/>
  <c r="AB179" i="6"/>
  <c r="AB181" i="6"/>
  <c r="AB187" i="6"/>
  <c r="AB189" i="6"/>
  <c r="AB195" i="6"/>
  <c r="AA198" i="6"/>
  <c r="AB211" i="6"/>
  <c r="AA214" i="6"/>
  <c r="AB227" i="6"/>
  <c r="AA230" i="6"/>
  <c r="AB243" i="6"/>
  <c r="AA246" i="6"/>
  <c r="AB259" i="6"/>
  <c r="AA262" i="6"/>
  <c r="AB275" i="6"/>
  <c r="AA278" i="6"/>
  <c r="AB291" i="6"/>
  <c r="AA294" i="6"/>
  <c r="AB307" i="6"/>
  <c r="AA310" i="6"/>
  <c r="AB323" i="6"/>
  <c r="AA326" i="6"/>
  <c r="AB339" i="6"/>
  <c r="AA342" i="6"/>
  <c r="AB355" i="6"/>
  <c r="AA358" i="6"/>
  <c r="AB119" i="6"/>
  <c r="AB123" i="6"/>
  <c r="AB127" i="6"/>
  <c r="AB131" i="6"/>
  <c r="AB135" i="6"/>
  <c r="AB139" i="6"/>
  <c r="AB143" i="6"/>
  <c r="AB147" i="6"/>
  <c r="AB202" i="6"/>
  <c r="AB210" i="6"/>
  <c r="AB218" i="6"/>
  <c r="AB226" i="6"/>
  <c r="AB234" i="6"/>
  <c r="AB242" i="6"/>
  <c r="AB250" i="6"/>
  <c r="AB258" i="6"/>
  <c r="AB266" i="6"/>
  <c r="AB274" i="6"/>
  <c r="AB282" i="6"/>
  <c r="AB290" i="6"/>
  <c r="AB298" i="6"/>
  <c r="AB306" i="6"/>
  <c r="AB314" i="6"/>
  <c r="AB322" i="6"/>
  <c r="AB330" i="6"/>
  <c r="AB338" i="6"/>
  <c r="AB346" i="6"/>
  <c r="AB354" i="6"/>
  <c r="AB362" i="6"/>
  <c r="AB84" i="6"/>
  <c r="AB92" i="6"/>
  <c r="AB100" i="6"/>
  <c r="AB108" i="6"/>
  <c r="AB116" i="6"/>
  <c r="AB197" i="6"/>
  <c r="AB201" i="6"/>
  <c r="AB205" i="6"/>
  <c r="AB209" i="6"/>
  <c r="AB213" i="6"/>
  <c r="AB217" i="6"/>
  <c r="AB221" i="6"/>
  <c r="AB225" i="6"/>
  <c r="AB229" i="6"/>
  <c r="AB233" i="6"/>
  <c r="AB237" i="6"/>
  <c r="AB241" i="6"/>
  <c r="AB245" i="6"/>
  <c r="AB249" i="6"/>
  <c r="AB253" i="6"/>
  <c r="AB257" i="6"/>
  <c r="AB261" i="6"/>
  <c r="AB265" i="6"/>
  <c r="AB269" i="6"/>
  <c r="AB273" i="6"/>
  <c r="AB277" i="6"/>
  <c r="AB281" i="6"/>
  <c r="AB285" i="6"/>
  <c r="AB289" i="6"/>
  <c r="AB293" i="6"/>
  <c r="AB297" i="6"/>
  <c r="AB301" i="6"/>
  <c r="AB305" i="6"/>
  <c r="AB309" i="6"/>
  <c r="AB313" i="6"/>
  <c r="AB317" i="6"/>
  <c r="AB321" i="6"/>
  <c r="AB325" i="6"/>
  <c r="AB329" i="6"/>
  <c r="AB333" i="6"/>
  <c r="AB337" i="6"/>
  <c r="AB341" i="6"/>
  <c r="AB345" i="6"/>
  <c r="AB349" i="6"/>
  <c r="AB353" i="6"/>
  <c r="AB357" i="6"/>
  <c r="AB361" i="6"/>
  <c r="AB365" i="6"/>
  <c r="K150" i="5"/>
  <c r="M150" i="5" s="1"/>
  <c r="K146" i="5"/>
  <c r="M146" i="5" s="1"/>
  <c r="K142" i="5"/>
  <c r="M142" i="5" s="1"/>
  <c r="K149" i="5"/>
  <c r="M149" i="5" s="1"/>
  <c r="K145" i="5"/>
  <c r="M145" i="5" s="1"/>
  <c r="K141" i="5"/>
  <c r="M141" i="5" s="1"/>
  <c r="K137" i="5"/>
  <c r="M137" i="5" s="1"/>
  <c r="N137" i="5" s="1"/>
  <c r="K133" i="5"/>
  <c r="M133" i="5" s="1"/>
  <c r="K129" i="5"/>
  <c r="M129" i="5" s="1"/>
  <c r="K125" i="5"/>
  <c r="M125" i="5" s="1"/>
  <c r="K121" i="5"/>
  <c r="M121" i="5" s="1"/>
  <c r="N121" i="5" s="1"/>
  <c r="K117" i="5"/>
  <c r="M117" i="5" s="1"/>
  <c r="K113" i="5"/>
  <c r="M113" i="5" s="1"/>
  <c r="K147" i="5"/>
  <c r="K143" i="5"/>
  <c r="M143" i="5" s="1"/>
  <c r="N143" i="5" s="1"/>
  <c r="K134" i="5"/>
  <c r="M134" i="5" s="1"/>
  <c r="K132" i="5"/>
  <c r="M132" i="5" s="1"/>
  <c r="K126" i="5"/>
  <c r="K139" i="5"/>
  <c r="M139" i="5" s="1"/>
  <c r="N139" i="5" s="1"/>
  <c r="K128" i="5"/>
  <c r="M128" i="5" s="1"/>
  <c r="N128" i="5" s="1"/>
  <c r="K127" i="5"/>
  <c r="M127" i="5" s="1"/>
  <c r="K122" i="5"/>
  <c r="M122" i="5" s="1"/>
  <c r="K120" i="5"/>
  <c r="M120" i="5" s="1"/>
  <c r="N120" i="5" s="1"/>
  <c r="K114" i="5"/>
  <c r="M114" i="5" s="1"/>
  <c r="K112" i="5"/>
  <c r="M112" i="5" s="1"/>
  <c r="K108" i="5"/>
  <c r="M108" i="5" s="1"/>
  <c r="K104" i="5"/>
  <c r="M104" i="5" s="1"/>
  <c r="K100" i="5"/>
  <c r="M100" i="5" s="1"/>
  <c r="K96" i="5"/>
  <c r="M96" i="5" s="1"/>
  <c r="K92" i="5"/>
  <c r="M92" i="5" s="1"/>
  <c r="K88" i="5"/>
  <c r="M88" i="5" s="1"/>
  <c r="K84" i="5"/>
  <c r="M84" i="5" s="1"/>
  <c r="K80" i="5"/>
  <c r="M80" i="5" s="1"/>
  <c r="K76" i="5"/>
  <c r="M76" i="5" s="1"/>
  <c r="K72" i="5"/>
  <c r="M72" i="5" s="1"/>
  <c r="K68" i="5"/>
  <c r="M68" i="5" s="1"/>
  <c r="K64" i="5"/>
  <c r="M64" i="5" s="1"/>
  <c r="K60" i="5"/>
  <c r="M60" i="5" s="1"/>
  <c r="K56" i="5"/>
  <c r="M56" i="5" s="1"/>
  <c r="K130" i="5"/>
  <c r="M130" i="5" s="1"/>
  <c r="K123" i="5"/>
  <c r="M123" i="5" s="1"/>
  <c r="K115" i="5"/>
  <c r="M115" i="5" s="1"/>
  <c r="N115" i="5" s="1"/>
  <c r="K111" i="5"/>
  <c r="M111" i="5" s="1"/>
  <c r="N111" i="5" s="1"/>
  <c r="K107" i="5"/>
  <c r="M107" i="5" s="1"/>
  <c r="K103" i="5"/>
  <c r="M103" i="5" s="1"/>
  <c r="K99" i="5"/>
  <c r="M99" i="5" s="1"/>
  <c r="N99" i="5" s="1"/>
  <c r="K95" i="5"/>
  <c r="M95" i="5" s="1"/>
  <c r="N95" i="5" s="1"/>
  <c r="K91" i="5"/>
  <c r="M91" i="5" s="1"/>
  <c r="K87" i="5"/>
  <c r="M87" i="5" s="1"/>
  <c r="K83" i="5"/>
  <c r="M83" i="5" s="1"/>
  <c r="N83" i="5" s="1"/>
  <c r="K79" i="5"/>
  <c r="M79" i="5" s="1"/>
  <c r="N79" i="5" s="1"/>
  <c r="K75" i="5"/>
  <c r="M75" i="5" s="1"/>
  <c r="K71" i="5"/>
  <c r="M71" i="5" s="1"/>
  <c r="K67" i="5"/>
  <c r="K63" i="5"/>
  <c r="M63" i="5" s="1"/>
  <c r="N63" i="5" s="1"/>
  <c r="K59" i="5"/>
  <c r="M59" i="5" s="1"/>
  <c r="K55" i="5"/>
  <c r="M55" i="5" s="1"/>
  <c r="K148" i="5"/>
  <c r="M148" i="5" s="1"/>
  <c r="K138" i="5"/>
  <c r="M138" i="5" s="1"/>
  <c r="K116" i="5"/>
  <c r="M116" i="5" s="1"/>
  <c r="K109" i="5"/>
  <c r="M109" i="5" s="1"/>
  <c r="K105" i="5"/>
  <c r="M105" i="5" s="1"/>
  <c r="K101" i="5"/>
  <c r="M101" i="5" s="1"/>
  <c r="K97" i="5"/>
  <c r="K93" i="5"/>
  <c r="M93" i="5" s="1"/>
  <c r="K89" i="5"/>
  <c r="M89" i="5" s="1"/>
  <c r="K85" i="5"/>
  <c r="M85" i="5" s="1"/>
  <c r="K81" i="5"/>
  <c r="M81" i="5" s="1"/>
  <c r="K77" i="5"/>
  <c r="M77" i="5" s="1"/>
  <c r="K73" i="5"/>
  <c r="M73" i="5" s="1"/>
  <c r="K69" i="5"/>
  <c r="M69" i="5" s="1"/>
  <c r="K65" i="5"/>
  <c r="M65" i="5" s="1"/>
  <c r="K61" i="5"/>
  <c r="M61" i="5" s="1"/>
  <c r="K57" i="5"/>
  <c r="M57" i="5" s="1"/>
  <c r="K53" i="5"/>
  <c r="M53" i="5" s="1"/>
  <c r="K48" i="5"/>
  <c r="M48" i="5" s="1"/>
  <c r="K44" i="5"/>
  <c r="M44" i="5" s="1"/>
  <c r="K40" i="5"/>
  <c r="M40" i="5" s="1"/>
  <c r="N40" i="5" s="1"/>
  <c r="K36" i="5"/>
  <c r="M36" i="5" s="1"/>
  <c r="K32" i="5"/>
  <c r="M32" i="5" s="1"/>
  <c r="K28" i="5"/>
  <c r="M28" i="5" s="1"/>
  <c r="K24" i="5"/>
  <c r="M24" i="5" s="1"/>
  <c r="N24" i="5" s="1"/>
  <c r="K20" i="5"/>
  <c r="M20" i="5" s="1"/>
  <c r="K144" i="5"/>
  <c r="K131" i="5"/>
  <c r="M131" i="5" s="1"/>
  <c r="K118" i="5"/>
  <c r="M118" i="5" s="1"/>
  <c r="K136" i="5"/>
  <c r="M136" i="5" s="1"/>
  <c r="N136" i="5" s="1"/>
  <c r="K54" i="5"/>
  <c r="M54" i="5" s="1"/>
  <c r="K51" i="5"/>
  <c r="M51" i="5" s="1"/>
  <c r="N51" i="5" s="1"/>
  <c r="K47" i="5"/>
  <c r="M47" i="5" s="1"/>
  <c r="N47" i="5" s="1"/>
  <c r="K43" i="5"/>
  <c r="M43" i="5" s="1"/>
  <c r="N43" i="5" s="1"/>
  <c r="K39" i="5"/>
  <c r="M39" i="5" s="1"/>
  <c r="K35" i="5"/>
  <c r="M35" i="5" s="1"/>
  <c r="N35" i="5" s="1"/>
  <c r="K31" i="5"/>
  <c r="M31" i="5" s="1"/>
  <c r="N31" i="5" s="1"/>
  <c r="K27" i="5"/>
  <c r="M27" i="5" s="1"/>
  <c r="N27" i="5" s="1"/>
  <c r="K23" i="5"/>
  <c r="M23" i="5" s="1"/>
  <c r="K19" i="5"/>
  <c r="M19" i="5" s="1"/>
  <c r="K15" i="5"/>
  <c r="M15" i="5" s="1"/>
  <c r="N15" i="5" s="1"/>
  <c r="K11" i="5"/>
  <c r="M11" i="5" s="1"/>
  <c r="N11" i="5" s="1"/>
  <c r="K5" i="5"/>
  <c r="M5" i="5" s="1"/>
  <c r="K16" i="5"/>
  <c r="M16" i="5" s="1"/>
  <c r="N16" i="5" s="1"/>
  <c r="K12" i="5"/>
  <c r="M12" i="5" s="1"/>
  <c r="K6" i="5"/>
  <c r="M6" i="5" s="1"/>
  <c r="K119" i="5"/>
  <c r="M119" i="5" s="1"/>
  <c r="K140" i="5"/>
  <c r="M140" i="5" s="1"/>
  <c r="K135" i="5"/>
  <c r="M135" i="5" s="1"/>
  <c r="K124" i="5"/>
  <c r="M124" i="5" s="1"/>
  <c r="K110" i="5"/>
  <c r="M110" i="5" s="1"/>
  <c r="K102" i="5"/>
  <c r="M102" i="5" s="1"/>
  <c r="K94" i="5"/>
  <c r="M94" i="5" s="1"/>
  <c r="K86" i="5"/>
  <c r="M86" i="5" s="1"/>
  <c r="K78" i="5"/>
  <c r="M78" i="5" s="1"/>
  <c r="K70" i="5"/>
  <c r="M70" i="5" s="1"/>
  <c r="K62" i="5"/>
  <c r="K50" i="5"/>
  <c r="M50" i="5" s="1"/>
  <c r="K46" i="5"/>
  <c r="M46" i="5" s="1"/>
  <c r="K42" i="5"/>
  <c r="M42" i="5" s="1"/>
  <c r="K38" i="5"/>
  <c r="M38" i="5" s="1"/>
  <c r="K34" i="5"/>
  <c r="M34" i="5" s="1"/>
  <c r="K30" i="5"/>
  <c r="M30" i="5" s="1"/>
  <c r="K26" i="5"/>
  <c r="M26" i="5" s="1"/>
  <c r="K22" i="5"/>
  <c r="M22" i="5" s="1"/>
  <c r="K18" i="5"/>
  <c r="M18" i="5" s="1"/>
  <c r="K14" i="5"/>
  <c r="M14" i="5" s="1"/>
  <c r="K10" i="5"/>
  <c r="M10" i="5" s="1"/>
  <c r="K8" i="5"/>
  <c r="M8" i="5" s="1"/>
  <c r="K9" i="5"/>
  <c r="M9" i="5" s="1"/>
  <c r="K52" i="5"/>
  <c r="M52" i="5" s="1"/>
  <c r="K49" i="5"/>
  <c r="M49" i="5" s="1"/>
  <c r="K41" i="5"/>
  <c r="M41" i="5" s="1"/>
  <c r="K37" i="5"/>
  <c r="M37" i="5" s="1"/>
  <c r="K29" i="5"/>
  <c r="M29" i="5" s="1"/>
  <c r="K25" i="5"/>
  <c r="M25" i="5" s="1"/>
  <c r="K13" i="5"/>
  <c r="M13" i="5" s="1"/>
  <c r="K106" i="5"/>
  <c r="M106" i="5" s="1"/>
  <c r="K98" i="5"/>
  <c r="M98" i="5" s="1"/>
  <c r="K90" i="5"/>
  <c r="M90" i="5" s="1"/>
  <c r="K82" i="5"/>
  <c r="M82" i="5" s="1"/>
  <c r="K74" i="5"/>
  <c r="M74" i="5" s="1"/>
  <c r="K66" i="5"/>
  <c r="M66" i="5" s="1"/>
  <c r="K58" i="5"/>
  <c r="M58" i="5" s="1"/>
  <c r="K45" i="5"/>
  <c r="M45" i="5" s="1"/>
  <c r="K33" i="5"/>
  <c r="M33" i="5" s="1"/>
  <c r="K21" i="5"/>
  <c r="M21" i="5" s="1"/>
  <c r="K17" i="5"/>
  <c r="M17" i="5" s="1"/>
  <c r="K7" i="5"/>
  <c r="M7" i="5" s="1"/>
  <c r="N7" i="5" s="1"/>
  <c r="AA53" i="5"/>
  <c r="AB122" i="5"/>
  <c r="AA122" i="5"/>
  <c r="AB6" i="5"/>
  <c r="AA6" i="5"/>
  <c r="AA7" i="5"/>
  <c r="AA13" i="5"/>
  <c r="AA17" i="5"/>
  <c r="AA21" i="5"/>
  <c r="AA25" i="5"/>
  <c r="AA29" i="5"/>
  <c r="AA33" i="5"/>
  <c r="AA37" i="5"/>
  <c r="AA41" i="5"/>
  <c r="AA45" i="5"/>
  <c r="AA49" i="5"/>
  <c r="J55" i="5"/>
  <c r="L55" i="5" s="1"/>
  <c r="J57" i="5"/>
  <c r="J65" i="5"/>
  <c r="L65" i="5" s="1"/>
  <c r="J73" i="5"/>
  <c r="L73" i="5" s="1"/>
  <c r="J81" i="5"/>
  <c r="L81" i="5" s="1"/>
  <c r="J89" i="5"/>
  <c r="J97" i="5"/>
  <c r="J149" i="5"/>
  <c r="L149" i="5" s="1"/>
  <c r="J145" i="5"/>
  <c r="L145" i="5" s="1"/>
  <c r="J141" i="5"/>
  <c r="J148" i="5"/>
  <c r="L148" i="5" s="1"/>
  <c r="J144" i="5"/>
  <c r="J140" i="5"/>
  <c r="L140" i="5" s="1"/>
  <c r="J136" i="5"/>
  <c r="L136" i="5" s="1"/>
  <c r="J132" i="5"/>
  <c r="J128" i="5"/>
  <c r="L128" i="5" s="1"/>
  <c r="J124" i="5"/>
  <c r="L124" i="5" s="1"/>
  <c r="J120" i="5"/>
  <c r="J116" i="5"/>
  <c r="L116" i="5" s="1"/>
  <c r="J150" i="5"/>
  <c r="L150" i="5" s="1"/>
  <c r="J146" i="5"/>
  <c r="L146" i="5" s="1"/>
  <c r="J142" i="5"/>
  <c r="J137" i="5"/>
  <c r="L137" i="5" s="1"/>
  <c r="J135" i="5"/>
  <c r="L135" i="5" s="1"/>
  <c r="J129" i="5"/>
  <c r="L129" i="5" s="1"/>
  <c r="J127" i="5"/>
  <c r="J147" i="5"/>
  <c r="L147" i="5" s="1"/>
  <c r="J143" i="5"/>
  <c r="L143" i="5" s="1"/>
  <c r="J130" i="5"/>
  <c r="L130" i="5" s="1"/>
  <c r="J126" i="5"/>
  <c r="J125" i="5"/>
  <c r="L125" i="5" s="1"/>
  <c r="J123" i="5"/>
  <c r="J117" i="5"/>
  <c r="L117" i="5" s="1"/>
  <c r="J115" i="5"/>
  <c r="L115" i="5" s="1"/>
  <c r="J111" i="5"/>
  <c r="L111" i="5" s="1"/>
  <c r="J107" i="5"/>
  <c r="J103" i="5"/>
  <c r="L103" i="5" s="1"/>
  <c r="J99" i="5"/>
  <c r="J95" i="5"/>
  <c r="L95" i="5" s="1"/>
  <c r="J91" i="5"/>
  <c r="J87" i="5"/>
  <c r="L87" i="5" s="1"/>
  <c r="J83" i="5"/>
  <c r="J79" i="5"/>
  <c r="L79" i="5" s="1"/>
  <c r="J75" i="5"/>
  <c r="J71" i="5"/>
  <c r="L71" i="5" s="1"/>
  <c r="J67" i="5"/>
  <c r="J63" i="5"/>
  <c r="L63" i="5" s="1"/>
  <c r="J59" i="5"/>
  <c r="J131" i="5"/>
  <c r="L131" i="5" s="1"/>
  <c r="J118" i="5"/>
  <c r="J110" i="5"/>
  <c r="L110" i="5" s="1"/>
  <c r="J106" i="5"/>
  <c r="J102" i="5"/>
  <c r="L102" i="5" s="1"/>
  <c r="J98" i="5"/>
  <c r="J94" i="5"/>
  <c r="J90" i="5"/>
  <c r="J86" i="5"/>
  <c r="L86" i="5" s="1"/>
  <c r="J82" i="5"/>
  <c r="J78" i="5"/>
  <c r="L78" i="5" s="1"/>
  <c r="J74" i="5"/>
  <c r="J70" i="5"/>
  <c r="L70" i="5" s="1"/>
  <c r="J66" i="5"/>
  <c r="J62" i="5"/>
  <c r="J58" i="5"/>
  <c r="J54" i="5"/>
  <c r="L54" i="5" s="1"/>
  <c r="J133" i="5"/>
  <c r="J112" i="5"/>
  <c r="L112" i="5" s="1"/>
  <c r="J108" i="5"/>
  <c r="L108" i="5" s="1"/>
  <c r="J104" i="5"/>
  <c r="L104" i="5" s="1"/>
  <c r="J100" i="5"/>
  <c r="J96" i="5"/>
  <c r="L96" i="5" s="1"/>
  <c r="J92" i="5"/>
  <c r="L92" i="5" s="1"/>
  <c r="J88" i="5"/>
  <c r="L88" i="5" s="1"/>
  <c r="J84" i="5"/>
  <c r="J80" i="5"/>
  <c r="J76" i="5"/>
  <c r="L76" i="5" s="1"/>
  <c r="J72" i="5"/>
  <c r="L72" i="5" s="1"/>
  <c r="J68" i="5"/>
  <c r="J64" i="5"/>
  <c r="L64" i="5" s="1"/>
  <c r="J60" i="5"/>
  <c r="L60" i="5" s="1"/>
  <c r="J56" i="5"/>
  <c r="J51" i="5"/>
  <c r="L51" i="5" s="1"/>
  <c r="J47" i="5"/>
  <c r="L47" i="5" s="1"/>
  <c r="J43" i="5"/>
  <c r="L43" i="5" s="1"/>
  <c r="J39" i="5"/>
  <c r="L39" i="5" s="1"/>
  <c r="J35" i="5"/>
  <c r="L35" i="5" s="1"/>
  <c r="J31" i="5"/>
  <c r="L31" i="5" s="1"/>
  <c r="J27" i="5"/>
  <c r="L27" i="5" s="1"/>
  <c r="J23" i="5"/>
  <c r="L23" i="5" s="1"/>
  <c r="J139" i="5"/>
  <c r="J138" i="5"/>
  <c r="L138" i="5" s="1"/>
  <c r="J134" i="5"/>
  <c r="J114" i="5"/>
  <c r="L114" i="5" s="1"/>
  <c r="J122" i="5"/>
  <c r="J121" i="5"/>
  <c r="L121" i="5" s="1"/>
  <c r="J50" i="5"/>
  <c r="L50" i="5" s="1"/>
  <c r="J46" i="5"/>
  <c r="L46" i="5" s="1"/>
  <c r="J42" i="5"/>
  <c r="L42" i="5" s="1"/>
  <c r="J38" i="5"/>
  <c r="L38" i="5" s="1"/>
  <c r="J34" i="5"/>
  <c r="L34" i="5" s="1"/>
  <c r="J30" i="5"/>
  <c r="L30" i="5" s="1"/>
  <c r="J26" i="5"/>
  <c r="L26" i="5" s="1"/>
  <c r="J22" i="5"/>
  <c r="L22" i="5" s="1"/>
  <c r="J18" i="5"/>
  <c r="L18" i="5" s="1"/>
  <c r="J14" i="5"/>
  <c r="L14" i="5" s="1"/>
  <c r="J10" i="5"/>
  <c r="L10" i="5" s="1"/>
  <c r="J9" i="5"/>
  <c r="L9" i="5" s="1"/>
  <c r="J8" i="5"/>
  <c r="L8" i="5" s="1"/>
  <c r="J19" i="5"/>
  <c r="L19" i="5" s="1"/>
  <c r="J15" i="5"/>
  <c r="L15" i="5" s="1"/>
  <c r="J11" i="5"/>
  <c r="L11" i="5" s="1"/>
  <c r="L5" i="5"/>
  <c r="J113" i="5"/>
  <c r="L113" i="5" s="1"/>
  <c r="J7" i="5"/>
  <c r="L7" i="5" s="1"/>
  <c r="J13" i="5"/>
  <c r="L13" i="5" s="1"/>
  <c r="J17" i="5"/>
  <c r="L17" i="5" s="1"/>
  <c r="J21" i="5"/>
  <c r="L21" i="5" s="1"/>
  <c r="J25" i="5"/>
  <c r="J29" i="5"/>
  <c r="L29" i="5" s="1"/>
  <c r="N29" i="5" s="1"/>
  <c r="J33" i="5"/>
  <c r="L33" i="5" s="1"/>
  <c r="J37" i="5"/>
  <c r="L37" i="5" s="1"/>
  <c r="J41" i="5"/>
  <c r="J45" i="5"/>
  <c r="J49" i="5"/>
  <c r="L49" i="5" s="1"/>
  <c r="J52" i="5"/>
  <c r="L52" i="5" s="1"/>
  <c r="J53" i="5"/>
  <c r="J119" i="5"/>
  <c r="L119" i="5" s="1"/>
  <c r="AA16" i="5"/>
  <c r="AA5" i="5"/>
  <c r="L6" i="5"/>
  <c r="AA11" i="5"/>
  <c r="AA15" i="5"/>
  <c r="L16" i="5"/>
  <c r="AA19" i="5"/>
  <c r="AA23" i="5"/>
  <c r="L24" i="5"/>
  <c r="AA27" i="5"/>
  <c r="AA31" i="5"/>
  <c r="L32" i="5"/>
  <c r="AA35" i="5"/>
  <c r="AA39" i="5"/>
  <c r="L40" i="5"/>
  <c r="AA43" i="5"/>
  <c r="AA47" i="5"/>
  <c r="L48" i="5"/>
  <c r="AB52" i="5"/>
  <c r="L53" i="5"/>
  <c r="AA54" i="5"/>
  <c r="AB57" i="5"/>
  <c r="AB61" i="5"/>
  <c r="AB65" i="5"/>
  <c r="AB69" i="5"/>
  <c r="AB73" i="5"/>
  <c r="AB77" i="5"/>
  <c r="AB81" i="5"/>
  <c r="AB85" i="5"/>
  <c r="AB89" i="5"/>
  <c r="AB93" i="5"/>
  <c r="AB97" i="5"/>
  <c r="AB101" i="5"/>
  <c r="AB105" i="5"/>
  <c r="AB109" i="5"/>
  <c r="AA114" i="5"/>
  <c r="AA119" i="5"/>
  <c r="AB123" i="5"/>
  <c r="AA124" i="5"/>
  <c r="AB126" i="5"/>
  <c r="L132" i="5"/>
  <c r="L133" i="5"/>
  <c r="AA139" i="5"/>
  <c r="AB144" i="5"/>
  <c r="AB146" i="5"/>
  <c r="AA152" i="5"/>
  <c r="AB155" i="5"/>
  <c r="AB161" i="5"/>
  <c r="AA164" i="5"/>
  <c r="AB172" i="5"/>
  <c r="AB181" i="5"/>
  <c r="AA184" i="5"/>
  <c r="AB187" i="5"/>
  <c r="AB193" i="5"/>
  <c r="AA196" i="5"/>
  <c r="AA218" i="5"/>
  <c r="AB232" i="5"/>
  <c r="AA238" i="5"/>
  <c r="AB256" i="5"/>
  <c r="AB258" i="5"/>
  <c r="AA282" i="5"/>
  <c r="AB296" i="5"/>
  <c r="AA302" i="5"/>
  <c r="AB320" i="5"/>
  <c r="AB322" i="5"/>
  <c r="AB344" i="5"/>
  <c r="AA364" i="5"/>
  <c r="AA360" i="5"/>
  <c r="AA356" i="5"/>
  <c r="AA352" i="5"/>
  <c r="AA348" i="5"/>
  <c r="AA344" i="5"/>
  <c r="AA340" i="5"/>
  <c r="AA336" i="5"/>
  <c r="AA332" i="5"/>
  <c r="AA328" i="5"/>
  <c r="AA324" i="5"/>
  <c r="AA320" i="5"/>
  <c r="AA316" i="5"/>
  <c r="AA312" i="5"/>
  <c r="AA308" i="5"/>
  <c r="AA304" i="5"/>
  <c r="AA300" i="5"/>
  <c r="AA296" i="5"/>
  <c r="AA292" i="5"/>
  <c r="AA288" i="5"/>
  <c r="AA284" i="5"/>
  <c r="AA280" i="5"/>
  <c r="AA276" i="5"/>
  <c r="AA272" i="5"/>
  <c r="AA268" i="5"/>
  <c r="AA264" i="5"/>
  <c r="AA260" i="5"/>
  <c r="AA256" i="5"/>
  <c r="AA252" i="5"/>
  <c r="AA248" i="5"/>
  <c r="AA244" i="5"/>
  <c r="AA240" i="5"/>
  <c r="AA236" i="5"/>
  <c r="AA232" i="5"/>
  <c r="AA228" i="5"/>
  <c r="AA224" i="5"/>
  <c r="AA220" i="5"/>
  <c r="AA216" i="5"/>
  <c r="AA212" i="5"/>
  <c r="AA208" i="5"/>
  <c r="AA363" i="5"/>
  <c r="AA359" i="5"/>
  <c r="AA355" i="5"/>
  <c r="AA351" i="5"/>
  <c r="AA347" i="5"/>
  <c r="AA343" i="5"/>
  <c r="AA339" i="5"/>
  <c r="AA335" i="5"/>
  <c r="AA331" i="5"/>
  <c r="AA327" i="5"/>
  <c r="AA323" i="5"/>
  <c r="AA319" i="5"/>
  <c r="AA315" i="5"/>
  <c r="AA311" i="5"/>
  <c r="AA307" i="5"/>
  <c r="AA303" i="5"/>
  <c r="AA299" i="5"/>
  <c r="AA295" i="5"/>
  <c r="AA291" i="5"/>
  <c r="AA287" i="5"/>
  <c r="AA283" i="5"/>
  <c r="AA279" i="5"/>
  <c r="AA275" i="5"/>
  <c r="AA271" i="5"/>
  <c r="AA267" i="5"/>
  <c r="AA263" i="5"/>
  <c r="AA259" i="5"/>
  <c r="AA255" i="5"/>
  <c r="AA251" i="5"/>
  <c r="AA247" i="5"/>
  <c r="AA243" i="5"/>
  <c r="AA239" i="5"/>
  <c r="AA235" i="5"/>
  <c r="AA231" i="5"/>
  <c r="AA227" i="5"/>
  <c r="AA223" i="5"/>
  <c r="AA219" i="5"/>
  <c r="AA215" i="5"/>
  <c r="AA211" i="5"/>
  <c r="AA207" i="5"/>
  <c r="AA203" i="5"/>
  <c r="AA199" i="5"/>
  <c r="AA365" i="5"/>
  <c r="AA361" i="5"/>
  <c r="AA357" i="5"/>
  <c r="AA353" i="5"/>
  <c r="AA349" i="5"/>
  <c r="AA345" i="5"/>
  <c r="AA341" i="5"/>
  <c r="AA337" i="5"/>
  <c r="AA333" i="5"/>
  <c r="AA329" i="5"/>
  <c r="AA325" i="5"/>
  <c r="AA321" i="5"/>
  <c r="AA317" i="5"/>
  <c r="AA313" i="5"/>
  <c r="AA309" i="5"/>
  <c r="AA305" i="5"/>
  <c r="AA301" i="5"/>
  <c r="AA297" i="5"/>
  <c r="AA293" i="5"/>
  <c r="AA289" i="5"/>
  <c r="AA285" i="5"/>
  <c r="AA281" i="5"/>
  <c r="AA277" i="5"/>
  <c r="AA273" i="5"/>
  <c r="AA269" i="5"/>
  <c r="AA265" i="5"/>
  <c r="AA261" i="5"/>
  <c r="AA257" i="5"/>
  <c r="AA253" i="5"/>
  <c r="AA249" i="5"/>
  <c r="AA245" i="5"/>
  <c r="AA241" i="5"/>
  <c r="AA237" i="5"/>
  <c r="AA233" i="5"/>
  <c r="AA229" i="5"/>
  <c r="AA225" i="5"/>
  <c r="AA221" i="5"/>
  <c r="AA217" i="5"/>
  <c r="AA213" i="5"/>
  <c r="AA209" i="5"/>
  <c r="AA205" i="5"/>
  <c r="AA200" i="5"/>
  <c r="AB198" i="5"/>
  <c r="AA197" i="5"/>
  <c r="AA194" i="5"/>
  <c r="AA190" i="5"/>
  <c r="AA186" i="5"/>
  <c r="AA182" i="5"/>
  <c r="AA178" i="5"/>
  <c r="AA174" i="5"/>
  <c r="AA170" i="5"/>
  <c r="AA166" i="5"/>
  <c r="AA162" i="5"/>
  <c r="AA158" i="5"/>
  <c r="AA154" i="5"/>
  <c r="AA150" i="5"/>
  <c r="AA146" i="5"/>
  <c r="AA142" i="5"/>
  <c r="AB363" i="5"/>
  <c r="AB359" i="5"/>
  <c r="AB355" i="5"/>
  <c r="AB351" i="5"/>
  <c r="AB347" i="5"/>
  <c r="AB343" i="5"/>
  <c r="AB339" i="5"/>
  <c r="AB335" i="5"/>
  <c r="AB331" i="5"/>
  <c r="AB327" i="5"/>
  <c r="AB323" i="5"/>
  <c r="AB319" i="5"/>
  <c r="AB315" i="5"/>
  <c r="AB311" i="5"/>
  <c r="AB307" i="5"/>
  <c r="AB303" i="5"/>
  <c r="AB299" i="5"/>
  <c r="AB295" i="5"/>
  <c r="AB291" i="5"/>
  <c r="AB287" i="5"/>
  <c r="AB283" i="5"/>
  <c r="AB279" i="5"/>
  <c r="AB275" i="5"/>
  <c r="AB271" i="5"/>
  <c r="AB267" i="5"/>
  <c r="AB263" i="5"/>
  <c r="AB259" i="5"/>
  <c r="AB255" i="5"/>
  <c r="AB251" i="5"/>
  <c r="AB247" i="5"/>
  <c r="AB243" i="5"/>
  <c r="AB239" i="5"/>
  <c r="AB235" i="5"/>
  <c r="AB231" i="5"/>
  <c r="AB227" i="5"/>
  <c r="AB223" i="5"/>
  <c r="AB219" i="5"/>
  <c r="AB215" i="5"/>
  <c r="AB211" i="5"/>
  <c r="AB207" i="5"/>
  <c r="AA202" i="5"/>
  <c r="AA193" i="5"/>
  <c r="AA189" i="5"/>
  <c r="AA185" i="5"/>
  <c r="AA181" i="5"/>
  <c r="AA177" i="5"/>
  <c r="AA173" i="5"/>
  <c r="AA169" i="5"/>
  <c r="AA165" i="5"/>
  <c r="AA161" i="5"/>
  <c r="AA157" i="5"/>
  <c r="AA153" i="5"/>
  <c r="AA149" i="5"/>
  <c r="AA145" i="5"/>
  <c r="L142" i="5"/>
  <c r="AA141" i="5"/>
  <c r="AA137" i="5"/>
  <c r="L134" i="5"/>
  <c r="AA133" i="5"/>
  <c r="AA129" i="5"/>
  <c r="L126" i="5"/>
  <c r="AA125" i="5"/>
  <c r="L122" i="5"/>
  <c r="AA121" i="5"/>
  <c r="L118" i="5"/>
  <c r="AA117" i="5"/>
  <c r="AA113" i="5"/>
  <c r="AA362" i="5"/>
  <c r="AA354" i="5"/>
  <c r="AA346" i="5"/>
  <c r="AA338" i="5"/>
  <c r="AA330" i="5"/>
  <c r="AB358" i="5"/>
  <c r="AB350" i="5"/>
  <c r="AB342" i="5"/>
  <c r="AB334" i="5"/>
  <c r="AB326" i="5"/>
  <c r="AB318" i="5"/>
  <c r="AB310" i="5"/>
  <c r="AB302" i="5"/>
  <c r="AB294" i="5"/>
  <c r="AB286" i="5"/>
  <c r="AB278" i="5"/>
  <c r="AB270" i="5"/>
  <c r="AB262" i="5"/>
  <c r="AB254" i="5"/>
  <c r="AB246" i="5"/>
  <c r="AB238" i="5"/>
  <c r="AB230" i="5"/>
  <c r="AB222" i="5"/>
  <c r="AB214" i="5"/>
  <c r="AB206" i="5"/>
  <c r="AA204" i="5"/>
  <c r="AA195" i="5"/>
  <c r="AA191" i="5"/>
  <c r="AA187" i="5"/>
  <c r="AA183" i="5"/>
  <c r="AA179" i="5"/>
  <c r="AA175" i="5"/>
  <c r="AA171" i="5"/>
  <c r="AA167" i="5"/>
  <c r="AA163" i="5"/>
  <c r="AA159" i="5"/>
  <c r="AA155" i="5"/>
  <c r="AA151" i="5"/>
  <c r="L144" i="5"/>
  <c r="L141" i="5"/>
  <c r="L139" i="5"/>
  <c r="AA135" i="5"/>
  <c r="AA132" i="5"/>
  <c r="AA127" i="5"/>
  <c r="AA358" i="5"/>
  <c r="AA342" i="5"/>
  <c r="AA326" i="5"/>
  <c r="AB314" i="5"/>
  <c r="AA306" i="5"/>
  <c r="AA294" i="5"/>
  <c r="AB282" i="5"/>
  <c r="AA274" i="5"/>
  <c r="AA262" i="5"/>
  <c r="AB250" i="5"/>
  <c r="AA242" i="5"/>
  <c r="AA230" i="5"/>
  <c r="AB218" i="5"/>
  <c r="AA210" i="5"/>
  <c r="AB201" i="5"/>
  <c r="AB199" i="5"/>
  <c r="AA192" i="5"/>
  <c r="AB189" i="5"/>
  <c r="AB180" i="5"/>
  <c r="AA176" i="5"/>
  <c r="AB173" i="5"/>
  <c r="AB164" i="5"/>
  <c r="AA160" i="5"/>
  <c r="AB157" i="5"/>
  <c r="AA131" i="5"/>
  <c r="AA130" i="5"/>
  <c r="AB128" i="5"/>
  <c r="AA123" i="5"/>
  <c r="AA120" i="5"/>
  <c r="AA115" i="5"/>
  <c r="AA112" i="5"/>
  <c r="L109" i="5"/>
  <c r="AA108" i="5"/>
  <c r="AA104" i="5"/>
  <c r="L101" i="5"/>
  <c r="AA100" i="5"/>
  <c r="L97" i="5"/>
  <c r="AA96" i="5"/>
  <c r="AA92" i="5"/>
  <c r="L89" i="5"/>
  <c r="AA88" i="5"/>
  <c r="L85" i="5"/>
  <c r="AA84" i="5"/>
  <c r="AA80" i="5"/>
  <c r="L77" i="5"/>
  <c r="AA76" i="5"/>
  <c r="AA72" i="5"/>
  <c r="AA68" i="5"/>
  <c r="AA64" i="5"/>
  <c r="L61" i="5"/>
  <c r="AA60" i="5"/>
  <c r="L57" i="5"/>
  <c r="AA56" i="5"/>
  <c r="AB362" i="5"/>
  <c r="AB346" i="5"/>
  <c r="AB330" i="5"/>
  <c r="AA318" i="5"/>
  <c r="AB306" i="5"/>
  <c r="AA298" i="5"/>
  <c r="AA286" i="5"/>
  <c r="AB274" i="5"/>
  <c r="AA266" i="5"/>
  <c r="AA254" i="5"/>
  <c r="AB242" i="5"/>
  <c r="AA234" i="5"/>
  <c r="AA222" i="5"/>
  <c r="AB210" i="5"/>
  <c r="AB192" i="5"/>
  <c r="AA188" i="5"/>
  <c r="AB185" i="5"/>
  <c r="AB176" i="5"/>
  <c r="AA172" i="5"/>
  <c r="AB169" i="5"/>
  <c r="AB160" i="5"/>
  <c r="AA156" i="5"/>
  <c r="AB153" i="5"/>
  <c r="AB149" i="5"/>
  <c r="AA148" i="5"/>
  <c r="AB145" i="5"/>
  <c r="AA144" i="5"/>
  <c r="AB141" i="5"/>
  <c r="AA140" i="5"/>
  <c r="AA136" i="5"/>
  <c r="AA134" i="5"/>
  <c r="AB132" i="5"/>
  <c r="L127" i="5"/>
  <c r="AB120" i="5"/>
  <c r="L120" i="5"/>
  <c r="AA118" i="5"/>
  <c r="AA111" i="5"/>
  <c r="AA107" i="5"/>
  <c r="AA103" i="5"/>
  <c r="L100" i="5"/>
  <c r="AA99" i="5"/>
  <c r="AA95" i="5"/>
  <c r="AA91" i="5"/>
  <c r="AA87" i="5"/>
  <c r="L84" i="5"/>
  <c r="AA83" i="5"/>
  <c r="L80" i="5"/>
  <c r="AA79" i="5"/>
  <c r="AA75" i="5"/>
  <c r="AA71" i="5"/>
  <c r="L68" i="5"/>
  <c r="AA67" i="5"/>
  <c r="AA63" i="5"/>
  <c r="AA59" i="5"/>
  <c r="L56" i="5"/>
  <c r="AA55" i="5"/>
  <c r="AA51" i="5"/>
  <c r="AA12" i="5"/>
  <c r="AA20" i="5"/>
  <c r="AA24" i="5"/>
  <c r="L25" i="5"/>
  <c r="AA28" i="5"/>
  <c r="AA32" i="5"/>
  <c r="AA36" i="5"/>
  <c r="AA40" i="5"/>
  <c r="L41" i="5"/>
  <c r="AA44" i="5"/>
  <c r="L45" i="5"/>
  <c r="AA48" i="5"/>
  <c r="L58" i="5"/>
  <c r="L59" i="5"/>
  <c r="L62" i="5"/>
  <c r="L66" i="5"/>
  <c r="L67" i="5"/>
  <c r="L74" i="5"/>
  <c r="L75" i="5"/>
  <c r="L82" i="5"/>
  <c r="L83" i="5"/>
  <c r="L90" i="5"/>
  <c r="L91" i="5"/>
  <c r="L94" i="5"/>
  <c r="L98" i="5"/>
  <c r="L99" i="5"/>
  <c r="L106" i="5"/>
  <c r="L107" i="5"/>
  <c r="AB114" i="5"/>
  <c r="AB116" i="5"/>
  <c r="AB121" i="5"/>
  <c r="L123" i="5"/>
  <c r="AB129" i="5"/>
  <c r="AB131" i="5"/>
  <c r="AB135" i="5"/>
  <c r="AB136" i="5"/>
  <c r="AB140" i="5"/>
  <c r="AB142" i="5"/>
  <c r="AB154" i="5"/>
  <c r="AB166" i="5"/>
  <c r="AB168" i="5"/>
  <c r="AB175" i="5"/>
  <c r="AB186" i="5"/>
  <c r="AA198" i="5"/>
  <c r="AA201" i="5"/>
  <c r="AA214" i="5"/>
  <c r="AB221" i="5"/>
  <c r="AB234" i="5"/>
  <c r="AB241" i="5"/>
  <c r="AA258" i="5"/>
  <c r="AB261" i="5"/>
  <c r="AB265" i="5"/>
  <c r="AA278" i="5"/>
  <c r="AB285" i="5"/>
  <c r="AB298" i="5"/>
  <c r="AB305" i="5"/>
  <c r="AA322" i="5"/>
  <c r="AB329" i="5"/>
  <c r="AA350" i="5"/>
  <c r="AB361" i="5"/>
  <c r="AB137" i="5"/>
  <c r="AB139" i="5"/>
  <c r="AB143" i="5"/>
  <c r="AB147" i="5"/>
  <c r="AB158" i="5"/>
  <c r="AB163" i="5"/>
  <c r="AB174" i="5"/>
  <c r="AB179" i="5"/>
  <c r="AB190" i="5"/>
  <c r="AB195" i="5"/>
  <c r="AB205" i="5"/>
  <c r="AB208" i="5"/>
  <c r="AB217" i="5"/>
  <c r="AB237" i="5"/>
  <c r="AB240" i="5"/>
  <c r="AB249" i="5"/>
  <c r="AB269" i="5"/>
  <c r="AB272" i="5"/>
  <c r="AB281" i="5"/>
  <c r="AB301" i="5"/>
  <c r="AB304" i="5"/>
  <c r="AB313" i="5"/>
  <c r="AB337" i="5"/>
  <c r="AB353" i="5"/>
  <c r="AB118" i="5"/>
  <c r="AB134" i="5"/>
  <c r="AB151" i="5"/>
  <c r="AB162" i="5"/>
  <c r="AB167" i="5"/>
  <c r="AB178" i="5"/>
  <c r="AB183" i="5"/>
  <c r="AB194" i="5"/>
  <c r="AB197" i="5"/>
  <c r="AB213" i="5"/>
  <c r="AB216" i="5"/>
  <c r="AB225" i="5"/>
  <c r="AB245" i="5"/>
  <c r="AB248" i="5"/>
  <c r="AB257" i="5"/>
  <c r="AB277" i="5"/>
  <c r="AB280" i="5"/>
  <c r="AB289" i="5"/>
  <c r="AB309" i="5"/>
  <c r="AB312" i="5"/>
  <c r="AB321" i="5"/>
  <c r="AB336" i="5"/>
  <c r="AB352" i="5"/>
  <c r="AB130" i="5"/>
  <c r="AB138" i="5"/>
  <c r="AB200" i="5"/>
  <c r="AB212" i="5"/>
  <c r="AB220" i="5"/>
  <c r="AB228" i="5"/>
  <c r="AB236" i="5"/>
  <c r="AB244" i="5"/>
  <c r="AB252" i="5"/>
  <c r="AB260" i="5"/>
  <c r="AB268" i="5"/>
  <c r="AB276" i="5"/>
  <c r="AB284" i="5"/>
  <c r="AB292" i="5"/>
  <c r="AB300" i="5"/>
  <c r="AB308" i="5"/>
  <c r="AB316" i="5"/>
  <c r="AB324" i="5"/>
  <c r="AB332" i="5"/>
  <c r="AB340" i="5"/>
  <c r="AB348" i="5"/>
  <c r="AB356" i="5"/>
  <c r="AB364" i="5"/>
  <c r="AB325" i="5"/>
  <c r="AB333" i="5"/>
  <c r="AB341" i="5"/>
  <c r="AB349" i="5"/>
  <c r="AB357" i="5"/>
  <c r="AB365" i="5"/>
  <c r="AB196" i="5"/>
  <c r="AB204" i="5"/>
  <c r="Z368" i="4"/>
  <c r="Z367" i="4"/>
  <c r="Z366" i="4"/>
  <c r="Z365" i="4"/>
  <c r="Z364" i="4"/>
  <c r="Z363" i="4"/>
  <c r="Z362" i="4"/>
  <c r="Z361" i="4"/>
  <c r="Z360" i="4"/>
  <c r="Z359" i="4"/>
  <c r="Z358" i="4"/>
  <c r="Z357" i="4"/>
  <c r="Z356" i="4"/>
  <c r="Z355" i="4"/>
  <c r="Z354" i="4"/>
  <c r="Z353" i="4"/>
  <c r="Z352" i="4"/>
  <c r="Z351" i="4"/>
  <c r="Z350" i="4"/>
  <c r="Z349" i="4"/>
  <c r="Z348" i="4"/>
  <c r="Z347" i="4"/>
  <c r="Z346" i="4"/>
  <c r="Z345" i="4"/>
  <c r="Z344" i="4"/>
  <c r="Z343" i="4"/>
  <c r="Z342" i="4"/>
  <c r="Z341" i="4"/>
  <c r="Z340" i="4"/>
  <c r="Z339" i="4"/>
  <c r="Z338" i="4"/>
  <c r="Z337" i="4"/>
  <c r="Z336" i="4"/>
  <c r="Z335" i="4"/>
  <c r="Z334" i="4"/>
  <c r="Z333" i="4"/>
  <c r="Z332" i="4"/>
  <c r="Z331" i="4"/>
  <c r="Z330" i="4"/>
  <c r="Z329" i="4"/>
  <c r="Z328" i="4"/>
  <c r="Z327" i="4"/>
  <c r="Z326" i="4"/>
  <c r="Z325" i="4"/>
  <c r="Z324" i="4"/>
  <c r="Z323" i="4"/>
  <c r="Z322" i="4"/>
  <c r="Z321" i="4"/>
  <c r="Z320" i="4"/>
  <c r="Z319" i="4"/>
  <c r="Z318" i="4"/>
  <c r="Z317" i="4"/>
  <c r="Z316" i="4"/>
  <c r="Z315" i="4"/>
  <c r="Z314" i="4"/>
  <c r="Z313" i="4"/>
  <c r="Z312" i="4"/>
  <c r="Z311" i="4"/>
  <c r="Z310" i="4"/>
  <c r="Z309" i="4"/>
  <c r="Z308" i="4"/>
  <c r="Z307" i="4"/>
  <c r="Z306" i="4"/>
  <c r="Z305" i="4"/>
  <c r="Z304" i="4"/>
  <c r="Z303" i="4"/>
  <c r="Z302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C13" i="4"/>
  <c r="Z10" i="4"/>
  <c r="C12" i="4"/>
  <c r="AB352" i="4" s="1"/>
  <c r="Z9" i="4"/>
  <c r="U9" i="4"/>
  <c r="V9" i="4" s="1"/>
  <c r="Q9" i="4"/>
  <c r="R9" i="4" s="1"/>
  <c r="J44" i="4" s="1"/>
  <c r="Z8" i="4"/>
  <c r="U8" i="4"/>
  <c r="V8" i="4" s="1"/>
  <c r="K143" i="4" s="1"/>
  <c r="Q8" i="4"/>
  <c r="R8" i="4" s="1"/>
  <c r="N20" i="5" l="1"/>
  <c r="N72" i="5"/>
  <c r="N124" i="5"/>
  <c r="N36" i="5"/>
  <c r="N88" i="5"/>
  <c r="N8" i="5"/>
  <c r="N135" i="5"/>
  <c r="N12" i="5"/>
  <c r="N105" i="5"/>
  <c r="N60" i="5"/>
  <c r="N76" i="5"/>
  <c r="N92" i="5"/>
  <c r="N108" i="5"/>
  <c r="N141" i="5"/>
  <c r="N56" i="5"/>
  <c r="N97" i="5"/>
  <c r="N94" i="5"/>
  <c r="N13" i="5"/>
  <c r="N78" i="5"/>
  <c r="N110" i="5"/>
  <c r="N65" i="5"/>
  <c r="N140" i="5"/>
  <c r="N19" i="5"/>
  <c r="N131" i="5"/>
  <c r="N28" i="5"/>
  <c r="N44" i="5"/>
  <c r="N109" i="5"/>
  <c r="N55" i="5"/>
  <c r="N71" i="5"/>
  <c r="N87" i="5"/>
  <c r="N103" i="5"/>
  <c r="N123" i="5"/>
  <c r="N80" i="5"/>
  <c r="N127" i="5"/>
  <c r="N132" i="5"/>
  <c r="N113" i="5"/>
  <c r="N129" i="5"/>
  <c r="N145" i="5"/>
  <c r="N104" i="5"/>
  <c r="N62" i="5"/>
  <c r="N52" i="5"/>
  <c r="N23" i="5"/>
  <c r="N39" i="5"/>
  <c r="N59" i="5"/>
  <c r="N75" i="5"/>
  <c r="N91" i="5"/>
  <c r="N107" i="5"/>
  <c r="N68" i="5"/>
  <c r="N84" i="5"/>
  <c r="N100" i="5"/>
  <c r="N117" i="5"/>
  <c r="N133" i="5"/>
  <c r="N149" i="5"/>
  <c r="N148" i="5"/>
  <c r="N125" i="5"/>
  <c r="N138" i="5"/>
  <c r="N64" i="5"/>
  <c r="N96" i="5"/>
  <c r="N112" i="5"/>
  <c r="N119" i="5"/>
  <c r="N116" i="5"/>
  <c r="N106" i="5"/>
  <c r="N74" i="5"/>
  <c r="N61" i="5"/>
  <c r="N9" i="5"/>
  <c r="N144" i="5"/>
  <c r="N32" i="5"/>
  <c r="N77" i="5"/>
  <c r="N49" i="5"/>
  <c r="N33" i="5"/>
  <c r="N17" i="5"/>
  <c r="N5" i="5"/>
  <c r="N18" i="5"/>
  <c r="N34" i="5"/>
  <c r="N50" i="5"/>
  <c r="N73" i="5"/>
  <c r="N25" i="5"/>
  <c r="N69" i="5"/>
  <c r="N89" i="5"/>
  <c r="N122" i="5"/>
  <c r="N38" i="5"/>
  <c r="N147" i="5"/>
  <c r="N134" i="5"/>
  <c r="N142" i="5"/>
  <c r="N10" i="5"/>
  <c r="N26" i="5"/>
  <c r="N42" i="5"/>
  <c r="N82" i="5"/>
  <c r="N45" i="5"/>
  <c r="N150" i="5"/>
  <c r="N6" i="5"/>
  <c r="N22" i="5"/>
  <c r="N48" i="5"/>
  <c r="N98" i="5"/>
  <c r="N90" i="5"/>
  <c r="N66" i="5"/>
  <c r="N58" i="5"/>
  <c r="N41" i="5"/>
  <c r="N57" i="5"/>
  <c r="N85" i="5"/>
  <c r="N93" i="5"/>
  <c r="N101" i="5"/>
  <c r="N118" i="5"/>
  <c r="N126" i="5"/>
  <c r="N53" i="5"/>
  <c r="N37" i="5"/>
  <c r="N21" i="5"/>
  <c r="N14" i="5"/>
  <c r="N30" i="5"/>
  <c r="N46" i="5"/>
  <c r="N114" i="5"/>
  <c r="N54" i="5"/>
  <c r="N70" i="5"/>
  <c r="N86" i="5"/>
  <c r="N102" i="5"/>
  <c r="N130" i="5"/>
  <c r="N146" i="5"/>
  <c r="N81" i="5"/>
  <c r="J108" i="4"/>
  <c r="L108" i="4" s="1"/>
  <c r="J28" i="4"/>
  <c r="L28" i="4" s="1"/>
  <c r="J92" i="4"/>
  <c r="K151" i="4"/>
  <c r="M151" i="4" s="1"/>
  <c r="J60" i="4"/>
  <c r="K135" i="4"/>
  <c r="M135" i="4" s="1"/>
  <c r="J124" i="4"/>
  <c r="K12" i="4"/>
  <c r="M12" i="4" s="1"/>
  <c r="K16" i="4"/>
  <c r="M16" i="4" s="1"/>
  <c r="K20" i="4"/>
  <c r="M20" i="4" s="1"/>
  <c r="K24" i="4"/>
  <c r="K28" i="4"/>
  <c r="M28" i="4" s="1"/>
  <c r="K32" i="4"/>
  <c r="M32" i="4" s="1"/>
  <c r="K36" i="4"/>
  <c r="M36" i="4" s="1"/>
  <c r="K40" i="4"/>
  <c r="M40" i="4" s="1"/>
  <c r="K44" i="4"/>
  <c r="M44" i="4" s="1"/>
  <c r="K48" i="4"/>
  <c r="M48" i="4" s="1"/>
  <c r="K52" i="4"/>
  <c r="M52" i="4" s="1"/>
  <c r="K56" i="4"/>
  <c r="M56" i="4" s="1"/>
  <c r="K60" i="4"/>
  <c r="M60" i="4" s="1"/>
  <c r="K64" i="4"/>
  <c r="M64" i="4" s="1"/>
  <c r="K68" i="4"/>
  <c r="M68" i="4" s="1"/>
  <c r="K72" i="4"/>
  <c r="M72" i="4" s="1"/>
  <c r="K76" i="4"/>
  <c r="M76" i="4" s="1"/>
  <c r="K80" i="4"/>
  <c r="M80" i="4" s="1"/>
  <c r="K84" i="4"/>
  <c r="M84" i="4" s="1"/>
  <c r="K88" i="4"/>
  <c r="M88" i="4" s="1"/>
  <c r="K92" i="4"/>
  <c r="M92" i="4" s="1"/>
  <c r="K96" i="4"/>
  <c r="M96" i="4" s="1"/>
  <c r="K100" i="4"/>
  <c r="M100" i="4" s="1"/>
  <c r="K104" i="4"/>
  <c r="M104" i="4" s="1"/>
  <c r="K108" i="4"/>
  <c r="M108" i="4" s="1"/>
  <c r="K112" i="4"/>
  <c r="M112" i="4" s="1"/>
  <c r="K116" i="4"/>
  <c r="M116" i="4" s="1"/>
  <c r="K120" i="4"/>
  <c r="M120" i="4" s="1"/>
  <c r="K124" i="4"/>
  <c r="M124" i="4" s="1"/>
  <c r="K128" i="4"/>
  <c r="M128" i="4" s="1"/>
  <c r="K132" i="4"/>
  <c r="M132" i="4" s="1"/>
  <c r="K136" i="4"/>
  <c r="M136" i="4" s="1"/>
  <c r="K140" i="4"/>
  <c r="M140" i="4" s="1"/>
  <c r="K144" i="4"/>
  <c r="M144" i="4" s="1"/>
  <c r="K148" i="4"/>
  <c r="M148" i="4" s="1"/>
  <c r="K152" i="4"/>
  <c r="K18" i="4"/>
  <c r="M18" i="4" s="1"/>
  <c r="K26" i="4"/>
  <c r="M26" i="4" s="1"/>
  <c r="K34" i="4"/>
  <c r="M34" i="4" s="1"/>
  <c r="K42" i="4"/>
  <c r="M42" i="4" s="1"/>
  <c r="K50" i="4"/>
  <c r="M50" i="4" s="1"/>
  <c r="K58" i="4"/>
  <c r="M58" i="4" s="1"/>
  <c r="K66" i="4"/>
  <c r="M66" i="4" s="1"/>
  <c r="K74" i="4"/>
  <c r="M74" i="4" s="1"/>
  <c r="K82" i="4"/>
  <c r="M82" i="4" s="1"/>
  <c r="K90" i="4"/>
  <c r="M90" i="4" s="1"/>
  <c r="K98" i="4"/>
  <c r="M98" i="4" s="1"/>
  <c r="K106" i="4"/>
  <c r="K114" i="4"/>
  <c r="M114" i="4" s="1"/>
  <c r="K122" i="4"/>
  <c r="K130" i="4"/>
  <c r="M130" i="4" s="1"/>
  <c r="K138" i="4"/>
  <c r="K146" i="4"/>
  <c r="M146" i="4" s="1"/>
  <c r="K150" i="4"/>
  <c r="M150" i="4" s="1"/>
  <c r="K15" i="4"/>
  <c r="M15" i="4" s="1"/>
  <c r="K23" i="4"/>
  <c r="K27" i="4"/>
  <c r="M27" i="4" s="1"/>
  <c r="K35" i="4"/>
  <c r="M35" i="4" s="1"/>
  <c r="K43" i="4"/>
  <c r="M43" i="4" s="1"/>
  <c r="K51" i="4"/>
  <c r="M51" i="4" s="1"/>
  <c r="K59" i="4"/>
  <c r="M59" i="4" s="1"/>
  <c r="K63" i="4"/>
  <c r="K71" i="4"/>
  <c r="M71" i="4" s="1"/>
  <c r="K79" i="4"/>
  <c r="M79" i="4" s="1"/>
  <c r="K87" i="4"/>
  <c r="M87" i="4" s="1"/>
  <c r="K95" i="4"/>
  <c r="M95" i="4" s="1"/>
  <c r="K103" i="4"/>
  <c r="M103" i="4" s="1"/>
  <c r="K111" i="4"/>
  <c r="M111" i="4" s="1"/>
  <c r="K119" i="4"/>
  <c r="M119" i="4" s="1"/>
  <c r="K9" i="4"/>
  <c r="M9" i="4" s="1"/>
  <c r="K13" i="4"/>
  <c r="M13" i="4" s="1"/>
  <c r="K17" i="4"/>
  <c r="M17" i="4" s="1"/>
  <c r="K21" i="4"/>
  <c r="M21" i="4" s="1"/>
  <c r="K25" i="4"/>
  <c r="M25" i="4" s="1"/>
  <c r="K29" i="4"/>
  <c r="M29" i="4" s="1"/>
  <c r="K33" i="4"/>
  <c r="M33" i="4" s="1"/>
  <c r="K37" i="4"/>
  <c r="M37" i="4" s="1"/>
  <c r="K41" i="4"/>
  <c r="M41" i="4" s="1"/>
  <c r="K45" i="4"/>
  <c r="M45" i="4" s="1"/>
  <c r="K49" i="4"/>
  <c r="M49" i="4" s="1"/>
  <c r="K53" i="4"/>
  <c r="K57" i="4"/>
  <c r="M57" i="4" s="1"/>
  <c r="K61" i="4"/>
  <c r="M61" i="4" s="1"/>
  <c r="K65" i="4"/>
  <c r="M65" i="4" s="1"/>
  <c r="K69" i="4"/>
  <c r="K73" i="4"/>
  <c r="M73" i="4" s="1"/>
  <c r="K77" i="4"/>
  <c r="M77" i="4" s="1"/>
  <c r="K81" i="4"/>
  <c r="M81" i="4" s="1"/>
  <c r="K85" i="4"/>
  <c r="M85" i="4" s="1"/>
  <c r="K89" i="4"/>
  <c r="K93" i="4"/>
  <c r="M93" i="4" s="1"/>
  <c r="K97" i="4"/>
  <c r="M97" i="4" s="1"/>
  <c r="K101" i="4"/>
  <c r="M101" i="4" s="1"/>
  <c r="K105" i="4"/>
  <c r="M105" i="4" s="1"/>
  <c r="K109" i="4"/>
  <c r="K113" i="4"/>
  <c r="M113" i="4" s="1"/>
  <c r="K117" i="4"/>
  <c r="M117" i="4" s="1"/>
  <c r="K121" i="4"/>
  <c r="M121" i="4" s="1"/>
  <c r="K125" i="4"/>
  <c r="M125" i="4" s="1"/>
  <c r="K129" i="4"/>
  <c r="M129" i="4" s="1"/>
  <c r="K133" i="4"/>
  <c r="M133" i="4" s="1"/>
  <c r="K137" i="4"/>
  <c r="M137" i="4" s="1"/>
  <c r="K141" i="4"/>
  <c r="M141" i="4" s="1"/>
  <c r="K145" i="4"/>
  <c r="M145" i="4" s="1"/>
  <c r="K149" i="4"/>
  <c r="M149" i="4" s="1"/>
  <c r="K153" i="4"/>
  <c r="K10" i="4"/>
  <c r="M10" i="4" s="1"/>
  <c r="K14" i="4"/>
  <c r="M14" i="4" s="1"/>
  <c r="K22" i="4"/>
  <c r="M22" i="4" s="1"/>
  <c r="K30" i="4"/>
  <c r="K38" i="4"/>
  <c r="M38" i="4" s="1"/>
  <c r="K46" i="4"/>
  <c r="M46" i="4" s="1"/>
  <c r="K54" i="4"/>
  <c r="M54" i="4" s="1"/>
  <c r="K62" i="4"/>
  <c r="K70" i="4"/>
  <c r="M70" i="4" s="1"/>
  <c r="K78" i="4"/>
  <c r="M78" i="4" s="1"/>
  <c r="K86" i="4"/>
  <c r="M86" i="4" s="1"/>
  <c r="K94" i="4"/>
  <c r="K102" i="4"/>
  <c r="M102" i="4" s="1"/>
  <c r="K110" i="4"/>
  <c r="M110" i="4" s="1"/>
  <c r="K118" i="4"/>
  <c r="M118" i="4" s="1"/>
  <c r="K126" i="4"/>
  <c r="M126" i="4" s="1"/>
  <c r="K134" i="4"/>
  <c r="M134" i="4" s="1"/>
  <c r="K142" i="4"/>
  <c r="M142" i="4" s="1"/>
  <c r="K8" i="4"/>
  <c r="K11" i="4"/>
  <c r="M11" i="4" s="1"/>
  <c r="K19" i="4"/>
  <c r="M19" i="4" s="1"/>
  <c r="K31" i="4"/>
  <c r="K39" i="4"/>
  <c r="M39" i="4" s="1"/>
  <c r="K47" i="4"/>
  <c r="M47" i="4" s="1"/>
  <c r="K55" i="4"/>
  <c r="M55" i="4" s="1"/>
  <c r="K67" i="4"/>
  <c r="M67" i="4" s="1"/>
  <c r="K75" i="4"/>
  <c r="M75" i="4" s="1"/>
  <c r="K83" i="4"/>
  <c r="M83" i="4" s="1"/>
  <c r="K91" i="4"/>
  <c r="K99" i="4"/>
  <c r="M99" i="4" s="1"/>
  <c r="K107" i="4"/>
  <c r="M107" i="4" s="1"/>
  <c r="K115" i="4"/>
  <c r="M115" i="4" s="1"/>
  <c r="K123" i="4"/>
  <c r="M123" i="4" s="1"/>
  <c r="K147" i="4"/>
  <c r="M147" i="4" s="1"/>
  <c r="K131" i="4"/>
  <c r="M131" i="4" s="1"/>
  <c r="K127" i="4"/>
  <c r="M127" i="4" s="1"/>
  <c r="J9" i="4"/>
  <c r="L9" i="4" s="1"/>
  <c r="J16" i="4"/>
  <c r="L16" i="4" s="1"/>
  <c r="J32" i="4"/>
  <c r="L32" i="4" s="1"/>
  <c r="J48" i="4"/>
  <c r="J64" i="4"/>
  <c r="L64" i="4" s="1"/>
  <c r="J80" i="4"/>
  <c r="J96" i="4"/>
  <c r="L96" i="4" s="1"/>
  <c r="J112" i="4"/>
  <c r="L112" i="4" s="1"/>
  <c r="J128" i="4"/>
  <c r="L128" i="4" s="1"/>
  <c r="J144" i="4"/>
  <c r="L144" i="4" s="1"/>
  <c r="J24" i="4"/>
  <c r="L24" i="4" s="1"/>
  <c r="J56" i="4"/>
  <c r="L56" i="4" s="1"/>
  <c r="J88" i="4"/>
  <c r="L88" i="4" s="1"/>
  <c r="J120" i="4"/>
  <c r="L120" i="4" s="1"/>
  <c r="J152" i="4"/>
  <c r="L152" i="4" s="1"/>
  <c r="J20" i="4"/>
  <c r="L20" i="4" s="1"/>
  <c r="J36" i="4"/>
  <c r="L36" i="4" s="1"/>
  <c r="J52" i="4"/>
  <c r="J68" i="4"/>
  <c r="L68" i="4" s="1"/>
  <c r="J84" i="4"/>
  <c r="L84" i="4" s="1"/>
  <c r="J100" i="4"/>
  <c r="L100" i="4" s="1"/>
  <c r="J116" i="4"/>
  <c r="L116" i="4" s="1"/>
  <c r="J132" i="4"/>
  <c r="L132" i="4" s="1"/>
  <c r="J148" i="4"/>
  <c r="L148" i="4" s="1"/>
  <c r="J40" i="4"/>
  <c r="L40" i="4" s="1"/>
  <c r="J72" i="4"/>
  <c r="L72" i="4" s="1"/>
  <c r="J104" i="4"/>
  <c r="L104" i="4" s="1"/>
  <c r="J136" i="4"/>
  <c r="J140" i="4"/>
  <c r="L140" i="4" s="1"/>
  <c r="J76" i="4"/>
  <c r="L76" i="4" s="1"/>
  <c r="J12" i="4"/>
  <c r="L12" i="4" s="1"/>
  <c r="K139" i="4"/>
  <c r="M139" i="4" s="1"/>
  <c r="AB8" i="4"/>
  <c r="J151" i="4"/>
  <c r="L151" i="4" s="1"/>
  <c r="J147" i="4"/>
  <c r="L147" i="4" s="1"/>
  <c r="J143" i="4"/>
  <c r="L143" i="4" s="1"/>
  <c r="J139" i="4"/>
  <c r="L139" i="4" s="1"/>
  <c r="J135" i="4"/>
  <c r="L135" i="4" s="1"/>
  <c r="J131" i="4"/>
  <c r="L131" i="4" s="1"/>
  <c r="J127" i="4"/>
  <c r="L127" i="4" s="1"/>
  <c r="J123" i="4"/>
  <c r="L123" i="4" s="1"/>
  <c r="J119" i="4"/>
  <c r="J115" i="4"/>
  <c r="L115" i="4" s="1"/>
  <c r="J111" i="4"/>
  <c r="L111" i="4" s="1"/>
  <c r="J107" i="4"/>
  <c r="L107" i="4" s="1"/>
  <c r="J103" i="4"/>
  <c r="L103" i="4" s="1"/>
  <c r="J99" i="4"/>
  <c r="L99" i="4" s="1"/>
  <c r="J95" i="4"/>
  <c r="L95" i="4" s="1"/>
  <c r="J91" i="4"/>
  <c r="L91" i="4" s="1"/>
  <c r="J87" i="4"/>
  <c r="L87" i="4" s="1"/>
  <c r="J83" i="4"/>
  <c r="L83" i="4" s="1"/>
  <c r="J79" i="4"/>
  <c r="J75" i="4"/>
  <c r="L75" i="4" s="1"/>
  <c r="J71" i="4"/>
  <c r="L71" i="4" s="1"/>
  <c r="J67" i="4"/>
  <c r="L67" i="4" s="1"/>
  <c r="J63" i="4"/>
  <c r="J59" i="4"/>
  <c r="L59" i="4" s="1"/>
  <c r="J55" i="4"/>
  <c r="L55" i="4" s="1"/>
  <c r="J51" i="4"/>
  <c r="L51" i="4" s="1"/>
  <c r="J47" i="4"/>
  <c r="L47" i="4" s="1"/>
  <c r="J43" i="4"/>
  <c r="L43" i="4" s="1"/>
  <c r="J39" i="4"/>
  <c r="L39" i="4" s="1"/>
  <c r="J35" i="4"/>
  <c r="L35" i="4" s="1"/>
  <c r="J31" i="4"/>
  <c r="L31" i="4" s="1"/>
  <c r="J27" i="4"/>
  <c r="L27" i="4" s="1"/>
  <c r="J23" i="4"/>
  <c r="L23" i="4" s="1"/>
  <c r="J19" i="4"/>
  <c r="L19" i="4" s="1"/>
  <c r="J15" i="4"/>
  <c r="L15" i="4" s="1"/>
  <c r="J11" i="4"/>
  <c r="L11" i="4" s="1"/>
  <c r="J8" i="4"/>
  <c r="L8" i="4" s="1"/>
  <c r="J150" i="4"/>
  <c r="L150" i="4" s="1"/>
  <c r="J146" i="4"/>
  <c r="L146" i="4" s="1"/>
  <c r="J142" i="4"/>
  <c r="L142" i="4" s="1"/>
  <c r="J138" i="4"/>
  <c r="L138" i="4" s="1"/>
  <c r="J134" i="4"/>
  <c r="L134" i="4" s="1"/>
  <c r="J130" i="4"/>
  <c r="L130" i="4" s="1"/>
  <c r="J126" i="4"/>
  <c r="L126" i="4" s="1"/>
  <c r="J122" i="4"/>
  <c r="L122" i="4" s="1"/>
  <c r="J118" i="4"/>
  <c r="L118" i="4" s="1"/>
  <c r="J114" i="4"/>
  <c r="J110" i="4"/>
  <c r="L110" i="4" s="1"/>
  <c r="J106" i="4"/>
  <c r="L106" i="4" s="1"/>
  <c r="J102" i="4"/>
  <c r="L102" i="4" s="1"/>
  <c r="J98" i="4"/>
  <c r="L98" i="4" s="1"/>
  <c r="J94" i="4"/>
  <c r="L94" i="4" s="1"/>
  <c r="J90" i="4"/>
  <c r="L90" i="4" s="1"/>
  <c r="J86" i="4"/>
  <c r="L86" i="4" s="1"/>
  <c r="J82" i="4"/>
  <c r="L82" i="4" s="1"/>
  <c r="J78" i="4"/>
  <c r="L78" i="4" s="1"/>
  <c r="J74" i="4"/>
  <c r="L74" i="4" s="1"/>
  <c r="J70" i="4"/>
  <c r="L70" i="4" s="1"/>
  <c r="J66" i="4"/>
  <c r="L66" i="4" s="1"/>
  <c r="J62" i="4"/>
  <c r="L62" i="4" s="1"/>
  <c r="J58" i="4"/>
  <c r="L58" i="4" s="1"/>
  <c r="J54" i="4"/>
  <c r="J50" i="4"/>
  <c r="L50" i="4" s="1"/>
  <c r="J46" i="4"/>
  <c r="L46" i="4" s="1"/>
  <c r="J42" i="4"/>
  <c r="L42" i="4" s="1"/>
  <c r="J38" i="4"/>
  <c r="L38" i="4" s="1"/>
  <c r="J34" i="4"/>
  <c r="L34" i="4" s="1"/>
  <c r="J30" i="4"/>
  <c r="L30" i="4" s="1"/>
  <c r="J26" i="4"/>
  <c r="L26" i="4" s="1"/>
  <c r="J22" i="4"/>
  <c r="L22" i="4" s="1"/>
  <c r="J18" i="4"/>
  <c r="J14" i="4"/>
  <c r="L14" i="4" s="1"/>
  <c r="J10" i="4"/>
  <c r="L10" i="4" s="1"/>
  <c r="J153" i="4"/>
  <c r="L153" i="4" s="1"/>
  <c r="J149" i="4"/>
  <c r="L149" i="4" s="1"/>
  <c r="J145" i="4"/>
  <c r="L145" i="4" s="1"/>
  <c r="J141" i="4"/>
  <c r="L141" i="4" s="1"/>
  <c r="J137" i="4"/>
  <c r="L137" i="4" s="1"/>
  <c r="J133" i="4"/>
  <c r="L133" i="4" s="1"/>
  <c r="J129" i="4"/>
  <c r="L129" i="4" s="1"/>
  <c r="J125" i="4"/>
  <c r="L125" i="4" s="1"/>
  <c r="J121" i="4"/>
  <c r="L121" i="4" s="1"/>
  <c r="J117" i="4"/>
  <c r="L117" i="4" s="1"/>
  <c r="J113" i="4"/>
  <c r="L113" i="4" s="1"/>
  <c r="J109" i="4"/>
  <c r="L109" i="4" s="1"/>
  <c r="J105" i="4"/>
  <c r="L105" i="4" s="1"/>
  <c r="J101" i="4"/>
  <c r="L101" i="4" s="1"/>
  <c r="J97" i="4"/>
  <c r="L97" i="4" s="1"/>
  <c r="J93" i="4"/>
  <c r="L93" i="4" s="1"/>
  <c r="J89" i="4"/>
  <c r="L89" i="4" s="1"/>
  <c r="J85" i="4"/>
  <c r="L85" i="4" s="1"/>
  <c r="J81" i="4"/>
  <c r="L81" i="4" s="1"/>
  <c r="J77" i="4"/>
  <c r="L77" i="4" s="1"/>
  <c r="J73" i="4"/>
  <c r="L73" i="4" s="1"/>
  <c r="J69" i="4"/>
  <c r="L69" i="4" s="1"/>
  <c r="J65" i="4"/>
  <c r="L65" i="4" s="1"/>
  <c r="J61" i="4"/>
  <c r="L61" i="4" s="1"/>
  <c r="J57" i="4"/>
  <c r="L57" i="4" s="1"/>
  <c r="J53" i="4"/>
  <c r="L53" i="4" s="1"/>
  <c r="J49" i="4"/>
  <c r="L49" i="4" s="1"/>
  <c r="J45" i="4"/>
  <c r="L45" i="4" s="1"/>
  <c r="J41" i="4"/>
  <c r="L41" i="4" s="1"/>
  <c r="J37" i="4"/>
  <c r="L37" i="4" s="1"/>
  <c r="J33" i="4"/>
  <c r="L33" i="4" s="1"/>
  <c r="J29" i="4"/>
  <c r="L29" i="4" s="1"/>
  <c r="J25" i="4"/>
  <c r="L25" i="4" s="1"/>
  <c r="J21" i="4"/>
  <c r="L21" i="4" s="1"/>
  <c r="J17" i="4"/>
  <c r="L17" i="4" s="1"/>
  <c r="J13" i="4"/>
  <c r="L13" i="4" s="1"/>
  <c r="AA15" i="4"/>
  <c r="AB9" i="4"/>
  <c r="L18" i="4"/>
  <c r="AA16" i="4"/>
  <c r="AA17" i="4"/>
  <c r="AA18" i="4"/>
  <c r="AA19" i="4"/>
  <c r="AA28" i="4"/>
  <c r="AA31" i="4"/>
  <c r="AA32" i="4"/>
  <c r="AA33" i="4"/>
  <c r="AA35" i="4"/>
  <c r="AA37" i="4"/>
  <c r="AB38" i="4"/>
  <c r="AA41" i="4"/>
  <c r="AB42" i="4"/>
  <c r="AA45" i="4"/>
  <c r="AB46" i="4"/>
  <c r="AB66" i="4"/>
  <c r="M69" i="4"/>
  <c r="AB74" i="4"/>
  <c r="AA82" i="4"/>
  <c r="AA86" i="4"/>
  <c r="M94" i="4"/>
  <c r="AA96" i="4"/>
  <c r="AA100" i="4"/>
  <c r="AA104" i="4"/>
  <c r="AA108" i="4"/>
  <c r="AA112" i="4"/>
  <c r="AA116" i="4"/>
  <c r="AA120" i="4"/>
  <c r="AA124" i="4"/>
  <c r="AA128" i="4"/>
  <c r="AA132" i="4"/>
  <c r="AA136" i="4"/>
  <c r="AB149" i="4"/>
  <c r="AB157" i="4"/>
  <c r="AA166" i="4"/>
  <c r="AB175" i="4"/>
  <c r="AB189" i="4"/>
  <c r="AB195" i="4"/>
  <c r="AB201" i="4"/>
  <c r="AB212" i="4"/>
  <c r="AB240" i="4"/>
  <c r="AB272" i="4"/>
  <c r="AB304" i="4"/>
  <c r="AB336" i="4"/>
  <c r="AB14" i="4"/>
  <c r="AB16" i="4"/>
  <c r="AB17" i="4"/>
  <c r="AB20" i="4"/>
  <c r="AB21" i="4"/>
  <c r="AB23" i="4"/>
  <c r="AB25" i="4"/>
  <c r="AB28" i="4"/>
  <c r="AB30" i="4"/>
  <c r="AB34" i="4"/>
  <c r="AB36" i="4"/>
  <c r="AB37" i="4"/>
  <c r="AA40" i="4"/>
  <c r="AB41" i="4"/>
  <c r="AA44" i="4"/>
  <c r="AB45" i="4"/>
  <c r="L48" i="4"/>
  <c r="AB51" i="4"/>
  <c r="AB55" i="4"/>
  <c r="AB59" i="4"/>
  <c r="M62" i="4"/>
  <c r="AB67" i="4"/>
  <c r="AB71" i="4"/>
  <c r="AB79" i="4"/>
  <c r="AB83" i="4"/>
  <c r="AB87" i="4"/>
  <c r="AA91" i="4"/>
  <c r="AA99" i="4"/>
  <c r="AA103" i="4"/>
  <c r="AA107" i="4"/>
  <c r="AA111" i="4"/>
  <c r="AA115" i="4"/>
  <c r="AA119" i="4"/>
  <c r="AA123" i="4"/>
  <c r="AA127" i="4"/>
  <c r="AA131" i="4"/>
  <c r="AA135" i="4"/>
  <c r="M143" i="4"/>
  <c r="AB148" i="4"/>
  <c r="AA155" i="4"/>
  <c r="AB161" i="4"/>
  <c r="AB172" i="4"/>
  <c r="AA184" i="4"/>
  <c r="AA187" i="4"/>
  <c r="AB193" i="4"/>
  <c r="AB238" i="4"/>
  <c r="AB241" i="4"/>
  <c r="AB270" i="4"/>
  <c r="AB273" i="4"/>
  <c r="AB302" i="4"/>
  <c r="AB305" i="4"/>
  <c r="AB334" i="4"/>
  <c r="AB337" i="4"/>
  <c r="AB366" i="4"/>
  <c r="AA8" i="4"/>
  <c r="AA9" i="4"/>
  <c r="AA39" i="4"/>
  <c r="AB40" i="4"/>
  <c r="AA43" i="4"/>
  <c r="AB44" i="4"/>
  <c r="AA47" i="4"/>
  <c r="AB48" i="4"/>
  <c r="AB52" i="4"/>
  <c r="AB56" i="4"/>
  <c r="AB60" i="4"/>
  <c r="AB64" i="4"/>
  <c r="AB68" i="4"/>
  <c r="AB72" i="4"/>
  <c r="AB76" i="4"/>
  <c r="AB90" i="4"/>
  <c r="AB91" i="4"/>
  <c r="AB94" i="4"/>
  <c r="AB95" i="4"/>
  <c r="AB98" i="4"/>
  <c r="AB99" i="4"/>
  <c r="AB102" i="4"/>
  <c r="AB103" i="4"/>
  <c r="AB106" i="4"/>
  <c r="AB107" i="4"/>
  <c r="AB110" i="4"/>
  <c r="AB111" i="4"/>
  <c r="AB114" i="4"/>
  <c r="AB115" i="4"/>
  <c r="AB118" i="4"/>
  <c r="AB119" i="4"/>
  <c r="AB122" i="4"/>
  <c r="AB123" i="4"/>
  <c r="AB126" i="4"/>
  <c r="AB127" i="4"/>
  <c r="AB130" i="4"/>
  <c r="AB131" i="4"/>
  <c r="AB134" i="4"/>
  <c r="AB135" i="4"/>
  <c r="AB139" i="4"/>
  <c r="AB141" i="4"/>
  <c r="AB146" i="4"/>
  <c r="AB159" i="4"/>
  <c r="AB162" i="4"/>
  <c r="AB173" i="4"/>
  <c r="AB179" i="4"/>
  <c r="AA182" i="4"/>
  <c r="AB191" i="4"/>
  <c r="AB194" i="4"/>
  <c r="AB224" i="4"/>
  <c r="AB256" i="4"/>
  <c r="AB288" i="4"/>
  <c r="AB320" i="4"/>
  <c r="M109" i="4"/>
  <c r="M153" i="4"/>
  <c r="M63" i="4"/>
  <c r="AA368" i="4"/>
  <c r="AA364" i="4"/>
  <c r="AA360" i="4"/>
  <c r="AA356" i="4"/>
  <c r="AA352" i="4"/>
  <c r="AA348" i="4"/>
  <c r="AA344" i="4"/>
  <c r="AA340" i="4"/>
  <c r="AA336" i="4"/>
  <c r="AA332" i="4"/>
  <c r="AA328" i="4"/>
  <c r="AA324" i="4"/>
  <c r="AA320" i="4"/>
  <c r="AA316" i="4"/>
  <c r="AA312" i="4"/>
  <c r="AA308" i="4"/>
  <c r="AA304" i="4"/>
  <c r="AA300" i="4"/>
  <c r="AA296" i="4"/>
  <c r="AA292" i="4"/>
  <c r="AA288" i="4"/>
  <c r="AA284" i="4"/>
  <c r="AA280" i="4"/>
  <c r="AA276" i="4"/>
  <c r="AA272" i="4"/>
  <c r="AA268" i="4"/>
  <c r="AA264" i="4"/>
  <c r="AA260" i="4"/>
  <c r="AA256" i="4"/>
  <c r="AA252" i="4"/>
  <c r="AA248" i="4"/>
  <c r="AA244" i="4"/>
  <c r="AA240" i="4"/>
  <c r="AA236" i="4"/>
  <c r="AA232" i="4"/>
  <c r="AA228" i="4"/>
  <c r="AA224" i="4"/>
  <c r="AA220" i="4"/>
  <c r="AA216" i="4"/>
  <c r="AA212" i="4"/>
  <c r="AA208" i="4"/>
  <c r="AA204" i="4"/>
  <c r="AA200" i="4"/>
  <c r="AB367" i="4"/>
  <c r="AA366" i="4"/>
  <c r="AB363" i="4"/>
  <c r="AA362" i="4"/>
  <c r="AB359" i="4"/>
  <c r="AA358" i="4"/>
  <c r="AB355" i="4"/>
  <c r="AA354" i="4"/>
  <c r="AB351" i="4"/>
  <c r="AA350" i="4"/>
  <c r="AB347" i="4"/>
  <c r="AA346" i="4"/>
  <c r="AB343" i="4"/>
  <c r="AA342" i="4"/>
  <c r="AB339" i="4"/>
  <c r="AA338" i="4"/>
  <c r="AB335" i="4"/>
  <c r="AA334" i="4"/>
  <c r="AB331" i="4"/>
  <c r="AA330" i="4"/>
  <c r="AB327" i="4"/>
  <c r="AA326" i="4"/>
  <c r="AB323" i="4"/>
  <c r="AA322" i="4"/>
  <c r="AB319" i="4"/>
  <c r="AA318" i="4"/>
  <c r="AB315" i="4"/>
  <c r="AA314" i="4"/>
  <c r="AB311" i="4"/>
  <c r="AA310" i="4"/>
  <c r="AB307" i="4"/>
  <c r="AA306" i="4"/>
  <c r="AB303" i="4"/>
  <c r="AA302" i="4"/>
  <c r="AB299" i="4"/>
  <c r="AA298" i="4"/>
  <c r="AB295" i="4"/>
  <c r="AA294" i="4"/>
  <c r="AB291" i="4"/>
  <c r="AA290" i="4"/>
  <c r="AB287" i="4"/>
  <c r="AA286" i="4"/>
  <c r="AB283" i="4"/>
  <c r="AA282" i="4"/>
  <c r="AB279" i="4"/>
  <c r="AA278" i="4"/>
  <c r="AB275" i="4"/>
  <c r="AA274" i="4"/>
  <c r="AB271" i="4"/>
  <c r="AA270" i="4"/>
  <c r="AB267" i="4"/>
  <c r="AA266" i="4"/>
  <c r="AB263" i="4"/>
  <c r="AA262" i="4"/>
  <c r="AB259" i="4"/>
  <c r="AA258" i="4"/>
  <c r="AB255" i="4"/>
  <c r="AA254" i="4"/>
  <c r="AB251" i="4"/>
  <c r="AA250" i="4"/>
  <c r="AB247" i="4"/>
  <c r="AA246" i="4"/>
  <c r="AB243" i="4"/>
  <c r="AA242" i="4"/>
  <c r="AB239" i="4"/>
  <c r="AA238" i="4"/>
  <c r="AB235" i="4"/>
  <c r="AA234" i="4"/>
  <c r="AB231" i="4"/>
  <c r="AA230" i="4"/>
  <c r="AB227" i="4"/>
  <c r="AA226" i="4"/>
  <c r="AB223" i="4"/>
  <c r="AA222" i="4"/>
  <c r="AB219" i="4"/>
  <c r="AA218" i="4"/>
  <c r="AA211" i="4"/>
  <c r="AA203" i="4"/>
  <c r="AA197" i="4"/>
  <c r="AA193" i="4"/>
  <c r="AA189" i="4"/>
  <c r="AA185" i="4"/>
  <c r="AA181" i="4"/>
  <c r="AA177" i="4"/>
  <c r="AA173" i="4"/>
  <c r="AA169" i="4"/>
  <c r="AA165" i="4"/>
  <c r="AA161" i="4"/>
  <c r="AA157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367" i="4"/>
  <c r="AA365" i="4"/>
  <c r="AA363" i="4"/>
  <c r="AA361" i="4"/>
  <c r="AA359" i="4"/>
  <c r="AA357" i="4"/>
  <c r="AA355" i="4"/>
  <c r="AA353" i="4"/>
  <c r="AA351" i="4"/>
  <c r="AA349" i="4"/>
  <c r="AA347" i="4"/>
  <c r="AA345" i="4"/>
  <c r="AA343" i="4"/>
  <c r="AA341" i="4"/>
  <c r="AA339" i="4"/>
  <c r="AA337" i="4"/>
  <c r="AA335" i="4"/>
  <c r="AA333" i="4"/>
  <c r="AA331" i="4"/>
  <c r="AA329" i="4"/>
  <c r="AA327" i="4"/>
  <c r="AA325" i="4"/>
  <c r="AA323" i="4"/>
  <c r="AA321" i="4"/>
  <c r="AA319" i="4"/>
  <c r="AA317" i="4"/>
  <c r="AA315" i="4"/>
  <c r="AA313" i="4"/>
  <c r="AA311" i="4"/>
  <c r="AA309" i="4"/>
  <c r="AA307" i="4"/>
  <c r="AA305" i="4"/>
  <c r="AA303" i="4"/>
  <c r="AA301" i="4"/>
  <c r="AA299" i="4"/>
  <c r="AA297" i="4"/>
  <c r="AA295" i="4"/>
  <c r="AA293" i="4"/>
  <c r="AA291" i="4"/>
  <c r="AA289" i="4"/>
  <c r="AA287" i="4"/>
  <c r="AA285" i="4"/>
  <c r="AA283" i="4"/>
  <c r="AA281" i="4"/>
  <c r="AA279" i="4"/>
  <c r="AA277" i="4"/>
  <c r="AA275" i="4"/>
  <c r="AA273" i="4"/>
  <c r="AA271" i="4"/>
  <c r="AA269" i="4"/>
  <c r="AA267" i="4"/>
  <c r="AA265" i="4"/>
  <c r="AA263" i="4"/>
  <c r="AA261" i="4"/>
  <c r="AA259" i="4"/>
  <c r="AA257" i="4"/>
  <c r="AA255" i="4"/>
  <c r="AA253" i="4"/>
  <c r="AA251" i="4"/>
  <c r="AA249" i="4"/>
  <c r="AA247" i="4"/>
  <c r="AA245" i="4"/>
  <c r="AA243" i="4"/>
  <c r="AA241" i="4"/>
  <c r="AA239" i="4"/>
  <c r="AA237" i="4"/>
  <c r="AA235" i="4"/>
  <c r="AA233" i="4"/>
  <c r="AA231" i="4"/>
  <c r="AA229" i="4"/>
  <c r="AA227" i="4"/>
  <c r="AA225" i="4"/>
  <c r="AA223" i="4"/>
  <c r="AA221" i="4"/>
  <c r="AA219" i="4"/>
  <c r="AA217" i="4"/>
  <c r="AB215" i="4"/>
  <c r="AA214" i="4"/>
  <c r="AA209" i="4"/>
  <c r="AB207" i="4"/>
  <c r="AA206" i="4"/>
  <c r="AA201" i="4"/>
  <c r="AB362" i="4"/>
  <c r="AB354" i="4"/>
  <c r="AB346" i="4"/>
  <c r="AB338" i="4"/>
  <c r="AB330" i="4"/>
  <c r="AB322" i="4"/>
  <c r="AB314" i="4"/>
  <c r="AB306" i="4"/>
  <c r="AB298" i="4"/>
  <c r="AB290" i="4"/>
  <c r="AB282" i="4"/>
  <c r="AB274" i="4"/>
  <c r="AB266" i="4"/>
  <c r="AB258" i="4"/>
  <c r="AB250" i="4"/>
  <c r="AB242" i="4"/>
  <c r="AB234" i="4"/>
  <c r="AB226" i="4"/>
  <c r="AB218" i="4"/>
  <c r="AA213" i="4"/>
  <c r="AA202" i="4"/>
  <c r="AA196" i="4"/>
  <c r="AA188" i="4"/>
  <c r="AA180" i="4"/>
  <c r="AA172" i="4"/>
  <c r="AA164" i="4"/>
  <c r="AA156" i="4"/>
  <c r="M152" i="4"/>
  <c r="M138" i="4"/>
  <c r="AB364" i="4"/>
  <c r="AB356" i="4"/>
  <c r="AB348" i="4"/>
  <c r="AB340" i="4"/>
  <c r="AB332" i="4"/>
  <c r="AB324" i="4"/>
  <c r="AB316" i="4"/>
  <c r="AB308" i="4"/>
  <c r="AB300" i="4"/>
  <c r="AB292" i="4"/>
  <c r="AB284" i="4"/>
  <c r="AB276" i="4"/>
  <c r="AB268" i="4"/>
  <c r="AB260" i="4"/>
  <c r="AB252" i="4"/>
  <c r="AB244" i="4"/>
  <c r="AB236" i="4"/>
  <c r="AB228" i="4"/>
  <c r="AB220" i="4"/>
  <c r="AA215" i="4"/>
  <c r="AB210" i="4"/>
  <c r="AB208" i="4"/>
  <c r="AB203" i="4"/>
  <c r="AA199" i="4"/>
  <c r="AA194" i="4"/>
  <c r="AB192" i="4"/>
  <c r="AA191" i="4"/>
  <c r="AA186" i="4"/>
  <c r="AB184" i="4"/>
  <c r="AA183" i="4"/>
  <c r="AA178" i="4"/>
  <c r="AB176" i="4"/>
  <c r="AA175" i="4"/>
  <c r="AA170" i="4"/>
  <c r="AB168" i="4"/>
  <c r="AA167" i="4"/>
  <c r="AA162" i="4"/>
  <c r="AB160" i="4"/>
  <c r="AA159" i="4"/>
  <c r="AA154" i="4"/>
  <c r="AB358" i="4"/>
  <c r="AB342" i="4"/>
  <c r="AB326" i="4"/>
  <c r="AB310" i="4"/>
  <c r="AB294" i="4"/>
  <c r="AB278" i="4"/>
  <c r="AB262" i="4"/>
  <c r="AB246" i="4"/>
  <c r="AB230" i="4"/>
  <c r="AA205" i="4"/>
  <c r="AB202" i="4"/>
  <c r="AA195" i="4"/>
  <c r="AA190" i="4"/>
  <c r="AA179" i="4"/>
  <c r="AA174" i="4"/>
  <c r="AA163" i="4"/>
  <c r="AA158" i="4"/>
  <c r="AB151" i="4"/>
  <c r="AB143" i="4"/>
  <c r="AA134" i="4"/>
  <c r="AB133" i="4"/>
  <c r="AA130" i="4"/>
  <c r="AB129" i="4"/>
  <c r="AA126" i="4"/>
  <c r="AB125" i="4"/>
  <c r="AA122" i="4"/>
  <c r="AB121" i="4"/>
  <c r="AA118" i="4"/>
  <c r="AB117" i="4"/>
  <c r="AA114" i="4"/>
  <c r="AB113" i="4"/>
  <c r="AA110" i="4"/>
  <c r="AB109" i="4"/>
  <c r="AA106" i="4"/>
  <c r="AB105" i="4"/>
  <c r="AA102" i="4"/>
  <c r="AB101" i="4"/>
  <c r="AA98" i="4"/>
  <c r="AB97" i="4"/>
  <c r="AA94" i="4"/>
  <c r="AB93" i="4"/>
  <c r="AA90" i="4"/>
  <c r="AB89" i="4"/>
  <c r="AA87" i="4"/>
  <c r="AB84" i="4"/>
  <c r="AA83" i="4"/>
  <c r="AB80" i="4"/>
  <c r="AA79" i="4"/>
  <c r="L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L63" i="4"/>
  <c r="AA62" i="4"/>
  <c r="AA61" i="4"/>
  <c r="AA60" i="4"/>
  <c r="L60" i="4"/>
  <c r="AA59" i="4"/>
  <c r="AA58" i="4"/>
  <c r="AA57" i="4"/>
  <c r="AA56" i="4"/>
  <c r="AA55" i="4"/>
  <c r="AA54" i="4"/>
  <c r="L54" i="4"/>
  <c r="AA53" i="4"/>
  <c r="AA52" i="4"/>
  <c r="L52" i="4"/>
  <c r="AA51" i="4"/>
  <c r="AA50" i="4"/>
  <c r="AA49" i="4"/>
  <c r="AB360" i="4"/>
  <c r="AB344" i="4"/>
  <c r="AB328" i="4"/>
  <c r="AB312" i="4"/>
  <c r="AB296" i="4"/>
  <c r="AB280" i="4"/>
  <c r="AB264" i="4"/>
  <c r="AB248" i="4"/>
  <c r="AB232" i="4"/>
  <c r="AB216" i="4"/>
  <c r="AA210" i="4"/>
  <c r="AA207" i="4"/>
  <c r="AB196" i="4"/>
  <c r="AA192" i="4"/>
  <c r="AB187" i="4"/>
  <c r="AB185" i="4"/>
  <c r="AB180" i="4"/>
  <c r="AA176" i="4"/>
  <c r="AB171" i="4"/>
  <c r="AB169" i="4"/>
  <c r="AB164" i="4"/>
  <c r="AA160" i="4"/>
  <c r="AB155" i="4"/>
  <c r="AB153" i="4"/>
  <c r="AB145" i="4"/>
  <c r="AB137" i="4"/>
  <c r="AB136" i="4"/>
  <c r="L136" i="4"/>
  <c r="AA133" i="4"/>
  <c r="AB132" i="4"/>
  <c r="AA129" i="4"/>
  <c r="AB128" i="4"/>
  <c r="AA125" i="4"/>
  <c r="AB124" i="4"/>
  <c r="L124" i="4"/>
  <c r="AA121" i="4"/>
  <c r="AB120" i="4"/>
  <c r="AA117" i="4"/>
  <c r="AB116" i="4"/>
  <c r="AA113" i="4"/>
  <c r="AB112" i="4"/>
  <c r="AA109" i="4"/>
  <c r="AB108" i="4"/>
  <c r="AA105" i="4"/>
  <c r="AB104" i="4"/>
  <c r="AA101" i="4"/>
  <c r="AB100" i="4"/>
  <c r="AA97" i="4"/>
  <c r="AB96" i="4"/>
  <c r="AA93" i="4"/>
  <c r="AB92" i="4"/>
  <c r="L92" i="4"/>
  <c r="M91" i="4"/>
  <c r="AA89" i="4"/>
  <c r="AB88" i="4"/>
  <c r="AB85" i="4"/>
  <c r="AA84" i="4"/>
  <c r="AB81" i="4"/>
  <c r="AA80" i="4"/>
  <c r="L80" i="4"/>
  <c r="AB10" i="4"/>
  <c r="AA11" i="4"/>
  <c r="AA12" i="4"/>
  <c r="AA13" i="4"/>
  <c r="AA14" i="4"/>
  <c r="AA20" i="4"/>
  <c r="AA21" i="4"/>
  <c r="AA22" i="4"/>
  <c r="AA23" i="4"/>
  <c r="AA24" i="4"/>
  <c r="AA25" i="4"/>
  <c r="AA26" i="4"/>
  <c r="AA27" i="4"/>
  <c r="AA29" i="4"/>
  <c r="AA30" i="4"/>
  <c r="AA34" i="4"/>
  <c r="AA36" i="4"/>
  <c r="AB50" i="4"/>
  <c r="M53" i="4"/>
  <c r="AB54" i="4"/>
  <c r="AB58" i="4"/>
  <c r="AB62" i="4"/>
  <c r="AB70" i="4"/>
  <c r="AB78" i="4"/>
  <c r="AA81" i="4"/>
  <c r="AA85" i="4"/>
  <c r="AA88" i="4"/>
  <c r="AA92" i="4"/>
  <c r="M106" i="4"/>
  <c r="M122" i="4"/>
  <c r="AB138" i="4"/>
  <c r="AB147" i="4"/>
  <c r="AB163" i="4"/>
  <c r="AB178" i="4"/>
  <c r="AA198" i="4"/>
  <c r="AB368" i="4"/>
  <c r="AB11" i="4"/>
  <c r="AB12" i="4"/>
  <c r="AB13" i="4"/>
  <c r="AB15" i="4"/>
  <c r="AB18" i="4"/>
  <c r="AB19" i="4"/>
  <c r="AB22" i="4"/>
  <c r="AB24" i="4"/>
  <c r="AB26" i="4"/>
  <c r="AB27" i="4"/>
  <c r="AB29" i="4"/>
  <c r="AB31" i="4"/>
  <c r="AB32" i="4"/>
  <c r="AB33" i="4"/>
  <c r="AB35" i="4"/>
  <c r="L44" i="4"/>
  <c r="AA48" i="4"/>
  <c r="AB63" i="4"/>
  <c r="AB75" i="4"/>
  <c r="AB82" i="4"/>
  <c r="AB86" i="4"/>
  <c r="M89" i="4"/>
  <c r="AA95" i="4"/>
  <c r="AA10" i="4"/>
  <c r="M23" i="4"/>
  <c r="M24" i="4"/>
  <c r="M30" i="4"/>
  <c r="M31" i="4"/>
  <c r="AA38" i="4"/>
  <c r="AB39" i="4"/>
  <c r="AA42" i="4"/>
  <c r="AB43" i="4"/>
  <c r="AA46" i="4"/>
  <c r="AB47" i="4"/>
  <c r="AB49" i="4"/>
  <c r="AB53" i="4"/>
  <c r="AB57" i="4"/>
  <c r="AB61" i="4"/>
  <c r="AB65" i="4"/>
  <c r="AB69" i="4"/>
  <c r="AB73" i="4"/>
  <c r="AB77" i="4"/>
  <c r="L114" i="4"/>
  <c r="L119" i="4"/>
  <c r="AB140" i="4"/>
  <c r="AB156" i="4"/>
  <c r="AA168" i="4"/>
  <c r="AA171" i="4"/>
  <c r="AB177" i="4"/>
  <c r="AB188" i="4"/>
  <c r="AB200" i="4"/>
  <c r="AB211" i="4"/>
  <c r="AB222" i="4"/>
  <c r="AB225" i="4"/>
  <c r="AB254" i="4"/>
  <c r="AB257" i="4"/>
  <c r="AB286" i="4"/>
  <c r="AB289" i="4"/>
  <c r="AB318" i="4"/>
  <c r="AB321" i="4"/>
  <c r="AB350" i="4"/>
  <c r="AB353" i="4"/>
  <c r="AB144" i="4"/>
  <c r="AB152" i="4"/>
  <c r="AB167" i="4"/>
  <c r="AB183" i="4"/>
  <c r="AB199" i="4"/>
  <c r="AB142" i="4"/>
  <c r="AB150" i="4"/>
  <c r="AB154" i="4"/>
  <c r="AB165" i="4"/>
  <c r="AB170" i="4"/>
  <c r="AB181" i="4"/>
  <c r="AB186" i="4"/>
  <c r="AB197" i="4"/>
  <c r="AB214" i="4"/>
  <c r="AB217" i="4"/>
  <c r="AB233" i="4"/>
  <c r="AB249" i="4"/>
  <c r="AB265" i="4"/>
  <c r="AB281" i="4"/>
  <c r="AB297" i="4"/>
  <c r="AB313" i="4"/>
  <c r="AB329" i="4"/>
  <c r="AB345" i="4"/>
  <c r="AB361" i="4"/>
  <c r="AB206" i="4"/>
  <c r="AB158" i="4"/>
  <c r="AB166" i="4"/>
  <c r="AB174" i="4"/>
  <c r="AB182" i="4"/>
  <c r="AB190" i="4"/>
  <c r="AB198" i="4"/>
  <c r="AB204" i="4"/>
  <c r="AB209" i="4"/>
  <c r="AB221" i="4"/>
  <c r="AB229" i="4"/>
  <c r="AB237" i="4"/>
  <c r="AB245" i="4"/>
  <c r="AB253" i="4"/>
  <c r="AB261" i="4"/>
  <c r="AB269" i="4"/>
  <c r="AB277" i="4"/>
  <c r="AB285" i="4"/>
  <c r="AB293" i="4"/>
  <c r="AB301" i="4"/>
  <c r="AB309" i="4"/>
  <c r="AB317" i="4"/>
  <c r="AB325" i="4"/>
  <c r="AB333" i="4"/>
  <c r="AB341" i="4"/>
  <c r="AB349" i="4"/>
  <c r="AB357" i="4"/>
  <c r="AB365" i="4"/>
  <c r="AB205" i="4"/>
  <c r="AB213" i="4"/>
  <c r="U6" i="1"/>
  <c r="V6" i="1" s="1"/>
  <c r="U5" i="1"/>
  <c r="V5" i="1" s="1"/>
  <c r="Q6" i="1"/>
  <c r="R6" i="1" s="1"/>
  <c r="Q5" i="1"/>
  <c r="R5" i="1" s="1"/>
  <c r="N36" i="4" l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0" i="1"/>
  <c r="J26" i="1"/>
  <c r="J42" i="1"/>
  <c r="J58" i="1"/>
  <c r="J74" i="1"/>
  <c r="J90" i="1"/>
  <c r="J106" i="1"/>
  <c r="J122" i="1"/>
  <c r="J138" i="1"/>
  <c r="J34" i="1"/>
  <c r="J114" i="1"/>
  <c r="J14" i="1"/>
  <c r="J30" i="1"/>
  <c r="J46" i="1"/>
  <c r="J62" i="1"/>
  <c r="J78" i="1"/>
  <c r="J94" i="1"/>
  <c r="J110" i="1"/>
  <c r="J126" i="1"/>
  <c r="J142" i="1"/>
  <c r="J50" i="1"/>
  <c r="J98" i="1"/>
  <c r="J130" i="1"/>
  <c r="J6" i="1"/>
  <c r="J22" i="1"/>
  <c r="J38" i="1"/>
  <c r="J54" i="1"/>
  <c r="J70" i="1"/>
  <c r="J86" i="1"/>
  <c r="J102" i="1"/>
  <c r="J118" i="1"/>
  <c r="J134" i="1"/>
  <c r="J150" i="1"/>
  <c r="J18" i="1"/>
  <c r="J66" i="1"/>
  <c r="J82" i="1"/>
  <c r="J146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8" i="1"/>
  <c r="K12" i="1"/>
  <c r="K24" i="1"/>
  <c r="K28" i="1"/>
  <c r="K40" i="1"/>
  <c r="K52" i="1"/>
  <c r="K64" i="1"/>
  <c r="K76" i="1"/>
  <c r="K88" i="1"/>
  <c r="K104" i="1"/>
  <c r="K120" i="1"/>
  <c r="K132" i="1"/>
  <c r="K144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5" i="1"/>
  <c r="K20" i="1"/>
  <c r="K32" i="1"/>
  <c r="K44" i="1"/>
  <c r="K56" i="1"/>
  <c r="K68" i="1"/>
  <c r="K80" i="1"/>
  <c r="K92" i="1"/>
  <c r="K100" i="1"/>
  <c r="K112" i="1"/>
  <c r="K124" i="1"/>
  <c r="K136" i="1"/>
  <c r="K148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6" i="1"/>
  <c r="K36" i="1"/>
  <c r="K48" i="1"/>
  <c r="K60" i="1"/>
  <c r="K72" i="1"/>
  <c r="K84" i="1"/>
  <c r="K96" i="1"/>
  <c r="K108" i="1"/>
  <c r="K116" i="1"/>
  <c r="K128" i="1"/>
  <c r="K140" i="1"/>
  <c r="N127" i="4"/>
  <c r="N95" i="4"/>
  <c r="N69" i="4"/>
  <c r="N56" i="4"/>
  <c r="N85" i="4"/>
  <c r="N148" i="4"/>
  <c r="N100" i="4"/>
  <c r="N43" i="4"/>
  <c r="N9" i="4"/>
  <c r="N75" i="4"/>
  <c r="N117" i="4"/>
  <c r="N114" i="4"/>
  <c r="N50" i="4"/>
  <c r="N140" i="4"/>
  <c r="N124" i="4"/>
  <c r="N108" i="4"/>
  <c r="N92" i="4"/>
  <c r="N142" i="4"/>
  <c r="N17" i="4"/>
  <c r="N22" i="4"/>
  <c r="N115" i="4"/>
  <c r="N57" i="4"/>
  <c r="N70" i="4"/>
  <c r="N116" i="4"/>
  <c r="N132" i="4"/>
  <c r="N83" i="4"/>
  <c r="N24" i="4"/>
  <c r="N73" i="4"/>
  <c r="N121" i="4"/>
  <c r="N19" i="4"/>
  <c r="N63" i="4"/>
  <c r="N153" i="4"/>
  <c r="N137" i="4"/>
  <c r="N25" i="4"/>
  <c r="N126" i="4"/>
  <c r="N150" i="4"/>
  <c r="N48" i="4"/>
  <c r="N13" i="4"/>
  <c r="N91" i="4"/>
  <c r="N71" i="4"/>
  <c r="N35" i="4"/>
  <c r="N23" i="4"/>
  <c r="N118" i="4"/>
  <c r="N144" i="4"/>
  <c r="N152" i="4"/>
  <c r="N81" i="4"/>
  <c r="N94" i="4"/>
  <c r="N33" i="4"/>
  <c r="N29" i="4"/>
  <c r="N8" i="4"/>
  <c r="N103" i="4"/>
  <c r="N123" i="4"/>
  <c r="N135" i="4"/>
  <c r="N39" i="4"/>
  <c r="N151" i="4"/>
  <c r="N34" i="4"/>
  <c r="N30" i="4"/>
  <c r="N26" i="4"/>
  <c r="N18" i="4"/>
  <c r="N14" i="4"/>
  <c r="N130" i="4"/>
  <c r="N98" i="4"/>
  <c r="N10" i="4"/>
  <c r="N138" i="4"/>
  <c r="N146" i="4"/>
  <c r="N97" i="4"/>
  <c r="N105" i="4"/>
  <c r="N113" i="4"/>
  <c r="N129" i="4"/>
  <c r="N136" i="4"/>
  <c r="N87" i="4"/>
  <c r="N67" i="4"/>
  <c r="N28" i="4"/>
  <c r="N109" i="4"/>
  <c r="N82" i="4"/>
  <c r="N40" i="4"/>
  <c r="N68" i="4"/>
  <c r="N139" i="4"/>
  <c r="N90" i="4"/>
  <c r="N145" i="4"/>
  <c r="N37" i="4"/>
  <c r="N21" i="4"/>
  <c r="N111" i="4"/>
  <c r="N119" i="4"/>
  <c r="N131" i="4"/>
  <c r="N141" i="4"/>
  <c r="N147" i="4"/>
  <c r="N76" i="4"/>
  <c r="N47" i="4"/>
  <c r="N32" i="4"/>
  <c r="N20" i="4"/>
  <c r="N16" i="4"/>
  <c r="N12" i="4"/>
  <c r="N89" i="4"/>
  <c r="N45" i="4"/>
  <c r="N122" i="4"/>
  <c r="N106" i="4"/>
  <c r="N53" i="4"/>
  <c r="N42" i="4"/>
  <c r="N44" i="4"/>
  <c r="N52" i="4"/>
  <c r="N58" i="4"/>
  <c r="N64" i="4"/>
  <c r="N77" i="4"/>
  <c r="N80" i="4"/>
  <c r="N86" i="4"/>
  <c r="N93" i="4"/>
  <c r="N101" i="4"/>
  <c r="N125" i="4"/>
  <c r="N133" i="4"/>
  <c r="N51" i="4"/>
  <c r="N62" i="4"/>
  <c r="N46" i="4"/>
  <c r="N49" i="4"/>
  <c r="N61" i="4"/>
  <c r="N84" i="4"/>
  <c r="N78" i="4"/>
  <c r="N110" i="4"/>
  <c r="N99" i="4"/>
  <c r="N107" i="4"/>
  <c r="N41" i="4"/>
  <c r="N54" i="4"/>
  <c r="N31" i="4"/>
  <c r="N27" i="4"/>
  <c r="N15" i="4"/>
  <c r="N11" i="4"/>
  <c r="N66" i="4"/>
  <c r="N102" i="4"/>
  <c r="N38" i="4"/>
  <c r="N149" i="4"/>
  <c r="N55" i="4"/>
  <c r="N60" i="4"/>
  <c r="N65" i="4"/>
  <c r="N72" i="4"/>
  <c r="N79" i="4"/>
  <c r="N88" i="4"/>
  <c r="N96" i="4"/>
  <c r="N104" i="4"/>
  <c r="N112" i="4"/>
  <c r="N120" i="4"/>
  <c r="N128" i="4"/>
  <c r="N134" i="4"/>
  <c r="N59" i="4"/>
  <c r="N143" i="4"/>
  <c r="N74" i="4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5" i="1"/>
  <c r="C10" i="1" l="1"/>
  <c r="C9" i="1"/>
  <c r="AB140" i="1" l="1"/>
  <c r="L8" i="1"/>
  <c r="N8" i="1" s="1"/>
  <c r="L12" i="1"/>
  <c r="N12" i="1" s="1"/>
  <c r="L16" i="1"/>
  <c r="N16" i="1" s="1"/>
  <c r="L20" i="1"/>
  <c r="N20" i="1" s="1"/>
  <c r="L24" i="1"/>
  <c r="N24" i="1" s="1"/>
  <c r="L28" i="1"/>
  <c r="N28" i="1" s="1"/>
  <c r="L32" i="1"/>
  <c r="N32" i="1" s="1"/>
  <c r="L36" i="1"/>
  <c r="N36" i="1" s="1"/>
  <c r="L40" i="1"/>
  <c r="N40" i="1" s="1"/>
  <c r="L44" i="1"/>
  <c r="N44" i="1" s="1"/>
  <c r="L48" i="1"/>
  <c r="N48" i="1" s="1"/>
  <c r="L52" i="1"/>
  <c r="N52" i="1" s="1"/>
  <c r="L56" i="1"/>
  <c r="N56" i="1" s="1"/>
  <c r="L60" i="1"/>
  <c r="N60" i="1" s="1"/>
  <c r="L64" i="1"/>
  <c r="N64" i="1" s="1"/>
  <c r="L68" i="1"/>
  <c r="N68" i="1" s="1"/>
  <c r="L72" i="1"/>
  <c r="N72" i="1" s="1"/>
  <c r="L76" i="1"/>
  <c r="N76" i="1" s="1"/>
  <c r="L80" i="1"/>
  <c r="N80" i="1" s="1"/>
  <c r="L84" i="1"/>
  <c r="N84" i="1" s="1"/>
  <c r="L88" i="1"/>
  <c r="N88" i="1" s="1"/>
  <c r="L92" i="1"/>
  <c r="N92" i="1" s="1"/>
  <c r="L96" i="1"/>
  <c r="N96" i="1" s="1"/>
  <c r="L100" i="1"/>
  <c r="N100" i="1" s="1"/>
  <c r="L104" i="1"/>
  <c r="N104" i="1" s="1"/>
  <c r="L108" i="1"/>
  <c r="N108" i="1" s="1"/>
  <c r="L112" i="1"/>
  <c r="N112" i="1" s="1"/>
  <c r="L116" i="1"/>
  <c r="N116" i="1" s="1"/>
  <c r="L120" i="1"/>
  <c r="N120" i="1" s="1"/>
  <c r="L124" i="1"/>
  <c r="N124" i="1" s="1"/>
  <c r="L128" i="1"/>
  <c r="N128" i="1" s="1"/>
  <c r="L132" i="1"/>
  <c r="N132" i="1" s="1"/>
  <c r="L136" i="1"/>
  <c r="N136" i="1" s="1"/>
  <c r="L140" i="1"/>
  <c r="N140" i="1" s="1"/>
  <c r="L144" i="1"/>
  <c r="N144" i="1" s="1"/>
  <c r="L148" i="1"/>
  <c r="N148" i="1" s="1"/>
  <c r="L9" i="1"/>
  <c r="N9" i="1" s="1"/>
  <c r="L13" i="1"/>
  <c r="N13" i="1" s="1"/>
  <c r="L17" i="1"/>
  <c r="N17" i="1" s="1"/>
  <c r="L21" i="1"/>
  <c r="N21" i="1" s="1"/>
  <c r="L25" i="1"/>
  <c r="N25" i="1" s="1"/>
  <c r="L29" i="1"/>
  <c r="N29" i="1" s="1"/>
  <c r="L33" i="1"/>
  <c r="N33" i="1" s="1"/>
  <c r="L37" i="1"/>
  <c r="N37" i="1" s="1"/>
  <c r="L41" i="1"/>
  <c r="N41" i="1" s="1"/>
  <c r="L45" i="1"/>
  <c r="N45" i="1" s="1"/>
  <c r="L49" i="1"/>
  <c r="N49" i="1" s="1"/>
  <c r="L53" i="1"/>
  <c r="N53" i="1" s="1"/>
  <c r="L57" i="1"/>
  <c r="N57" i="1" s="1"/>
  <c r="L61" i="1"/>
  <c r="N61" i="1" s="1"/>
  <c r="L65" i="1"/>
  <c r="N65" i="1" s="1"/>
  <c r="L69" i="1"/>
  <c r="N69" i="1" s="1"/>
  <c r="L73" i="1"/>
  <c r="N73" i="1" s="1"/>
  <c r="L77" i="1"/>
  <c r="N77" i="1" s="1"/>
  <c r="L81" i="1"/>
  <c r="N81" i="1" s="1"/>
  <c r="L85" i="1"/>
  <c r="N85" i="1" s="1"/>
  <c r="L89" i="1"/>
  <c r="N89" i="1" s="1"/>
  <c r="L93" i="1"/>
  <c r="N93" i="1" s="1"/>
  <c r="L97" i="1"/>
  <c r="N97" i="1" s="1"/>
  <c r="L101" i="1"/>
  <c r="N101" i="1" s="1"/>
  <c r="L105" i="1"/>
  <c r="N105" i="1" s="1"/>
  <c r="L109" i="1"/>
  <c r="N109" i="1" s="1"/>
  <c r="L113" i="1"/>
  <c r="N113" i="1" s="1"/>
  <c r="L117" i="1"/>
  <c r="N117" i="1" s="1"/>
  <c r="L121" i="1"/>
  <c r="N121" i="1" s="1"/>
  <c r="L125" i="1"/>
  <c r="N125" i="1" s="1"/>
  <c r="L129" i="1"/>
  <c r="N129" i="1" s="1"/>
  <c r="L133" i="1"/>
  <c r="N133" i="1" s="1"/>
  <c r="L137" i="1"/>
  <c r="N137" i="1" s="1"/>
  <c r="L141" i="1"/>
  <c r="N141" i="1" s="1"/>
  <c r="L145" i="1"/>
  <c r="N145" i="1" s="1"/>
  <c r="L149" i="1"/>
  <c r="N149" i="1" s="1"/>
  <c r="L10" i="1"/>
  <c r="N10" i="1" s="1"/>
  <c r="L18" i="1"/>
  <c r="N18" i="1" s="1"/>
  <c r="L26" i="1"/>
  <c r="N26" i="1" s="1"/>
  <c r="L34" i="1"/>
  <c r="N34" i="1" s="1"/>
  <c r="L42" i="1"/>
  <c r="N42" i="1" s="1"/>
  <c r="L50" i="1"/>
  <c r="N50" i="1" s="1"/>
  <c r="L58" i="1"/>
  <c r="N58" i="1" s="1"/>
  <c r="L66" i="1"/>
  <c r="N66" i="1" s="1"/>
  <c r="L74" i="1"/>
  <c r="N74" i="1" s="1"/>
  <c r="L82" i="1"/>
  <c r="N82" i="1" s="1"/>
  <c r="L90" i="1"/>
  <c r="N90" i="1" s="1"/>
  <c r="L98" i="1"/>
  <c r="N98" i="1" s="1"/>
  <c r="L106" i="1"/>
  <c r="N106" i="1" s="1"/>
  <c r="L114" i="1"/>
  <c r="N114" i="1" s="1"/>
  <c r="L122" i="1"/>
  <c r="N122" i="1" s="1"/>
  <c r="L130" i="1"/>
  <c r="N130" i="1" s="1"/>
  <c r="L138" i="1"/>
  <c r="N138" i="1" s="1"/>
  <c r="L146" i="1"/>
  <c r="N146" i="1" s="1"/>
  <c r="L55" i="1"/>
  <c r="N55" i="1" s="1"/>
  <c r="L11" i="1"/>
  <c r="N11" i="1" s="1"/>
  <c r="L19" i="1"/>
  <c r="N19" i="1" s="1"/>
  <c r="L27" i="1"/>
  <c r="N27" i="1" s="1"/>
  <c r="L35" i="1"/>
  <c r="N35" i="1" s="1"/>
  <c r="L43" i="1"/>
  <c r="N43" i="1" s="1"/>
  <c r="L51" i="1"/>
  <c r="N51" i="1" s="1"/>
  <c r="L59" i="1"/>
  <c r="N59" i="1" s="1"/>
  <c r="L67" i="1"/>
  <c r="N67" i="1" s="1"/>
  <c r="L75" i="1"/>
  <c r="N75" i="1" s="1"/>
  <c r="L83" i="1"/>
  <c r="N83" i="1" s="1"/>
  <c r="L91" i="1"/>
  <c r="N91" i="1" s="1"/>
  <c r="L99" i="1"/>
  <c r="N99" i="1" s="1"/>
  <c r="L107" i="1"/>
  <c r="N107" i="1" s="1"/>
  <c r="L115" i="1"/>
  <c r="N115" i="1" s="1"/>
  <c r="L123" i="1"/>
  <c r="N123" i="1" s="1"/>
  <c r="L131" i="1"/>
  <c r="N131" i="1" s="1"/>
  <c r="L139" i="1"/>
  <c r="N139" i="1" s="1"/>
  <c r="L147" i="1"/>
  <c r="N147" i="1" s="1"/>
  <c r="L6" i="1"/>
  <c r="N6" i="1" s="1"/>
  <c r="L14" i="1"/>
  <c r="N14" i="1" s="1"/>
  <c r="L22" i="1"/>
  <c r="N22" i="1" s="1"/>
  <c r="L30" i="1"/>
  <c r="N30" i="1" s="1"/>
  <c r="L38" i="1"/>
  <c r="N38" i="1" s="1"/>
  <c r="L46" i="1"/>
  <c r="N46" i="1" s="1"/>
  <c r="L54" i="1"/>
  <c r="N54" i="1" s="1"/>
  <c r="L62" i="1"/>
  <c r="N62" i="1" s="1"/>
  <c r="L70" i="1"/>
  <c r="N70" i="1" s="1"/>
  <c r="L78" i="1"/>
  <c r="N78" i="1" s="1"/>
  <c r="L86" i="1"/>
  <c r="N86" i="1" s="1"/>
  <c r="L94" i="1"/>
  <c r="N94" i="1" s="1"/>
  <c r="L102" i="1"/>
  <c r="N102" i="1" s="1"/>
  <c r="L110" i="1"/>
  <c r="N110" i="1" s="1"/>
  <c r="L118" i="1"/>
  <c r="N118" i="1" s="1"/>
  <c r="L126" i="1"/>
  <c r="N126" i="1" s="1"/>
  <c r="L134" i="1"/>
  <c r="N134" i="1" s="1"/>
  <c r="L142" i="1"/>
  <c r="N142" i="1" s="1"/>
  <c r="L150" i="1"/>
  <c r="N150" i="1" s="1"/>
  <c r="L7" i="1"/>
  <c r="N7" i="1" s="1"/>
  <c r="L15" i="1"/>
  <c r="N15" i="1" s="1"/>
  <c r="L23" i="1"/>
  <c r="N23" i="1" s="1"/>
  <c r="L31" i="1"/>
  <c r="N31" i="1" s="1"/>
  <c r="L39" i="1"/>
  <c r="N39" i="1" s="1"/>
  <c r="L47" i="1"/>
  <c r="N47" i="1" s="1"/>
  <c r="L63" i="1"/>
  <c r="N63" i="1" s="1"/>
  <c r="L71" i="1"/>
  <c r="N71" i="1" s="1"/>
  <c r="L103" i="1"/>
  <c r="N103" i="1" s="1"/>
  <c r="L135" i="1"/>
  <c r="N135" i="1" s="1"/>
  <c r="L95" i="1"/>
  <c r="N95" i="1" s="1"/>
  <c r="L79" i="1"/>
  <c r="N79" i="1" s="1"/>
  <c r="L111" i="1"/>
  <c r="N111" i="1" s="1"/>
  <c r="L143" i="1"/>
  <c r="N143" i="1" s="1"/>
  <c r="L87" i="1"/>
  <c r="N87" i="1" s="1"/>
  <c r="L119" i="1"/>
  <c r="N119" i="1" s="1"/>
  <c r="L5" i="1"/>
  <c r="N5" i="1" s="1"/>
  <c r="L127" i="1"/>
  <c r="N127" i="1" s="1"/>
  <c r="AB49" i="1"/>
  <c r="AB83" i="1"/>
  <c r="AB14" i="1"/>
  <c r="AB110" i="1"/>
  <c r="AB39" i="1"/>
  <c r="AB113" i="1"/>
  <c r="AB65" i="1"/>
  <c r="AB141" i="1"/>
  <c r="AB91" i="1"/>
  <c r="AB22" i="1"/>
  <c r="AB62" i="1"/>
  <c r="AB142" i="1"/>
  <c r="AB71" i="1"/>
  <c r="AB45" i="1"/>
  <c r="AB149" i="1"/>
  <c r="AB36" i="1"/>
  <c r="AB92" i="1"/>
  <c r="AB144" i="1"/>
  <c r="AB9" i="1"/>
  <c r="AB93" i="1"/>
  <c r="AB35" i="1"/>
  <c r="AB123" i="1"/>
  <c r="AB38" i="1"/>
  <c r="AB78" i="1"/>
  <c r="AB146" i="1"/>
  <c r="AB87" i="1"/>
  <c r="AB53" i="1"/>
  <c r="AB70" i="1"/>
  <c r="AB44" i="1"/>
  <c r="AB96" i="1"/>
  <c r="AB148" i="1"/>
  <c r="AB17" i="1"/>
  <c r="AB105" i="1"/>
  <c r="AB51" i="1"/>
  <c r="AB131" i="1"/>
  <c r="AB42" i="1"/>
  <c r="AB94" i="1"/>
  <c r="AB31" i="1"/>
  <c r="AB119" i="1"/>
  <c r="AB85" i="1"/>
  <c r="AB8" i="1"/>
  <c r="AB68" i="1"/>
  <c r="AB116" i="1"/>
  <c r="AB48" i="1"/>
  <c r="AB137" i="1"/>
  <c r="AB58" i="1"/>
  <c r="AB127" i="1"/>
  <c r="AB12" i="1"/>
  <c r="AB72" i="1"/>
  <c r="AB124" i="1"/>
  <c r="AB64" i="1"/>
  <c r="AB33" i="1"/>
  <c r="AB73" i="1"/>
  <c r="AB109" i="1"/>
  <c r="AB19" i="1"/>
  <c r="AB59" i="1"/>
  <c r="AB99" i="1"/>
  <c r="AB6" i="1"/>
  <c r="AB26" i="1"/>
  <c r="AB46" i="1"/>
  <c r="AB114" i="1"/>
  <c r="AB95" i="1"/>
  <c r="AB69" i="1"/>
  <c r="AB102" i="1"/>
  <c r="AB24" i="1"/>
  <c r="AB80" i="1"/>
  <c r="AB104" i="1"/>
  <c r="AB90" i="1"/>
  <c r="AB41" i="1"/>
  <c r="AB77" i="1"/>
  <c r="AB125" i="1"/>
  <c r="AB27" i="1"/>
  <c r="AB67" i="1"/>
  <c r="AB115" i="1"/>
  <c r="AB10" i="1"/>
  <c r="AB30" i="1"/>
  <c r="AB54" i="1"/>
  <c r="AB82" i="1"/>
  <c r="AB126" i="1"/>
  <c r="AB23" i="1"/>
  <c r="AB63" i="1"/>
  <c r="AB103" i="1"/>
  <c r="AB37" i="1"/>
  <c r="AB81" i="1"/>
  <c r="AB133" i="1"/>
  <c r="AB147" i="1"/>
  <c r="AB28" i="1"/>
  <c r="AB56" i="1"/>
  <c r="AB88" i="1"/>
  <c r="AB112" i="1"/>
  <c r="AB132" i="1"/>
  <c r="AB143" i="1"/>
  <c r="AB7" i="1"/>
  <c r="AB55" i="1"/>
  <c r="AB135" i="1"/>
  <c r="AB117" i="1"/>
  <c r="AB52" i="1"/>
  <c r="AB12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3" i="1"/>
  <c r="AA87" i="1"/>
  <c r="AA91" i="1"/>
  <c r="AA95" i="1"/>
  <c r="AA99" i="1"/>
  <c r="AA103" i="1"/>
  <c r="AA107" i="1"/>
  <c r="AA111" i="1"/>
  <c r="AA115" i="1"/>
  <c r="AA119" i="1"/>
  <c r="AA123" i="1"/>
  <c r="AA127" i="1"/>
  <c r="AA131" i="1"/>
  <c r="AA135" i="1"/>
  <c r="AA139" i="1"/>
  <c r="AA143" i="1"/>
  <c r="AA147" i="1"/>
  <c r="AA151" i="1"/>
  <c r="AA155" i="1"/>
  <c r="AA159" i="1"/>
  <c r="AA163" i="1"/>
  <c r="AA167" i="1"/>
  <c r="AA171" i="1"/>
  <c r="AA175" i="1"/>
  <c r="AA179" i="1"/>
  <c r="AA183" i="1"/>
  <c r="AA187" i="1"/>
  <c r="AA191" i="1"/>
  <c r="AA195" i="1"/>
  <c r="AA199" i="1"/>
  <c r="AA203" i="1"/>
  <c r="AA207" i="1"/>
  <c r="AA211" i="1"/>
  <c r="AA215" i="1"/>
  <c r="AA219" i="1"/>
  <c r="AA223" i="1"/>
  <c r="AA227" i="1"/>
  <c r="AA231" i="1"/>
  <c r="AA235" i="1"/>
  <c r="AA239" i="1"/>
  <c r="AA243" i="1"/>
  <c r="AA247" i="1"/>
  <c r="AA251" i="1"/>
  <c r="AA255" i="1"/>
  <c r="AA259" i="1"/>
  <c r="AA263" i="1"/>
  <c r="AA267" i="1"/>
  <c r="AA271" i="1"/>
  <c r="AA275" i="1"/>
  <c r="AA279" i="1"/>
  <c r="AA283" i="1"/>
  <c r="AA287" i="1"/>
  <c r="AA291" i="1"/>
  <c r="AA295" i="1"/>
  <c r="AA299" i="1"/>
  <c r="AA303" i="1"/>
  <c r="AA307" i="1"/>
  <c r="AA311" i="1"/>
  <c r="AA315" i="1"/>
  <c r="AA319" i="1"/>
  <c r="AA323" i="1"/>
  <c r="AA327" i="1"/>
  <c r="AA331" i="1"/>
  <c r="AA335" i="1"/>
  <c r="AA339" i="1"/>
  <c r="AA343" i="1"/>
  <c r="AA6" i="1"/>
  <c r="AA12" i="1"/>
  <c r="AA17" i="1"/>
  <c r="AA22" i="1"/>
  <c r="AA28" i="1"/>
  <c r="AA33" i="1"/>
  <c r="AA38" i="1"/>
  <c r="AA44" i="1"/>
  <c r="AA49" i="1"/>
  <c r="AA54" i="1"/>
  <c r="AA60" i="1"/>
  <c r="AA65" i="1"/>
  <c r="AA70" i="1"/>
  <c r="AA76" i="1"/>
  <c r="AA81" i="1"/>
  <c r="AA86" i="1"/>
  <c r="AA92" i="1"/>
  <c r="AA97" i="1"/>
  <c r="AA102" i="1"/>
  <c r="AA108" i="1"/>
  <c r="AA113" i="1"/>
  <c r="AA118" i="1"/>
  <c r="AA124" i="1"/>
  <c r="AA129" i="1"/>
  <c r="AA134" i="1"/>
  <c r="AA140" i="1"/>
  <c r="AA145" i="1"/>
  <c r="AA150" i="1"/>
  <c r="AA156" i="1"/>
  <c r="AA161" i="1"/>
  <c r="AA166" i="1"/>
  <c r="AA172" i="1"/>
  <c r="AA177" i="1"/>
  <c r="AA182" i="1"/>
  <c r="AA188" i="1"/>
  <c r="AA193" i="1"/>
  <c r="AA198" i="1"/>
  <c r="AA204" i="1"/>
  <c r="AA209" i="1"/>
  <c r="AA214" i="1"/>
  <c r="AA220" i="1"/>
  <c r="AA225" i="1"/>
  <c r="AA230" i="1"/>
  <c r="AA236" i="1"/>
  <c r="AA241" i="1"/>
  <c r="AA246" i="1"/>
  <c r="AA252" i="1"/>
  <c r="AA257" i="1"/>
  <c r="AA262" i="1"/>
  <c r="AA268" i="1"/>
  <c r="AA273" i="1"/>
  <c r="AA278" i="1"/>
  <c r="AA284" i="1"/>
  <c r="AA289" i="1"/>
  <c r="AA294" i="1"/>
  <c r="AA300" i="1"/>
  <c r="AA305" i="1"/>
  <c r="AA310" i="1"/>
  <c r="AA316" i="1"/>
  <c r="AA321" i="1"/>
  <c r="AA326" i="1"/>
  <c r="AA332" i="1"/>
  <c r="AA337" i="1"/>
  <c r="AA342" i="1"/>
  <c r="AA347" i="1"/>
  <c r="AA351" i="1"/>
  <c r="AA355" i="1"/>
  <c r="AA359" i="1"/>
  <c r="AA363" i="1"/>
  <c r="AA8" i="1"/>
  <c r="AA13" i="1"/>
  <c r="AA18" i="1"/>
  <c r="AA24" i="1"/>
  <c r="AA29" i="1"/>
  <c r="AA34" i="1"/>
  <c r="AA40" i="1"/>
  <c r="AA45" i="1"/>
  <c r="AA50" i="1"/>
  <c r="AA56" i="1"/>
  <c r="AA61" i="1"/>
  <c r="AA66" i="1"/>
  <c r="AA72" i="1"/>
  <c r="AA77" i="1"/>
  <c r="AA82" i="1"/>
  <c r="AA88" i="1"/>
  <c r="AA93" i="1"/>
  <c r="AA98" i="1"/>
  <c r="AA104" i="1"/>
  <c r="AA109" i="1"/>
  <c r="AA114" i="1"/>
  <c r="AA120" i="1"/>
  <c r="AA125" i="1"/>
  <c r="AA130" i="1"/>
  <c r="AA136" i="1"/>
  <c r="AA141" i="1"/>
  <c r="AA146" i="1"/>
  <c r="AA152" i="1"/>
  <c r="AA157" i="1"/>
  <c r="AA162" i="1"/>
  <c r="AA168" i="1"/>
  <c r="AA173" i="1"/>
  <c r="AA178" i="1"/>
  <c r="AA184" i="1"/>
  <c r="AA189" i="1"/>
  <c r="AA194" i="1"/>
  <c r="AA200" i="1"/>
  <c r="AA205" i="1"/>
  <c r="AA210" i="1"/>
  <c r="AA216" i="1"/>
  <c r="AA221" i="1"/>
  <c r="AA226" i="1"/>
  <c r="AA232" i="1"/>
  <c r="AA237" i="1"/>
  <c r="AA242" i="1"/>
  <c r="AA248" i="1"/>
  <c r="AA253" i="1"/>
  <c r="AA258" i="1"/>
  <c r="AA264" i="1"/>
  <c r="AA269" i="1"/>
  <c r="AA274" i="1"/>
  <c r="AA280" i="1"/>
  <c r="AA285" i="1"/>
  <c r="AA290" i="1"/>
  <c r="AA296" i="1"/>
  <c r="AA301" i="1"/>
  <c r="AA306" i="1"/>
  <c r="AA312" i="1"/>
  <c r="AA317" i="1"/>
  <c r="AA322" i="1"/>
  <c r="AA328" i="1"/>
  <c r="AA333" i="1"/>
  <c r="AA338" i="1"/>
  <c r="AA344" i="1"/>
  <c r="AA348" i="1"/>
  <c r="AA352" i="1"/>
  <c r="AA356" i="1"/>
  <c r="AA360" i="1"/>
  <c r="AA364" i="1"/>
  <c r="AB151" i="1"/>
  <c r="AB155" i="1"/>
  <c r="AB159" i="1"/>
  <c r="AB163" i="1"/>
  <c r="AB167" i="1"/>
  <c r="AB171" i="1"/>
  <c r="AB175" i="1"/>
  <c r="AB179" i="1"/>
  <c r="AB183" i="1"/>
  <c r="AB187" i="1"/>
  <c r="AB191" i="1"/>
  <c r="AB195" i="1"/>
  <c r="AB199" i="1"/>
  <c r="AB203" i="1"/>
  <c r="AB207" i="1"/>
  <c r="AB211" i="1"/>
  <c r="AB215" i="1"/>
  <c r="AB219" i="1"/>
  <c r="AB223" i="1"/>
  <c r="AB227" i="1"/>
  <c r="AB231" i="1"/>
  <c r="AB235" i="1"/>
  <c r="AB239" i="1"/>
  <c r="AB243" i="1"/>
  <c r="AB247" i="1"/>
  <c r="AB251" i="1"/>
  <c r="AB255" i="1"/>
  <c r="AB259" i="1"/>
  <c r="AB263" i="1"/>
  <c r="AB267" i="1"/>
  <c r="AB271" i="1"/>
  <c r="AB275" i="1"/>
  <c r="AB279" i="1"/>
  <c r="AB283" i="1"/>
  <c r="AB287" i="1"/>
  <c r="AB291" i="1"/>
  <c r="AB295" i="1"/>
  <c r="AB299" i="1"/>
  <c r="AB303" i="1"/>
  <c r="AA9" i="1"/>
  <c r="AA20" i="1"/>
  <c r="AA30" i="1"/>
  <c r="AA41" i="1"/>
  <c r="AA52" i="1"/>
  <c r="AA62" i="1"/>
  <c r="AA73" i="1"/>
  <c r="AA84" i="1"/>
  <c r="AA94" i="1"/>
  <c r="AA105" i="1"/>
  <c r="AA116" i="1"/>
  <c r="AA126" i="1"/>
  <c r="AA137" i="1"/>
  <c r="AA148" i="1"/>
  <c r="AA158" i="1"/>
  <c r="AA169" i="1"/>
  <c r="AA180" i="1"/>
  <c r="AA190" i="1"/>
  <c r="AA201" i="1"/>
  <c r="AA212" i="1"/>
  <c r="AA222" i="1"/>
  <c r="AA233" i="1"/>
  <c r="AA244" i="1"/>
  <c r="AA254" i="1"/>
  <c r="AA265" i="1"/>
  <c r="AA276" i="1"/>
  <c r="AA286" i="1"/>
  <c r="AA297" i="1"/>
  <c r="AA308" i="1"/>
  <c r="AA318" i="1"/>
  <c r="AA329" i="1"/>
  <c r="AA340" i="1"/>
  <c r="AA349" i="1"/>
  <c r="AA357" i="1"/>
  <c r="AA365" i="1"/>
  <c r="AB153" i="1"/>
  <c r="AB158" i="1"/>
  <c r="AB164" i="1"/>
  <c r="AB169" i="1"/>
  <c r="AA16" i="1"/>
  <c r="AA26" i="1"/>
  <c r="AA37" i="1"/>
  <c r="AA48" i="1"/>
  <c r="AA58" i="1"/>
  <c r="AA69" i="1"/>
  <c r="AA80" i="1"/>
  <c r="AA90" i="1"/>
  <c r="AA101" i="1"/>
  <c r="AA112" i="1"/>
  <c r="AA122" i="1"/>
  <c r="AA133" i="1"/>
  <c r="AA144" i="1"/>
  <c r="AA154" i="1"/>
  <c r="AA165" i="1"/>
  <c r="AA176" i="1"/>
  <c r="AA186" i="1"/>
  <c r="AA197" i="1"/>
  <c r="AA208" i="1"/>
  <c r="AA218" i="1"/>
  <c r="AA229" i="1"/>
  <c r="AA240" i="1"/>
  <c r="AA250" i="1"/>
  <c r="AA261" i="1"/>
  <c r="AA272" i="1"/>
  <c r="AA282" i="1"/>
  <c r="AA293" i="1"/>
  <c r="AA304" i="1"/>
  <c r="AA314" i="1"/>
  <c r="AA325" i="1"/>
  <c r="AA336" i="1"/>
  <c r="AA346" i="1"/>
  <c r="AA354" i="1"/>
  <c r="AA362" i="1"/>
  <c r="AB152" i="1"/>
  <c r="AB157" i="1"/>
  <c r="AB162" i="1"/>
  <c r="AB168" i="1"/>
  <c r="AB173" i="1"/>
  <c r="AB178" i="1"/>
  <c r="AB184" i="1"/>
  <c r="AB189" i="1"/>
  <c r="AB194" i="1"/>
  <c r="AB200" i="1"/>
  <c r="AB205" i="1"/>
  <c r="AB210" i="1"/>
  <c r="AB216" i="1"/>
  <c r="AB221" i="1"/>
  <c r="AB226" i="1"/>
  <c r="AB232" i="1"/>
  <c r="AB237" i="1"/>
  <c r="AB242" i="1"/>
  <c r="AB248" i="1"/>
  <c r="AB253" i="1"/>
  <c r="AB258" i="1"/>
  <c r="AB264" i="1"/>
  <c r="AB269" i="1"/>
  <c r="AB274" i="1"/>
  <c r="AB280" i="1"/>
  <c r="AB285" i="1"/>
  <c r="AB290" i="1"/>
  <c r="AB296" i="1"/>
  <c r="AA10" i="1"/>
  <c r="AA32" i="1"/>
  <c r="AA53" i="1"/>
  <c r="AA74" i="1"/>
  <c r="AA96" i="1"/>
  <c r="AA117" i="1"/>
  <c r="AA138" i="1"/>
  <c r="AA160" i="1"/>
  <c r="AA181" i="1"/>
  <c r="AA202" i="1"/>
  <c r="AA224" i="1"/>
  <c r="AA245" i="1"/>
  <c r="AA266" i="1"/>
  <c r="AA288" i="1"/>
  <c r="AA309" i="1"/>
  <c r="AA330" i="1"/>
  <c r="AA350" i="1"/>
  <c r="AA5" i="1"/>
  <c r="AB154" i="1"/>
  <c r="AB165" i="1"/>
  <c r="AB174" i="1"/>
  <c r="AB181" i="1"/>
  <c r="AB188" i="1"/>
  <c r="AB196" i="1"/>
  <c r="AB202" i="1"/>
  <c r="AB209" i="1"/>
  <c r="AB217" i="1"/>
  <c r="AB224" i="1"/>
  <c r="AB230" i="1"/>
  <c r="AB238" i="1"/>
  <c r="AB245" i="1"/>
  <c r="AB252" i="1"/>
  <c r="AB260" i="1"/>
  <c r="AB266" i="1"/>
  <c r="AB273" i="1"/>
  <c r="AB281" i="1"/>
  <c r="AB288" i="1"/>
  <c r="AB294" i="1"/>
  <c r="AB301" i="1"/>
  <c r="AB306" i="1"/>
  <c r="AB310" i="1"/>
  <c r="AB314" i="1"/>
  <c r="AB318" i="1"/>
  <c r="AB322" i="1"/>
  <c r="AB326" i="1"/>
  <c r="AB330" i="1"/>
  <c r="AB334" i="1"/>
  <c r="AB338" i="1"/>
  <c r="AB342" i="1"/>
  <c r="AB346" i="1"/>
  <c r="AB350" i="1"/>
  <c r="AB354" i="1"/>
  <c r="AB358" i="1"/>
  <c r="AB362" i="1"/>
  <c r="AB5" i="1"/>
  <c r="AB340" i="1"/>
  <c r="AB356" i="1"/>
  <c r="AB364" i="1"/>
  <c r="AA14" i="1"/>
  <c r="AA36" i="1"/>
  <c r="AA57" i="1"/>
  <c r="AA78" i="1"/>
  <c r="AA100" i="1"/>
  <c r="AA121" i="1"/>
  <c r="AA142" i="1"/>
  <c r="AA164" i="1"/>
  <c r="AA185" i="1"/>
  <c r="AA206" i="1"/>
  <c r="AA228" i="1"/>
  <c r="AA249" i="1"/>
  <c r="AA270" i="1"/>
  <c r="AA292" i="1"/>
  <c r="AA313" i="1"/>
  <c r="AA334" i="1"/>
  <c r="AA353" i="1"/>
  <c r="AB156" i="1"/>
  <c r="AB166" i="1"/>
  <c r="AB176" i="1"/>
  <c r="AB182" i="1"/>
  <c r="AB190" i="1"/>
  <c r="AB197" i="1"/>
  <c r="AB204" i="1"/>
  <c r="AB212" i="1"/>
  <c r="AB218" i="1"/>
  <c r="AB225" i="1"/>
  <c r="AB233" i="1"/>
  <c r="AB240" i="1"/>
  <c r="AB246" i="1"/>
  <c r="AB254" i="1"/>
  <c r="AB261" i="1"/>
  <c r="AB268" i="1"/>
  <c r="AB276" i="1"/>
  <c r="AB282" i="1"/>
  <c r="AB289" i="1"/>
  <c r="AB297" i="1"/>
  <c r="AB302" i="1"/>
  <c r="AB307" i="1"/>
  <c r="AB311" i="1"/>
  <c r="AB315" i="1"/>
  <c r="AB319" i="1"/>
  <c r="AB323" i="1"/>
  <c r="AB327" i="1"/>
  <c r="AB331" i="1"/>
  <c r="AB335" i="1"/>
  <c r="AB339" i="1"/>
  <c r="AB343" i="1"/>
  <c r="AB347" i="1"/>
  <c r="AB351" i="1"/>
  <c r="AB355" i="1"/>
  <c r="AB359" i="1"/>
  <c r="AB363" i="1"/>
  <c r="AA21" i="1"/>
  <c r="AA42" i="1"/>
  <c r="AA64" i="1"/>
  <c r="AA85" i="1"/>
  <c r="AA106" i="1"/>
  <c r="AA128" i="1"/>
  <c r="AA149" i="1"/>
  <c r="AA170" i="1"/>
  <c r="AA192" i="1"/>
  <c r="AA213" i="1"/>
  <c r="AA234" i="1"/>
  <c r="AA256" i="1"/>
  <c r="AA277" i="1"/>
  <c r="AA298" i="1"/>
  <c r="AA320" i="1"/>
  <c r="AA341" i="1"/>
  <c r="AA358" i="1"/>
  <c r="AB13" i="1"/>
  <c r="AB29" i="1"/>
  <c r="AB74" i="1"/>
  <c r="AB106" i="1"/>
  <c r="AB138" i="1"/>
  <c r="AB160" i="1"/>
  <c r="AB170" i="1"/>
  <c r="AB177" i="1"/>
  <c r="AB185" i="1"/>
  <c r="AB192" i="1"/>
  <c r="AB198" i="1"/>
  <c r="AB206" i="1"/>
  <c r="AB213" i="1"/>
  <c r="AB220" i="1"/>
  <c r="AB228" i="1"/>
  <c r="AB234" i="1"/>
  <c r="AB241" i="1"/>
  <c r="AB249" i="1"/>
  <c r="AB256" i="1"/>
  <c r="AB262" i="1"/>
  <c r="AB270" i="1"/>
  <c r="AB277" i="1"/>
  <c r="AB284" i="1"/>
  <c r="AB292" i="1"/>
  <c r="AB298" i="1"/>
  <c r="AB304" i="1"/>
  <c r="AB308" i="1"/>
  <c r="AB312" i="1"/>
  <c r="AB316" i="1"/>
  <c r="AB320" i="1"/>
  <c r="AB324" i="1"/>
  <c r="AB328" i="1"/>
  <c r="AB332" i="1"/>
  <c r="AB336" i="1"/>
  <c r="AB344" i="1"/>
  <c r="AB348" i="1"/>
  <c r="AB352" i="1"/>
  <c r="AB360" i="1"/>
  <c r="AA25" i="1"/>
  <c r="AA110" i="1"/>
  <c r="AA196" i="1"/>
  <c r="AA281" i="1"/>
  <c r="AA361" i="1"/>
  <c r="AB150" i="1"/>
  <c r="AB186" i="1"/>
  <c r="AB214" i="1"/>
  <c r="AB244" i="1"/>
  <c r="AB272" i="1"/>
  <c r="AB300" i="1"/>
  <c r="AB317" i="1"/>
  <c r="AB333" i="1"/>
  <c r="AB349" i="1"/>
  <c r="AB365" i="1"/>
  <c r="AA46" i="1"/>
  <c r="AA217" i="1"/>
  <c r="AA302" i="1"/>
  <c r="AB16" i="1"/>
  <c r="AB118" i="1"/>
  <c r="AB193" i="1"/>
  <c r="AB250" i="1"/>
  <c r="AB305" i="1"/>
  <c r="AB337" i="1"/>
  <c r="AA68" i="1"/>
  <c r="AA324" i="1"/>
  <c r="AB86" i="1"/>
  <c r="AB172" i="1"/>
  <c r="AB229" i="1"/>
  <c r="AB286" i="1"/>
  <c r="AB341" i="1"/>
  <c r="AA89" i="1"/>
  <c r="AA174" i="1"/>
  <c r="AA260" i="1"/>
  <c r="AA345" i="1"/>
  <c r="AB97" i="1"/>
  <c r="AB180" i="1"/>
  <c r="AB208" i="1"/>
  <c r="AB236" i="1"/>
  <c r="AB265" i="1"/>
  <c r="AB293" i="1"/>
  <c r="AB313" i="1"/>
  <c r="AB329" i="1"/>
  <c r="AB345" i="1"/>
  <c r="AB361" i="1"/>
  <c r="AA132" i="1"/>
  <c r="AB76" i="1"/>
  <c r="AB161" i="1"/>
  <c r="AB222" i="1"/>
  <c r="AB278" i="1"/>
  <c r="AB321" i="1"/>
  <c r="AB353" i="1"/>
  <c r="AA153" i="1"/>
  <c r="AA238" i="1"/>
  <c r="AB32" i="1"/>
  <c r="AB129" i="1"/>
  <c r="AB201" i="1"/>
  <c r="AB257" i="1"/>
  <c r="AB309" i="1"/>
  <c r="AB325" i="1"/>
  <c r="AB357" i="1"/>
  <c r="AB25" i="1"/>
  <c r="AB57" i="1"/>
  <c r="AB89" i="1"/>
  <c r="AB121" i="1"/>
  <c r="AB11" i="1"/>
  <c r="AB43" i="1"/>
  <c r="AB75" i="1"/>
  <c r="AB107" i="1"/>
  <c r="AB139" i="1"/>
  <c r="AB18" i="1"/>
  <c r="AB34" i="1"/>
  <c r="AB50" i="1"/>
  <c r="AB66" i="1"/>
  <c r="AB98" i="1"/>
  <c r="AB130" i="1"/>
  <c r="AB15" i="1"/>
  <c r="AB47" i="1"/>
  <c r="AB79" i="1"/>
  <c r="AB111" i="1"/>
  <c r="AB21" i="1"/>
  <c r="AB61" i="1"/>
  <c r="AB101" i="1"/>
  <c r="AB145" i="1"/>
  <c r="AB134" i="1"/>
  <c r="AB20" i="1"/>
  <c r="AB40" i="1"/>
  <c r="AB60" i="1"/>
  <c r="AB84" i="1"/>
  <c r="AB100" i="1"/>
  <c r="AB120" i="1"/>
  <c r="AB136" i="1"/>
  <c r="AB122" i="1"/>
  <c r="AB108" i="1"/>
</calcChain>
</file>

<file path=xl/sharedStrings.xml><?xml version="1.0" encoding="utf-8"?>
<sst xmlns="http://schemas.openxmlformats.org/spreadsheetml/2006/main" count="612" uniqueCount="68">
  <si>
    <t>r</t>
  </si>
  <si>
    <t>l</t>
  </si>
  <si>
    <r>
      <t>λ</t>
    </r>
    <r>
      <rPr>
        <vertAlign val="subscript"/>
        <sz val="14"/>
        <color theme="1"/>
        <rFont val="Arial"/>
        <family val="2"/>
      </rPr>
      <t>s</t>
    </r>
  </si>
  <si>
    <t>y</t>
  </si>
  <si>
    <t>α</t>
  </si>
  <si>
    <t>e</t>
  </si>
  <si>
    <r>
      <t>s</t>
    </r>
    <r>
      <rPr>
        <vertAlign val="subscript"/>
        <sz val="14"/>
        <color theme="1"/>
        <rFont val="Arial"/>
        <family val="2"/>
      </rPr>
      <t>α exact</t>
    </r>
  </si>
  <si>
    <r>
      <t>s</t>
    </r>
    <r>
      <rPr>
        <vertAlign val="subscript"/>
        <sz val="14"/>
        <color theme="1"/>
        <rFont val="Arial"/>
        <family val="2"/>
      </rPr>
      <t xml:space="preserve">α </t>
    </r>
  </si>
  <si>
    <t>C_SPDDYN</t>
  </si>
  <si>
    <t>U_BMEP</t>
  </si>
  <si>
    <t>rpm</t>
  </si>
  <si>
    <t>bar</t>
  </si>
  <si>
    <t>INTCAM_POS_CALC</t>
  </si>
  <si>
    <t>EXHCAM_POS_CALC</t>
  </si>
  <si>
    <t>deg</t>
  </si>
  <si>
    <t>open</t>
  </si>
  <si>
    <t>close</t>
  </si>
  <si>
    <t>Lift (mm)</t>
  </si>
  <si>
    <t>Measured</t>
  </si>
  <si>
    <t>mm</t>
  </si>
  <si>
    <t>ºCA</t>
  </si>
  <si>
    <t>Engine Specs</t>
  </si>
  <si>
    <t xml:space="preserve">Measured </t>
  </si>
  <si>
    <t>Measured Data</t>
  </si>
  <si>
    <t>Regular Intake valve 1mm open</t>
  </si>
  <si>
    <t>Regular Exhaust valve 1mm open</t>
  </si>
  <si>
    <t>Calculated</t>
  </si>
  <si>
    <r>
      <rPr>
        <sz val="11"/>
        <color theme="1"/>
        <rFont val="Arial"/>
        <family val="2"/>
      </rPr>
      <t>s</t>
    </r>
    <r>
      <rPr>
        <vertAlign val="subscript"/>
        <sz val="11"/>
        <color theme="1"/>
        <rFont val="Arial"/>
        <family val="2"/>
      </rPr>
      <t>IVC</t>
    </r>
  </si>
  <si>
    <r>
      <rPr>
        <sz val="11"/>
        <color theme="1"/>
        <rFont val="Arial"/>
        <family val="2"/>
      </rPr>
      <t>s</t>
    </r>
    <r>
      <rPr>
        <vertAlign val="subscript"/>
        <sz val="11"/>
        <color theme="1"/>
        <rFont val="Arial"/>
        <family val="2"/>
      </rPr>
      <t>EXH</t>
    </r>
  </si>
  <si>
    <t xml:space="preserve"> </t>
  </si>
  <si>
    <t>Cranktrain Position Test</t>
  </si>
  <si>
    <t>VR</t>
  </si>
  <si>
    <t>rel. deg to DC</t>
  </si>
  <si>
    <r>
      <t xml:space="preserve">Note: </t>
    </r>
    <r>
      <rPr>
        <b/>
        <vertAlign val="subscript"/>
        <sz val="10"/>
        <color rgb="FFFF0000"/>
        <rFont val="Arial"/>
        <family val="2"/>
      </rPr>
      <t>SEXH</t>
    </r>
    <r>
      <rPr>
        <b/>
        <sz val="10"/>
        <color rgb="FFFF0000"/>
        <rFont val="Arial"/>
        <family val="2"/>
      </rPr>
      <t xml:space="preserve"> = 101mm = const</t>
    </r>
  </si>
  <si>
    <r>
      <t xml:space="preserve">Note: </t>
    </r>
    <r>
      <rPr>
        <b/>
        <vertAlign val="subscript"/>
        <sz val="10"/>
        <color rgb="FFFF0000"/>
        <rFont val="Arial"/>
        <family val="2"/>
      </rPr>
      <t>SEXH</t>
    </r>
    <r>
      <rPr>
        <b/>
        <sz val="10"/>
        <color rgb="FFFF0000"/>
        <rFont val="Arial"/>
        <family val="2"/>
      </rPr>
      <t xml:space="preserve"> = variable</t>
    </r>
  </si>
  <si>
    <r>
      <t>α</t>
    </r>
    <r>
      <rPr>
        <vertAlign val="subscript"/>
        <sz val="11"/>
        <color theme="1"/>
        <rFont val="Arial"/>
        <family val="2"/>
      </rPr>
      <t>IVC</t>
    </r>
  </si>
  <si>
    <r>
      <rPr>
        <sz val="11"/>
        <color theme="1"/>
        <rFont val="Arial"/>
        <family val="2"/>
      </rPr>
      <t>α</t>
    </r>
    <r>
      <rPr>
        <vertAlign val="subscript"/>
        <sz val="11"/>
        <color theme="1"/>
        <rFont val="Arial"/>
        <family val="2"/>
      </rPr>
      <t>EXH</t>
    </r>
  </si>
  <si>
    <r>
      <t>s</t>
    </r>
    <r>
      <rPr>
        <vertAlign val="subscript"/>
        <sz val="11"/>
        <color theme="1"/>
        <rFont val="Arial"/>
        <family val="2"/>
      </rPr>
      <t>COMP</t>
    </r>
  </si>
  <si>
    <r>
      <t>α</t>
    </r>
    <r>
      <rPr>
        <vertAlign val="subscript"/>
        <sz val="11"/>
        <color theme="1"/>
        <rFont val="Arial"/>
        <family val="2"/>
      </rPr>
      <t>COMP</t>
    </r>
  </si>
  <si>
    <t>  7.62</t>
  </si>
  <si>
    <t>Nm</t>
  </si>
  <si>
    <t>Torque</t>
  </si>
  <si>
    <r>
      <t xml:space="preserve">Note: </t>
    </r>
    <r>
      <rPr>
        <b/>
        <vertAlign val="subscript"/>
        <sz val="10"/>
        <color rgb="FFFF0000"/>
        <rFont val="Arial"/>
        <family val="2"/>
      </rPr>
      <t>SEXH</t>
    </r>
    <r>
      <rPr>
        <b/>
        <sz val="10"/>
        <color rgb="FFFF0000"/>
        <rFont val="Arial"/>
        <family val="2"/>
      </rPr>
      <t xml:space="preserve"> = 91.2mm = const</t>
    </r>
  </si>
  <si>
    <t>in</t>
  </si>
  <si>
    <t>Lift (in)</t>
  </si>
  <si>
    <t>IVC retarding</t>
  </si>
  <si>
    <t>IVC (ABDC) @ 1mm</t>
  </si>
  <si>
    <t>EVO (ATDC) @ 1 mm</t>
  </si>
  <si>
    <t>exh stroke (mm)</t>
  </si>
  <si>
    <t>loss of int stroke (mm)</t>
  </si>
  <si>
    <t>VR is the ratio of of strokes, NOT the ratio of compression ratios!</t>
  </si>
  <si>
    <t>crank radius</t>
  </si>
  <si>
    <t>con rod length</t>
  </si>
  <si>
    <t>piston pin offset</t>
  </si>
  <si>
    <t>This formula looks suspicious.</t>
  </si>
  <si>
    <t>rc</t>
  </si>
  <si>
    <t>re</t>
  </si>
  <si>
    <t>B</t>
  </si>
  <si>
    <t>S</t>
  </si>
  <si>
    <t>cr</t>
  </si>
  <si>
    <t>Vcl,1cyl</t>
  </si>
  <si>
    <t>%</t>
  </si>
  <si>
    <r>
      <rPr>
        <sz val="11"/>
        <color theme="1"/>
        <rFont val="Arial"/>
        <family val="2"/>
      </rPr>
      <t>correct s</t>
    </r>
    <r>
      <rPr>
        <vertAlign val="subscript"/>
        <sz val="11"/>
        <color theme="1"/>
        <rFont val="Arial"/>
        <family val="2"/>
      </rPr>
      <t>EXH</t>
    </r>
  </si>
  <si>
    <t>correct VR</t>
  </si>
  <si>
    <t>re/rc</t>
  </si>
  <si>
    <t>eff.</t>
  </si>
  <si>
    <r>
      <rPr>
        <sz val="11"/>
        <color theme="1"/>
        <rFont val="Arial"/>
        <family val="2"/>
      </rPr>
      <t>corrected s</t>
    </r>
    <r>
      <rPr>
        <vertAlign val="subscript"/>
        <sz val="11"/>
        <color theme="1"/>
        <rFont val="Arial"/>
        <family val="2"/>
      </rPr>
      <t>EXH</t>
    </r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</si>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</sst>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9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0"/>
      <color rgb="FFFF0000"/>
      <name val="Arial"/>
      <family val="2"/>
    </font>
    <font>
      <b/>
      <vertAlign val="subscript"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1" fillId="6" borderId="1" xfId="0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Fill="1" applyBorder="1" applyAlignment="1">
      <alignment horizontal="center" wrapText="1"/>
    </xf>
    <xf numFmtId="2" fontId="3" fillId="4" borderId="1" xfId="0" applyNumberFormat="1" applyFont="1" applyFill="1" applyBorder="1"/>
    <xf numFmtId="2" fontId="3" fillId="5" borderId="1" xfId="0" applyNumberFormat="1" applyFont="1" applyFill="1" applyBorder="1" applyAlignment="1">
      <alignment horizontal="center"/>
    </xf>
    <xf numFmtId="2" fontId="3" fillId="4" borderId="4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6" xfId="0" applyFill="1" applyBorder="1"/>
    <xf numFmtId="0" fontId="5" fillId="7" borderId="1" xfId="0" applyFont="1" applyFill="1" applyBorder="1"/>
    <xf numFmtId="0" fontId="6" fillId="7" borderId="1" xfId="0" applyFont="1" applyFill="1" applyBorder="1"/>
    <xf numFmtId="2" fontId="0" fillId="7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2" fontId="0" fillId="7" borderId="1" xfId="0" applyNumberFormat="1" applyFill="1" applyBorder="1"/>
    <xf numFmtId="0" fontId="0" fillId="0" borderId="1" xfId="0" applyFill="1" applyBorder="1" applyAlignment="1">
      <alignment wrapText="1"/>
    </xf>
    <xf numFmtId="0" fontId="7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0" xfId="0" applyFill="1" applyBorder="1"/>
    <xf numFmtId="0" fontId="0" fillId="8" borderId="8" xfId="0" applyFill="1" applyBorder="1"/>
    <xf numFmtId="0" fontId="0" fillId="8" borderId="9" xfId="0" applyFill="1" applyBorder="1"/>
    <xf numFmtId="0" fontId="4" fillId="8" borderId="6" xfId="0" applyFont="1" applyFill="1" applyBorder="1" applyAlignment="1">
      <alignment horizontal="center"/>
    </xf>
    <xf numFmtId="2" fontId="1" fillId="8" borderId="14" xfId="0" applyNumberFormat="1" applyFont="1" applyFill="1" applyBorder="1" applyAlignment="1">
      <alignment horizontal="center"/>
    </xf>
    <xf numFmtId="0" fontId="0" fillId="3" borderId="4" xfId="0" applyFill="1" applyBorder="1"/>
    <xf numFmtId="0" fontId="0" fillId="4" borderId="1" xfId="0" applyNumberFormat="1" applyFill="1" applyBorder="1" applyAlignment="1">
      <alignment horizontal="left"/>
    </xf>
    <xf numFmtId="0" fontId="0" fillId="5" borderId="2" xfId="0" applyNumberFormat="1" applyFill="1" applyBorder="1"/>
    <xf numFmtId="0" fontId="0" fillId="5" borderId="1" xfId="0" applyNumberFormat="1" applyFill="1" applyBorder="1"/>
    <xf numFmtId="0" fontId="0" fillId="5" borderId="2" xfId="0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0" fontId="4" fillId="0" borderId="0" xfId="0" applyFont="1" applyFill="1" applyBorder="1" applyAlignment="1"/>
    <xf numFmtId="0" fontId="0" fillId="3" borderId="7" xfId="0" applyFill="1" applyBorder="1"/>
    <xf numFmtId="2" fontId="0" fillId="7" borderId="7" xfId="0" applyNumberFormat="1" applyFill="1" applyBorder="1"/>
    <xf numFmtId="0" fontId="4" fillId="8" borderId="0" xfId="0" applyFont="1" applyFill="1" applyBorder="1" applyAlignment="1">
      <alignment horizontal="center"/>
    </xf>
    <xf numFmtId="2" fontId="1" fillId="8" borderId="9" xfId="0" applyNumberFormat="1" applyFont="1" applyFill="1" applyBorder="1" applyAlignment="1">
      <alignment horizontal="center"/>
    </xf>
    <xf numFmtId="0" fontId="0" fillId="9" borderId="1" xfId="0" applyFill="1" applyBorder="1"/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6" borderId="0" xfId="0" applyFill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10" borderId="1" xfId="0" applyFont="1" applyFill="1" applyBorder="1"/>
    <xf numFmtId="0" fontId="0" fillId="10" borderId="1" xfId="0" applyFill="1" applyBorder="1"/>
    <xf numFmtId="2" fontId="0" fillId="10" borderId="1" xfId="0" applyNumberFormat="1" applyFill="1" applyBorder="1"/>
    <xf numFmtId="165" fontId="0" fillId="10" borderId="1" xfId="0" applyNumberFormat="1" applyFill="1" applyBorder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2" fontId="0" fillId="0" borderId="0" xfId="0" applyNumberFormat="1"/>
    <xf numFmtId="0" fontId="5" fillId="10" borderId="2" xfId="0" applyFont="1" applyFill="1" applyBorder="1"/>
    <xf numFmtId="0" fontId="4" fillId="0" borderId="1" xfId="0" applyFont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'2.5 Ecotec_v4'!$AB$5:$AB$365</c:f>
              <c:numCache>
                <c:formatCode>General</c:formatCode>
                <c:ptCount val="361"/>
                <c:pt idx="0">
                  <c:v>0</c:v>
                </c:pt>
                <c:pt idx="1">
                  <c:v>1.0303292784108941E-2</c:v>
                </c:pt>
                <c:pt idx="2">
                  <c:v>4.1207921157374997E-2</c:v>
                </c:pt>
                <c:pt idx="3">
                  <c:v>9.2698138242626932E-2</c:v>
                </c:pt>
                <c:pt idx="4">
                  <c:v>0.164747709445763</c:v>
                </c:pt>
                <c:pt idx="5">
                  <c:v>0.25731992776243529</c:v>
                </c:pt>
                <c:pt idx="6">
                  <c:v>0.37036763521654631</c:v>
                </c:pt>
                <c:pt idx="7">
                  <c:v>0.50383325043991167</c:v>
                </c:pt>
                <c:pt idx="8">
                  <c:v>0.65764880240499157</c:v>
                </c:pt>
                <c:pt idx="9">
                  <c:v>0.83173597032452162</c:v>
                </c:pt>
                <c:pt idx="10">
                  <c:v>1.0260061297347445</c:v>
                </c:pt>
                <c:pt idx="11">
                  <c:v>1.2403604047806063</c:v>
                </c:pt>
                <c:pt idx="12">
                  <c:v>1.4746897267236239</c:v>
                </c:pt>
                <c:pt idx="13">
                  <c:v>1.7288748986946363</c:v>
                </c:pt>
                <c:pt idx="14">
                  <c:v>2.0027866667151892</c:v>
                </c:pt>
                <c:pt idx="15">
                  <c:v>2.2962857970130033</c:v>
                </c:pt>
                <c:pt idx="16">
                  <c:v>2.6092231596576538</c:v>
                </c:pt>
                <c:pt idx="17">
                  <c:v>2.9414398185433348</c:v>
                </c:pt>
                <c:pt idx="18">
                  <c:v>3.2927671277464134</c:v>
                </c:pt>
                <c:pt idx="19">
                  <c:v>3.6630268342851116</c:v>
                </c:pt>
                <c:pt idx="20">
                  <c:v>4.0520311873088106</c:v>
                </c:pt>
                <c:pt idx="21">
                  <c:v>4.4595830537434837</c:v>
                </c:pt>
                <c:pt idx="22">
                  <c:v>4.8854760404188493</c:v>
                </c:pt>
                <c:pt idx="23">
                  <c:v>5.3294946227014153</c:v>
                </c:pt>
                <c:pt idx="24">
                  <c:v>5.7914142796552053</c:v>
                </c:pt>
                <c:pt idx="25">
                  <c:v>6.2710016357499754</c:v>
                </c:pt>
                <c:pt idx="26">
                  <c:v>6.7680146091332034</c:v>
                </c:pt>
                <c:pt idx="27">
                  <c:v>7.2822025664789596</c:v>
                </c:pt>
                <c:pt idx="28">
                  <c:v>7.8133064844223385</c:v>
                </c:pt>
                <c:pt idx="29">
                  <c:v>8.3610591175832667</c:v>
                </c:pt>
                <c:pt idx="30">
                  <c:v>8.9251851731787255</c:v>
                </c:pt>
                <c:pt idx="31">
                  <c:v>9.5054014922155279</c:v>
                </c:pt>
                <c:pt idx="32">
                  <c:v>10.101417237249779</c:v>
                </c:pt>
                <c:pt idx="33">
                  <c:v>10.712934086691225</c:v>
                </c:pt>
                <c:pt idx="34">
                  <c:v>11.339646435623321</c:v>
                </c:pt>
                <c:pt idx="35">
                  <c:v>11.981241603099996</c:v>
                </c:pt>
                <c:pt idx="36">
                  <c:v>12.637400045871669</c:v>
                </c:pt>
                <c:pt idx="37">
                  <c:v>13.307795578481924</c:v>
                </c:pt>
                <c:pt idx="38">
                  <c:v>13.992095599665776</c:v>
                </c:pt>
                <c:pt idx="39">
                  <c:v>14.689961324968582</c:v>
                </c:pt>
                <c:pt idx="40">
                  <c:v>15.401048025491862</c:v>
                </c:pt>
                <c:pt idx="41">
                  <c:v>16.125005272659692</c:v>
                </c:pt>
                <c:pt idx="42">
                  <c:v>16.861477188885146</c:v>
                </c:pt>
                <c:pt idx="43">
                  <c:v>17.610102704001019</c:v>
                </c:pt>
                <c:pt idx="44">
                  <c:v>18.370515817305378</c:v>
                </c:pt>
                <c:pt idx="45">
                  <c:v>19.142345865054835</c:v>
                </c:pt>
                <c:pt idx="46">
                  <c:v>19.925217793223137</c:v>
                </c:pt>
                <c:pt idx="47">
                  <c:v>20.718752435325257</c:v>
                </c:pt>
                <c:pt idx="48">
                  <c:v>21.522566795089546</c:v>
                </c:pt>
                <c:pt idx="49">
                  <c:v>22.336274333742878</c:v>
                </c:pt>
                <c:pt idx="50">
                  <c:v>23.159485261654773</c:v>
                </c:pt>
                <c:pt idx="51">
                  <c:v>23.991806834068836</c:v>
                </c:pt>
                <c:pt idx="52">
                  <c:v>24.832843650629872</c:v>
                </c:pt>
                <c:pt idx="53">
                  <c:v>25.682197958396941</c:v>
                </c:pt>
                <c:pt idx="54">
                  <c:v>26.539469958013228</c:v>
                </c:pt>
                <c:pt idx="55">
                  <c:v>27.404258112684726</c:v>
                </c:pt>
                <c:pt idx="56">
                  <c:v>28.27615945960072</c:v>
                </c:pt>
                <c:pt idx="57">
                  <c:v>29.15476992341134</c:v>
                </c:pt>
                <c:pt idx="58">
                  <c:v>30.039684631358146</c:v>
                </c:pt>
                <c:pt idx="59">
                  <c:v>30.930498229637504</c:v>
                </c:pt>
                <c:pt idx="60">
                  <c:v>31.826805200558482</c:v>
                </c:pt>
                <c:pt idx="61">
                  <c:v>32.728200180041725</c:v>
                </c:pt>
                <c:pt idx="62">
                  <c:v>33.634278274989995</c:v>
                </c:pt>
                <c:pt idx="63">
                  <c:v>34.544635380047303</c:v>
                </c:pt>
                <c:pt idx="64">
                  <c:v>35.458868493250456</c:v>
                </c:pt>
                <c:pt idx="65">
                  <c:v>36.376576030065259</c:v>
                </c:pt>
                <c:pt idx="66">
                  <c:v>37.297358135289379</c:v>
                </c:pt>
                <c:pt idx="67">
                  <c:v>38.220816992295369</c:v>
                </c:pt>
                <c:pt idx="68">
                  <c:v>39.146557129080456</c:v>
                </c:pt>
                <c:pt idx="69">
                  <c:v>40.074185720584325</c:v>
                </c:pt>
                <c:pt idx="70">
                  <c:v>41.003312886733752</c:v>
                </c:pt>
                <c:pt idx="71">
                  <c:v>41.933551985670434</c:v>
                </c:pt>
                <c:pt idx="72">
                  <c:v>42.864519901620795</c:v>
                </c:pt>
                <c:pt idx="73">
                  <c:v>43.79583732686875</c:v>
                </c:pt>
                <c:pt idx="74">
                  <c:v>44.727129037297978</c:v>
                </c:pt>
                <c:pt idx="75">
                  <c:v>45.658024160978016</c:v>
                </c:pt>
                <c:pt idx="76">
                  <c:v>46.588156439278464</c:v>
                </c:pt>
                <c:pt idx="77">
                  <c:v>47.517164480007764</c:v>
                </c:pt>
                <c:pt idx="78">
                  <c:v>48.444692002087699</c:v>
                </c:pt>
                <c:pt idx="79">
                  <c:v>49.370388071292098</c:v>
                </c:pt>
                <c:pt idx="80">
                  <c:v>50.293907326596624</c:v>
                </c:pt>
                <c:pt idx="81">
                  <c:v>51.21491019670885</c:v>
                </c:pt>
                <c:pt idx="82">
                  <c:v>52.133063106371033</c:v>
                </c:pt>
                <c:pt idx="83">
                  <c:v>53.048038672053586</c:v>
                </c:pt>
                <c:pt idx="84">
                  <c:v>53.959515886685018</c:v>
                </c:pt>
                <c:pt idx="85">
                  <c:v>54.867180293093611</c:v>
                </c:pt>
                <c:pt idx="86">
                  <c:v>55.770724145866801</c:v>
                </c:pt>
                <c:pt idx="87">
                  <c:v>56.669846561367571</c:v>
                </c:pt>
                <c:pt idx="88">
                  <c:v>57.564253655680247</c:v>
                </c:pt>
                <c:pt idx="89">
                  <c:v>58.453658670293976</c:v>
                </c:pt>
                <c:pt idx="90">
                  <c:v>59.337782085368033</c:v>
                </c:pt>
                <c:pt idx="91">
                  <c:v>60.216351720459606</c:v>
                </c:pt>
                <c:pt idx="92">
                  <c:v>61.089102822632832</c:v>
                </c:pt>
                <c:pt idx="93">
                  <c:v>61.955778141904894</c:v>
                </c:pt>
                <c:pt idx="94">
                  <c:v>62.816127994023468</c:v>
                </c:pt>
                <c:pt idx="95">
                  <c:v>63.669910310607079</c:v>
                </c:pt>
                <c:pt idx="96">
                  <c:v>64.516890676718006</c:v>
                </c:pt>
                <c:pt idx="97">
                  <c:v>65.35684235597347</c:v>
                </c:pt>
                <c:pt idx="98">
                  <c:v>66.18954630333765</c:v>
                </c:pt>
                <c:pt idx="99">
                  <c:v>67.014791165772181</c:v>
                </c:pt>
                <c:pt idx="100">
                  <c:v>67.832373270956595</c:v>
                </c:pt>
                <c:pt idx="101">
                  <c:v>68.642096604323129</c:v>
                </c:pt>
                <c:pt idx="102">
                  <c:v>69.443772774681392</c:v>
                </c:pt>
                <c:pt idx="103">
                  <c:v>70.237220968738114</c:v>
                </c:pt>
                <c:pt idx="104">
                  <c:v>71.022267894844916</c:v>
                </c:pt>
                <c:pt idx="105">
                  <c:v>71.798747716332613</c:v>
                </c:pt>
                <c:pt idx="106">
                  <c:v>72.566501974814884</c:v>
                </c:pt>
                <c:pt idx="107">
                  <c:v>73.325379503865165</c:v>
                </c:pt>
                <c:pt idx="108">
                  <c:v>74.075236333490494</c:v>
                </c:pt>
                <c:pt idx="109">
                  <c:v>74.815935585843249</c:v>
                </c:pt>
                <c:pt idx="110">
                  <c:v>75.547347362626297</c:v>
                </c:pt>
                <c:pt idx="111">
                  <c:v>76.269348624659671</c:v>
                </c:pt>
                <c:pt idx="112">
                  <c:v>76.981823064087564</c:v>
                </c:pt>
                <c:pt idx="113">
                  <c:v>77.684660969712027</c:v>
                </c:pt>
                <c:pt idx="114">
                  <c:v>78.377759085945215</c:v>
                </c:pt>
                <c:pt idx="115">
                  <c:v>79.061020465875899</c:v>
                </c:pt>
                <c:pt idx="116">
                  <c:v>79.734354318947283</c:v>
                </c:pt>
                <c:pt idx="117">
                  <c:v>80.397675853741518</c:v>
                </c:pt>
                <c:pt idx="118">
                  <c:v>81.050906116364956</c:v>
                </c:pt>
                <c:pt idx="119">
                  <c:v>81.693971824921761</c:v>
                </c:pt>
                <c:pt idx="120">
                  <c:v>82.326805200558482</c:v>
                </c:pt>
                <c:pt idx="121">
                  <c:v>82.949343795552977</c:v>
                </c:pt>
                <c:pt idx="122">
                  <c:v>83.561530318911849</c:v>
                </c:pt>
                <c:pt idx="123">
                  <c:v>84.163312459929074</c:v>
                </c:pt>
                <c:pt idx="124">
                  <c:v>84.754642710146129</c:v>
                </c:pt>
                <c:pt idx="125">
                  <c:v>85.335478184140371</c:v>
                </c:pt>
                <c:pt idx="126">
                  <c:v>85.905780439552998</c:v>
                </c:pt>
                <c:pt idx="127">
                  <c:v>86.465515296753821</c:v>
                </c:pt>
                <c:pt idx="128">
                  <c:v>87.014652658521356</c:v>
                </c:pt>
                <c:pt idx="129">
                  <c:v>87.553166330102428</c:v>
                </c:pt>
                <c:pt idx="130">
                  <c:v>88.081033839995243</c:v>
                </c:pt>
                <c:pt idx="131">
                  <c:v>88.598236261784123</c:v>
                </c:pt>
                <c:pt idx="132">
                  <c:v>89.104758037334221</c:v>
                </c:pt>
                <c:pt idx="133">
                  <c:v>89.60058680163759</c:v>
                </c:pt>
                <c:pt idx="134">
                  <c:v>90.085713209581854</c:v>
                </c:pt>
                <c:pt idx="135">
                  <c:v>90.56013076489613</c:v>
                </c:pt>
                <c:pt idx="136">
                  <c:v>91.023835651509145</c:v>
                </c:pt>
                <c:pt idx="137">
                  <c:v>91.476826567537231</c:v>
                </c:pt>
                <c:pt idx="138">
                  <c:v>91.91910456210195</c:v>
                </c:pt>
                <c:pt idx="139">
                  <c:v>92.350672875159674</c:v>
                </c:pt>
                <c:pt idx="140">
                  <c:v>92.77153678050864</c:v>
                </c:pt>
                <c:pt idx="141">
                  <c:v>93.181703432122632</c:v>
                </c:pt>
                <c:pt idx="142">
                  <c:v>93.581181713944702</c:v>
                </c:pt>
                <c:pt idx="143">
                  <c:v>93.96998209325848</c:v>
                </c:pt>
                <c:pt idx="144">
                  <c:v>94.348116477741371</c:v>
                </c:pt>
                <c:pt idx="145">
                  <c:v>94.71559807628816</c:v>
                </c:pt>
                <c:pt idx="146">
                  <c:v>95.072441263682521</c:v>
                </c:pt>
                <c:pt idx="147">
                  <c:v>95.418661449179055</c:v>
                </c:pt>
                <c:pt idx="148">
                  <c:v>95.754274949048792</c:v>
                </c:pt>
                <c:pt idx="149">
                  <c:v>96.079298863128869</c:v>
                </c:pt>
                <c:pt idx="150">
                  <c:v>96.393750955407043</c:v>
                </c:pt>
                <c:pt idx="151">
                  <c:v>96.697649538662233</c:v>
                </c:pt>
                <c:pt idx="152">
                  <c:v>96.991013363173948</c:v>
                </c:pt>
                <c:pt idx="153">
                  <c:v>97.273861509504115</c:v>
                </c:pt>
                <c:pt idx="154">
                  <c:v>97.546213285349054</c:v>
                </c:pt>
                <c:pt idx="155">
                  <c:v>97.808088126451622</c:v>
                </c:pt>
                <c:pt idx="156">
                  <c:v>98.059505501557894</c:v>
                </c:pt>
                <c:pt idx="157">
                  <c:v>98.300484821397873</c:v>
                </c:pt>
                <c:pt idx="158">
                  <c:v>98.531045351664375</c:v>
                </c:pt>
                <c:pt idx="159">
                  <c:v>98.751206129960849</c:v>
                </c:pt>
                <c:pt idx="160">
                  <c:v>98.960985886685563</c:v>
                </c:pt>
                <c:pt idx="161">
                  <c:v>99.160402969816104</c:v>
                </c:pt>
                <c:pt idx="162">
                  <c:v>99.349475273556919</c:v>
                </c:pt>
                <c:pt idx="163">
                  <c:v>99.528220170809917</c:v>
                </c:pt>
                <c:pt idx="164">
                  <c:v>99.696654449427854</c:v>
                </c:pt>
                <c:pt idx="165">
                  <c:v>99.854794252208904</c:v>
                </c:pt>
                <c:pt idx="166">
                  <c:v>100.00265502059082</c:v>
                </c:pt>
                <c:pt idx="167">
                  <c:v>100.1402514420034</c:v>
                </c:pt>
                <c:pt idx="168">
                  <c:v>100.267597400838</c:v>
                </c:pt>
                <c:pt idx="169">
                  <c:v>100.38470593299466</c:v>
                </c:pt>
                <c:pt idx="170">
                  <c:v>100.49158918396776</c:v>
                </c:pt>
                <c:pt idx="171">
                  <c:v>100.58825837043344</c:v>
                </c:pt>
                <c:pt idx="172">
                  <c:v>100.67472374530358</c:v>
                </c:pt>
                <c:pt idx="173">
                  <c:v>100.75099456621344</c:v>
                </c:pt>
                <c:pt idx="174">
                  <c:v>100.81707906741215</c:v>
                </c:pt>
                <c:pt idx="175">
                  <c:v>100.87298443502873</c:v>
                </c:pt>
                <c:pt idx="176">
                  <c:v>100.91871678568801</c:v>
                </c:pt>
                <c:pt idx="177">
                  <c:v>100.95428114845458</c:v>
                </c:pt>
                <c:pt idx="178">
                  <c:v>100.97968145008605</c:v>
                </c:pt>
                <c:pt idx="179">
                  <c:v>100.99492050357964</c:v>
                </c:pt>
                <c:pt idx="180">
                  <c:v>101</c:v>
                </c:pt>
                <c:pt idx="181">
                  <c:v>100.99492050357964</c:v>
                </c:pt>
                <c:pt idx="182">
                  <c:v>100.97968145008605</c:v>
                </c:pt>
                <c:pt idx="183">
                  <c:v>100.95428114845458</c:v>
                </c:pt>
                <c:pt idx="184">
                  <c:v>100.91871678568802</c:v>
                </c:pt>
                <c:pt idx="185">
                  <c:v>100.87298443502873</c:v>
                </c:pt>
                <c:pt idx="186">
                  <c:v>100.81707906741217</c:v>
                </c:pt>
                <c:pt idx="187">
                  <c:v>100.75099456621344</c:v>
                </c:pt>
                <c:pt idx="188">
                  <c:v>100.67472374530358</c:v>
                </c:pt>
                <c:pt idx="189">
                  <c:v>100.58825837043344</c:v>
                </c:pt>
                <c:pt idx="190">
                  <c:v>100.49158918396776</c:v>
                </c:pt>
                <c:pt idx="191">
                  <c:v>100.38470593299466</c:v>
                </c:pt>
                <c:pt idx="192">
                  <c:v>100.267597400838</c:v>
                </c:pt>
                <c:pt idx="193">
                  <c:v>100.1402514420034</c:v>
                </c:pt>
                <c:pt idx="194">
                  <c:v>100.00265502059082</c:v>
                </c:pt>
                <c:pt idx="195">
                  <c:v>99.854794252208919</c:v>
                </c:pt>
                <c:pt idx="196">
                  <c:v>99.696654449427868</c:v>
                </c:pt>
                <c:pt idx="197">
                  <c:v>99.528220170809917</c:v>
                </c:pt>
                <c:pt idx="198">
                  <c:v>99.349475273556919</c:v>
                </c:pt>
                <c:pt idx="199">
                  <c:v>99.160402969816104</c:v>
                </c:pt>
                <c:pt idx="200">
                  <c:v>98.960985886685563</c:v>
                </c:pt>
                <c:pt idx="201">
                  <c:v>98.751206129960849</c:v>
                </c:pt>
                <c:pt idx="202">
                  <c:v>98.531045351664375</c:v>
                </c:pt>
                <c:pt idx="203">
                  <c:v>98.300484821397902</c:v>
                </c:pt>
                <c:pt idx="204">
                  <c:v>98.059505501557908</c:v>
                </c:pt>
                <c:pt idx="205">
                  <c:v>97.808088126451622</c:v>
                </c:pt>
                <c:pt idx="206">
                  <c:v>97.546213285349069</c:v>
                </c:pt>
                <c:pt idx="207">
                  <c:v>97.27386150950413</c:v>
                </c:pt>
                <c:pt idx="208">
                  <c:v>96.991013363173963</c:v>
                </c:pt>
                <c:pt idx="209">
                  <c:v>96.697649538662247</c:v>
                </c:pt>
                <c:pt idx="210">
                  <c:v>96.393750955407029</c:v>
                </c:pt>
                <c:pt idx="211">
                  <c:v>96.079298863128869</c:v>
                </c:pt>
                <c:pt idx="212">
                  <c:v>95.754274949048806</c:v>
                </c:pt>
                <c:pt idx="213">
                  <c:v>95.418661449179055</c:v>
                </c:pt>
                <c:pt idx="214">
                  <c:v>95.072441263682535</c:v>
                </c:pt>
                <c:pt idx="215">
                  <c:v>94.715598076288174</c:v>
                </c:pt>
                <c:pt idx="216">
                  <c:v>94.348116477741371</c:v>
                </c:pt>
                <c:pt idx="217">
                  <c:v>93.969982093258494</c:v>
                </c:pt>
                <c:pt idx="218">
                  <c:v>93.581181713944716</c:v>
                </c:pt>
                <c:pt idx="219">
                  <c:v>93.181703432122646</c:v>
                </c:pt>
                <c:pt idx="220">
                  <c:v>92.77153678050864</c:v>
                </c:pt>
                <c:pt idx="221">
                  <c:v>92.350672875159688</c:v>
                </c:pt>
                <c:pt idx="222">
                  <c:v>91.919104562101964</c:v>
                </c:pt>
                <c:pt idx="223">
                  <c:v>91.476826567537245</c:v>
                </c:pt>
                <c:pt idx="224">
                  <c:v>91.023835651509145</c:v>
                </c:pt>
                <c:pt idx="225">
                  <c:v>90.560130764896144</c:v>
                </c:pt>
                <c:pt idx="226">
                  <c:v>90.085713209581897</c:v>
                </c:pt>
                <c:pt idx="227">
                  <c:v>89.600586801637633</c:v>
                </c:pt>
                <c:pt idx="228">
                  <c:v>89.104758037334236</c:v>
                </c:pt>
                <c:pt idx="229">
                  <c:v>88.598236261784137</c:v>
                </c:pt>
                <c:pt idx="230">
                  <c:v>88.081033839995257</c:v>
                </c:pt>
                <c:pt idx="231">
                  <c:v>87.553166330102428</c:v>
                </c:pt>
                <c:pt idx="232">
                  <c:v>87.014652658521356</c:v>
                </c:pt>
                <c:pt idx="233">
                  <c:v>86.465515296753807</c:v>
                </c:pt>
                <c:pt idx="234">
                  <c:v>85.905780439553027</c:v>
                </c:pt>
                <c:pt idx="235">
                  <c:v>85.335478184140385</c:v>
                </c:pt>
                <c:pt idx="236">
                  <c:v>84.754642710146157</c:v>
                </c:pt>
                <c:pt idx="237">
                  <c:v>84.163312459929074</c:v>
                </c:pt>
                <c:pt idx="238">
                  <c:v>83.561530318911849</c:v>
                </c:pt>
                <c:pt idx="239">
                  <c:v>82.949343795552991</c:v>
                </c:pt>
                <c:pt idx="240">
                  <c:v>82.32680520055851</c:v>
                </c:pt>
                <c:pt idx="241">
                  <c:v>81.693971824921746</c:v>
                </c:pt>
                <c:pt idx="242">
                  <c:v>81.05090611636497</c:v>
                </c:pt>
                <c:pt idx="243">
                  <c:v>80.397675853741532</c:v>
                </c:pt>
                <c:pt idx="244">
                  <c:v>79.734354318947311</c:v>
                </c:pt>
                <c:pt idx="245">
                  <c:v>79.061020465875927</c:v>
                </c:pt>
                <c:pt idx="246">
                  <c:v>78.377759085945215</c:v>
                </c:pt>
                <c:pt idx="247">
                  <c:v>77.684660969712041</c:v>
                </c:pt>
                <c:pt idx="248">
                  <c:v>76.981823064087564</c:v>
                </c:pt>
                <c:pt idx="249">
                  <c:v>76.269348624659685</c:v>
                </c:pt>
                <c:pt idx="250">
                  <c:v>75.54734736262634</c:v>
                </c:pt>
                <c:pt idx="251">
                  <c:v>74.815935585843263</c:v>
                </c:pt>
                <c:pt idx="252">
                  <c:v>74.075236333490494</c:v>
                </c:pt>
                <c:pt idx="253">
                  <c:v>73.325379503865179</c:v>
                </c:pt>
                <c:pt idx="254">
                  <c:v>72.566501974814884</c:v>
                </c:pt>
                <c:pt idx="255">
                  <c:v>71.798747716332613</c:v>
                </c:pt>
                <c:pt idx="256">
                  <c:v>71.022267894844916</c:v>
                </c:pt>
                <c:pt idx="257">
                  <c:v>70.237220968738129</c:v>
                </c:pt>
                <c:pt idx="258">
                  <c:v>69.44377277468142</c:v>
                </c:pt>
                <c:pt idx="259">
                  <c:v>68.642096604323157</c:v>
                </c:pt>
                <c:pt idx="260">
                  <c:v>67.832373270956595</c:v>
                </c:pt>
                <c:pt idx="261">
                  <c:v>67.014791165772181</c:v>
                </c:pt>
                <c:pt idx="262">
                  <c:v>66.189546303337622</c:v>
                </c:pt>
                <c:pt idx="263">
                  <c:v>65.35684235597347</c:v>
                </c:pt>
                <c:pt idx="264">
                  <c:v>64.516890676718006</c:v>
                </c:pt>
                <c:pt idx="265">
                  <c:v>63.669910310607079</c:v>
                </c:pt>
                <c:pt idx="266">
                  <c:v>62.816127994023482</c:v>
                </c:pt>
                <c:pt idx="267">
                  <c:v>61.955778141904936</c:v>
                </c:pt>
                <c:pt idx="268">
                  <c:v>61.089102822632874</c:v>
                </c:pt>
                <c:pt idx="269">
                  <c:v>60.216351720459606</c:v>
                </c:pt>
                <c:pt idx="270">
                  <c:v>59.337782085368055</c:v>
                </c:pt>
                <c:pt idx="271">
                  <c:v>58.45365867029399</c:v>
                </c:pt>
                <c:pt idx="272">
                  <c:v>57.564253655680233</c:v>
                </c:pt>
                <c:pt idx="273">
                  <c:v>56.669846561367571</c:v>
                </c:pt>
                <c:pt idx="274">
                  <c:v>55.770724145866829</c:v>
                </c:pt>
                <c:pt idx="275">
                  <c:v>54.867180293093618</c:v>
                </c:pt>
                <c:pt idx="276">
                  <c:v>53.95951588668504</c:v>
                </c:pt>
                <c:pt idx="277">
                  <c:v>53.048038672053572</c:v>
                </c:pt>
                <c:pt idx="278">
                  <c:v>52.13306310637104</c:v>
                </c:pt>
                <c:pt idx="279">
                  <c:v>51.214910196708864</c:v>
                </c:pt>
                <c:pt idx="280">
                  <c:v>50.293907326596646</c:v>
                </c:pt>
                <c:pt idx="281">
                  <c:v>49.370388071292126</c:v>
                </c:pt>
                <c:pt idx="282">
                  <c:v>48.444692002087741</c:v>
                </c:pt>
                <c:pt idx="283">
                  <c:v>47.517164480007764</c:v>
                </c:pt>
                <c:pt idx="284">
                  <c:v>46.588156439278485</c:v>
                </c:pt>
                <c:pt idx="285">
                  <c:v>45.658024160977995</c:v>
                </c:pt>
                <c:pt idx="286">
                  <c:v>44.727129037297971</c:v>
                </c:pt>
                <c:pt idx="287">
                  <c:v>43.79583732686875</c:v>
                </c:pt>
                <c:pt idx="288">
                  <c:v>42.864519901620803</c:v>
                </c:pt>
                <c:pt idx="289">
                  <c:v>41.933551985670455</c:v>
                </c:pt>
                <c:pt idx="290">
                  <c:v>41.003312886733788</c:v>
                </c:pt>
                <c:pt idx="291">
                  <c:v>40.074185720584381</c:v>
                </c:pt>
                <c:pt idx="292">
                  <c:v>39.146557129080456</c:v>
                </c:pt>
                <c:pt idx="293">
                  <c:v>38.22081699229539</c:v>
                </c:pt>
                <c:pt idx="294">
                  <c:v>37.297358135289358</c:v>
                </c:pt>
                <c:pt idx="295">
                  <c:v>36.376576030065252</c:v>
                </c:pt>
                <c:pt idx="296">
                  <c:v>35.458868493250456</c:v>
                </c:pt>
                <c:pt idx="297">
                  <c:v>34.544635380047303</c:v>
                </c:pt>
                <c:pt idx="298">
                  <c:v>33.634278274990024</c:v>
                </c:pt>
                <c:pt idx="299">
                  <c:v>32.728200180041753</c:v>
                </c:pt>
                <c:pt idx="300">
                  <c:v>31.826805200558482</c:v>
                </c:pt>
                <c:pt idx="301">
                  <c:v>30.930498229637514</c:v>
                </c:pt>
                <c:pt idx="302">
                  <c:v>30.039684631358174</c:v>
                </c:pt>
                <c:pt idx="303">
                  <c:v>29.154769923411369</c:v>
                </c:pt>
                <c:pt idx="304">
                  <c:v>28.276159459600766</c:v>
                </c:pt>
                <c:pt idx="305">
                  <c:v>27.40425811268473</c:v>
                </c:pt>
                <c:pt idx="306">
                  <c:v>26.539469958013257</c:v>
                </c:pt>
                <c:pt idx="307">
                  <c:v>25.682197958396962</c:v>
                </c:pt>
                <c:pt idx="308">
                  <c:v>24.832843650629862</c:v>
                </c:pt>
                <c:pt idx="309">
                  <c:v>23.991806834068836</c:v>
                </c:pt>
                <c:pt idx="310">
                  <c:v>23.159485261654776</c:v>
                </c:pt>
                <c:pt idx="311">
                  <c:v>22.336274333742889</c:v>
                </c:pt>
                <c:pt idx="312">
                  <c:v>21.522566795089585</c:v>
                </c:pt>
                <c:pt idx="313">
                  <c:v>20.718752435325278</c:v>
                </c:pt>
                <c:pt idx="314">
                  <c:v>19.925217793223176</c:v>
                </c:pt>
                <c:pt idx="315">
                  <c:v>19.142345865054846</c:v>
                </c:pt>
                <c:pt idx="316">
                  <c:v>18.370515817305392</c:v>
                </c:pt>
                <c:pt idx="317">
                  <c:v>17.610102704001012</c:v>
                </c:pt>
                <c:pt idx="318">
                  <c:v>16.861477188885146</c:v>
                </c:pt>
                <c:pt idx="319">
                  <c:v>16.12500527265972</c:v>
                </c:pt>
                <c:pt idx="320">
                  <c:v>15.401048025491875</c:v>
                </c:pt>
                <c:pt idx="321">
                  <c:v>14.6899613249686</c:v>
                </c:pt>
                <c:pt idx="322">
                  <c:v>13.992095599665815</c:v>
                </c:pt>
                <c:pt idx="323">
                  <c:v>13.307795578481924</c:v>
                </c:pt>
                <c:pt idx="324">
                  <c:v>12.637400045871674</c:v>
                </c:pt>
                <c:pt idx="325">
                  <c:v>11.981241603100006</c:v>
                </c:pt>
                <c:pt idx="326">
                  <c:v>11.339646435623333</c:v>
                </c:pt>
                <c:pt idx="327">
                  <c:v>10.712934086691225</c:v>
                </c:pt>
                <c:pt idx="328">
                  <c:v>10.101417237249807</c:v>
                </c:pt>
                <c:pt idx="329">
                  <c:v>9.5054014922155563</c:v>
                </c:pt>
                <c:pt idx="330">
                  <c:v>8.9251851731787415</c:v>
                </c:pt>
                <c:pt idx="331">
                  <c:v>8.3610591175832614</c:v>
                </c:pt>
                <c:pt idx="332">
                  <c:v>7.8133064844223439</c:v>
                </c:pt>
                <c:pt idx="333">
                  <c:v>7.2822025664789649</c:v>
                </c:pt>
                <c:pt idx="334">
                  <c:v>6.7680146091331812</c:v>
                </c:pt>
                <c:pt idx="335">
                  <c:v>6.271001635749986</c:v>
                </c:pt>
                <c:pt idx="336">
                  <c:v>5.7914142796551999</c:v>
                </c:pt>
                <c:pt idx="337">
                  <c:v>5.3294946227014375</c:v>
                </c:pt>
                <c:pt idx="338">
                  <c:v>4.8854760404188555</c:v>
                </c:pt>
                <c:pt idx="339">
                  <c:v>4.4595830537434953</c:v>
                </c:pt>
                <c:pt idx="340">
                  <c:v>4.0520311873088106</c:v>
                </c:pt>
                <c:pt idx="341">
                  <c:v>3.6630268342851284</c:v>
                </c:pt>
                <c:pt idx="342">
                  <c:v>3.2927671277464134</c:v>
                </c:pt>
                <c:pt idx="343">
                  <c:v>2.9414398185433237</c:v>
                </c:pt>
                <c:pt idx="344">
                  <c:v>2.6092231596576649</c:v>
                </c:pt>
                <c:pt idx="345">
                  <c:v>2.2962857970130033</c:v>
                </c:pt>
                <c:pt idx="346">
                  <c:v>2.0027866667151892</c:v>
                </c:pt>
                <c:pt idx="347">
                  <c:v>1.7288748986946418</c:v>
                </c:pt>
                <c:pt idx="348">
                  <c:v>1.4746897267236294</c:v>
                </c:pt>
                <c:pt idx="349">
                  <c:v>1.2403604047806063</c:v>
                </c:pt>
                <c:pt idx="350">
                  <c:v>1.02600612973475</c:v>
                </c:pt>
                <c:pt idx="351">
                  <c:v>0.83173597032452717</c:v>
                </c:pt>
                <c:pt idx="352">
                  <c:v>0.65764880240499723</c:v>
                </c:pt>
                <c:pt idx="353">
                  <c:v>0.50383325043992833</c:v>
                </c:pt>
                <c:pt idx="354">
                  <c:v>0.37036763521654631</c:v>
                </c:pt>
                <c:pt idx="355">
                  <c:v>0.25731992776243529</c:v>
                </c:pt>
                <c:pt idx="356">
                  <c:v>0.1647477094457574</c:v>
                </c:pt>
                <c:pt idx="357">
                  <c:v>9.2698138242626932E-2</c:v>
                </c:pt>
                <c:pt idx="358">
                  <c:v>4.1207921157374997E-2</c:v>
                </c:pt>
                <c:pt idx="359">
                  <c:v>1.0303292784108941E-2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B-45B7-8F1F-FB0649E1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57872"/>
        <c:axId val="199300304"/>
      </c:scatterChart>
      <c:valAx>
        <c:axId val="19845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00304"/>
        <c:crosses val="autoZero"/>
        <c:crossBetween val="midCat"/>
      </c:valAx>
      <c:valAx>
        <c:axId val="19930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5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'2.5 Ecotec_v1'!$AB$8:$AB$368</c:f>
              <c:numCache>
                <c:formatCode>General</c:formatCode>
                <c:ptCount val="361"/>
                <c:pt idx="0">
                  <c:v>0</c:v>
                </c:pt>
                <c:pt idx="1">
                  <c:v>1.0303292784108941E-2</c:v>
                </c:pt>
                <c:pt idx="2">
                  <c:v>4.1207921157374997E-2</c:v>
                </c:pt>
                <c:pt idx="3">
                  <c:v>9.2698138242626932E-2</c:v>
                </c:pt>
                <c:pt idx="4">
                  <c:v>0.164747709445763</c:v>
                </c:pt>
                <c:pt idx="5">
                  <c:v>0.25731992776243529</c:v>
                </c:pt>
                <c:pt idx="6">
                  <c:v>0.37036763521654631</c:v>
                </c:pt>
                <c:pt idx="7">
                  <c:v>0.50383325043991167</c:v>
                </c:pt>
                <c:pt idx="8">
                  <c:v>0.65764880240499157</c:v>
                </c:pt>
                <c:pt idx="9">
                  <c:v>0.83173597032452162</c:v>
                </c:pt>
                <c:pt idx="10">
                  <c:v>1.0260061297347445</c:v>
                </c:pt>
                <c:pt idx="11">
                  <c:v>1.2403604047806063</c:v>
                </c:pt>
                <c:pt idx="12">
                  <c:v>1.4746897267236239</c:v>
                </c:pt>
                <c:pt idx="13">
                  <c:v>1.7288748986946363</c:v>
                </c:pt>
                <c:pt idx="14">
                  <c:v>2.0027866667151892</c:v>
                </c:pt>
                <c:pt idx="15">
                  <c:v>2.2962857970130033</c:v>
                </c:pt>
                <c:pt idx="16">
                  <c:v>2.6092231596576538</c:v>
                </c:pt>
                <c:pt idx="17">
                  <c:v>2.9414398185433348</c:v>
                </c:pt>
                <c:pt idx="18">
                  <c:v>3.2927671277464134</c:v>
                </c:pt>
                <c:pt idx="19">
                  <c:v>3.6630268342851116</c:v>
                </c:pt>
                <c:pt idx="20">
                  <c:v>4.0520311873088106</c:v>
                </c:pt>
                <c:pt idx="21">
                  <c:v>4.4595830537434837</c:v>
                </c:pt>
                <c:pt idx="22">
                  <c:v>4.8854760404188493</c:v>
                </c:pt>
                <c:pt idx="23">
                  <c:v>5.3294946227014153</c:v>
                </c:pt>
                <c:pt idx="24">
                  <c:v>5.7914142796552053</c:v>
                </c:pt>
                <c:pt idx="25">
                  <c:v>6.2710016357499754</c:v>
                </c:pt>
                <c:pt idx="26">
                  <c:v>6.7680146091332034</c:v>
                </c:pt>
                <c:pt idx="27">
                  <c:v>7.2822025664789596</c:v>
                </c:pt>
                <c:pt idx="28">
                  <c:v>7.8133064844223385</c:v>
                </c:pt>
                <c:pt idx="29">
                  <c:v>8.3610591175832667</c:v>
                </c:pt>
                <c:pt idx="30">
                  <c:v>8.9251851731787255</c:v>
                </c:pt>
                <c:pt idx="31">
                  <c:v>9.5054014922155279</c:v>
                </c:pt>
                <c:pt idx="32">
                  <c:v>10.101417237249779</c:v>
                </c:pt>
                <c:pt idx="33">
                  <c:v>10.712934086691225</c:v>
                </c:pt>
                <c:pt idx="34">
                  <c:v>11.339646435623321</c:v>
                </c:pt>
                <c:pt idx="35">
                  <c:v>11.981241603099996</c:v>
                </c:pt>
                <c:pt idx="36">
                  <c:v>12.637400045871669</c:v>
                </c:pt>
                <c:pt idx="37">
                  <c:v>13.307795578481924</c:v>
                </c:pt>
                <c:pt idx="38">
                  <c:v>13.992095599665776</c:v>
                </c:pt>
                <c:pt idx="39">
                  <c:v>14.689961324968582</c:v>
                </c:pt>
                <c:pt idx="40">
                  <c:v>15.401048025491862</c:v>
                </c:pt>
                <c:pt idx="41">
                  <c:v>16.125005272659692</c:v>
                </c:pt>
                <c:pt idx="42">
                  <c:v>16.861477188885146</c:v>
                </c:pt>
                <c:pt idx="43">
                  <c:v>17.610102704001019</c:v>
                </c:pt>
                <c:pt idx="44">
                  <c:v>18.370515817305378</c:v>
                </c:pt>
                <c:pt idx="45">
                  <c:v>19.142345865054835</c:v>
                </c:pt>
                <c:pt idx="46">
                  <c:v>19.925217793223137</c:v>
                </c:pt>
                <c:pt idx="47">
                  <c:v>20.718752435325257</c:v>
                </c:pt>
                <c:pt idx="48">
                  <c:v>21.522566795089546</c:v>
                </c:pt>
                <c:pt idx="49">
                  <c:v>22.336274333742878</c:v>
                </c:pt>
                <c:pt idx="50">
                  <c:v>23.159485261654773</c:v>
                </c:pt>
                <c:pt idx="51">
                  <c:v>23.991806834068836</c:v>
                </c:pt>
                <c:pt idx="52">
                  <c:v>24.832843650629872</c:v>
                </c:pt>
                <c:pt idx="53">
                  <c:v>25.682197958396941</c:v>
                </c:pt>
                <c:pt idx="54">
                  <c:v>26.539469958013228</c:v>
                </c:pt>
                <c:pt idx="55">
                  <c:v>27.404258112684726</c:v>
                </c:pt>
                <c:pt idx="56">
                  <c:v>28.27615945960072</c:v>
                </c:pt>
                <c:pt idx="57">
                  <c:v>29.15476992341134</c:v>
                </c:pt>
                <c:pt idx="58">
                  <c:v>30.039684631358146</c:v>
                </c:pt>
                <c:pt idx="59">
                  <c:v>30.930498229637504</c:v>
                </c:pt>
                <c:pt idx="60">
                  <c:v>31.826805200558482</c:v>
                </c:pt>
                <c:pt idx="61">
                  <c:v>32.728200180041725</c:v>
                </c:pt>
                <c:pt idx="62">
                  <c:v>33.634278274989995</c:v>
                </c:pt>
                <c:pt idx="63">
                  <c:v>34.544635380047303</c:v>
                </c:pt>
                <c:pt idx="64">
                  <c:v>35.458868493250456</c:v>
                </c:pt>
                <c:pt idx="65">
                  <c:v>36.376576030065259</c:v>
                </c:pt>
                <c:pt idx="66">
                  <c:v>37.297358135289379</c:v>
                </c:pt>
                <c:pt idx="67">
                  <c:v>38.220816992295369</c:v>
                </c:pt>
                <c:pt idx="68">
                  <c:v>39.146557129080456</c:v>
                </c:pt>
                <c:pt idx="69">
                  <c:v>40.074185720584325</c:v>
                </c:pt>
                <c:pt idx="70">
                  <c:v>41.003312886733752</c:v>
                </c:pt>
                <c:pt idx="71">
                  <c:v>41.933551985670434</c:v>
                </c:pt>
                <c:pt idx="72">
                  <c:v>42.864519901620795</c:v>
                </c:pt>
                <c:pt idx="73">
                  <c:v>43.79583732686875</c:v>
                </c:pt>
                <c:pt idx="74">
                  <c:v>44.727129037297978</c:v>
                </c:pt>
                <c:pt idx="75">
                  <c:v>45.658024160978016</c:v>
                </c:pt>
                <c:pt idx="76">
                  <c:v>46.588156439278464</c:v>
                </c:pt>
                <c:pt idx="77">
                  <c:v>47.517164480007764</c:v>
                </c:pt>
                <c:pt idx="78">
                  <c:v>48.444692002087699</c:v>
                </c:pt>
                <c:pt idx="79">
                  <c:v>49.370388071292098</c:v>
                </c:pt>
                <c:pt idx="80">
                  <c:v>50.293907326596624</c:v>
                </c:pt>
                <c:pt idx="81">
                  <c:v>51.21491019670885</c:v>
                </c:pt>
                <c:pt idx="82">
                  <c:v>52.133063106371033</c:v>
                </c:pt>
                <c:pt idx="83">
                  <c:v>53.048038672053586</c:v>
                </c:pt>
                <c:pt idx="84">
                  <c:v>53.959515886685018</c:v>
                </c:pt>
                <c:pt idx="85">
                  <c:v>54.867180293093611</c:v>
                </c:pt>
                <c:pt idx="86">
                  <c:v>55.770724145866801</c:v>
                </c:pt>
                <c:pt idx="87">
                  <c:v>56.669846561367571</c:v>
                </c:pt>
                <c:pt idx="88">
                  <c:v>57.564253655680247</c:v>
                </c:pt>
                <c:pt idx="89">
                  <c:v>58.453658670293976</c:v>
                </c:pt>
                <c:pt idx="90">
                  <c:v>59.337782085368033</c:v>
                </c:pt>
                <c:pt idx="91">
                  <c:v>60.216351720459606</c:v>
                </c:pt>
                <c:pt idx="92">
                  <c:v>61.089102822632832</c:v>
                </c:pt>
                <c:pt idx="93">
                  <c:v>61.955778141904894</c:v>
                </c:pt>
                <c:pt idx="94">
                  <c:v>62.816127994023468</c:v>
                </c:pt>
                <c:pt idx="95">
                  <c:v>63.669910310607079</c:v>
                </c:pt>
                <c:pt idx="96">
                  <c:v>64.516890676718006</c:v>
                </c:pt>
                <c:pt idx="97">
                  <c:v>65.35684235597347</c:v>
                </c:pt>
                <c:pt idx="98">
                  <c:v>66.18954630333765</c:v>
                </c:pt>
                <c:pt idx="99">
                  <c:v>67.014791165772181</c:v>
                </c:pt>
                <c:pt idx="100">
                  <c:v>67.832373270956595</c:v>
                </c:pt>
                <c:pt idx="101">
                  <c:v>68.642096604323129</c:v>
                </c:pt>
                <c:pt idx="102">
                  <c:v>69.443772774681392</c:v>
                </c:pt>
                <c:pt idx="103">
                  <c:v>70.237220968738114</c:v>
                </c:pt>
                <c:pt idx="104">
                  <c:v>71.022267894844916</c:v>
                </c:pt>
                <c:pt idx="105">
                  <c:v>71.798747716332613</c:v>
                </c:pt>
                <c:pt idx="106">
                  <c:v>72.566501974814884</c:v>
                </c:pt>
                <c:pt idx="107">
                  <c:v>73.325379503865165</c:v>
                </c:pt>
                <c:pt idx="108">
                  <c:v>74.075236333490494</c:v>
                </c:pt>
                <c:pt idx="109">
                  <c:v>74.815935585843249</c:v>
                </c:pt>
                <c:pt idx="110">
                  <c:v>75.547347362626297</c:v>
                </c:pt>
                <c:pt idx="111">
                  <c:v>76.269348624659671</c:v>
                </c:pt>
                <c:pt idx="112">
                  <c:v>76.981823064087564</c:v>
                </c:pt>
                <c:pt idx="113">
                  <c:v>77.684660969712027</c:v>
                </c:pt>
                <c:pt idx="114">
                  <c:v>78.377759085945215</c:v>
                </c:pt>
                <c:pt idx="115">
                  <c:v>79.061020465875899</c:v>
                </c:pt>
                <c:pt idx="116">
                  <c:v>79.734354318947283</c:v>
                </c:pt>
                <c:pt idx="117">
                  <c:v>80.397675853741518</c:v>
                </c:pt>
                <c:pt idx="118">
                  <c:v>81.050906116364956</c:v>
                </c:pt>
                <c:pt idx="119">
                  <c:v>81.693971824921761</c:v>
                </c:pt>
                <c:pt idx="120">
                  <c:v>82.326805200558482</c:v>
                </c:pt>
                <c:pt idx="121">
                  <c:v>82.949343795552977</c:v>
                </c:pt>
                <c:pt idx="122">
                  <c:v>83.561530318911849</c:v>
                </c:pt>
                <c:pt idx="123">
                  <c:v>84.163312459929074</c:v>
                </c:pt>
                <c:pt idx="124">
                  <c:v>84.754642710146129</c:v>
                </c:pt>
                <c:pt idx="125">
                  <c:v>85.335478184140371</c:v>
                </c:pt>
                <c:pt idx="126">
                  <c:v>85.905780439552998</c:v>
                </c:pt>
                <c:pt idx="127">
                  <c:v>86.465515296753821</c:v>
                </c:pt>
                <c:pt idx="128">
                  <c:v>87.014652658521356</c:v>
                </c:pt>
                <c:pt idx="129">
                  <c:v>87.553166330102428</c:v>
                </c:pt>
                <c:pt idx="130">
                  <c:v>88.081033839995243</c:v>
                </c:pt>
                <c:pt idx="131">
                  <c:v>88.598236261784123</c:v>
                </c:pt>
                <c:pt idx="132">
                  <c:v>89.104758037334221</c:v>
                </c:pt>
                <c:pt idx="133">
                  <c:v>89.60058680163759</c:v>
                </c:pt>
                <c:pt idx="134">
                  <c:v>90.085713209581854</c:v>
                </c:pt>
                <c:pt idx="135">
                  <c:v>90.56013076489613</c:v>
                </c:pt>
                <c:pt idx="136">
                  <c:v>91.023835651509145</c:v>
                </c:pt>
                <c:pt idx="137">
                  <c:v>91.476826567537231</c:v>
                </c:pt>
                <c:pt idx="138">
                  <c:v>91.91910456210195</c:v>
                </c:pt>
                <c:pt idx="139">
                  <c:v>92.350672875159674</c:v>
                </c:pt>
                <c:pt idx="140">
                  <c:v>92.77153678050864</c:v>
                </c:pt>
                <c:pt idx="141">
                  <c:v>93.181703432122632</c:v>
                </c:pt>
                <c:pt idx="142">
                  <c:v>93.581181713944702</c:v>
                </c:pt>
                <c:pt idx="143">
                  <c:v>93.96998209325848</c:v>
                </c:pt>
                <c:pt idx="144">
                  <c:v>94.348116477741371</c:v>
                </c:pt>
                <c:pt idx="145">
                  <c:v>94.71559807628816</c:v>
                </c:pt>
                <c:pt idx="146">
                  <c:v>95.072441263682521</c:v>
                </c:pt>
                <c:pt idx="147">
                  <c:v>95.418661449179055</c:v>
                </c:pt>
                <c:pt idx="148">
                  <c:v>95.754274949048792</c:v>
                </c:pt>
                <c:pt idx="149">
                  <c:v>96.079298863128869</c:v>
                </c:pt>
                <c:pt idx="150">
                  <c:v>96.393750955407043</c:v>
                </c:pt>
                <c:pt idx="151">
                  <c:v>96.697649538662233</c:v>
                </c:pt>
                <c:pt idx="152">
                  <c:v>96.991013363173948</c:v>
                </c:pt>
                <c:pt idx="153">
                  <c:v>97.273861509504115</c:v>
                </c:pt>
                <c:pt idx="154">
                  <c:v>97.546213285349054</c:v>
                </c:pt>
                <c:pt idx="155">
                  <c:v>97.808088126451622</c:v>
                </c:pt>
                <c:pt idx="156">
                  <c:v>98.059505501557894</c:v>
                </c:pt>
                <c:pt idx="157">
                  <c:v>98.300484821397873</c:v>
                </c:pt>
                <c:pt idx="158">
                  <c:v>98.531045351664375</c:v>
                </c:pt>
                <c:pt idx="159">
                  <c:v>98.751206129960849</c:v>
                </c:pt>
                <c:pt idx="160">
                  <c:v>98.960985886685563</c:v>
                </c:pt>
                <c:pt idx="161">
                  <c:v>99.160402969816104</c:v>
                </c:pt>
                <c:pt idx="162">
                  <c:v>99.349475273556919</c:v>
                </c:pt>
                <c:pt idx="163">
                  <c:v>99.528220170809917</c:v>
                </c:pt>
                <c:pt idx="164">
                  <c:v>99.696654449427854</c:v>
                </c:pt>
                <c:pt idx="165">
                  <c:v>99.854794252208904</c:v>
                </c:pt>
                <c:pt idx="166">
                  <c:v>100.00265502059082</c:v>
                </c:pt>
                <c:pt idx="167">
                  <c:v>100.1402514420034</c:v>
                </c:pt>
                <c:pt idx="168">
                  <c:v>100.267597400838</c:v>
                </c:pt>
                <c:pt idx="169">
                  <c:v>100.38470593299466</c:v>
                </c:pt>
                <c:pt idx="170">
                  <c:v>100.49158918396776</c:v>
                </c:pt>
                <c:pt idx="171">
                  <c:v>100.58825837043344</c:v>
                </c:pt>
                <c:pt idx="172">
                  <c:v>100.67472374530358</c:v>
                </c:pt>
                <c:pt idx="173">
                  <c:v>100.75099456621344</c:v>
                </c:pt>
                <c:pt idx="174">
                  <c:v>100.81707906741215</c:v>
                </c:pt>
                <c:pt idx="175">
                  <c:v>100.87298443502873</c:v>
                </c:pt>
                <c:pt idx="176">
                  <c:v>100.91871678568801</c:v>
                </c:pt>
                <c:pt idx="177">
                  <c:v>100.95428114845458</c:v>
                </c:pt>
                <c:pt idx="178">
                  <c:v>100.97968145008605</c:v>
                </c:pt>
                <c:pt idx="179">
                  <c:v>100.99492050357964</c:v>
                </c:pt>
                <c:pt idx="180">
                  <c:v>101</c:v>
                </c:pt>
                <c:pt idx="181">
                  <c:v>100.99492050357964</c:v>
                </c:pt>
                <c:pt idx="182">
                  <c:v>100.97968145008605</c:v>
                </c:pt>
                <c:pt idx="183">
                  <c:v>100.95428114845458</c:v>
                </c:pt>
                <c:pt idx="184">
                  <c:v>100.91871678568802</c:v>
                </c:pt>
                <c:pt idx="185">
                  <c:v>100.87298443502873</c:v>
                </c:pt>
                <c:pt idx="186">
                  <c:v>100.81707906741217</c:v>
                </c:pt>
                <c:pt idx="187">
                  <c:v>100.75099456621344</c:v>
                </c:pt>
                <c:pt idx="188">
                  <c:v>100.67472374530358</c:v>
                </c:pt>
                <c:pt idx="189">
                  <c:v>100.58825837043344</c:v>
                </c:pt>
                <c:pt idx="190">
                  <c:v>100.49158918396776</c:v>
                </c:pt>
                <c:pt idx="191">
                  <c:v>100.38470593299466</c:v>
                </c:pt>
                <c:pt idx="192">
                  <c:v>100.267597400838</c:v>
                </c:pt>
                <c:pt idx="193">
                  <c:v>100.1402514420034</c:v>
                </c:pt>
                <c:pt idx="194">
                  <c:v>100.00265502059082</c:v>
                </c:pt>
                <c:pt idx="195">
                  <c:v>99.854794252208919</c:v>
                </c:pt>
                <c:pt idx="196">
                  <c:v>99.696654449427868</c:v>
                </c:pt>
                <c:pt idx="197">
                  <c:v>99.528220170809917</c:v>
                </c:pt>
                <c:pt idx="198">
                  <c:v>99.349475273556919</c:v>
                </c:pt>
                <c:pt idx="199">
                  <c:v>99.160402969816104</c:v>
                </c:pt>
                <c:pt idx="200">
                  <c:v>98.960985886685563</c:v>
                </c:pt>
                <c:pt idx="201">
                  <c:v>98.751206129960849</c:v>
                </c:pt>
                <c:pt idx="202">
                  <c:v>98.531045351664375</c:v>
                </c:pt>
                <c:pt idx="203">
                  <c:v>98.300484821397902</c:v>
                </c:pt>
                <c:pt idx="204">
                  <c:v>98.059505501557908</c:v>
                </c:pt>
                <c:pt idx="205">
                  <c:v>97.808088126451622</c:v>
                </c:pt>
                <c:pt idx="206">
                  <c:v>97.546213285349069</c:v>
                </c:pt>
                <c:pt idx="207">
                  <c:v>97.27386150950413</c:v>
                </c:pt>
                <c:pt idx="208">
                  <c:v>96.991013363173963</c:v>
                </c:pt>
                <c:pt idx="209">
                  <c:v>96.697649538662247</c:v>
                </c:pt>
                <c:pt idx="210">
                  <c:v>96.393750955407029</c:v>
                </c:pt>
                <c:pt idx="211">
                  <c:v>96.079298863128869</c:v>
                </c:pt>
                <c:pt idx="212">
                  <c:v>95.754274949048806</c:v>
                </c:pt>
                <c:pt idx="213">
                  <c:v>95.418661449179055</c:v>
                </c:pt>
                <c:pt idx="214">
                  <c:v>95.072441263682535</c:v>
                </c:pt>
                <c:pt idx="215">
                  <c:v>94.715598076288174</c:v>
                </c:pt>
                <c:pt idx="216">
                  <c:v>94.348116477741371</c:v>
                </c:pt>
                <c:pt idx="217">
                  <c:v>93.969982093258494</c:v>
                </c:pt>
                <c:pt idx="218">
                  <c:v>93.581181713944716</c:v>
                </c:pt>
                <c:pt idx="219">
                  <c:v>93.181703432122646</c:v>
                </c:pt>
                <c:pt idx="220">
                  <c:v>92.77153678050864</c:v>
                </c:pt>
                <c:pt idx="221">
                  <c:v>92.350672875159688</c:v>
                </c:pt>
                <c:pt idx="222">
                  <c:v>91.919104562101964</c:v>
                </c:pt>
                <c:pt idx="223">
                  <c:v>91.476826567537245</c:v>
                </c:pt>
                <c:pt idx="224">
                  <c:v>91.023835651509145</c:v>
                </c:pt>
                <c:pt idx="225">
                  <c:v>90.560130764896144</c:v>
                </c:pt>
                <c:pt idx="226">
                  <c:v>90.085713209581897</c:v>
                </c:pt>
                <c:pt idx="227">
                  <c:v>89.600586801637633</c:v>
                </c:pt>
                <c:pt idx="228">
                  <c:v>89.104758037334236</c:v>
                </c:pt>
                <c:pt idx="229">
                  <c:v>88.598236261784137</c:v>
                </c:pt>
                <c:pt idx="230">
                  <c:v>88.081033839995257</c:v>
                </c:pt>
                <c:pt idx="231">
                  <c:v>87.553166330102428</c:v>
                </c:pt>
                <c:pt idx="232">
                  <c:v>87.014652658521356</c:v>
                </c:pt>
                <c:pt idx="233">
                  <c:v>86.465515296753807</c:v>
                </c:pt>
                <c:pt idx="234">
                  <c:v>85.905780439553027</c:v>
                </c:pt>
                <c:pt idx="235">
                  <c:v>85.335478184140385</c:v>
                </c:pt>
                <c:pt idx="236">
                  <c:v>84.754642710146157</c:v>
                </c:pt>
                <c:pt idx="237">
                  <c:v>84.163312459929074</c:v>
                </c:pt>
                <c:pt idx="238">
                  <c:v>83.561530318911849</c:v>
                </c:pt>
                <c:pt idx="239">
                  <c:v>82.949343795552991</c:v>
                </c:pt>
                <c:pt idx="240">
                  <c:v>82.32680520055851</c:v>
                </c:pt>
                <c:pt idx="241">
                  <c:v>81.693971824921746</c:v>
                </c:pt>
                <c:pt idx="242">
                  <c:v>81.05090611636497</c:v>
                </c:pt>
                <c:pt idx="243">
                  <c:v>80.397675853741532</c:v>
                </c:pt>
                <c:pt idx="244">
                  <c:v>79.734354318947311</c:v>
                </c:pt>
                <c:pt idx="245">
                  <c:v>79.061020465875927</c:v>
                </c:pt>
                <c:pt idx="246">
                  <c:v>78.377759085945215</c:v>
                </c:pt>
                <c:pt idx="247">
                  <c:v>77.684660969712041</c:v>
                </c:pt>
                <c:pt idx="248">
                  <c:v>76.981823064087564</c:v>
                </c:pt>
                <c:pt idx="249">
                  <c:v>76.269348624659685</c:v>
                </c:pt>
                <c:pt idx="250">
                  <c:v>75.54734736262634</c:v>
                </c:pt>
                <c:pt idx="251">
                  <c:v>74.815935585843263</c:v>
                </c:pt>
                <c:pt idx="252">
                  <c:v>74.075236333490494</c:v>
                </c:pt>
                <c:pt idx="253">
                  <c:v>73.325379503865179</c:v>
                </c:pt>
                <c:pt idx="254">
                  <c:v>72.566501974814884</c:v>
                </c:pt>
                <c:pt idx="255">
                  <c:v>71.798747716332613</c:v>
                </c:pt>
                <c:pt idx="256">
                  <c:v>71.022267894844916</c:v>
                </c:pt>
                <c:pt idx="257">
                  <c:v>70.237220968738129</c:v>
                </c:pt>
                <c:pt idx="258">
                  <c:v>69.44377277468142</c:v>
                </c:pt>
                <c:pt idx="259">
                  <c:v>68.642096604323157</c:v>
                </c:pt>
                <c:pt idx="260">
                  <c:v>67.832373270956595</c:v>
                </c:pt>
                <c:pt idx="261">
                  <c:v>67.014791165772181</c:v>
                </c:pt>
                <c:pt idx="262">
                  <c:v>66.189546303337622</c:v>
                </c:pt>
                <c:pt idx="263">
                  <c:v>65.35684235597347</c:v>
                </c:pt>
                <c:pt idx="264">
                  <c:v>64.516890676718006</c:v>
                </c:pt>
                <c:pt idx="265">
                  <c:v>63.669910310607079</c:v>
                </c:pt>
                <c:pt idx="266">
                  <c:v>62.816127994023482</c:v>
                </c:pt>
                <c:pt idx="267">
                  <c:v>61.955778141904936</c:v>
                </c:pt>
                <c:pt idx="268">
                  <c:v>61.089102822632874</c:v>
                </c:pt>
                <c:pt idx="269">
                  <c:v>60.216351720459606</c:v>
                </c:pt>
                <c:pt idx="270">
                  <c:v>59.337782085368055</c:v>
                </c:pt>
                <c:pt idx="271">
                  <c:v>58.45365867029399</c:v>
                </c:pt>
                <c:pt idx="272">
                  <c:v>57.564253655680233</c:v>
                </c:pt>
                <c:pt idx="273">
                  <c:v>56.669846561367571</c:v>
                </c:pt>
                <c:pt idx="274">
                  <c:v>55.770724145866829</c:v>
                </c:pt>
                <c:pt idx="275">
                  <c:v>54.867180293093618</c:v>
                </c:pt>
                <c:pt idx="276">
                  <c:v>53.95951588668504</c:v>
                </c:pt>
                <c:pt idx="277">
                  <c:v>53.048038672053572</c:v>
                </c:pt>
                <c:pt idx="278">
                  <c:v>52.13306310637104</c:v>
                </c:pt>
                <c:pt idx="279">
                  <c:v>51.214910196708864</c:v>
                </c:pt>
                <c:pt idx="280">
                  <c:v>50.293907326596646</c:v>
                </c:pt>
                <c:pt idx="281">
                  <c:v>49.370388071292126</c:v>
                </c:pt>
                <c:pt idx="282">
                  <c:v>48.444692002087741</c:v>
                </c:pt>
                <c:pt idx="283">
                  <c:v>47.517164480007764</c:v>
                </c:pt>
                <c:pt idx="284">
                  <c:v>46.588156439278485</c:v>
                </c:pt>
                <c:pt idx="285">
                  <c:v>45.658024160977995</c:v>
                </c:pt>
                <c:pt idx="286">
                  <c:v>44.727129037297971</c:v>
                </c:pt>
                <c:pt idx="287">
                  <c:v>43.79583732686875</c:v>
                </c:pt>
                <c:pt idx="288">
                  <c:v>42.864519901620803</c:v>
                </c:pt>
                <c:pt idx="289">
                  <c:v>41.933551985670455</c:v>
                </c:pt>
                <c:pt idx="290">
                  <c:v>41.003312886733788</c:v>
                </c:pt>
                <c:pt idx="291">
                  <c:v>40.074185720584381</c:v>
                </c:pt>
                <c:pt idx="292">
                  <c:v>39.146557129080456</c:v>
                </c:pt>
                <c:pt idx="293">
                  <c:v>38.22081699229539</c:v>
                </c:pt>
                <c:pt idx="294">
                  <c:v>37.297358135289358</c:v>
                </c:pt>
                <c:pt idx="295">
                  <c:v>36.376576030065252</c:v>
                </c:pt>
                <c:pt idx="296">
                  <c:v>35.458868493250456</c:v>
                </c:pt>
                <c:pt idx="297">
                  <c:v>34.544635380047303</c:v>
                </c:pt>
                <c:pt idx="298">
                  <c:v>33.634278274990024</c:v>
                </c:pt>
                <c:pt idx="299">
                  <c:v>32.728200180041753</c:v>
                </c:pt>
                <c:pt idx="300">
                  <c:v>31.826805200558482</c:v>
                </c:pt>
                <c:pt idx="301">
                  <c:v>30.930498229637514</c:v>
                </c:pt>
                <c:pt idx="302">
                  <c:v>30.039684631358174</c:v>
                </c:pt>
                <c:pt idx="303">
                  <c:v>29.154769923411369</c:v>
                </c:pt>
                <c:pt idx="304">
                  <c:v>28.276159459600766</c:v>
                </c:pt>
                <c:pt idx="305">
                  <c:v>27.40425811268473</c:v>
                </c:pt>
                <c:pt idx="306">
                  <c:v>26.539469958013257</c:v>
                </c:pt>
                <c:pt idx="307">
                  <c:v>25.682197958396962</c:v>
                </c:pt>
                <c:pt idx="308">
                  <c:v>24.832843650629862</c:v>
                </c:pt>
                <c:pt idx="309">
                  <c:v>23.991806834068836</c:v>
                </c:pt>
                <c:pt idx="310">
                  <c:v>23.159485261654776</c:v>
                </c:pt>
                <c:pt idx="311">
                  <c:v>22.336274333742889</c:v>
                </c:pt>
                <c:pt idx="312">
                  <c:v>21.522566795089585</c:v>
                </c:pt>
                <c:pt idx="313">
                  <c:v>20.718752435325278</c:v>
                </c:pt>
                <c:pt idx="314">
                  <c:v>19.925217793223176</c:v>
                </c:pt>
                <c:pt idx="315">
                  <c:v>19.142345865054846</c:v>
                </c:pt>
                <c:pt idx="316">
                  <c:v>18.370515817305392</c:v>
                </c:pt>
                <c:pt idx="317">
                  <c:v>17.610102704001012</c:v>
                </c:pt>
                <c:pt idx="318">
                  <c:v>16.861477188885146</c:v>
                </c:pt>
                <c:pt idx="319">
                  <c:v>16.12500527265972</c:v>
                </c:pt>
                <c:pt idx="320">
                  <c:v>15.401048025491875</c:v>
                </c:pt>
                <c:pt idx="321">
                  <c:v>14.6899613249686</c:v>
                </c:pt>
                <c:pt idx="322">
                  <c:v>13.992095599665815</c:v>
                </c:pt>
                <c:pt idx="323">
                  <c:v>13.307795578481924</c:v>
                </c:pt>
                <c:pt idx="324">
                  <c:v>12.637400045871674</c:v>
                </c:pt>
                <c:pt idx="325">
                  <c:v>11.981241603100006</c:v>
                </c:pt>
                <c:pt idx="326">
                  <c:v>11.339646435623333</c:v>
                </c:pt>
                <c:pt idx="327">
                  <c:v>10.712934086691225</c:v>
                </c:pt>
                <c:pt idx="328">
                  <c:v>10.101417237249807</c:v>
                </c:pt>
                <c:pt idx="329">
                  <c:v>9.5054014922155563</c:v>
                </c:pt>
                <c:pt idx="330">
                  <c:v>8.9251851731787415</c:v>
                </c:pt>
                <c:pt idx="331">
                  <c:v>8.3610591175832614</c:v>
                </c:pt>
                <c:pt idx="332">
                  <c:v>7.8133064844223439</c:v>
                </c:pt>
                <c:pt idx="333">
                  <c:v>7.2822025664789649</c:v>
                </c:pt>
                <c:pt idx="334">
                  <c:v>6.7680146091331812</c:v>
                </c:pt>
                <c:pt idx="335">
                  <c:v>6.271001635749986</c:v>
                </c:pt>
                <c:pt idx="336">
                  <c:v>5.7914142796551999</c:v>
                </c:pt>
                <c:pt idx="337">
                  <c:v>5.3294946227014375</c:v>
                </c:pt>
                <c:pt idx="338">
                  <c:v>4.8854760404188555</c:v>
                </c:pt>
                <c:pt idx="339">
                  <c:v>4.4595830537434953</c:v>
                </c:pt>
                <c:pt idx="340">
                  <c:v>4.0520311873088106</c:v>
                </c:pt>
                <c:pt idx="341">
                  <c:v>3.6630268342851284</c:v>
                </c:pt>
                <c:pt idx="342">
                  <c:v>3.2927671277464134</c:v>
                </c:pt>
                <c:pt idx="343">
                  <c:v>2.9414398185433237</c:v>
                </c:pt>
                <c:pt idx="344">
                  <c:v>2.6092231596576649</c:v>
                </c:pt>
                <c:pt idx="345">
                  <c:v>2.2962857970130033</c:v>
                </c:pt>
                <c:pt idx="346">
                  <c:v>2.0027866667151892</c:v>
                </c:pt>
                <c:pt idx="347">
                  <c:v>1.7288748986946418</c:v>
                </c:pt>
                <c:pt idx="348">
                  <c:v>1.4746897267236294</c:v>
                </c:pt>
                <c:pt idx="349">
                  <c:v>1.2403604047806063</c:v>
                </c:pt>
                <c:pt idx="350">
                  <c:v>1.02600612973475</c:v>
                </c:pt>
                <c:pt idx="351">
                  <c:v>0.83173597032452717</c:v>
                </c:pt>
                <c:pt idx="352">
                  <c:v>0.65764880240499723</c:v>
                </c:pt>
                <c:pt idx="353">
                  <c:v>0.50383325043992833</c:v>
                </c:pt>
                <c:pt idx="354">
                  <c:v>0.37036763521654631</c:v>
                </c:pt>
                <c:pt idx="355">
                  <c:v>0.25731992776243529</c:v>
                </c:pt>
                <c:pt idx="356">
                  <c:v>0.1647477094457574</c:v>
                </c:pt>
                <c:pt idx="357">
                  <c:v>9.2698138242626932E-2</c:v>
                </c:pt>
                <c:pt idx="358">
                  <c:v>4.1207921157374997E-2</c:v>
                </c:pt>
                <c:pt idx="359">
                  <c:v>1.0303292784108941E-2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3-4960-87AC-01C060CAB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0472"/>
        <c:axId val="199160856"/>
      </c:scatterChart>
      <c:valAx>
        <c:axId val="19916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60856"/>
        <c:crosses val="autoZero"/>
        <c:crossBetween val="midCat"/>
      </c:valAx>
      <c:valAx>
        <c:axId val="19916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60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'2.5 Ecotec_v1'!$E$8:$E$153</c:f>
              <c:numCache>
                <c:formatCode>General</c:formatCode>
                <c:ptCount val="146"/>
                <c:pt idx="0">
                  <c:v>1999.192139</c:v>
                </c:pt>
                <c:pt idx="1">
                  <c:v>1999.6938479999999</c:v>
                </c:pt>
                <c:pt idx="2">
                  <c:v>1999.0998540000001</c:v>
                </c:pt>
                <c:pt idx="3">
                  <c:v>2000.6201169999999</c:v>
                </c:pt>
                <c:pt idx="4">
                  <c:v>2000.9173579999999</c:v>
                </c:pt>
                <c:pt idx="5">
                  <c:v>2000.1395259999999</c:v>
                </c:pt>
                <c:pt idx="6">
                  <c:v>2001.265991</c:v>
                </c:pt>
                <c:pt idx="7">
                  <c:v>1998.900513</c:v>
                </c:pt>
                <c:pt idx="8">
                  <c:v>2000.5390629999999</c:v>
                </c:pt>
                <c:pt idx="9">
                  <c:v>1998.8964840000001</c:v>
                </c:pt>
                <c:pt idx="10">
                  <c:v>2250.1247560000002</c:v>
                </c:pt>
                <c:pt idx="11">
                  <c:v>2250.1708979999999</c:v>
                </c:pt>
                <c:pt idx="12">
                  <c:v>2249.929443</c:v>
                </c:pt>
                <c:pt idx="13">
                  <c:v>2250.080078</c:v>
                </c:pt>
                <c:pt idx="14">
                  <c:v>2250.0354000000002</c:v>
                </c:pt>
                <c:pt idx="15">
                  <c:v>2250.0874020000001</c:v>
                </c:pt>
                <c:pt idx="16">
                  <c:v>2249.9335940000001</c:v>
                </c:pt>
                <c:pt idx="17">
                  <c:v>2250.094971</c:v>
                </c:pt>
                <c:pt idx="18">
                  <c:v>2249.9379880000001</c:v>
                </c:pt>
                <c:pt idx="19">
                  <c:v>2249.8408199999999</c:v>
                </c:pt>
                <c:pt idx="20">
                  <c:v>2249.7687989999999</c:v>
                </c:pt>
                <c:pt idx="21">
                  <c:v>2499.883789</c:v>
                </c:pt>
                <c:pt idx="22">
                  <c:v>2500.0505370000001</c:v>
                </c:pt>
                <c:pt idx="23">
                  <c:v>2500.0415039999998</c:v>
                </c:pt>
                <c:pt idx="24">
                  <c:v>2499.9123540000001</c:v>
                </c:pt>
                <c:pt idx="25">
                  <c:v>2500.1232909999999</c:v>
                </c:pt>
                <c:pt idx="26">
                  <c:v>2499.9702149999998</c:v>
                </c:pt>
                <c:pt idx="27">
                  <c:v>2499.9406739999999</c:v>
                </c:pt>
                <c:pt idx="28">
                  <c:v>2499.9541020000001</c:v>
                </c:pt>
                <c:pt idx="29">
                  <c:v>2499.9663089999999</c:v>
                </c:pt>
                <c:pt idx="30">
                  <c:v>2749.560547</c:v>
                </c:pt>
                <c:pt idx="31">
                  <c:v>2749.9614259999998</c:v>
                </c:pt>
                <c:pt idx="32">
                  <c:v>2749.8366700000001</c:v>
                </c:pt>
                <c:pt idx="33">
                  <c:v>2750.3752439999998</c:v>
                </c:pt>
                <c:pt idx="34">
                  <c:v>2750.1091310000002</c:v>
                </c:pt>
                <c:pt idx="35">
                  <c:v>2749.8874510000001</c:v>
                </c:pt>
                <c:pt idx="36">
                  <c:v>2750.0520019999999</c:v>
                </c:pt>
                <c:pt idx="37">
                  <c:v>2749.9584960000002</c:v>
                </c:pt>
                <c:pt idx="38">
                  <c:v>2750.1347660000001</c:v>
                </c:pt>
                <c:pt idx="39">
                  <c:v>2749.8220209999999</c:v>
                </c:pt>
                <c:pt idx="40">
                  <c:v>2749.9714359999998</c:v>
                </c:pt>
                <c:pt idx="41">
                  <c:v>2750.4479980000001</c:v>
                </c:pt>
                <c:pt idx="42">
                  <c:v>3000.25</c:v>
                </c:pt>
                <c:pt idx="43">
                  <c:v>3000.126953</c:v>
                </c:pt>
                <c:pt idx="44">
                  <c:v>2999.8146969999998</c:v>
                </c:pt>
                <c:pt idx="45">
                  <c:v>2999.8291020000001</c:v>
                </c:pt>
                <c:pt idx="46">
                  <c:v>3000.6965329999998</c:v>
                </c:pt>
                <c:pt idx="47">
                  <c:v>3000.2971189999998</c:v>
                </c:pt>
                <c:pt idx="48">
                  <c:v>2999.9567870000001</c:v>
                </c:pt>
                <c:pt idx="49">
                  <c:v>2999.866943</c:v>
                </c:pt>
                <c:pt idx="50">
                  <c:v>2999.7810060000002</c:v>
                </c:pt>
                <c:pt idx="51">
                  <c:v>3000.1735840000001</c:v>
                </c:pt>
                <c:pt idx="52">
                  <c:v>3000.0529790000001</c:v>
                </c:pt>
                <c:pt idx="53">
                  <c:v>3002.0183109999998</c:v>
                </c:pt>
                <c:pt idx="54">
                  <c:v>1500.1591800000001</c:v>
                </c:pt>
                <c:pt idx="55">
                  <c:v>1499.991211</c:v>
                </c:pt>
                <c:pt idx="56">
                  <c:v>1500.0638429999999</c:v>
                </c:pt>
                <c:pt idx="57">
                  <c:v>1499.8865969999999</c:v>
                </c:pt>
                <c:pt idx="58">
                  <c:v>1500.1217039999999</c:v>
                </c:pt>
                <c:pt idx="59">
                  <c:v>1500.0153809999999</c:v>
                </c:pt>
                <c:pt idx="60">
                  <c:v>1500.0009769999999</c:v>
                </c:pt>
                <c:pt idx="61">
                  <c:v>1500.122192</c:v>
                </c:pt>
                <c:pt idx="62">
                  <c:v>1749.856323</c:v>
                </c:pt>
                <c:pt idx="63">
                  <c:v>1749.866211</c:v>
                </c:pt>
                <c:pt idx="64">
                  <c:v>1750.2094729999999</c:v>
                </c:pt>
                <c:pt idx="65">
                  <c:v>1749.9644780000001</c:v>
                </c:pt>
                <c:pt idx="66">
                  <c:v>1750.0351559999999</c:v>
                </c:pt>
                <c:pt idx="67">
                  <c:v>1750.125</c:v>
                </c:pt>
                <c:pt idx="68">
                  <c:v>1749.982178</c:v>
                </c:pt>
                <c:pt idx="69">
                  <c:v>1750.00647</c:v>
                </c:pt>
                <c:pt idx="70">
                  <c:v>1750.107178</c:v>
                </c:pt>
                <c:pt idx="71">
                  <c:v>1750.17688</c:v>
                </c:pt>
                <c:pt idx="72">
                  <c:v>3500.1115719999998</c:v>
                </c:pt>
                <c:pt idx="73">
                  <c:v>3499.9963379999999</c:v>
                </c:pt>
                <c:pt idx="74">
                  <c:v>3499.9926759999998</c:v>
                </c:pt>
                <c:pt idx="75">
                  <c:v>3500.7368160000001</c:v>
                </c:pt>
                <c:pt idx="76">
                  <c:v>3499.0390630000002</c:v>
                </c:pt>
                <c:pt idx="77">
                  <c:v>3999.9887699999999</c:v>
                </c:pt>
                <c:pt idx="78">
                  <c:v>4000.0410160000001</c:v>
                </c:pt>
                <c:pt idx="79">
                  <c:v>4000.025635</c:v>
                </c:pt>
                <c:pt idx="80">
                  <c:v>4000.0356449999999</c:v>
                </c:pt>
                <c:pt idx="81">
                  <c:v>3999.9296880000002</c:v>
                </c:pt>
                <c:pt idx="82">
                  <c:v>4500.1289059999999</c:v>
                </c:pt>
                <c:pt idx="83">
                  <c:v>4500.2602539999998</c:v>
                </c:pt>
                <c:pt idx="84">
                  <c:v>4499.9252930000002</c:v>
                </c:pt>
                <c:pt idx="85">
                  <c:v>4500.0083009999998</c:v>
                </c:pt>
                <c:pt idx="86">
                  <c:v>4500.1455079999996</c:v>
                </c:pt>
                <c:pt idx="87">
                  <c:v>4500.7089839999999</c:v>
                </c:pt>
                <c:pt idx="88">
                  <c:v>5000.1972660000001</c:v>
                </c:pt>
                <c:pt idx="89">
                  <c:v>4999.7231449999999</c:v>
                </c:pt>
                <c:pt idx="90">
                  <c:v>5000.185547</c:v>
                </c:pt>
                <c:pt idx="91">
                  <c:v>5000.0795900000003</c:v>
                </c:pt>
                <c:pt idx="92">
                  <c:v>5000.080078</c:v>
                </c:pt>
                <c:pt idx="93">
                  <c:v>5001.2973629999997</c:v>
                </c:pt>
                <c:pt idx="94">
                  <c:v>5500.0126950000003</c:v>
                </c:pt>
                <c:pt idx="95">
                  <c:v>5499.9555659999996</c:v>
                </c:pt>
                <c:pt idx="96">
                  <c:v>5500.091797</c:v>
                </c:pt>
                <c:pt idx="97">
                  <c:v>5499.9375</c:v>
                </c:pt>
                <c:pt idx="98">
                  <c:v>5500.1860349999997</c:v>
                </c:pt>
                <c:pt idx="99">
                  <c:v>5999.7744140000004</c:v>
                </c:pt>
                <c:pt idx="100">
                  <c:v>5999.9287109999996</c:v>
                </c:pt>
                <c:pt idx="101">
                  <c:v>6000.1679690000001</c:v>
                </c:pt>
                <c:pt idx="102">
                  <c:v>6000.0522460000002</c:v>
                </c:pt>
                <c:pt idx="103">
                  <c:v>1299.8363039999999</c:v>
                </c:pt>
                <c:pt idx="104">
                  <c:v>1299.913452</c:v>
                </c:pt>
                <c:pt idx="105">
                  <c:v>1299.918457</c:v>
                </c:pt>
                <c:pt idx="106">
                  <c:v>1300.086548</c:v>
                </c:pt>
                <c:pt idx="107">
                  <c:v>1299.9350589999999</c:v>
                </c:pt>
                <c:pt idx="108">
                  <c:v>1299.522217</c:v>
                </c:pt>
                <c:pt idx="109">
                  <c:v>1300.3579099999999</c:v>
                </c:pt>
                <c:pt idx="110">
                  <c:v>1299.8466800000001</c:v>
                </c:pt>
                <c:pt idx="111">
                  <c:v>999.89233400000001</c:v>
                </c:pt>
                <c:pt idx="112">
                  <c:v>1000.229858</c:v>
                </c:pt>
                <c:pt idx="113">
                  <c:v>999.71026600000005</c:v>
                </c:pt>
                <c:pt idx="114">
                  <c:v>1000.145752</c:v>
                </c:pt>
                <c:pt idx="115">
                  <c:v>1000.067749</c:v>
                </c:pt>
                <c:pt idx="116">
                  <c:v>999.89733899999999</c:v>
                </c:pt>
                <c:pt idx="117">
                  <c:v>2500.0747070000002</c:v>
                </c:pt>
                <c:pt idx="118">
                  <c:v>2500.1909179999998</c:v>
                </c:pt>
                <c:pt idx="119">
                  <c:v>2500.0061040000001</c:v>
                </c:pt>
                <c:pt idx="120">
                  <c:v>2750.2392580000001</c:v>
                </c:pt>
                <c:pt idx="121">
                  <c:v>2750.0886230000001</c:v>
                </c:pt>
                <c:pt idx="122">
                  <c:v>3000.2558589999999</c:v>
                </c:pt>
                <c:pt idx="123">
                  <c:v>5999.9462890000004</c:v>
                </c:pt>
                <c:pt idx="124">
                  <c:v>1000.007996</c:v>
                </c:pt>
                <c:pt idx="125">
                  <c:v>1249.3469239999999</c:v>
                </c:pt>
                <c:pt idx="126">
                  <c:v>1500.0740969999999</c:v>
                </c:pt>
                <c:pt idx="127">
                  <c:v>1750.134155</c:v>
                </c:pt>
                <c:pt idx="128">
                  <c:v>1998.9998780000001</c:v>
                </c:pt>
                <c:pt idx="129">
                  <c:v>2250.3940429999998</c:v>
                </c:pt>
                <c:pt idx="130">
                  <c:v>2499.1147460000002</c:v>
                </c:pt>
                <c:pt idx="131">
                  <c:v>2750.0246579999998</c:v>
                </c:pt>
                <c:pt idx="132">
                  <c:v>3000.719971</c:v>
                </c:pt>
                <c:pt idx="133">
                  <c:v>3249.8156739999999</c:v>
                </c:pt>
                <c:pt idx="134">
                  <c:v>3500.625732</c:v>
                </c:pt>
                <c:pt idx="135">
                  <c:v>3750.3134770000001</c:v>
                </c:pt>
                <c:pt idx="136">
                  <c:v>3998.7775879999999</c:v>
                </c:pt>
                <c:pt idx="137">
                  <c:v>4250.125</c:v>
                </c:pt>
                <c:pt idx="138">
                  <c:v>4250.1245120000003</c:v>
                </c:pt>
                <c:pt idx="139">
                  <c:v>4500.8027339999999</c:v>
                </c:pt>
                <c:pt idx="140">
                  <c:v>4751.2661129999997</c:v>
                </c:pt>
                <c:pt idx="141">
                  <c:v>5002.0991210000002</c:v>
                </c:pt>
                <c:pt idx="142">
                  <c:v>5250.0668949999999</c:v>
                </c:pt>
                <c:pt idx="143">
                  <c:v>5500.0991210000002</c:v>
                </c:pt>
                <c:pt idx="144">
                  <c:v>5750.0117190000001</c:v>
                </c:pt>
                <c:pt idx="145">
                  <c:v>6000.4067379999997</c:v>
                </c:pt>
              </c:numCache>
            </c:numRef>
          </c:xVal>
          <c:yVal>
            <c:numRef>
              <c:f>'2.5 Ecotec_v1'!$F$8:$F$153</c:f>
              <c:numCache>
                <c:formatCode>General</c:formatCode>
                <c:ptCount val="146"/>
                <c:pt idx="0">
                  <c:v>0.95914200000000005</c:v>
                </c:pt>
                <c:pt idx="1">
                  <c:v>1.4564239999999999</c:v>
                </c:pt>
                <c:pt idx="2">
                  <c:v>1.9955780000000001</c:v>
                </c:pt>
                <c:pt idx="3">
                  <c:v>2.4657330000000002</c:v>
                </c:pt>
                <c:pt idx="4">
                  <c:v>3.0087060000000001</c:v>
                </c:pt>
                <c:pt idx="5">
                  <c:v>4.0308960000000003</c:v>
                </c:pt>
                <c:pt idx="6">
                  <c:v>5.0137219999999996</c:v>
                </c:pt>
                <c:pt idx="7">
                  <c:v>5.9170109999999996</c:v>
                </c:pt>
                <c:pt idx="8">
                  <c:v>6.970504</c:v>
                </c:pt>
                <c:pt idx="9">
                  <c:v>8.009055</c:v>
                </c:pt>
                <c:pt idx="10">
                  <c:v>1.0498449999999999</c:v>
                </c:pt>
                <c:pt idx="11">
                  <c:v>1.5162439999999999</c:v>
                </c:pt>
                <c:pt idx="12">
                  <c:v>1.9820120000000001</c:v>
                </c:pt>
                <c:pt idx="13">
                  <c:v>2.4489619999999999</c:v>
                </c:pt>
                <c:pt idx="14">
                  <c:v>3.0777939999999999</c:v>
                </c:pt>
                <c:pt idx="15">
                  <c:v>4.0284300000000002</c:v>
                </c:pt>
                <c:pt idx="16">
                  <c:v>5.0004920000000004</c:v>
                </c:pt>
                <c:pt idx="17">
                  <c:v>6.0401350000000003</c:v>
                </c:pt>
                <c:pt idx="18">
                  <c:v>7.0283259999999999</c:v>
                </c:pt>
                <c:pt idx="19">
                  <c:v>8.0553650000000001</c:v>
                </c:pt>
                <c:pt idx="20">
                  <c:v>8.9912349999999996</c:v>
                </c:pt>
                <c:pt idx="21">
                  <c:v>0.98690900000000004</c:v>
                </c:pt>
                <c:pt idx="22">
                  <c:v>2.548959</c:v>
                </c:pt>
                <c:pt idx="23">
                  <c:v>3.0101870000000002</c:v>
                </c:pt>
                <c:pt idx="24">
                  <c:v>4.9864569999999997</c:v>
                </c:pt>
                <c:pt idx="25">
                  <c:v>6.0660679999999996</c:v>
                </c:pt>
                <c:pt idx="26">
                  <c:v>6.968394</c:v>
                </c:pt>
                <c:pt idx="27">
                  <c:v>7.9632909999999999</c:v>
                </c:pt>
                <c:pt idx="28">
                  <c:v>8.9282649999999997</c:v>
                </c:pt>
                <c:pt idx="29">
                  <c:v>10.05941</c:v>
                </c:pt>
                <c:pt idx="30">
                  <c:v>1.0035510000000001</c:v>
                </c:pt>
                <c:pt idx="31">
                  <c:v>1.4524840000000001</c:v>
                </c:pt>
                <c:pt idx="32">
                  <c:v>2.041382</c:v>
                </c:pt>
                <c:pt idx="33">
                  <c:v>3.072546</c:v>
                </c:pt>
                <c:pt idx="34">
                  <c:v>4.0913139999999997</c:v>
                </c:pt>
                <c:pt idx="35">
                  <c:v>4.9901790000000004</c:v>
                </c:pt>
                <c:pt idx="36">
                  <c:v>5.9541659999999998</c:v>
                </c:pt>
                <c:pt idx="37">
                  <c:v>7.031873</c:v>
                </c:pt>
                <c:pt idx="38">
                  <c:v>8.0611110000000004</c:v>
                </c:pt>
                <c:pt idx="39">
                  <c:v>8.9949809999999992</c:v>
                </c:pt>
                <c:pt idx="40">
                  <c:v>10.023861999999999</c:v>
                </c:pt>
                <c:pt idx="41">
                  <c:v>11.037091999999999</c:v>
                </c:pt>
                <c:pt idx="42">
                  <c:v>1.0062260000000001</c:v>
                </c:pt>
                <c:pt idx="43">
                  <c:v>1.5552919999999999</c:v>
                </c:pt>
                <c:pt idx="44">
                  <c:v>1.9391370000000001</c:v>
                </c:pt>
                <c:pt idx="45">
                  <c:v>2.560873</c:v>
                </c:pt>
                <c:pt idx="46">
                  <c:v>3.091313</c:v>
                </c:pt>
                <c:pt idx="47">
                  <c:v>4.0361450000000003</c:v>
                </c:pt>
                <c:pt idx="48">
                  <c:v>5.0613720000000004</c:v>
                </c:pt>
                <c:pt idx="49">
                  <c:v>5.9739000000000004</c:v>
                </c:pt>
                <c:pt idx="50">
                  <c:v>6.9915690000000001</c:v>
                </c:pt>
                <c:pt idx="51">
                  <c:v>8.0894510000000004</c:v>
                </c:pt>
                <c:pt idx="52">
                  <c:v>9.9362680000000001</c:v>
                </c:pt>
                <c:pt idx="53">
                  <c:v>11.097772000000001</c:v>
                </c:pt>
                <c:pt idx="54">
                  <c:v>1.0232270000000001</c:v>
                </c:pt>
                <c:pt idx="55">
                  <c:v>1.469069</c:v>
                </c:pt>
                <c:pt idx="56">
                  <c:v>1.9738830000000001</c:v>
                </c:pt>
                <c:pt idx="57">
                  <c:v>2.5046900000000001</c:v>
                </c:pt>
                <c:pt idx="58">
                  <c:v>2.9398360000000001</c:v>
                </c:pt>
                <c:pt idx="59">
                  <c:v>3.9487809999999999</c:v>
                </c:pt>
                <c:pt idx="60">
                  <c:v>5.0539719999999999</c:v>
                </c:pt>
                <c:pt idx="61">
                  <c:v>5.9782760000000001</c:v>
                </c:pt>
                <c:pt idx="62">
                  <c:v>1.0266690000000001</c:v>
                </c:pt>
                <c:pt idx="63">
                  <c:v>1.5369870000000001</c:v>
                </c:pt>
                <c:pt idx="64">
                  <c:v>2.0141990000000001</c:v>
                </c:pt>
                <c:pt idx="65">
                  <c:v>2.5372870000000001</c:v>
                </c:pt>
                <c:pt idx="66">
                  <c:v>3.0185979999999999</c:v>
                </c:pt>
                <c:pt idx="67">
                  <c:v>4.0507730000000004</c:v>
                </c:pt>
                <c:pt idx="68">
                  <c:v>4.9858729999999998</c:v>
                </c:pt>
                <c:pt idx="69">
                  <c:v>6.0481879999999997</c:v>
                </c:pt>
                <c:pt idx="70">
                  <c:v>6.9497809999999998</c:v>
                </c:pt>
                <c:pt idx="71">
                  <c:v>7.9565520000000003</c:v>
                </c:pt>
                <c:pt idx="72">
                  <c:v>2.0521229999999999</c:v>
                </c:pt>
                <c:pt idx="73">
                  <c:v>4.0277719999999997</c:v>
                </c:pt>
                <c:pt idx="74">
                  <c:v>6.0329740000000003</c:v>
                </c:pt>
                <c:pt idx="75">
                  <c:v>8.0065279999999994</c:v>
                </c:pt>
                <c:pt idx="76">
                  <c:v>10.079252</c:v>
                </c:pt>
                <c:pt idx="77">
                  <c:v>1.939435</c:v>
                </c:pt>
                <c:pt idx="78">
                  <c:v>4.0230189999999997</c:v>
                </c:pt>
                <c:pt idx="79">
                  <c:v>6.0561030000000002</c:v>
                </c:pt>
                <c:pt idx="80">
                  <c:v>7.916226</c:v>
                </c:pt>
                <c:pt idx="81">
                  <c:v>10.099126999999999</c:v>
                </c:pt>
                <c:pt idx="82">
                  <c:v>1.98061</c:v>
                </c:pt>
                <c:pt idx="83">
                  <c:v>4.0050980000000003</c:v>
                </c:pt>
                <c:pt idx="84">
                  <c:v>5.9793779999999996</c:v>
                </c:pt>
                <c:pt idx="85">
                  <c:v>7.9803870000000003</c:v>
                </c:pt>
                <c:pt idx="86">
                  <c:v>9.979196</c:v>
                </c:pt>
                <c:pt idx="87">
                  <c:v>11.921677000000001</c:v>
                </c:pt>
                <c:pt idx="88">
                  <c:v>2.0434649999999999</c:v>
                </c:pt>
                <c:pt idx="89">
                  <c:v>3.9915959999999999</c:v>
                </c:pt>
                <c:pt idx="90">
                  <c:v>6.0724309999999999</c:v>
                </c:pt>
                <c:pt idx="91">
                  <c:v>8.0167059999999992</c:v>
                </c:pt>
                <c:pt idx="92">
                  <c:v>10.04763</c:v>
                </c:pt>
                <c:pt idx="93">
                  <c:v>11.948646999999999</c:v>
                </c:pt>
                <c:pt idx="94">
                  <c:v>2.0092669999999999</c:v>
                </c:pt>
                <c:pt idx="95">
                  <c:v>3.9743390000000001</c:v>
                </c:pt>
                <c:pt idx="96">
                  <c:v>5.9885869999999999</c:v>
                </c:pt>
                <c:pt idx="97">
                  <c:v>8.1134920000000008</c:v>
                </c:pt>
                <c:pt idx="98">
                  <c:v>10.002449</c:v>
                </c:pt>
                <c:pt idx="99">
                  <c:v>1.9481850000000001</c:v>
                </c:pt>
                <c:pt idx="100">
                  <c:v>3.9909919999999999</c:v>
                </c:pt>
                <c:pt idx="101">
                  <c:v>6.0377010000000002</c:v>
                </c:pt>
                <c:pt idx="102">
                  <c:v>7.9241479999999997</c:v>
                </c:pt>
                <c:pt idx="103">
                  <c:v>1.022527</c:v>
                </c:pt>
                <c:pt idx="104">
                  <c:v>1.4567349999999999</c:v>
                </c:pt>
                <c:pt idx="105">
                  <c:v>2.0455640000000002</c:v>
                </c:pt>
                <c:pt idx="106">
                  <c:v>2.5036529999999999</c:v>
                </c:pt>
                <c:pt idx="107">
                  <c:v>2.9419400000000002</c:v>
                </c:pt>
                <c:pt idx="108">
                  <c:v>3.9195509999999998</c:v>
                </c:pt>
                <c:pt idx="109">
                  <c:v>5.0294730000000003</c:v>
                </c:pt>
                <c:pt idx="110">
                  <c:v>5.9484149999999998</c:v>
                </c:pt>
                <c:pt idx="111">
                  <c:v>1.446777</c:v>
                </c:pt>
                <c:pt idx="112">
                  <c:v>1.980259</c:v>
                </c:pt>
                <c:pt idx="113">
                  <c:v>2.4762189999999999</c:v>
                </c:pt>
                <c:pt idx="114">
                  <c:v>2.9315880000000001</c:v>
                </c:pt>
                <c:pt idx="115">
                  <c:v>4.0237020000000001</c:v>
                </c:pt>
                <c:pt idx="116">
                  <c:v>5.0311640000000004</c:v>
                </c:pt>
                <c:pt idx="117">
                  <c:v>1.5299290000000001</c:v>
                </c:pt>
                <c:pt idx="118">
                  <c:v>2.0008880000000002</c:v>
                </c:pt>
                <c:pt idx="119">
                  <c:v>4.005172</c:v>
                </c:pt>
                <c:pt idx="120">
                  <c:v>2.0727730000000002</c:v>
                </c:pt>
                <c:pt idx="121">
                  <c:v>2.553782</c:v>
                </c:pt>
                <c:pt idx="122">
                  <c:v>8.9545490000000001</c:v>
                </c:pt>
                <c:pt idx="123">
                  <c:v>9.2300409999999999</c:v>
                </c:pt>
                <c:pt idx="124">
                  <c:v>5.9671479999999999</c:v>
                </c:pt>
                <c:pt idx="125">
                  <c:v>6.2969169999999997</c:v>
                </c:pt>
                <c:pt idx="126">
                  <c:v>6.7040499999999996</c:v>
                </c:pt>
                <c:pt idx="127">
                  <c:v>7.9557630000000001</c:v>
                </c:pt>
                <c:pt idx="128">
                  <c:v>9.3196519999999996</c:v>
                </c:pt>
                <c:pt idx="129">
                  <c:v>9.6907329999999998</c:v>
                </c:pt>
                <c:pt idx="130">
                  <c:v>10.877969999999999</c:v>
                </c:pt>
                <c:pt idx="131">
                  <c:v>11.775744</c:v>
                </c:pt>
                <c:pt idx="132">
                  <c:v>11.733487</c:v>
                </c:pt>
                <c:pt idx="133">
                  <c:v>11.666491000000001</c:v>
                </c:pt>
                <c:pt idx="134">
                  <c:v>11.707922</c:v>
                </c:pt>
                <c:pt idx="135">
                  <c:v>12.000735000000001</c:v>
                </c:pt>
                <c:pt idx="136">
                  <c:v>12.247750999999999</c:v>
                </c:pt>
                <c:pt idx="137">
                  <c:v>12.603902</c:v>
                </c:pt>
                <c:pt idx="138">
                  <c:v>12.594723999999999</c:v>
                </c:pt>
                <c:pt idx="139">
                  <c:v>12.808966</c:v>
                </c:pt>
                <c:pt idx="140">
                  <c:v>12.573115</c:v>
                </c:pt>
                <c:pt idx="141">
                  <c:v>12.496288</c:v>
                </c:pt>
                <c:pt idx="142">
                  <c:v>12.135401999999999</c:v>
                </c:pt>
                <c:pt idx="143">
                  <c:v>11.988865000000001</c:v>
                </c:pt>
                <c:pt idx="144">
                  <c:v>11.601995000000001</c:v>
                </c:pt>
                <c:pt idx="145">
                  <c:v>11.222389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9-4034-BB10-7F30E7CD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17376"/>
        <c:axId val="376121312"/>
      </c:scatterChart>
      <c:valAx>
        <c:axId val="3761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21312"/>
        <c:crosses val="autoZero"/>
        <c:crossBetween val="midCat"/>
      </c:valAx>
      <c:valAx>
        <c:axId val="376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'2.5 Ecotec_v2'!$AB$5:$AB$365</c:f>
              <c:numCache>
                <c:formatCode>General</c:formatCode>
                <c:ptCount val="361"/>
                <c:pt idx="0">
                  <c:v>0</c:v>
                </c:pt>
                <c:pt idx="1">
                  <c:v>1.0303292784108941E-2</c:v>
                </c:pt>
                <c:pt idx="2">
                  <c:v>4.1207921157374997E-2</c:v>
                </c:pt>
                <c:pt idx="3">
                  <c:v>9.2698138242626932E-2</c:v>
                </c:pt>
                <c:pt idx="4">
                  <c:v>0.164747709445763</c:v>
                </c:pt>
                <c:pt idx="5">
                  <c:v>0.25731992776243529</c:v>
                </c:pt>
                <c:pt idx="6">
                  <c:v>0.37036763521654631</c:v>
                </c:pt>
                <c:pt idx="7">
                  <c:v>0.50383325043991167</c:v>
                </c:pt>
                <c:pt idx="8">
                  <c:v>0.65764880240499157</c:v>
                </c:pt>
                <c:pt idx="9">
                  <c:v>0.83173597032452162</c:v>
                </c:pt>
                <c:pt idx="10">
                  <c:v>1.0260061297347445</c:v>
                </c:pt>
                <c:pt idx="11">
                  <c:v>1.2403604047806063</c:v>
                </c:pt>
                <c:pt idx="12">
                  <c:v>1.4746897267236239</c:v>
                </c:pt>
                <c:pt idx="13">
                  <c:v>1.7288748986946363</c:v>
                </c:pt>
                <c:pt idx="14">
                  <c:v>2.0027866667151892</c:v>
                </c:pt>
                <c:pt idx="15">
                  <c:v>2.2962857970130033</c:v>
                </c:pt>
                <c:pt idx="16">
                  <c:v>2.6092231596576538</c:v>
                </c:pt>
                <c:pt idx="17">
                  <c:v>2.9414398185433348</c:v>
                </c:pt>
                <c:pt idx="18">
                  <c:v>3.2927671277464134</c:v>
                </c:pt>
                <c:pt idx="19">
                  <c:v>3.6630268342851116</c:v>
                </c:pt>
                <c:pt idx="20">
                  <c:v>4.0520311873088106</c:v>
                </c:pt>
                <c:pt idx="21">
                  <c:v>4.4595830537434837</c:v>
                </c:pt>
                <c:pt idx="22">
                  <c:v>4.8854760404188493</c:v>
                </c:pt>
                <c:pt idx="23">
                  <c:v>5.3294946227014153</c:v>
                </c:pt>
                <c:pt idx="24">
                  <c:v>5.7914142796552053</c:v>
                </c:pt>
                <c:pt idx="25">
                  <c:v>6.2710016357499754</c:v>
                </c:pt>
                <c:pt idx="26">
                  <c:v>6.7680146091332034</c:v>
                </c:pt>
                <c:pt idx="27">
                  <c:v>7.2822025664789596</c:v>
                </c:pt>
                <c:pt idx="28">
                  <c:v>7.8133064844223385</c:v>
                </c:pt>
                <c:pt idx="29">
                  <c:v>8.3610591175832667</c:v>
                </c:pt>
                <c:pt idx="30">
                  <c:v>8.9251851731787255</c:v>
                </c:pt>
                <c:pt idx="31">
                  <c:v>9.5054014922155279</c:v>
                </c:pt>
                <c:pt idx="32">
                  <c:v>10.101417237249779</c:v>
                </c:pt>
                <c:pt idx="33">
                  <c:v>10.712934086691225</c:v>
                </c:pt>
                <c:pt idx="34">
                  <c:v>11.339646435623321</c:v>
                </c:pt>
                <c:pt idx="35">
                  <c:v>11.981241603099996</c:v>
                </c:pt>
                <c:pt idx="36">
                  <c:v>12.637400045871669</c:v>
                </c:pt>
                <c:pt idx="37">
                  <c:v>13.307795578481924</c:v>
                </c:pt>
                <c:pt idx="38">
                  <c:v>13.992095599665776</c:v>
                </c:pt>
                <c:pt idx="39">
                  <c:v>14.689961324968582</c:v>
                </c:pt>
                <c:pt idx="40">
                  <c:v>15.401048025491862</c:v>
                </c:pt>
                <c:pt idx="41">
                  <c:v>16.125005272659692</c:v>
                </c:pt>
                <c:pt idx="42">
                  <c:v>16.861477188885146</c:v>
                </c:pt>
                <c:pt idx="43">
                  <c:v>17.610102704001019</c:v>
                </c:pt>
                <c:pt idx="44">
                  <c:v>18.370515817305378</c:v>
                </c:pt>
                <c:pt idx="45">
                  <c:v>19.142345865054835</c:v>
                </c:pt>
                <c:pt idx="46">
                  <c:v>19.925217793223137</c:v>
                </c:pt>
                <c:pt idx="47">
                  <c:v>20.718752435325257</c:v>
                </c:pt>
                <c:pt idx="48">
                  <c:v>21.522566795089546</c:v>
                </c:pt>
                <c:pt idx="49">
                  <c:v>22.336274333742878</c:v>
                </c:pt>
                <c:pt idx="50">
                  <c:v>23.159485261654773</c:v>
                </c:pt>
                <c:pt idx="51">
                  <c:v>23.991806834068836</c:v>
                </c:pt>
                <c:pt idx="52">
                  <c:v>24.832843650629872</c:v>
                </c:pt>
                <c:pt idx="53">
                  <c:v>25.682197958396941</c:v>
                </c:pt>
                <c:pt idx="54">
                  <c:v>26.539469958013228</c:v>
                </c:pt>
                <c:pt idx="55">
                  <c:v>27.404258112684726</c:v>
                </c:pt>
                <c:pt idx="56">
                  <c:v>28.27615945960072</c:v>
                </c:pt>
                <c:pt idx="57">
                  <c:v>29.15476992341134</c:v>
                </c:pt>
                <c:pt idx="58">
                  <c:v>30.039684631358146</c:v>
                </c:pt>
                <c:pt idx="59">
                  <c:v>30.930498229637504</c:v>
                </c:pt>
                <c:pt idx="60">
                  <c:v>31.826805200558482</c:v>
                </c:pt>
                <c:pt idx="61">
                  <c:v>32.728200180041725</c:v>
                </c:pt>
                <c:pt idx="62">
                  <c:v>33.634278274989995</c:v>
                </c:pt>
                <c:pt idx="63">
                  <c:v>34.544635380047303</c:v>
                </c:pt>
                <c:pt idx="64">
                  <c:v>35.458868493250456</c:v>
                </c:pt>
                <c:pt idx="65">
                  <c:v>36.376576030065259</c:v>
                </c:pt>
                <c:pt idx="66">
                  <c:v>37.297358135289379</c:v>
                </c:pt>
                <c:pt idx="67">
                  <c:v>38.220816992295369</c:v>
                </c:pt>
                <c:pt idx="68">
                  <c:v>39.146557129080456</c:v>
                </c:pt>
                <c:pt idx="69">
                  <c:v>40.074185720584325</c:v>
                </c:pt>
                <c:pt idx="70">
                  <c:v>41.003312886733752</c:v>
                </c:pt>
                <c:pt idx="71">
                  <c:v>41.933551985670434</c:v>
                </c:pt>
                <c:pt idx="72">
                  <c:v>42.864519901620795</c:v>
                </c:pt>
                <c:pt idx="73">
                  <c:v>43.79583732686875</c:v>
                </c:pt>
                <c:pt idx="74">
                  <c:v>44.727129037297978</c:v>
                </c:pt>
                <c:pt idx="75">
                  <c:v>45.658024160978016</c:v>
                </c:pt>
                <c:pt idx="76">
                  <c:v>46.588156439278464</c:v>
                </c:pt>
                <c:pt idx="77">
                  <c:v>47.517164480007764</c:v>
                </c:pt>
                <c:pt idx="78">
                  <c:v>48.444692002087699</c:v>
                </c:pt>
                <c:pt idx="79">
                  <c:v>49.370388071292098</c:v>
                </c:pt>
                <c:pt idx="80">
                  <c:v>50.293907326596624</c:v>
                </c:pt>
                <c:pt idx="81">
                  <c:v>51.21491019670885</c:v>
                </c:pt>
                <c:pt idx="82">
                  <c:v>52.133063106371033</c:v>
                </c:pt>
                <c:pt idx="83">
                  <c:v>53.048038672053586</c:v>
                </c:pt>
                <c:pt idx="84">
                  <c:v>53.959515886685018</c:v>
                </c:pt>
                <c:pt idx="85">
                  <c:v>54.867180293093611</c:v>
                </c:pt>
                <c:pt idx="86">
                  <c:v>55.770724145866801</c:v>
                </c:pt>
                <c:pt idx="87">
                  <c:v>56.669846561367571</c:v>
                </c:pt>
                <c:pt idx="88">
                  <c:v>57.564253655680247</c:v>
                </c:pt>
                <c:pt idx="89">
                  <c:v>58.453658670293976</c:v>
                </c:pt>
                <c:pt idx="90">
                  <c:v>59.337782085368033</c:v>
                </c:pt>
                <c:pt idx="91">
                  <c:v>60.216351720459606</c:v>
                </c:pt>
                <c:pt idx="92">
                  <c:v>61.089102822632832</c:v>
                </c:pt>
                <c:pt idx="93">
                  <c:v>61.955778141904894</c:v>
                </c:pt>
                <c:pt idx="94">
                  <c:v>62.816127994023468</c:v>
                </c:pt>
                <c:pt idx="95">
                  <c:v>63.669910310607079</c:v>
                </c:pt>
                <c:pt idx="96">
                  <c:v>64.516890676718006</c:v>
                </c:pt>
                <c:pt idx="97">
                  <c:v>65.35684235597347</c:v>
                </c:pt>
                <c:pt idx="98">
                  <c:v>66.18954630333765</c:v>
                </c:pt>
                <c:pt idx="99">
                  <c:v>67.014791165772181</c:v>
                </c:pt>
                <c:pt idx="100">
                  <c:v>67.832373270956595</c:v>
                </c:pt>
                <c:pt idx="101">
                  <c:v>68.642096604323129</c:v>
                </c:pt>
                <c:pt idx="102">
                  <c:v>69.443772774681392</c:v>
                </c:pt>
                <c:pt idx="103">
                  <c:v>70.237220968738114</c:v>
                </c:pt>
                <c:pt idx="104">
                  <c:v>71.022267894844916</c:v>
                </c:pt>
                <c:pt idx="105">
                  <c:v>71.798747716332613</c:v>
                </c:pt>
                <c:pt idx="106">
                  <c:v>72.566501974814884</c:v>
                </c:pt>
                <c:pt idx="107">
                  <c:v>73.325379503865165</c:v>
                </c:pt>
                <c:pt idx="108">
                  <c:v>74.075236333490494</c:v>
                </c:pt>
                <c:pt idx="109">
                  <c:v>74.815935585843249</c:v>
                </c:pt>
                <c:pt idx="110">
                  <c:v>75.547347362626297</c:v>
                </c:pt>
                <c:pt idx="111">
                  <c:v>76.269348624659671</c:v>
                </c:pt>
                <c:pt idx="112">
                  <c:v>76.981823064087564</c:v>
                </c:pt>
                <c:pt idx="113">
                  <c:v>77.684660969712027</c:v>
                </c:pt>
                <c:pt idx="114">
                  <c:v>78.377759085945215</c:v>
                </c:pt>
                <c:pt idx="115">
                  <c:v>79.061020465875899</c:v>
                </c:pt>
                <c:pt idx="116">
                  <c:v>79.734354318947283</c:v>
                </c:pt>
                <c:pt idx="117">
                  <c:v>80.397675853741518</c:v>
                </c:pt>
                <c:pt idx="118">
                  <c:v>81.050906116364956</c:v>
                </c:pt>
                <c:pt idx="119">
                  <c:v>81.693971824921761</c:v>
                </c:pt>
                <c:pt idx="120">
                  <c:v>82.326805200558482</c:v>
                </c:pt>
                <c:pt idx="121">
                  <c:v>82.949343795552977</c:v>
                </c:pt>
                <c:pt idx="122">
                  <c:v>83.561530318911849</c:v>
                </c:pt>
                <c:pt idx="123">
                  <c:v>84.163312459929074</c:v>
                </c:pt>
                <c:pt idx="124">
                  <c:v>84.754642710146129</c:v>
                </c:pt>
                <c:pt idx="125">
                  <c:v>85.335478184140371</c:v>
                </c:pt>
                <c:pt idx="126">
                  <c:v>85.905780439552998</c:v>
                </c:pt>
                <c:pt idx="127">
                  <c:v>86.465515296753821</c:v>
                </c:pt>
                <c:pt idx="128">
                  <c:v>87.014652658521356</c:v>
                </c:pt>
                <c:pt idx="129">
                  <c:v>87.553166330102428</c:v>
                </c:pt>
                <c:pt idx="130">
                  <c:v>88.081033839995243</c:v>
                </c:pt>
                <c:pt idx="131">
                  <c:v>88.598236261784123</c:v>
                </c:pt>
                <c:pt idx="132">
                  <c:v>89.104758037334221</c:v>
                </c:pt>
                <c:pt idx="133">
                  <c:v>89.60058680163759</c:v>
                </c:pt>
                <c:pt idx="134">
                  <c:v>90.085713209581854</c:v>
                </c:pt>
                <c:pt idx="135">
                  <c:v>90.56013076489613</c:v>
                </c:pt>
                <c:pt idx="136">
                  <c:v>91.023835651509145</c:v>
                </c:pt>
                <c:pt idx="137">
                  <c:v>91.476826567537231</c:v>
                </c:pt>
                <c:pt idx="138">
                  <c:v>91.91910456210195</c:v>
                </c:pt>
                <c:pt idx="139">
                  <c:v>92.350672875159674</c:v>
                </c:pt>
                <c:pt idx="140">
                  <c:v>92.77153678050864</c:v>
                </c:pt>
                <c:pt idx="141">
                  <c:v>93.181703432122632</c:v>
                </c:pt>
                <c:pt idx="142">
                  <c:v>93.581181713944702</c:v>
                </c:pt>
                <c:pt idx="143">
                  <c:v>93.96998209325848</c:v>
                </c:pt>
                <c:pt idx="144">
                  <c:v>94.348116477741371</c:v>
                </c:pt>
                <c:pt idx="145">
                  <c:v>94.71559807628816</c:v>
                </c:pt>
                <c:pt idx="146">
                  <c:v>95.072441263682521</c:v>
                </c:pt>
                <c:pt idx="147">
                  <c:v>95.418661449179055</c:v>
                </c:pt>
                <c:pt idx="148">
                  <c:v>95.754274949048792</c:v>
                </c:pt>
                <c:pt idx="149">
                  <c:v>96.079298863128869</c:v>
                </c:pt>
                <c:pt idx="150">
                  <c:v>96.393750955407043</c:v>
                </c:pt>
                <c:pt idx="151">
                  <c:v>96.697649538662233</c:v>
                </c:pt>
                <c:pt idx="152">
                  <c:v>96.991013363173948</c:v>
                </c:pt>
                <c:pt idx="153">
                  <c:v>97.273861509504115</c:v>
                </c:pt>
                <c:pt idx="154">
                  <c:v>97.546213285349054</c:v>
                </c:pt>
                <c:pt idx="155">
                  <c:v>97.808088126451622</c:v>
                </c:pt>
                <c:pt idx="156">
                  <c:v>98.059505501557894</c:v>
                </c:pt>
                <c:pt idx="157">
                  <c:v>98.300484821397873</c:v>
                </c:pt>
                <c:pt idx="158">
                  <c:v>98.531045351664375</c:v>
                </c:pt>
                <c:pt idx="159">
                  <c:v>98.751206129960849</c:v>
                </c:pt>
                <c:pt idx="160">
                  <c:v>98.960985886685563</c:v>
                </c:pt>
                <c:pt idx="161">
                  <c:v>99.160402969816104</c:v>
                </c:pt>
                <c:pt idx="162">
                  <c:v>99.349475273556919</c:v>
                </c:pt>
                <c:pt idx="163">
                  <c:v>99.528220170809917</c:v>
                </c:pt>
                <c:pt idx="164">
                  <c:v>99.696654449427854</c:v>
                </c:pt>
                <c:pt idx="165">
                  <c:v>99.854794252208904</c:v>
                </c:pt>
                <c:pt idx="166">
                  <c:v>100.00265502059082</c:v>
                </c:pt>
                <c:pt idx="167">
                  <c:v>100.1402514420034</c:v>
                </c:pt>
                <c:pt idx="168">
                  <c:v>100.267597400838</c:v>
                </c:pt>
                <c:pt idx="169">
                  <c:v>100.38470593299466</c:v>
                </c:pt>
                <c:pt idx="170">
                  <c:v>100.49158918396776</c:v>
                </c:pt>
                <c:pt idx="171">
                  <c:v>100.58825837043344</c:v>
                </c:pt>
                <c:pt idx="172">
                  <c:v>100.67472374530358</c:v>
                </c:pt>
                <c:pt idx="173">
                  <c:v>100.75099456621344</c:v>
                </c:pt>
                <c:pt idx="174">
                  <c:v>100.81707906741215</c:v>
                </c:pt>
                <c:pt idx="175">
                  <c:v>100.87298443502873</c:v>
                </c:pt>
                <c:pt idx="176">
                  <c:v>100.91871678568801</c:v>
                </c:pt>
                <c:pt idx="177">
                  <c:v>100.95428114845458</c:v>
                </c:pt>
                <c:pt idx="178">
                  <c:v>100.97968145008605</c:v>
                </c:pt>
                <c:pt idx="179">
                  <c:v>100.99492050357964</c:v>
                </c:pt>
                <c:pt idx="180">
                  <c:v>101</c:v>
                </c:pt>
                <c:pt idx="181">
                  <c:v>100.99492050357964</c:v>
                </c:pt>
                <c:pt idx="182">
                  <c:v>100.97968145008605</c:v>
                </c:pt>
                <c:pt idx="183">
                  <c:v>100.95428114845458</c:v>
                </c:pt>
                <c:pt idx="184">
                  <c:v>100.91871678568802</c:v>
                </c:pt>
                <c:pt idx="185">
                  <c:v>100.87298443502873</c:v>
                </c:pt>
                <c:pt idx="186">
                  <c:v>100.81707906741217</c:v>
                </c:pt>
                <c:pt idx="187">
                  <c:v>100.75099456621344</c:v>
                </c:pt>
                <c:pt idx="188">
                  <c:v>100.67472374530358</c:v>
                </c:pt>
                <c:pt idx="189">
                  <c:v>100.58825837043344</c:v>
                </c:pt>
                <c:pt idx="190">
                  <c:v>100.49158918396776</c:v>
                </c:pt>
                <c:pt idx="191">
                  <c:v>100.38470593299466</c:v>
                </c:pt>
                <c:pt idx="192">
                  <c:v>100.267597400838</c:v>
                </c:pt>
                <c:pt idx="193">
                  <c:v>100.1402514420034</c:v>
                </c:pt>
                <c:pt idx="194">
                  <c:v>100.00265502059082</c:v>
                </c:pt>
                <c:pt idx="195">
                  <c:v>99.854794252208919</c:v>
                </c:pt>
                <c:pt idx="196">
                  <c:v>99.696654449427868</c:v>
                </c:pt>
                <c:pt idx="197">
                  <c:v>99.528220170809917</c:v>
                </c:pt>
                <c:pt idx="198">
                  <c:v>99.349475273556919</c:v>
                </c:pt>
                <c:pt idx="199">
                  <c:v>99.160402969816104</c:v>
                </c:pt>
                <c:pt idx="200">
                  <c:v>98.960985886685563</c:v>
                </c:pt>
                <c:pt idx="201">
                  <c:v>98.751206129960849</c:v>
                </c:pt>
                <c:pt idx="202">
                  <c:v>98.531045351664375</c:v>
                </c:pt>
                <c:pt idx="203">
                  <c:v>98.300484821397902</c:v>
                </c:pt>
                <c:pt idx="204">
                  <c:v>98.059505501557908</c:v>
                </c:pt>
                <c:pt idx="205">
                  <c:v>97.808088126451622</c:v>
                </c:pt>
                <c:pt idx="206">
                  <c:v>97.546213285349069</c:v>
                </c:pt>
                <c:pt idx="207">
                  <c:v>97.27386150950413</c:v>
                </c:pt>
                <c:pt idx="208">
                  <c:v>96.991013363173963</c:v>
                </c:pt>
                <c:pt idx="209">
                  <c:v>96.697649538662247</c:v>
                </c:pt>
                <c:pt idx="210">
                  <c:v>96.393750955407029</c:v>
                </c:pt>
                <c:pt idx="211">
                  <c:v>96.079298863128869</c:v>
                </c:pt>
                <c:pt idx="212">
                  <c:v>95.754274949048806</c:v>
                </c:pt>
                <c:pt idx="213">
                  <c:v>95.418661449179055</c:v>
                </c:pt>
                <c:pt idx="214">
                  <c:v>95.072441263682535</c:v>
                </c:pt>
                <c:pt idx="215">
                  <c:v>94.715598076288174</c:v>
                </c:pt>
                <c:pt idx="216">
                  <c:v>94.348116477741371</c:v>
                </c:pt>
                <c:pt idx="217">
                  <c:v>93.969982093258494</c:v>
                </c:pt>
                <c:pt idx="218">
                  <c:v>93.581181713944716</c:v>
                </c:pt>
                <c:pt idx="219">
                  <c:v>93.181703432122646</c:v>
                </c:pt>
                <c:pt idx="220">
                  <c:v>92.77153678050864</c:v>
                </c:pt>
                <c:pt idx="221">
                  <c:v>92.350672875159688</c:v>
                </c:pt>
                <c:pt idx="222">
                  <c:v>91.919104562101964</c:v>
                </c:pt>
                <c:pt idx="223">
                  <c:v>91.476826567537245</c:v>
                </c:pt>
                <c:pt idx="224">
                  <c:v>91.023835651509145</c:v>
                </c:pt>
                <c:pt idx="225">
                  <c:v>90.560130764896144</c:v>
                </c:pt>
                <c:pt idx="226">
                  <c:v>90.085713209581897</c:v>
                </c:pt>
                <c:pt idx="227">
                  <c:v>89.600586801637633</c:v>
                </c:pt>
                <c:pt idx="228">
                  <c:v>89.104758037334236</c:v>
                </c:pt>
                <c:pt idx="229">
                  <c:v>88.598236261784137</c:v>
                </c:pt>
                <c:pt idx="230">
                  <c:v>88.081033839995257</c:v>
                </c:pt>
                <c:pt idx="231">
                  <c:v>87.553166330102428</c:v>
                </c:pt>
                <c:pt idx="232">
                  <c:v>87.014652658521356</c:v>
                </c:pt>
                <c:pt idx="233">
                  <c:v>86.465515296753807</c:v>
                </c:pt>
                <c:pt idx="234">
                  <c:v>85.905780439553027</c:v>
                </c:pt>
                <c:pt idx="235">
                  <c:v>85.335478184140385</c:v>
                </c:pt>
                <c:pt idx="236">
                  <c:v>84.754642710146157</c:v>
                </c:pt>
                <c:pt idx="237">
                  <c:v>84.163312459929074</c:v>
                </c:pt>
                <c:pt idx="238">
                  <c:v>83.561530318911849</c:v>
                </c:pt>
                <c:pt idx="239">
                  <c:v>82.949343795552991</c:v>
                </c:pt>
                <c:pt idx="240">
                  <c:v>82.32680520055851</c:v>
                </c:pt>
                <c:pt idx="241">
                  <c:v>81.693971824921746</c:v>
                </c:pt>
                <c:pt idx="242">
                  <c:v>81.05090611636497</c:v>
                </c:pt>
                <c:pt idx="243">
                  <c:v>80.397675853741532</c:v>
                </c:pt>
                <c:pt idx="244">
                  <c:v>79.734354318947311</c:v>
                </c:pt>
                <c:pt idx="245">
                  <c:v>79.061020465875927</c:v>
                </c:pt>
                <c:pt idx="246">
                  <c:v>78.377759085945215</c:v>
                </c:pt>
                <c:pt idx="247">
                  <c:v>77.684660969712041</c:v>
                </c:pt>
                <c:pt idx="248">
                  <c:v>76.981823064087564</c:v>
                </c:pt>
                <c:pt idx="249">
                  <c:v>76.269348624659685</c:v>
                </c:pt>
                <c:pt idx="250">
                  <c:v>75.54734736262634</c:v>
                </c:pt>
                <c:pt idx="251">
                  <c:v>74.815935585843263</c:v>
                </c:pt>
                <c:pt idx="252">
                  <c:v>74.075236333490494</c:v>
                </c:pt>
                <c:pt idx="253">
                  <c:v>73.325379503865179</c:v>
                </c:pt>
                <c:pt idx="254">
                  <c:v>72.566501974814884</c:v>
                </c:pt>
                <c:pt idx="255">
                  <c:v>71.798747716332613</c:v>
                </c:pt>
                <c:pt idx="256">
                  <c:v>71.022267894844916</c:v>
                </c:pt>
                <c:pt idx="257">
                  <c:v>70.237220968738129</c:v>
                </c:pt>
                <c:pt idx="258">
                  <c:v>69.44377277468142</c:v>
                </c:pt>
                <c:pt idx="259">
                  <c:v>68.642096604323157</c:v>
                </c:pt>
                <c:pt idx="260">
                  <c:v>67.832373270956595</c:v>
                </c:pt>
                <c:pt idx="261">
                  <c:v>67.014791165772181</c:v>
                </c:pt>
                <c:pt idx="262">
                  <c:v>66.189546303337622</c:v>
                </c:pt>
                <c:pt idx="263">
                  <c:v>65.35684235597347</c:v>
                </c:pt>
                <c:pt idx="264">
                  <c:v>64.516890676718006</c:v>
                </c:pt>
                <c:pt idx="265">
                  <c:v>63.669910310607079</c:v>
                </c:pt>
                <c:pt idx="266">
                  <c:v>62.816127994023482</c:v>
                </c:pt>
                <c:pt idx="267">
                  <c:v>61.955778141904936</c:v>
                </c:pt>
                <c:pt idx="268">
                  <c:v>61.089102822632874</c:v>
                </c:pt>
                <c:pt idx="269">
                  <c:v>60.216351720459606</c:v>
                </c:pt>
                <c:pt idx="270">
                  <c:v>59.337782085368055</c:v>
                </c:pt>
                <c:pt idx="271">
                  <c:v>58.45365867029399</c:v>
                </c:pt>
                <c:pt idx="272">
                  <c:v>57.564253655680233</c:v>
                </c:pt>
                <c:pt idx="273">
                  <c:v>56.669846561367571</c:v>
                </c:pt>
                <c:pt idx="274">
                  <c:v>55.770724145866829</c:v>
                </c:pt>
                <c:pt idx="275">
                  <c:v>54.867180293093618</c:v>
                </c:pt>
                <c:pt idx="276">
                  <c:v>53.95951588668504</c:v>
                </c:pt>
                <c:pt idx="277">
                  <c:v>53.048038672053572</c:v>
                </c:pt>
                <c:pt idx="278">
                  <c:v>52.13306310637104</c:v>
                </c:pt>
                <c:pt idx="279">
                  <c:v>51.214910196708864</c:v>
                </c:pt>
                <c:pt idx="280">
                  <c:v>50.293907326596646</c:v>
                </c:pt>
                <c:pt idx="281">
                  <c:v>49.370388071292126</c:v>
                </c:pt>
                <c:pt idx="282">
                  <c:v>48.444692002087741</c:v>
                </c:pt>
                <c:pt idx="283">
                  <c:v>47.517164480007764</c:v>
                </c:pt>
                <c:pt idx="284">
                  <c:v>46.588156439278485</c:v>
                </c:pt>
                <c:pt idx="285">
                  <c:v>45.658024160977995</c:v>
                </c:pt>
                <c:pt idx="286">
                  <c:v>44.727129037297971</c:v>
                </c:pt>
                <c:pt idx="287">
                  <c:v>43.79583732686875</c:v>
                </c:pt>
                <c:pt idx="288">
                  <c:v>42.864519901620803</c:v>
                </c:pt>
                <c:pt idx="289">
                  <c:v>41.933551985670455</c:v>
                </c:pt>
                <c:pt idx="290">
                  <c:v>41.003312886733788</c:v>
                </c:pt>
                <c:pt idx="291">
                  <c:v>40.074185720584381</c:v>
                </c:pt>
                <c:pt idx="292">
                  <c:v>39.146557129080456</c:v>
                </c:pt>
                <c:pt idx="293">
                  <c:v>38.22081699229539</c:v>
                </c:pt>
                <c:pt idx="294">
                  <c:v>37.297358135289358</c:v>
                </c:pt>
                <c:pt idx="295">
                  <c:v>36.376576030065252</c:v>
                </c:pt>
                <c:pt idx="296">
                  <c:v>35.458868493250456</c:v>
                </c:pt>
                <c:pt idx="297">
                  <c:v>34.544635380047303</c:v>
                </c:pt>
                <c:pt idx="298">
                  <c:v>33.634278274990024</c:v>
                </c:pt>
                <c:pt idx="299">
                  <c:v>32.728200180041753</c:v>
                </c:pt>
                <c:pt idx="300">
                  <c:v>31.826805200558482</c:v>
                </c:pt>
                <c:pt idx="301">
                  <c:v>30.930498229637514</c:v>
                </c:pt>
                <c:pt idx="302">
                  <c:v>30.039684631358174</c:v>
                </c:pt>
                <c:pt idx="303">
                  <c:v>29.154769923411369</c:v>
                </c:pt>
                <c:pt idx="304">
                  <c:v>28.276159459600766</c:v>
                </c:pt>
                <c:pt idx="305">
                  <c:v>27.40425811268473</c:v>
                </c:pt>
                <c:pt idx="306">
                  <c:v>26.539469958013257</c:v>
                </c:pt>
                <c:pt idx="307">
                  <c:v>25.682197958396962</c:v>
                </c:pt>
                <c:pt idx="308">
                  <c:v>24.832843650629862</c:v>
                </c:pt>
                <c:pt idx="309">
                  <c:v>23.991806834068836</c:v>
                </c:pt>
                <c:pt idx="310">
                  <c:v>23.159485261654776</c:v>
                </c:pt>
                <c:pt idx="311">
                  <c:v>22.336274333742889</c:v>
                </c:pt>
                <c:pt idx="312">
                  <c:v>21.522566795089585</c:v>
                </c:pt>
                <c:pt idx="313">
                  <c:v>20.718752435325278</c:v>
                </c:pt>
                <c:pt idx="314">
                  <c:v>19.925217793223176</c:v>
                </c:pt>
                <c:pt idx="315">
                  <c:v>19.142345865054846</c:v>
                </c:pt>
                <c:pt idx="316">
                  <c:v>18.370515817305392</c:v>
                </c:pt>
                <c:pt idx="317">
                  <c:v>17.610102704001012</c:v>
                </c:pt>
                <c:pt idx="318">
                  <c:v>16.861477188885146</c:v>
                </c:pt>
                <c:pt idx="319">
                  <c:v>16.12500527265972</c:v>
                </c:pt>
                <c:pt idx="320">
                  <c:v>15.401048025491875</c:v>
                </c:pt>
                <c:pt idx="321">
                  <c:v>14.6899613249686</c:v>
                </c:pt>
                <c:pt idx="322">
                  <c:v>13.992095599665815</c:v>
                </c:pt>
                <c:pt idx="323">
                  <c:v>13.307795578481924</c:v>
                </c:pt>
                <c:pt idx="324">
                  <c:v>12.637400045871674</c:v>
                </c:pt>
                <c:pt idx="325">
                  <c:v>11.981241603100006</c:v>
                </c:pt>
                <c:pt idx="326">
                  <c:v>11.339646435623333</c:v>
                </c:pt>
                <c:pt idx="327">
                  <c:v>10.712934086691225</c:v>
                </c:pt>
                <c:pt idx="328">
                  <c:v>10.101417237249807</c:v>
                </c:pt>
                <c:pt idx="329">
                  <c:v>9.5054014922155563</c:v>
                </c:pt>
                <c:pt idx="330">
                  <c:v>8.9251851731787415</c:v>
                </c:pt>
                <c:pt idx="331">
                  <c:v>8.3610591175832614</c:v>
                </c:pt>
                <c:pt idx="332">
                  <c:v>7.8133064844223439</c:v>
                </c:pt>
                <c:pt idx="333">
                  <c:v>7.2822025664789649</c:v>
                </c:pt>
                <c:pt idx="334">
                  <c:v>6.7680146091331812</c:v>
                </c:pt>
                <c:pt idx="335">
                  <c:v>6.271001635749986</c:v>
                </c:pt>
                <c:pt idx="336">
                  <c:v>5.7914142796551999</c:v>
                </c:pt>
                <c:pt idx="337">
                  <c:v>5.3294946227014375</c:v>
                </c:pt>
                <c:pt idx="338">
                  <c:v>4.8854760404188555</c:v>
                </c:pt>
                <c:pt idx="339">
                  <c:v>4.4595830537434953</c:v>
                </c:pt>
                <c:pt idx="340">
                  <c:v>4.0520311873088106</c:v>
                </c:pt>
                <c:pt idx="341">
                  <c:v>3.6630268342851284</c:v>
                </c:pt>
                <c:pt idx="342">
                  <c:v>3.2927671277464134</c:v>
                </c:pt>
                <c:pt idx="343">
                  <c:v>2.9414398185433237</c:v>
                </c:pt>
                <c:pt idx="344">
                  <c:v>2.6092231596576649</c:v>
                </c:pt>
                <c:pt idx="345">
                  <c:v>2.2962857970130033</c:v>
                </c:pt>
                <c:pt idx="346">
                  <c:v>2.0027866667151892</c:v>
                </c:pt>
                <c:pt idx="347">
                  <c:v>1.7288748986946418</c:v>
                </c:pt>
                <c:pt idx="348">
                  <c:v>1.4746897267236294</c:v>
                </c:pt>
                <c:pt idx="349">
                  <c:v>1.2403604047806063</c:v>
                </c:pt>
                <c:pt idx="350">
                  <c:v>1.02600612973475</c:v>
                </c:pt>
                <c:pt idx="351">
                  <c:v>0.83173597032452717</c:v>
                </c:pt>
                <c:pt idx="352">
                  <c:v>0.65764880240499723</c:v>
                </c:pt>
                <c:pt idx="353">
                  <c:v>0.50383325043992833</c:v>
                </c:pt>
                <c:pt idx="354">
                  <c:v>0.37036763521654631</c:v>
                </c:pt>
                <c:pt idx="355">
                  <c:v>0.25731992776243529</c:v>
                </c:pt>
                <c:pt idx="356">
                  <c:v>0.1647477094457574</c:v>
                </c:pt>
                <c:pt idx="357">
                  <c:v>9.2698138242626932E-2</c:v>
                </c:pt>
                <c:pt idx="358">
                  <c:v>4.1207921157374997E-2</c:v>
                </c:pt>
                <c:pt idx="359">
                  <c:v>1.0303292784108941E-2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8-4540-8FB0-8AADC3F6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69584"/>
        <c:axId val="292069968"/>
      </c:scatterChart>
      <c:valAx>
        <c:axId val="29206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2069968"/>
        <c:crosses val="autoZero"/>
        <c:crossBetween val="midCat"/>
      </c:valAx>
      <c:valAx>
        <c:axId val="29206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6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'2.5 Ecotec_v3'!$AB$5:$AB$365</c:f>
              <c:numCache>
                <c:formatCode>General</c:formatCode>
                <c:ptCount val="361"/>
                <c:pt idx="0">
                  <c:v>0</c:v>
                </c:pt>
                <c:pt idx="1">
                  <c:v>1.0303292784108941E-2</c:v>
                </c:pt>
                <c:pt idx="2">
                  <c:v>4.1207921157374997E-2</c:v>
                </c:pt>
                <c:pt idx="3">
                  <c:v>9.2698138242626932E-2</c:v>
                </c:pt>
                <c:pt idx="4">
                  <c:v>0.164747709445763</c:v>
                </c:pt>
                <c:pt idx="5">
                  <c:v>0.25731992776243529</c:v>
                </c:pt>
                <c:pt idx="6">
                  <c:v>0.37036763521654631</c:v>
                </c:pt>
                <c:pt idx="7">
                  <c:v>0.50383325043991167</c:v>
                </c:pt>
                <c:pt idx="8">
                  <c:v>0.65764880240499157</c:v>
                </c:pt>
                <c:pt idx="9">
                  <c:v>0.83173597032452162</c:v>
                </c:pt>
                <c:pt idx="10">
                  <c:v>1.0260061297347445</c:v>
                </c:pt>
                <c:pt idx="11">
                  <c:v>1.2403604047806063</c:v>
                </c:pt>
                <c:pt idx="12">
                  <c:v>1.4746897267236239</c:v>
                </c:pt>
                <c:pt idx="13">
                  <c:v>1.7288748986946363</c:v>
                </c:pt>
                <c:pt idx="14">
                  <c:v>2.0027866667151892</c:v>
                </c:pt>
                <c:pt idx="15">
                  <c:v>2.2962857970130033</c:v>
                </c:pt>
                <c:pt idx="16">
                  <c:v>2.6092231596576538</c:v>
                </c:pt>
                <c:pt idx="17">
                  <c:v>2.9414398185433348</c:v>
                </c:pt>
                <c:pt idx="18">
                  <c:v>3.2927671277464134</c:v>
                </c:pt>
                <c:pt idx="19">
                  <c:v>3.6630268342851116</c:v>
                </c:pt>
                <c:pt idx="20">
                  <c:v>4.0520311873088106</c:v>
                </c:pt>
                <c:pt idx="21">
                  <c:v>4.4595830537434837</c:v>
                </c:pt>
                <c:pt idx="22">
                  <c:v>4.8854760404188493</c:v>
                </c:pt>
                <c:pt idx="23">
                  <c:v>5.3294946227014153</c:v>
                </c:pt>
                <c:pt idx="24">
                  <c:v>5.7914142796552053</c:v>
                </c:pt>
                <c:pt idx="25">
                  <c:v>6.2710016357499754</c:v>
                </c:pt>
                <c:pt idx="26">
                  <c:v>6.7680146091332034</c:v>
                </c:pt>
                <c:pt idx="27">
                  <c:v>7.2822025664789596</c:v>
                </c:pt>
                <c:pt idx="28">
                  <c:v>7.8133064844223385</c:v>
                </c:pt>
                <c:pt idx="29">
                  <c:v>8.3610591175832667</c:v>
                </c:pt>
                <c:pt idx="30">
                  <c:v>8.9251851731787255</c:v>
                </c:pt>
                <c:pt idx="31">
                  <c:v>9.5054014922155279</c:v>
                </c:pt>
                <c:pt idx="32">
                  <c:v>10.101417237249779</c:v>
                </c:pt>
                <c:pt idx="33">
                  <c:v>10.712934086691225</c:v>
                </c:pt>
                <c:pt idx="34">
                  <c:v>11.339646435623321</c:v>
                </c:pt>
                <c:pt idx="35">
                  <c:v>11.981241603099996</c:v>
                </c:pt>
                <c:pt idx="36">
                  <c:v>12.637400045871669</c:v>
                </c:pt>
                <c:pt idx="37">
                  <c:v>13.307795578481924</c:v>
                </c:pt>
                <c:pt idx="38">
                  <c:v>13.992095599665776</c:v>
                </c:pt>
                <c:pt idx="39">
                  <c:v>14.689961324968582</c:v>
                </c:pt>
                <c:pt idx="40">
                  <c:v>15.401048025491862</c:v>
                </c:pt>
                <c:pt idx="41">
                  <c:v>16.125005272659692</c:v>
                </c:pt>
                <c:pt idx="42">
                  <c:v>16.861477188885146</c:v>
                </c:pt>
                <c:pt idx="43">
                  <c:v>17.610102704001019</c:v>
                </c:pt>
                <c:pt idx="44">
                  <c:v>18.370515817305378</c:v>
                </c:pt>
                <c:pt idx="45">
                  <c:v>19.142345865054835</c:v>
                </c:pt>
                <c:pt idx="46">
                  <c:v>19.925217793223137</c:v>
                </c:pt>
                <c:pt idx="47">
                  <c:v>20.718752435325257</c:v>
                </c:pt>
                <c:pt idx="48">
                  <c:v>21.522566795089546</c:v>
                </c:pt>
                <c:pt idx="49">
                  <c:v>22.336274333742878</c:v>
                </c:pt>
                <c:pt idx="50">
                  <c:v>23.159485261654773</c:v>
                </c:pt>
                <c:pt idx="51">
                  <c:v>23.991806834068836</c:v>
                </c:pt>
                <c:pt idx="52">
                  <c:v>24.832843650629872</c:v>
                </c:pt>
                <c:pt idx="53">
                  <c:v>25.682197958396941</c:v>
                </c:pt>
                <c:pt idx="54">
                  <c:v>26.539469958013228</c:v>
                </c:pt>
                <c:pt idx="55">
                  <c:v>27.404258112684726</c:v>
                </c:pt>
                <c:pt idx="56">
                  <c:v>28.27615945960072</c:v>
                </c:pt>
                <c:pt idx="57">
                  <c:v>29.15476992341134</c:v>
                </c:pt>
                <c:pt idx="58">
                  <c:v>30.039684631358146</c:v>
                </c:pt>
                <c:pt idx="59">
                  <c:v>30.930498229637504</c:v>
                </c:pt>
                <c:pt idx="60">
                  <c:v>31.826805200558482</c:v>
                </c:pt>
                <c:pt idx="61">
                  <c:v>32.728200180041725</c:v>
                </c:pt>
                <c:pt idx="62">
                  <c:v>33.634278274989995</c:v>
                </c:pt>
                <c:pt idx="63">
                  <c:v>34.544635380047303</c:v>
                </c:pt>
                <c:pt idx="64">
                  <c:v>35.458868493250456</c:v>
                </c:pt>
                <c:pt idx="65">
                  <c:v>36.376576030065259</c:v>
                </c:pt>
                <c:pt idx="66">
                  <c:v>37.297358135289379</c:v>
                </c:pt>
                <c:pt idx="67">
                  <c:v>38.220816992295369</c:v>
                </c:pt>
                <c:pt idx="68">
                  <c:v>39.146557129080456</c:v>
                </c:pt>
                <c:pt idx="69">
                  <c:v>40.074185720584325</c:v>
                </c:pt>
                <c:pt idx="70">
                  <c:v>41.003312886733752</c:v>
                </c:pt>
                <c:pt idx="71">
                  <c:v>41.933551985670434</c:v>
                </c:pt>
                <c:pt idx="72">
                  <c:v>42.864519901620795</c:v>
                </c:pt>
                <c:pt idx="73">
                  <c:v>43.79583732686875</c:v>
                </c:pt>
                <c:pt idx="74">
                  <c:v>44.727129037297978</c:v>
                </c:pt>
                <c:pt idx="75">
                  <c:v>45.658024160978016</c:v>
                </c:pt>
                <c:pt idx="76">
                  <c:v>46.588156439278464</c:v>
                </c:pt>
                <c:pt idx="77">
                  <c:v>47.517164480007764</c:v>
                </c:pt>
                <c:pt idx="78">
                  <c:v>48.444692002087699</c:v>
                </c:pt>
                <c:pt idx="79">
                  <c:v>49.370388071292098</c:v>
                </c:pt>
                <c:pt idx="80">
                  <c:v>50.293907326596624</c:v>
                </c:pt>
                <c:pt idx="81">
                  <c:v>51.21491019670885</c:v>
                </c:pt>
                <c:pt idx="82">
                  <c:v>52.133063106371033</c:v>
                </c:pt>
                <c:pt idx="83">
                  <c:v>53.048038672053586</c:v>
                </c:pt>
                <c:pt idx="84">
                  <c:v>53.959515886685018</c:v>
                </c:pt>
                <c:pt idx="85">
                  <c:v>54.867180293093611</c:v>
                </c:pt>
                <c:pt idx="86">
                  <c:v>55.770724145866801</c:v>
                </c:pt>
                <c:pt idx="87">
                  <c:v>56.669846561367571</c:v>
                </c:pt>
                <c:pt idx="88">
                  <c:v>57.564253655680247</c:v>
                </c:pt>
                <c:pt idx="89">
                  <c:v>58.453658670293976</c:v>
                </c:pt>
                <c:pt idx="90">
                  <c:v>59.337782085368033</c:v>
                </c:pt>
                <c:pt idx="91">
                  <c:v>60.216351720459606</c:v>
                </c:pt>
                <c:pt idx="92">
                  <c:v>61.089102822632832</c:v>
                </c:pt>
                <c:pt idx="93">
                  <c:v>61.955778141904894</c:v>
                </c:pt>
                <c:pt idx="94">
                  <c:v>62.816127994023468</c:v>
                </c:pt>
                <c:pt idx="95">
                  <c:v>63.669910310607079</c:v>
                </c:pt>
                <c:pt idx="96">
                  <c:v>64.516890676718006</c:v>
                </c:pt>
                <c:pt idx="97">
                  <c:v>65.35684235597347</c:v>
                </c:pt>
                <c:pt idx="98">
                  <c:v>66.18954630333765</c:v>
                </c:pt>
                <c:pt idx="99">
                  <c:v>67.014791165772181</c:v>
                </c:pt>
                <c:pt idx="100">
                  <c:v>67.832373270956595</c:v>
                </c:pt>
                <c:pt idx="101">
                  <c:v>68.642096604323129</c:v>
                </c:pt>
                <c:pt idx="102">
                  <c:v>69.443772774681392</c:v>
                </c:pt>
                <c:pt idx="103">
                  <c:v>70.237220968738114</c:v>
                </c:pt>
                <c:pt idx="104">
                  <c:v>71.022267894844916</c:v>
                </c:pt>
                <c:pt idx="105">
                  <c:v>71.798747716332613</c:v>
                </c:pt>
                <c:pt idx="106">
                  <c:v>72.566501974814884</c:v>
                </c:pt>
                <c:pt idx="107">
                  <c:v>73.325379503865165</c:v>
                </c:pt>
                <c:pt idx="108">
                  <c:v>74.075236333490494</c:v>
                </c:pt>
                <c:pt idx="109">
                  <c:v>74.815935585843249</c:v>
                </c:pt>
                <c:pt idx="110">
                  <c:v>75.547347362626297</c:v>
                </c:pt>
                <c:pt idx="111">
                  <c:v>76.269348624659671</c:v>
                </c:pt>
                <c:pt idx="112">
                  <c:v>76.981823064087564</c:v>
                </c:pt>
                <c:pt idx="113">
                  <c:v>77.684660969712027</c:v>
                </c:pt>
                <c:pt idx="114">
                  <c:v>78.377759085945215</c:v>
                </c:pt>
                <c:pt idx="115">
                  <c:v>79.061020465875899</c:v>
                </c:pt>
                <c:pt idx="116">
                  <c:v>79.734354318947283</c:v>
                </c:pt>
                <c:pt idx="117">
                  <c:v>80.397675853741518</c:v>
                </c:pt>
                <c:pt idx="118">
                  <c:v>81.050906116364956</c:v>
                </c:pt>
                <c:pt idx="119">
                  <c:v>81.693971824921761</c:v>
                </c:pt>
                <c:pt idx="120">
                  <c:v>82.326805200558482</c:v>
                </c:pt>
                <c:pt idx="121">
                  <c:v>82.949343795552977</c:v>
                </c:pt>
                <c:pt idx="122">
                  <c:v>83.561530318911849</c:v>
                </c:pt>
                <c:pt idx="123">
                  <c:v>84.163312459929074</c:v>
                </c:pt>
                <c:pt idx="124">
                  <c:v>84.754642710146129</c:v>
                </c:pt>
                <c:pt idx="125">
                  <c:v>85.335478184140371</c:v>
                </c:pt>
                <c:pt idx="126">
                  <c:v>85.905780439552998</c:v>
                </c:pt>
                <c:pt idx="127">
                  <c:v>86.465515296753821</c:v>
                </c:pt>
                <c:pt idx="128">
                  <c:v>87.014652658521356</c:v>
                </c:pt>
                <c:pt idx="129">
                  <c:v>87.553166330102428</c:v>
                </c:pt>
                <c:pt idx="130">
                  <c:v>88.081033839995243</c:v>
                </c:pt>
                <c:pt idx="131">
                  <c:v>88.598236261784123</c:v>
                </c:pt>
                <c:pt idx="132">
                  <c:v>89.104758037334221</c:v>
                </c:pt>
                <c:pt idx="133">
                  <c:v>89.60058680163759</c:v>
                </c:pt>
                <c:pt idx="134">
                  <c:v>90.085713209581854</c:v>
                </c:pt>
                <c:pt idx="135">
                  <c:v>90.56013076489613</c:v>
                </c:pt>
                <c:pt idx="136">
                  <c:v>91.023835651509145</c:v>
                </c:pt>
                <c:pt idx="137">
                  <c:v>91.476826567537231</c:v>
                </c:pt>
                <c:pt idx="138">
                  <c:v>91.91910456210195</c:v>
                </c:pt>
                <c:pt idx="139">
                  <c:v>92.350672875159674</c:v>
                </c:pt>
                <c:pt idx="140">
                  <c:v>92.77153678050864</c:v>
                </c:pt>
                <c:pt idx="141">
                  <c:v>93.181703432122632</c:v>
                </c:pt>
                <c:pt idx="142">
                  <c:v>93.581181713944702</c:v>
                </c:pt>
                <c:pt idx="143">
                  <c:v>93.96998209325848</c:v>
                </c:pt>
                <c:pt idx="144">
                  <c:v>94.348116477741371</c:v>
                </c:pt>
                <c:pt idx="145">
                  <c:v>94.71559807628816</c:v>
                </c:pt>
                <c:pt idx="146">
                  <c:v>95.072441263682521</c:v>
                </c:pt>
                <c:pt idx="147">
                  <c:v>95.418661449179055</c:v>
                </c:pt>
                <c:pt idx="148">
                  <c:v>95.754274949048792</c:v>
                </c:pt>
                <c:pt idx="149">
                  <c:v>96.079298863128869</c:v>
                </c:pt>
                <c:pt idx="150">
                  <c:v>96.393750955407043</c:v>
                </c:pt>
                <c:pt idx="151">
                  <c:v>96.697649538662233</c:v>
                </c:pt>
                <c:pt idx="152">
                  <c:v>96.991013363173948</c:v>
                </c:pt>
                <c:pt idx="153">
                  <c:v>97.273861509504115</c:v>
                </c:pt>
                <c:pt idx="154">
                  <c:v>97.546213285349054</c:v>
                </c:pt>
                <c:pt idx="155">
                  <c:v>97.808088126451622</c:v>
                </c:pt>
                <c:pt idx="156">
                  <c:v>98.059505501557894</c:v>
                </c:pt>
                <c:pt idx="157">
                  <c:v>98.300484821397873</c:v>
                </c:pt>
                <c:pt idx="158">
                  <c:v>98.531045351664375</c:v>
                </c:pt>
                <c:pt idx="159">
                  <c:v>98.751206129960849</c:v>
                </c:pt>
                <c:pt idx="160">
                  <c:v>98.960985886685563</c:v>
                </c:pt>
                <c:pt idx="161">
                  <c:v>99.160402969816104</c:v>
                </c:pt>
                <c:pt idx="162">
                  <c:v>99.349475273556919</c:v>
                </c:pt>
                <c:pt idx="163">
                  <c:v>99.528220170809917</c:v>
                </c:pt>
                <c:pt idx="164">
                  <c:v>99.696654449427854</c:v>
                </c:pt>
                <c:pt idx="165">
                  <c:v>99.854794252208904</c:v>
                </c:pt>
                <c:pt idx="166">
                  <c:v>100.00265502059082</c:v>
                </c:pt>
                <c:pt idx="167">
                  <c:v>100.1402514420034</c:v>
                </c:pt>
                <c:pt idx="168">
                  <c:v>100.267597400838</c:v>
                </c:pt>
                <c:pt idx="169">
                  <c:v>100.38470593299466</c:v>
                </c:pt>
                <c:pt idx="170">
                  <c:v>100.49158918396776</c:v>
                </c:pt>
                <c:pt idx="171">
                  <c:v>100.58825837043344</c:v>
                </c:pt>
                <c:pt idx="172">
                  <c:v>100.67472374530358</c:v>
                </c:pt>
                <c:pt idx="173">
                  <c:v>100.75099456621344</c:v>
                </c:pt>
                <c:pt idx="174">
                  <c:v>100.81707906741215</c:v>
                </c:pt>
                <c:pt idx="175">
                  <c:v>100.87298443502873</c:v>
                </c:pt>
                <c:pt idx="176">
                  <c:v>100.91871678568801</c:v>
                </c:pt>
                <c:pt idx="177">
                  <c:v>100.95428114845458</c:v>
                </c:pt>
                <c:pt idx="178">
                  <c:v>100.97968145008605</c:v>
                </c:pt>
                <c:pt idx="179">
                  <c:v>100.99492050357964</c:v>
                </c:pt>
                <c:pt idx="180">
                  <c:v>101</c:v>
                </c:pt>
                <c:pt idx="181">
                  <c:v>100.99492050357964</c:v>
                </c:pt>
                <c:pt idx="182">
                  <c:v>100.97968145008605</c:v>
                </c:pt>
                <c:pt idx="183">
                  <c:v>100.95428114845458</c:v>
                </c:pt>
                <c:pt idx="184">
                  <c:v>100.91871678568802</c:v>
                </c:pt>
                <c:pt idx="185">
                  <c:v>100.87298443502873</c:v>
                </c:pt>
                <c:pt idx="186">
                  <c:v>100.81707906741217</c:v>
                </c:pt>
                <c:pt idx="187">
                  <c:v>100.75099456621344</c:v>
                </c:pt>
                <c:pt idx="188">
                  <c:v>100.67472374530358</c:v>
                </c:pt>
                <c:pt idx="189">
                  <c:v>100.58825837043344</c:v>
                </c:pt>
                <c:pt idx="190">
                  <c:v>100.49158918396776</c:v>
                </c:pt>
                <c:pt idx="191">
                  <c:v>100.38470593299466</c:v>
                </c:pt>
                <c:pt idx="192">
                  <c:v>100.267597400838</c:v>
                </c:pt>
                <c:pt idx="193">
                  <c:v>100.1402514420034</c:v>
                </c:pt>
                <c:pt idx="194">
                  <c:v>100.00265502059082</c:v>
                </c:pt>
                <c:pt idx="195">
                  <c:v>99.854794252208919</c:v>
                </c:pt>
                <c:pt idx="196">
                  <c:v>99.696654449427868</c:v>
                </c:pt>
                <c:pt idx="197">
                  <c:v>99.528220170809917</c:v>
                </c:pt>
                <c:pt idx="198">
                  <c:v>99.349475273556919</c:v>
                </c:pt>
                <c:pt idx="199">
                  <c:v>99.160402969816104</c:v>
                </c:pt>
                <c:pt idx="200">
                  <c:v>98.960985886685563</c:v>
                </c:pt>
                <c:pt idx="201">
                  <c:v>98.751206129960849</c:v>
                </c:pt>
                <c:pt idx="202">
                  <c:v>98.531045351664375</c:v>
                </c:pt>
                <c:pt idx="203">
                  <c:v>98.300484821397902</c:v>
                </c:pt>
                <c:pt idx="204">
                  <c:v>98.059505501557908</c:v>
                </c:pt>
                <c:pt idx="205">
                  <c:v>97.808088126451622</c:v>
                </c:pt>
                <c:pt idx="206">
                  <c:v>97.546213285349069</c:v>
                </c:pt>
                <c:pt idx="207">
                  <c:v>97.27386150950413</c:v>
                </c:pt>
                <c:pt idx="208">
                  <c:v>96.991013363173963</c:v>
                </c:pt>
                <c:pt idx="209">
                  <c:v>96.697649538662247</c:v>
                </c:pt>
                <c:pt idx="210">
                  <c:v>96.393750955407029</c:v>
                </c:pt>
                <c:pt idx="211">
                  <c:v>96.079298863128869</c:v>
                </c:pt>
                <c:pt idx="212">
                  <c:v>95.754274949048806</c:v>
                </c:pt>
                <c:pt idx="213">
                  <c:v>95.418661449179055</c:v>
                </c:pt>
                <c:pt idx="214">
                  <c:v>95.072441263682535</c:v>
                </c:pt>
                <c:pt idx="215">
                  <c:v>94.715598076288174</c:v>
                </c:pt>
                <c:pt idx="216">
                  <c:v>94.348116477741371</c:v>
                </c:pt>
                <c:pt idx="217">
                  <c:v>93.969982093258494</c:v>
                </c:pt>
                <c:pt idx="218">
                  <c:v>93.581181713944716</c:v>
                </c:pt>
                <c:pt idx="219">
                  <c:v>93.181703432122646</c:v>
                </c:pt>
                <c:pt idx="220">
                  <c:v>92.77153678050864</c:v>
                </c:pt>
                <c:pt idx="221">
                  <c:v>92.350672875159688</c:v>
                </c:pt>
                <c:pt idx="222">
                  <c:v>91.919104562101964</c:v>
                </c:pt>
                <c:pt idx="223">
                  <c:v>91.476826567537245</c:v>
                </c:pt>
                <c:pt idx="224">
                  <c:v>91.023835651509145</c:v>
                </c:pt>
                <c:pt idx="225">
                  <c:v>90.560130764896144</c:v>
                </c:pt>
                <c:pt idx="226">
                  <c:v>90.085713209581897</c:v>
                </c:pt>
                <c:pt idx="227">
                  <c:v>89.600586801637633</c:v>
                </c:pt>
                <c:pt idx="228">
                  <c:v>89.104758037334236</c:v>
                </c:pt>
                <c:pt idx="229">
                  <c:v>88.598236261784137</c:v>
                </c:pt>
                <c:pt idx="230">
                  <c:v>88.081033839995257</c:v>
                </c:pt>
                <c:pt idx="231">
                  <c:v>87.553166330102428</c:v>
                </c:pt>
                <c:pt idx="232">
                  <c:v>87.014652658521356</c:v>
                </c:pt>
                <c:pt idx="233">
                  <c:v>86.465515296753807</c:v>
                </c:pt>
                <c:pt idx="234">
                  <c:v>85.905780439553027</c:v>
                </c:pt>
                <c:pt idx="235">
                  <c:v>85.335478184140385</c:v>
                </c:pt>
                <c:pt idx="236">
                  <c:v>84.754642710146157</c:v>
                </c:pt>
                <c:pt idx="237">
                  <c:v>84.163312459929074</c:v>
                </c:pt>
                <c:pt idx="238">
                  <c:v>83.561530318911849</c:v>
                </c:pt>
                <c:pt idx="239">
                  <c:v>82.949343795552991</c:v>
                </c:pt>
                <c:pt idx="240">
                  <c:v>82.32680520055851</c:v>
                </c:pt>
                <c:pt idx="241">
                  <c:v>81.693971824921746</c:v>
                </c:pt>
                <c:pt idx="242">
                  <c:v>81.05090611636497</c:v>
                </c:pt>
                <c:pt idx="243">
                  <c:v>80.397675853741532</c:v>
                </c:pt>
                <c:pt idx="244">
                  <c:v>79.734354318947311</c:v>
                </c:pt>
                <c:pt idx="245">
                  <c:v>79.061020465875927</c:v>
                </c:pt>
                <c:pt idx="246">
                  <c:v>78.377759085945215</c:v>
                </c:pt>
                <c:pt idx="247">
                  <c:v>77.684660969712041</c:v>
                </c:pt>
                <c:pt idx="248">
                  <c:v>76.981823064087564</c:v>
                </c:pt>
                <c:pt idx="249">
                  <c:v>76.269348624659685</c:v>
                </c:pt>
                <c:pt idx="250">
                  <c:v>75.54734736262634</c:v>
                </c:pt>
                <c:pt idx="251">
                  <c:v>74.815935585843263</c:v>
                </c:pt>
                <c:pt idx="252">
                  <c:v>74.075236333490494</c:v>
                </c:pt>
                <c:pt idx="253">
                  <c:v>73.325379503865179</c:v>
                </c:pt>
                <c:pt idx="254">
                  <c:v>72.566501974814884</c:v>
                </c:pt>
                <c:pt idx="255">
                  <c:v>71.798747716332613</c:v>
                </c:pt>
                <c:pt idx="256">
                  <c:v>71.022267894844916</c:v>
                </c:pt>
                <c:pt idx="257">
                  <c:v>70.237220968738129</c:v>
                </c:pt>
                <c:pt idx="258">
                  <c:v>69.44377277468142</c:v>
                </c:pt>
                <c:pt idx="259">
                  <c:v>68.642096604323157</c:v>
                </c:pt>
                <c:pt idx="260">
                  <c:v>67.832373270956595</c:v>
                </c:pt>
                <c:pt idx="261">
                  <c:v>67.014791165772181</c:v>
                </c:pt>
                <c:pt idx="262">
                  <c:v>66.189546303337622</c:v>
                </c:pt>
                <c:pt idx="263">
                  <c:v>65.35684235597347</c:v>
                </c:pt>
                <c:pt idx="264">
                  <c:v>64.516890676718006</c:v>
                </c:pt>
                <c:pt idx="265">
                  <c:v>63.669910310607079</c:v>
                </c:pt>
                <c:pt idx="266">
                  <c:v>62.816127994023482</c:v>
                </c:pt>
                <c:pt idx="267">
                  <c:v>61.955778141904936</c:v>
                </c:pt>
                <c:pt idx="268">
                  <c:v>61.089102822632874</c:v>
                </c:pt>
                <c:pt idx="269">
                  <c:v>60.216351720459606</c:v>
                </c:pt>
                <c:pt idx="270">
                  <c:v>59.337782085368055</c:v>
                </c:pt>
                <c:pt idx="271">
                  <c:v>58.45365867029399</c:v>
                </c:pt>
                <c:pt idx="272">
                  <c:v>57.564253655680233</c:v>
                </c:pt>
                <c:pt idx="273">
                  <c:v>56.669846561367571</c:v>
                </c:pt>
                <c:pt idx="274">
                  <c:v>55.770724145866829</c:v>
                </c:pt>
                <c:pt idx="275">
                  <c:v>54.867180293093618</c:v>
                </c:pt>
                <c:pt idx="276">
                  <c:v>53.95951588668504</c:v>
                </c:pt>
                <c:pt idx="277">
                  <c:v>53.048038672053572</c:v>
                </c:pt>
                <c:pt idx="278">
                  <c:v>52.13306310637104</c:v>
                </c:pt>
                <c:pt idx="279">
                  <c:v>51.214910196708864</c:v>
                </c:pt>
                <c:pt idx="280">
                  <c:v>50.293907326596646</c:v>
                </c:pt>
                <c:pt idx="281">
                  <c:v>49.370388071292126</c:v>
                </c:pt>
                <c:pt idx="282">
                  <c:v>48.444692002087741</c:v>
                </c:pt>
                <c:pt idx="283">
                  <c:v>47.517164480007764</c:v>
                </c:pt>
                <c:pt idx="284">
                  <c:v>46.588156439278485</c:v>
                </c:pt>
                <c:pt idx="285">
                  <c:v>45.658024160977995</c:v>
                </c:pt>
                <c:pt idx="286">
                  <c:v>44.727129037297971</c:v>
                </c:pt>
                <c:pt idx="287">
                  <c:v>43.79583732686875</c:v>
                </c:pt>
                <c:pt idx="288">
                  <c:v>42.864519901620803</c:v>
                </c:pt>
                <c:pt idx="289">
                  <c:v>41.933551985670455</c:v>
                </c:pt>
                <c:pt idx="290">
                  <c:v>41.003312886733788</c:v>
                </c:pt>
                <c:pt idx="291">
                  <c:v>40.074185720584381</c:v>
                </c:pt>
                <c:pt idx="292">
                  <c:v>39.146557129080456</c:v>
                </c:pt>
                <c:pt idx="293">
                  <c:v>38.22081699229539</c:v>
                </c:pt>
                <c:pt idx="294">
                  <c:v>37.297358135289358</c:v>
                </c:pt>
                <c:pt idx="295">
                  <c:v>36.376576030065252</c:v>
                </c:pt>
                <c:pt idx="296">
                  <c:v>35.458868493250456</c:v>
                </c:pt>
                <c:pt idx="297">
                  <c:v>34.544635380047303</c:v>
                </c:pt>
                <c:pt idx="298">
                  <c:v>33.634278274990024</c:v>
                </c:pt>
                <c:pt idx="299">
                  <c:v>32.728200180041753</c:v>
                </c:pt>
                <c:pt idx="300">
                  <c:v>31.826805200558482</c:v>
                </c:pt>
                <c:pt idx="301">
                  <c:v>30.930498229637514</c:v>
                </c:pt>
                <c:pt idx="302">
                  <c:v>30.039684631358174</c:v>
                </c:pt>
                <c:pt idx="303">
                  <c:v>29.154769923411369</c:v>
                </c:pt>
                <c:pt idx="304">
                  <c:v>28.276159459600766</c:v>
                </c:pt>
                <c:pt idx="305">
                  <c:v>27.40425811268473</c:v>
                </c:pt>
                <c:pt idx="306">
                  <c:v>26.539469958013257</c:v>
                </c:pt>
                <c:pt idx="307">
                  <c:v>25.682197958396962</c:v>
                </c:pt>
                <c:pt idx="308">
                  <c:v>24.832843650629862</c:v>
                </c:pt>
                <c:pt idx="309">
                  <c:v>23.991806834068836</c:v>
                </c:pt>
                <c:pt idx="310">
                  <c:v>23.159485261654776</c:v>
                </c:pt>
                <c:pt idx="311">
                  <c:v>22.336274333742889</c:v>
                </c:pt>
                <c:pt idx="312">
                  <c:v>21.522566795089585</c:v>
                </c:pt>
                <c:pt idx="313">
                  <c:v>20.718752435325278</c:v>
                </c:pt>
                <c:pt idx="314">
                  <c:v>19.925217793223176</c:v>
                </c:pt>
                <c:pt idx="315">
                  <c:v>19.142345865054846</c:v>
                </c:pt>
                <c:pt idx="316">
                  <c:v>18.370515817305392</c:v>
                </c:pt>
                <c:pt idx="317">
                  <c:v>17.610102704001012</c:v>
                </c:pt>
                <c:pt idx="318">
                  <c:v>16.861477188885146</c:v>
                </c:pt>
                <c:pt idx="319">
                  <c:v>16.12500527265972</c:v>
                </c:pt>
                <c:pt idx="320">
                  <c:v>15.401048025491875</c:v>
                </c:pt>
                <c:pt idx="321">
                  <c:v>14.6899613249686</c:v>
                </c:pt>
                <c:pt idx="322">
                  <c:v>13.992095599665815</c:v>
                </c:pt>
                <c:pt idx="323">
                  <c:v>13.307795578481924</c:v>
                </c:pt>
                <c:pt idx="324">
                  <c:v>12.637400045871674</c:v>
                </c:pt>
                <c:pt idx="325">
                  <c:v>11.981241603100006</c:v>
                </c:pt>
                <c:pt idx="326">
                  <c:v>11.339646435623333</c:v>
                </c:pt>
                <c:pt idx="327">
                  <c:v>10.712934086691225</c:v>
                </c:pt>
                <c:pt idx="328">
                  <c:v>10.101417237249807</c:v>
                </c:pt>
                <c:pt idx="329">
                  <c:v>9.5054014922155563</c:v>
                </c:pt>
                <c:pt idx="330">
                  <c:v>8.9251851731787415</c:v>
                </c:pt>
                <c:pt idx="331">
                  <c:v>8.3610591175832614</c:v>
                </c:pt>
                <c:pt idx="332">
                  <c:v>7.8133064844223439</c:v>
                </c:pt>
                <c:pt idx="333">
                  <c:v>7.2822025664789649</c:v>
                </c:pt>
                <c:pt idx="334">
                  <c:v>6.7680146091331812</c:v>
                </c:pt>
                <c:pt idx="335">
                  <c:v>6.271001635749986</c:v>
                </c:pt>
                <c:pt idx="336">
                  <c:v>5.7914142796551999</c:v>
                </c:pt>
                <c:pt idx="337">
                  <c:v>5.3294946227014375</c:v>
                </c:pt>
                <c:pt idx="338">
                  <c:v>4.8854760404188555</c:v>
                </c:pt>
                <c:pt idx="339">
                  <c:v>4.4595830537434953</c:v>
                </c:pt>
                <c:pt idx="340">
                  <c:v>4.0520311873088106</c:v>
                </c:pt>
                <c:pt idx="341">
                  <c:v>3.6630268342851284</c:v>
                </c:pt>
                <c:pt idx="342">
                  <c:v>3.2927671277464134</c:v>
                </c:pt>
                <c:pt idx="343">
                  <c:v>2.9414398185433237</c:v>
                </c:pt>
                <c:pt idx="344">
                  <c:v>2.6092231596576649</c:v>
                </c:pt>
                <c:pt idx="345">
                  <c:v>2.2962857970130033</c:v>
                </c:pt>
                <c:pt idx="346">
                  <c:v>2.0027866667151892</c:v>
                </c:pt>
                <c:pt idx="347">
                  <c:v>1.7288748986946418</c:v>
                </c:pt>
                <c:pt idx="348">
                  <c:v>1.4746897267236294</c:v>
                </c:pt>
                <c:pt idx="349">
                  <c:v>1.2403604047806063</c:v>
                </c:pt>
                <c:pt idx="350">
                  <c:v>1.02600612973475</c:v>
                </c:pt>
                <c:pt idx="351">
                  <c:v>0.83173597032452717</c:v>
                </c:pt>
                <c:pt idx="352">
                  <c:v>0.65764880240499723</c:v>
                </c:pt>
                <c:pt idx="353">
                  <c:v>0.50383325043992833</c:v>
                </c:pt>
                <c:pt idx="354">
                  <c:v>0.37036763521654631</c:v>
                </c:pt>
                <c:pt idx="355">
                  <c:v>0.25731992776243529</c:v>
                </c:pt>
                <c:pt idx="356">
                  <c:v>0.1647477094457574</c:v>
                </c:pt>
                <c:pt idx="357">
                  <c:v>9.2698138242626932E-2</c:v>
                </c:pt>
                <c:pt idx="358">
                  <c:v>4.1207921157374997E-2</c:v>
                </c:pt>
                <c:pt idx="359">
                  <c:v>1.0303292784108941E-2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FC1-AE3D-602F6FCC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29408"/>
        <c:axId val="196896632"/>
      </c:scatterChart>
      <c:valAx>
        <c:axId val="29142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96632"/>
        <c:crosses val="autoZero"/>
        <c:crossBetween val="midCat"/>
      </c:valAx>
      <c:valAx>
        <c:axId val="19689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429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'2.5 Ecotec_v4'!$AB$5:$AB$365</c:f>
              <c:numCache>
                <c:formatCode>General</c:formatCode>
                <c:ptCount val="361"/>
                <c:pt idx="0">
                  <c:v>0</c:v>
                </c:pt>
                <c:pt idx="1">
                  <c:v>1.0303292784108941E-2</c:v>
                </c:pt>
                <c:pt idx="2">
                  <c:v>4.1207921157374997E-2</c:v>
                </c:pt>
                <c:pt idx="3">
                  <c:v>9.2698138242626932E-2</c:v>
                </c:pt>
                <c:pt idx="4">
                  <c:v>0.164747709445763</c:v>
                </c:pt>
                <c:pt idx="5">
                  <c:v>0.25731992776243529</c:v>
                </c:pt>
                <c:pt idx="6">
                  <c:v>0.37036763521654631</c:v>
                </c:pt>
                <c:pt idx="7">
                  <c:v>0.50383325043991167</c:v>
                </c:pt>
                <c:pt idx="8">
                  <c:v>0.65764880240499157</c:v>
                </c:pt>
                <c:pt idx="9">
                  <c:v>0.83173597032452162</c:v>
                </c:pt>
                <c:pt idx="10">
                  <c:v>1.0260061297347445</c:v>
                </c:pt>
                <c:pt idx="11">
                  <c:v>1.2403604047806063</c:v>
                </c:pt>
                <c:pt idx="12">
                  <c:v>1.4746897267236239</c:v>
                </c:pt>
                <c:pt idx="13">
                  <c:v>1.7288748986946363</c:v>
                </c:pt>
                <c:pt idx="14">
                  <c:v>2.0027866667151892</c:v>
                </c:pt>
                <c:pt idx="15">
                  <c:v>2.2962857970130033</c:v>
                </c:pt>
                <c:pt idx="16">
                  <c:v>2.6092231596576538</c:v>
                </c:pt>
                <c:pt idx="17">
                  <c:v>2.9414398185433348</c:v>
                </c:pt>
                <c:pt idx="18">
                  <c:v>3.2927671277464134</c:v>
                </c:pt>
                <c:pt idx="19">
                  <c:v>3.6630268342851116</c:v>
                </c:pt>
                <c:pt idx="20">
                  <c:v>4.0520311873088106</c:v>
                </c:pt>
                <c:pt idx="21">
                  <c:v>4.4595830537434837</c:v>
                </c:pt>
                <c:pt idx="22">
                  <c:v>4.8854760404188493</c:v>
                </c:pt>
                <c:pt idx="23">
                  <c:v>5.3294946227014153</c:v>
                </c:pt>
                <c:pt idx="24">
                  <c:v>5.7914142796552053</c:v>
                </c:pt>
                <c:pt idx="25">
                  <c:v>6.2710016357499754</c:v>
                </c:pt>
                <c:pt idx="26">
                  <c:v>6.7680146091332034</c:v>
                </c:pt>
                <c:pt idx="27">
                  <c:v>7.2822025664789596</c:v>
                </c:pt>
                <c:pt idx="28">
                  <c:v>7.8133064844223385</c:v>
                </c:pt>
                <c:pt idx="29">
                  <c:v>8.3610591175832667</c:v>
                </c:pt>
                <c:pt idx="30">
                  <c:v>8.9251851731787255</c:v>
                </c:pt>
                <c:pt idx="31">
                  <c:v>9.5054014922155279</c:v>
                </c:pt>
                <c:pt idx="32">
                  <c:v>10.101417237249779</c:v>
                </c:pt>
                <c:pt idx="33">
                  <c:v>10.712934086691225</c:v>
                </c:pt>
                <c:pt idx="34">
                  <c:v>11.339646435623321</c:v>
                </c:pt>
                <c:pt idx="35">
                  <c:v>11.981241603099996</c:v>
                </c:pt>
                <c:pt idx="36">
                  <c:v>12.637400045871669</c:v>
                </c:pt>
                <c:pt idx="37">
                  <c:v>13.307795578481924</c:v>
                </c:pt>
                <c:pt idx="38">
                  <c:v>13.992095599665776</c:v>
                </c:pt>
                <c:pt idx="39">
                  <c:v>14.689961324968582</c:v>
                </c:pt>
                <c:pt idx="40">
                  <c:v>15.401048025491862</c:v>
                </c:pt>
                <c:pt idx="41">
                  <c:v>16.125005272659692</c:v>
                </c:pt>
                <c:pt idx="42">
                  <c:v>16.861477188885146</c:v>
                </c:pt>
                <c:pt idx="43">
                  <c:v>17.610102704001019</c:v>
                </c:pt>
                <c:pt idx="44">
                  <c:v>18.370515817305378</c:v>
                </c:pt>
                <c:pt idx="45">
                  <c:v>19.142345865054835</c:v>
                </c:pt>
                <c:pt idx="46">
                  <c:v>19.925217793223137</c:v>
                </c:pt>
                <c:pt idx="47">
                  <c:v>20.718752435325257</c:v>
                </c:pt>
                <c:pt idx="48">
                  <c:v>21.522566795089546</c:v>
                </c:pt>
                <c:pt idx="49">
                  <c:v>22.336274333742878</c:v>
                </c:pt>
                <c:pt idx="50">
                  <c:v>23.159485261654773</c:v>
                </c:pt>
                <c:pt idx="51">
                  <c:v>23.991806834068836</c:v>
                </c:pt>
                <c:pt idx="52">
                  <c:v>24.832843650629872</c:v>
                </c:pt>
                <c:pt idx="53">
                  <c:v>25.682197958396941</c:v>
                </c:pt>
                <c:pt idx="54">
                  <c:v>26.539469958013228</c:v>
                </c:pt>
                <c:pt idx="55">
                  <c:v>27.404258112684726</c:v>
                </c:pt>
                <c:pt idx="56">
                  <c:v>28.27615945960072</c:v>
                </c:pt>
                <c:pt idx="57">
                  <c:v>29.15476992341134</c:v>
                </c:pt>
                <c:pt idx="58">
                  <c:v>30.039684631358146</c:v>
                </c:pt>
                <c:pt idx="59">
                  <c:v>30.930498229637504</c:v>
                </c:pt>
                <c:pt idx="60">
                  <c:v>31.826805200558482</c:v>
                </c:pt>
                <c:pt idx="61">
                  <c:v>32.728200180041725</c:v>
                </c:pt>
                <c:pt idx="62">
                  <c:v>33.634278274989995</c:v>
                </c:pt>
                <c:pt idx="63">
                  <c:v>34.544635380047303</c:v>
                </c:pt>
                <c:pt idx="64">
                  <c:v>35.458868493250456</c:v>
                </c:pt>
                <c:pt idx="65">
                  <c:v>36.376576030065259</c:v>
                </c:pt>
                <c:pt idx="66">
                  <c:v>37.297358135289379</c:v>
                </c:pt>
                <c:pt idx="67">
                  <c:v>38.220816992295369</c:v>
                </c:pt>
                <c:pt idx="68">
                  <c:v>39.146557129080456</c:v>
                </c:pt>
                <c:pt idx="69">
                  <c:v>40.074185720584325</c:v>
                </c:pt>
                <c:pt idx="70">
                  <c:v>41.003312886733752</c:v>
                </c:pt>
                <c:pt idx="71">
                  <c:v>41.933551985670434</c:v>
                </c:pt>
                <c:pt idx="72">
                  <c:v>42.864519901620795</c:v>
                </c:pt>
                <c:pt idx="73">
                  <c:v>43.79583732686875</c:v>
                </c:pt>
                <c:pt idx="74">
                  <c:v>44.727129037297978</c:v>
                </c:pt>
                <c:pt idx="75">
                  <c:v>45.658024160978016</c:v>
                </c:pt>
                <c:pt idx="76">
                  <c:v>46.588156439278464</c:v>
                </c:pt>
                <c:pt idx="77">
                  <c:v>47.517164480007764</c:v>
                </c:pt>
                <c:pt idx="78">
                  <c:v>48.444692002087699</c:v>
                </c:pt>
                <c:pt idx="79">
                  <c:v>49.370388071292098</c:v>
                </c:pt>
                <c:pt idx="80">
                  <c:v>50.293907326596624</c:v>
                </c:pt>
                <c:pt idx="81">
                  <c:v>51.21491019670885</c:v>
                </c:pt>
                <c:pt idx="82">
                  <c:v>52.133063106371033</c:v>
                </c:pt>
                <c:pt idx="83">
                  <c:v>53.048038672053586</c:v>
                </c:pt>
                <c:pt idx="84">
                  <c:v>53.959515886685018</c:v>
                </c:pt>
                <c:pt idx="85">
                  <c:v>54.867180293093611</c:v>
                </c:pt>
                <c:pt idx="86">
                  <c:v>55.770724145866801</c:v>
                </c:pt>
                <c:pt idx="87">
                  <c:v>56.669846561367571</c:v>
                </c:pt>
                <c:pt idx="88">
                  <c:v>57.564253655680247</c:v>
                </c:pt>
                <c:pt idx="89">
                  <c:v>58.453658670293976</c:v>
                </c:pt>
                <c:pt idx="90">
                  <c:v>59.337782085368033</c:v>
                </c:pt>
                <c:pt idx="91">
                  <c:v>60.216351720459606</c:v>
                </c:pt>
                <c:pt idx="92">
                  <c:v>61.089102822632832</c:v>
                </c:pt>
                <c:pt idx="93">
                  <c:v>61.955778141904894</c:v>
                </c:pt>
                <c:pt idx="94">
                  <c:v>62.816127994023468</c:v>
                </c:pt>
                <c:pt idx="95">
                  <c:v>63.669910310607079</c:v>
                </c:pt>
                <c:pt idx="96">
                  <c:v>64.516890676718006</c:v>
                </c:pt>
                <c:pt idx="97">
                  <c:v>65.35684235597347</c:v>
                </c:pt>
                <c:pt idx="98">
                  <c:v>66.18954630333765</c:v>
                </c:pt>
                <c:pt idx="99">
                  <c:v>67.014791165772181</c:v>
                </c:pt>
                <c:pt idx="100">
                  <c:v>67.832373270956595</c:v>
                </c:pt>
                <c:pt idx="101">
                  <c:v>68.642096604323129</c:v>
                </c:pt>
                <c:pt idx="102">
                  <c:v>69.443772774681392</c:v>
                </c:pt>
                <c:pt idx="103">
                  <c:v>70.237220968738114</c:v>
                </c:pt>
                <c:pt idx="104">
                  <c:v>71.022267894844916</c:v>
                </c:pt>
                <c:pt idx="105">
                  <c:v>71.798747716332613</c:v>
                </c:pt>
                <c:pt idx="106">
                  <c:v>72.566501974814884</c:v>
                </c:pt>
                <c:pt idx="107">
                  <c:v>73.325379503865165</c:v>
                </c:pt>
                <c:pt idx="108">
                  <c:v>74.075236333490494</c:v>
                </c:pt>
                <c:pt idx="109">
                  <c:v>74.815935585843249</c:v>
                </c:pt>
                <c:pt idx="110">
                  <c:v>75.547347362626297</c:v>
                </c:pt>
                <c:pt idx="111">
                  <c:v>76.269348624659671</c:v>
                </c:pt>
                <c:pt idx="112">
                  <c:v>76.981823064087564</c:v>
                </c:pt>
                <c:pt idx="113">
                  <c:v>77.684660969712027</c:v>
                </c:pt>
                <c:pt idx="114">
                  <c:v>78.377759085945215</c:v>
                </c:pt>
                <c:pt idx="115">
                  <c:v>79.061020465875899</c:v>
                </c:pt>
                <c:pt idx="116">
                  <c:v>79.734354318947283</c:v>
                </c:pt>
                <c:pt idx="117">
                  <c:v>80.397675853741518</c:v>
                </c:pt>
                <c:pt idx="118">
                  <c:v>81.050906116364956</c:v>
                </c:pt>
                <c:pt idx="119">
                  <c:v>81.693971824921761</c:v>
                </c:pt>
                <c:pt idx="120">
                  <c:v>82.326805200558482</c:v>
                </c:pt>
                <c:pt idx="121">
                  <c:v>82.949343795552977</c:v>
                </c:pt>
                <c:pt idx="122">
                  <c:v>83.561530318911849</c:v>
                </c:pt>
                <c:pt idx="123">
                  <c:v>84.163312459929074</c:v>
                </c:pt>
                <c:pt idx="124">
                  <c:v>84.754642710146129</c:v>
                </c:pt>
                <c:pt idx="125">
                  <c:v>85.335478184140371</c:v>
                </c:pt>
                <c:pt idx="126">
                  <c:v>85.905780439552998</c:v>
                </c:pt>
                <c:pt idx="127">
                  <c:v>86.465515296753821</c:v>
                </c:pt>
                <c:pt idx="128">
                  <c:v>87.014652658521356</c:v>
                </c:pt>
                <c:pt idx="129">
                  <c:v>87.553166330102428</c:v>
                </c:pt>
                <c:pt idx="130">
                  <c:v>88.081033839995243</c:v>
                </c:pt>
                <c:pt idx="131">
                  <c:v>88.598236261784123</c:v>
                </c:pt>
                <c:pt idx="132">
                  <c:v>89.104758037334221</c:v>
                </c:pt>
                <c:pt idx="133">
                  <c:v>89.60058680163759</c:v>
                </c:pt>
                <c:pt idx="134">
                  <c:v>90.085713209581854</c:v>
                </c:pt>
                <c:pt idx="135">
                  <c:v>90.56013076489613</c:v>
                </c:pt>
                <c:pt idx="136">
                  <c:v>91.023835651509145</c:v>
                </c:pt>
                <c:pt idx="137">
                  <c:v>91.476826567537231</c:v>
                </c:pt>
                <c:pt idx="138">
                  <c:v>91.91910456210195</c:v>
                </c:pt>
                <c:pt idx="139">
                  <c:v>92.350672875159674</c:v>
                </c:pt>
                <c:pt idx="140">
                  <c:v>92.77153678050864</c:v>
                </c:pt>
                <c:pt idx="141">
                  <c:v>93.181703432122632</c:v>
                </c:pt>
                <c:pt idx="142">
                  <c:v>93.581181713944702</c:v>
                </c:pt>
                <c:pt idx="143">
                  <c:v>93.96998209325848</c:v>
                </c:pt>
                <c:pt idx="144">
                  <c:v>94.348116477741371</c:v>
                </c:pt>
                <c:pt idx="145">
                  <c:v>94.71559807628816</c:v>
                </c:pt>
                <c:pt idx="146">
                  <c:v>95.072441263682521</c:v>
                </c:pt>
                <c:pt idx="147">
                  <c:v>95.418661449179055</c:v>
                </c:pt>
                <c:pt idx="148">
                  <c:v>95.754274949048792</c:v>
                </c:pt>
                <c:pt idx="149">
                  <c:v>96.079298863128869</c:v>
                </c:pt>
                <c:pt idx="150">
                  <c:v>96.393750955407043</c:v>
                </c:pt>
                <c:pt idx="151">
                  <c:v>96.697649538662233</c:v>
                </c:pt>
                <c:pt idx="152">
                  <c:v>96.991013363173948</c:v>
                </c:pt>
                <c:pt idx="153">
                  <c:v>97.273861509504115</c:v>
                </c:pt>
                <c:pt idx="154">
                  <c:v>97.546213285349054</c:v>
                </c:pt>
                <c:pt idx="155">
                  <c:v>97.808088126451622</c:v>
                </c:pt>
                <c:pt idx="156">
                  <c:v>98.059505501557894</c:v>
                </c:pt>
                <c:pt idx="157">
                  <c:v>98.300484821397873</c:v>
                </c:pt>
                <c:pt idx="158">
                  <c:v>98.531045351664375</c:v>
                </c:pt>
                <c:pt idx="159">
                  <c:v>98.751206129960849</c:v>
                </c:pt>
                <c:pt idx="160">
                  <c:v>98.960985886685563</c:v>
                </c:pt>
                <c:pt idx="161">
                  <c:v>99.160402969816104</c:v>
                </c:pt>
                <c:pt idx="162">
                  <c:v>99.349475273556919</c:v>
                </c:pt>
                <c:pt idx="163">
                  <c:v>99.528220170809917</c:v>
                </c:pt>
                <c:pt idx="164">
                  <c:v>99.696654449427854</c:v>
                </c:pt>
                <c:pt idx="165">
                  <c:v>99.854794252208904</c:v>
                </c:pt>
                <c:pt idx="166">
                  <c:v>100.00265502059082</c:v>
                </c:pt>
                <c:pt idx="167">
                  <c:v>100.1402514420034</c:v>
                </c:pt>
                <c:pt idx="168">
                  <c:v>100.267597400838</c:v>
                </c:pt>
                <c:pt idx="169">
                  <c:v>100.38470593299466</c:v>
                </c:pt>
                <c:pt idx="170">
                  <c:v>100.49158918396776</c:v>
                </c:pt>
                <c:pt idx="171">
                  <c:v>100.58825837043344</c:v>
                </c:pt>
                <c:pt idx="172">
                  <c:v>100.67472374530358</c:v>
                </c:pt>
                <c:pt idx="173">
                  <c:v>100.75099456621344</c:v>
                </c:pt>
                <c:pt idx="174">
                  <c:v>100.81707906741215</c:v>
                </c:pt>
                <c:pt idx="175">
                  <c:v>100.87298443502873</c:v>
                </c:pt>
                <c:pt idx="176">
                  <c:v>100.91871678568801</c:v>
                </c:pt>
                <c:pt idx="177">
                  <c:v>100.95428114845458</c:v>
                </c:pt>
                <c:pt idx="178">
                  <c:v>100.97968145008605</c:v>
                </c:pt>
                <c:pt idx="179">
                  <c:v>100.99492050357964</c:v>
                </c:pt>
                <c:pt idx="180">
                  <c:v>101</c:v>
                </c:pt>
                <c:pt idx="181">
                  <c:v>100.99492050357964</c:v>
                </c:pt>
                <c:pt idx="182">
                  <c:v>100.97968145008605</c:v>
                </c:pt>
                <c:pt idx="183">
                  <c:v>100.95428114845458</c:v>
                </c:pt>
                <c:pt idx="184">
                  <c:v>100.91871678568802</c:v>
                </c:pt>
                <c:pt idx="185">
                  <c:v>100.87298443502873</c:v>
                </c:pt>
                <c:pt idx="186">
                  <c:v>100.81707906741217</c:v>
                </c:pt>
                <c:pt idx="187">
                  <c:v>100.75099456621344</c:v>
                </c:pt>
                <c:pt idx="188">
                  <c:v>100.67472374530358</c:v>
                </c:pt>
                <c:pt idx="189">
                  <c:v>100.58825837043344</c:v>
                </c:pt>
                <c:pt idx="190">
                  <c:v>100.49158918396776</c:v>
                </c:pt>
                <c:pt idx="191">
                  <c:v>100.38470593299466</c:v>
                </c:pt>
                <c:pt idx="192">
                  <c:v>100.267597400838</c:v>
                </c:pt>
                <c:pt idx="193">
                  <c:v>100.1402514420034</c:v>
                </c:pt>
                <c:pt idx="194">
                  <c:v>100.00265502059082</c:v>
                </c:pt>
                <c:pt idx="195">
                  <c:v>99.854794252208919</c:v>
                </c:pt>
                <c:pt idx="196">
                  <c:v>99.696654449427868</c:v>
                </c:pt>
                <c:pt idx="197">
                  <c:v>99.528220170809917</c:v>
                </c:pt>
                <c:pt idx="198">
                  <c:v>99.349475273556919</c:v>
                </c:pt>
                <c:pt idx="199">
                  <c:v>99.160402969816104</c:v>
                </c:pt>
                <c:pt idx="200">
                  <c:v>98.960985886685563</c:v>
                </c:pt>
                <c:pt idx="201">
                  <c:v>98.751206129960849</c:v>
                </c:pt>
                <c:pt idx="202">
                  <c:v>98.531045351664375</c:v>
                </c:pt>
                <c:pt idx="203">
                  <c:v>98.300484821397902</c:v>
                </c:pt>
                <c:pt idx="204">
                  <c:v>98.059505501557908</c:v>
                </c:pt>
                <c:pt idx="205">
                  <c:v>97.808088126451622</c:v>
                </c:pt>
                <c:pt idx="206">
                  <c:v>97.546213285349069</c:v>
                </c:pt>
                <c:pt idx="207">
                  <c:v>97.27386150950413</c:v>
                </c:pt>
                <c:pt idx="208">
                  <c:v>96.991013363173963</c:v>
                </c:pt>
                <c:pt idx="209">
                  <c:v>96.697649538662247</c:v>
                </c:pt>
                <c:pt idx="210">
                  <c:v>96.393750955407029</c:v>
                </c:pt>
                <c:pt idx="211">
                  <c:v>96.079298863128869</c:v>
                </c:pt>
                <c:pt idx="212">
                  <c:v>95.754274949048806</c:v>
                </c:pt>
                <c:pt idx="213">
                  <c:v>95.418661449179055</c:v>
                </c:pt>
                <c:pt idx="214">
                  <c:v>95.072441263682535</c:v>
                </c:pt>
                <c:pt idx="215">
                  <c:v>94.715598076288174</c:v>
                </c:pt>
                <c:pt idx="216">
                  <c:v>94.348116477741371</c:v>
                </c:pt>
                <c:pt idx="217">
                  <c:v>93.969982093258494</c:v>
                </c:pt>
                <c:pt idx="218">
                  <c:v>93.581181713944716</c:v>
                </c:pt>
                <c:pt idx="219">
                  <c:v>93.181703432122646</c:v>
                </c:pt>
                <c:pt idx="220">
                  <c:v>92.77153678050864</c:v>
                </c:pt>
                <c:pt idx="221">
                  <c:v>92.350672875159688</c:v>
                </c:pt>
                <c:pt idx="222">
                  <c:v>91.919104562101964</c:v>
                </c:pt>
                <c:pt idx="223">
                  <c:v>91.476826567537245</c:v>
                </c:pt>
                <c:pt idx="224">
                  <c:v>91.023835651509145</c:v>
                </c:pt>
                <c:pt idx="225">
                  <c:v>90.560130764896144</c:v>
                </c:pt>
                <c:pt idx="226">
                  <c:v>90.085713209581897</c:v>
                </c:pt>
                <c:pt idx="227">
                  <c:v>89.600586801637633</c:v>
                </c:pt>
                <c:pt idx="228">
                  <c:v>89.104758037334236</c:v>
                </c:pt>
                <c:pt idx="229">
                  <c:v>88.598236261784137</c:v>
                </c:pt>
                <c:pt idx="230">
                  <c:v>88.081033839995257</c:v>
                </c:pt>
                <c:pt idx="231">
                  <c:v>87.553166330102428</c:v>
                </c:pt>
                <c:pt idx="232">
                  <c:v>87.014652658521356</c:v>
                </c:pt>
                <c:pt idx="233">
                  <c:v>86.465515296753807</c:v>
                </c:pt>
                <c:pt idx="234">
                  <c:v>85.905780439553027</c:v>
                </c:pt>
                <c:pt idx="235">
                  <c:v>85.335478184140385</c:v>
                </c:pt>
                <c:pt idx="236">
                  <c:v>84.754642710146157</c:v>
                </c:pt>
                <c:pt idx="237">
                  <c:v>84.163312459929074</c:v>
                </c:pt>
                <c:pt idx="238">
                  <c:v>83.561530318911849</c:v>
                </c:pt>
                <c:pt idx="239">
                  <c:v>82.949343795552991</c:v>
                </c:pt>
                <c:pt idx="240">
                  <c:v>82.32680520055851</c:v>
                </c:pt>
                <c:pt idx="241">
                  <c:v>81.693971824921746</c:v>
                </c:pt>
                <c:pt idx="242">
                  <c:v>81.05090611636497</c:v>
                </c:pt>
                <c:pt idx="243">
                  <c:v>80.397675853741532</c:v>
                </c:pt>
                <c:pt idx="244">
                  <c:v>79.734354318947311</c:v>
                </c:pt>
                <c:pt idx="245">
                  <c:v>79.061020465875927</c:v>
                </c:pt>
                <c:pt idx="246">
                  <c:v>78.377759085945215</c:v>
                </c:pt>
                <c:pt idx="247">
                  <c:v>77.684660969712041</c:v>
                </c:pt>
                <c:pt idx="248">
                  <c:v>76.981823064087564</c:v>
                </c:pt>
                <c:pt idx="249">
                  <c:v>76.269348624659685</c:v>
                </c:pt>
                <c:pt idx="250">
                  <c:v>75.54734736262634</c:v>
                </c:pt>
                <c:pt idx="251">
                  <c:v>74.815935585843263</c:v>
                </c:pt>
                <c:pt idx="252">
                  <c:v>74.075236333490494</c:v>
                </c:pt>
                <c:pt idx="253">
                  <c:v>73.325379503865179</c:v>
                </c:pt>
                <c:pt idx="254">
                  <c:v>72.566501974814884</c:v>
                </c:pt>
                <c:pt idx="255">
                  <c:v>71.798747716332613</c:v>
                </c:pt>
                <c:pt idx="256">
                  <c:v>71.022267894844916</c:v>
                </c:pt>
                <c:pt idx="257">
                  <c:v>70.237220968738129</c:v>
                </c:pt>
                <c:pt idx="258">
                  <c:v>69.44377277468142</c:v>
                </c:pt>
                <c:pt idx="259">
                  <c:v>68.642096604323157</c:v>
                </c:pt>
                <c:pt idx="260">
                  <c:v>67.832373270956595</c:v>
                </c:pt>
                <c:pt idx="261">
                  <c:v>67.014791165772181</c:v>
                </c:pt>
                <c:pt idx="262">
                  <c:v>66.189546303337622</c:v>
                </c:pt>
                <c:pt idx="263">
                  <c:v>65.35684235597347</c:v>
                </c:pt>
                <c:pt idx="264">
                  <c:v>64.516890676718006</c:v>
                </c:pt>
                <c:pt idx="265">
                  <c:v>63.669910310607079</c:v>
                </c:pt>
                <c:pt idx="266">
                  <c:v>62.816127994023482</c:v>
                </c:pt>
                <c:pt idx="267">
                  <c:v>61.955778141904936</c:v>
                </c:pt>
                <c:pt idx="268">
                  <c:v>61.089102822632874</c:v>
                </c:pt>
                <c:pt idx="269">
                  <c:v>60.216351720459606</c:v>
                </c:pt>
                <c:pt idx="270">
                  <c:v>59.337782085368055</c:v>
                </c:pt>
                <c:pt idx="271">
                  <c:v>58.45365867029399</c:v>
                </c:pt>
                <c:pt idx="272">
                  <c:v>57.564253655680233</c:v>
                </c:pt>
                <c:pt idx="273">
                  <c:v>56.669846561367571</c:v>
                </c:pt>
                <c:pt idx="274">
                  <c:v>55.770724145866829</c:v>
                </c:pt>
                <c:pt idx="275">
                  <c:v>54.867180293093618</c:v>
                </c:pt>
                <c:pt idx="276">
                  <c:v>53.95951588668504</c:v>
                </c:pt>
                <c:pt idx="277">
                  <c:v>53.048038672053572</c:v>
                </c:pt>
                <c:pt idx="278">
                  <c:v>52.13306310637104</c:v>
                </c:pt>
                <c:pt idx="279">
                  <c:v>51.214910196708864</c:v>
                </c:pt>
                <c:pt idx="280">
                  <c:v>50.293907326596646</c:v>
                </c:pt>
                <c:pt idx="281">
                  <c:v>49.370388071292126</c:v>
                </c:pt>
                <c:pt idx="282">
                  <c:v>48.444692002087741</c:v>
                </c:pt>
                <c:pt idx="283">
                  <c:v>47.517164480007764</c:v>
                </c:pt>
                <c:pt idx="284">
                  <c:v>46.588156439278485</c:v>
                </c:pt>
                <c:pt idx="285">
                  <c:v>45.658024160977995</c:v>
                </c:pt>
                <c:pt idx="286">
                  <c:v>44.727129037297971</c:v>
                </c:pt>
                <c:pt idx="287">
                  <c:v>43.79583732686875</c:v>
                </c:pt>
                <c:pt idx="288">
                  <c:v>42.864519901620803</c:v>
                </c:pt>
                <c:pt idx="289">
                  <c:v>41.933551985670455</c:v>
                </c:pt>
                <c:pt idx="290">
                  <c:v>41.003312886733788</c:v>
                </c:pt>
                <c:pt idx="291">
                  <c:v>40.074185720584381</c:v>
                </c:pt>
                <c:pt idx="292">
                  <c:v>39.146557129080456</c:v>
                </c:pt>
                <c:pt idx="293">
                  <c:v>38.22081699229539</c:v>
                </c:pt>
                <c:pt idx="294">
                  <c:v>37.297358135289358</c:v>
                </c:pt>
                <c:pt idx="295">
                  <c:v>36.376576030065252</c:v>
                </c:pt>
                <c:pt idx="296">
                  <c:v>35.458868493250456</c:v>
                </c:pt>
                <c:pt idx="297">
                  <c:v>34.544635380047303</c:v>
                </c:pt>
                <c:pt idx="298">
                  <c:v>33.634278274990024</c:v>
                </c:pt>
                <c:pt idx="299">
                  <c:v>32.728200180041753</c:v>
                </c:pt>
                <c:pt idx="300">
                  <c:v>31.826805200558482</c:v>
                </c:pt>
                <c:pt idx="301">
                  <c:v>30.930498229637514</c:v>
                </c:pt>
                <c:pt idx="302">
                  <c:v>30.039684631358174</c:v>
                </c:pt>
                <c:pt idx="303">
                  <c:v>29.154769923411369</c:v>
                </c:pt>
                <c:pt idx="304">
                  <c:v>28.276159459600766</c:v>
                </c:pt>
                <c:pt idx="305">
                  <c:v>27.40425811268473</c:v>
                </c:pt>
                <c:pt idx="306">
                  <c:v>26.539469958013257</c:v>
                </c:pt>
                <c:pt idx="307">
                  <c:v>25.682197958396962</c:v>
                </c:pt>
                <c:pt idx="308">
                  <c:v>24.832843650629862</c:v>
                </c:pt>
                <c:pt idx="309">
                  <c:v>23.991806834068836</c:v>
                </c:pt>
                <c:pt idx="310">
                  <c:v>23.159485261654776</c:v>
                </c:pt>
                <c:pt idx="311">
                  <c:v>22.336274333742889</c:v>
                </c:pt>
                <c:pt idx="312">
                  <c:v>21.522566795089585</c:v>
                </c:pt>
                <c:pt idx="313">
                  <c:v>20.718752435325278</c:v>
                </c:pt>
                <c:pt idx="314">
                  <c:v>19.925217793223176</c:v>
                </c:pt>
                <c:pt idx="315">
                  <c:v>19.142345865054846</c:v>
                </c:pt>
                <c:pt idx="316">
                  <c:v>18.370515817305392</c:v>
                </c:pt>
                <c:pt idx="317">
                  <c:v>17.610102704001012</c:v>
                </c:pt>
                <c:pt idx="318">
                  <c:v>16.861477188885146</c:v>
                </c:pt>
                <c:pt idx="319">
                  <c:v>16.12500527265972</c:v>
                </c:pt>
                <c:pt idx="320">
                  <c:v>15.401048025491875</c:v>
                </c:pt>
                <c:pt idx="321">
                  <c:v>14.6899613249686</c:v>
                </c:pt>
                <c:pt idx="322">
                  <c:v>13.992095599665815</c:v>
                </c:pt>
                <c:pt idx="323">
                  <c:v>13.307795578481924</c:v>
                </c:pt>
                <c:pt idx="324">
                  <c:v>12.637400045871674</c:v>
                </c:pt>
                <c:pt idx="325">
                  <c:v>11.981241603100006</c:v>
                </c:pt>
                <c:pt idx="326">
                  <c:v>11.339646435623333</c:v>
                </c:pt>
                <c:pt idx="327">
                  <c:v>10.712934086691225</c:v>
                </c:pt>
                <c:pt idx="328">
                  <c:v>10.101417237249807</c:v>
                </c:pt>
                <c:pt idx="329">
                  <c:v>9.5054014922155563</c:v>
                </c:pt>
                <c:pt idx="330">
                  <c:v>8.9251851731787415</c:v>
                </c:pt>
                <c:pt idx="331">
                  <c:v>8.3610591175832614</c:v>
                </c:pt>
                <c:pt idx="332">
                  <c:v>7.8133064844223439</c:v>
                </c:pt>
                <c:pt idx="333">
                  <c:v>7.2822025664789649</c:v>
                </c:pt>
                <c:pt idx="334">
                  <c:v>6.7680146091331812</c:v>
                </c:pt>
                <c:pt idx="335">
                  <c:v>6.271001635749986</c:v>
                </c:pt>
                <c:pt idx="336">
                  <c:v>5.7914142796551999</c:v>
                </c:pt>
                <c:pt idx="337">
                  <c:v>5.3294946227014375</c:v>
                </c:pt>
                <c:pt idx="338">
                  <c:v>4.8854760404188555</c:v>
                </c:pt>
                <c:pt idx="339">
                  <c:v>4.4595830537434953</c:v>
                </c:pt>
                <c:pt idx="340">
                  <c:v>4.0520311873088106</c:v>
                </c:pt>
                <c:pt idx="341">
                  <c:v>3.6630268342851284</c:v>
                </c:pt>
                <c:pt idx="342">
                  <c:v>3.2927671277464134</c:v>
                </c:pt>
                <c:pt idx="343">
                  <c:v>2.9414398185433237</c:v>
                </c:pt>
                <c:pt idx="344">
                  <c:v>2.6092231596576649</c:v>
                </c:pt>
                <c:pt idx="345">
                  <c:v>2.2962857970130033</c:v>
                </c:pt>
                <c:pt idx="346">
                  <c:v>2.0027866667151892</c:v>
                </c:pt>
                <c:pt idx="347">
                  <c:v>1.7288748986946418</c:v>
                </c:pt>
                <c:pt idx="348">
                  <c:v>1.4746897267236294</c:v>
                </c:pt>
                <c:pt idx="349">
                  <c:v>1.2403604047806063</c:v>
                </c:pt>
                <c:pt idx="350">
                  <c:v>1.02600612973475</c:v>
                </c:pt>
                <c:pt idx="351">
                  <c:v>0.83173597032452717</c:v>
                </c:pt>
                <c:pt idx="352">
                  <c:v>0.65764880240499723</c:v>
                </c:pt>
                <c:pt idx="353">
                  <c:v>0.50383325043992833</c:v>
                </c:pt>
                <c:pt idx="354">
                  <c:v>0.37036763521654631</c:v>
                </c:pt>
                <c:pt idx="355">
                  <c:v>0.25731992776243529</c:v>
                </c:pt>
                <c:pt idx="356">
                  <c:v>0.1647477094457574</c:v>
                </c:pt>
                <c:pt idx="357">
                  <c:v>9.2698138242626932E-2</c:v>
                </c:pt>
                <c:pt idx="358">
                  <c:v>4.1207921157374997E-2</c:v>
                </c:pt>
                <c:pt idx="359">
                  <c:v>1.0303292784108941E-2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6-44FB-B99C-026BEC8E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7808"/>
        <c:axId val="292351448"/>
      </c:scatterChart>
      <c:valAx>
        <c:axId val="19689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351448"/>
        <c:crosses val="autoZero"/>
        <c:crossBetween val="midCat"/>
      </c:valAx>
      <c:valAx>
        <c:axId val="29235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97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'2.5 Ecotec_v3'!$AB$5:$AB$365</c:f>
              <c:numCache>
                <c:formatCode>General</c:formatCode>
                <c:ptCount val="361"/>
                <c:pt idx="0">
                  <c:v>0</c:v>
                </c:pt>
                <c:pt idx="1">
                  <c:v>1.0303292784108941E-2</c:v>
                </c:pt>
                <c:pt idx="2">
                  <c:v>4.1207921157374997E-2</c:v>
                </c:pt>
                <c:pt idx="3">
                  <c:v>9.2698138242626932E-2</c:v>
                </c:pt>
                <c:pt idx="4">
                  <c:v>0.164747709445763</c:v>
                </c:pt>
                <c:pt idx="5">
                  <c:v>0.25731992776243529</c:v>
                </c:pt>
                <c:pt idx="6">
                  <c:v>0.37036763521654631</c:v>
                </c:pt>
                <c:pt idx="7">
                  <c:v>0.50383325043991167</c:v>
                </c:pt>
                <c:pt idx="8">
                  <c:v>0.65764880240499157</c:v>
                </c:pt>
                <c:pt idx="9">
                  <c:v>0.83173597032452162</c:v>
                </c:pt>
                <c:pt idx="10">
                  <c:v>1.0260061297347445</c:v>
                </c:pt>
                <c:pt idx="11">
                  <c:v>1.2403604047806063</c:v>
                </c:pt>
                <c:pt idx="12">
                  <c:v>1.4746897267236239</c:v>
                </c:pt>
                <c:pt idx="13">
                  <c:v>1.7288748986946363</c:v>
                </c:pt>
                <c:pt idx="14">
                  <c:v>2.0027866667151892</c:v>
                </c:pt>
                <c:pt idx="15">
                  <c:v>2.2962857970130033</c:v>
                </c:pt>
                <c:pt idx="16">
                  <c:v>2.6092231596576538</c:v>
                </c:pt>
                <c:pt idx="17">
                  <c:v>2.9414398185433348</c:v>
                </c:pt>
                <c:pt idx="18">
                  <c:v>3.2927671277464134</c:v>
                </c:pt>
                <c:pt idx="19">
                  <c:v>3.6630268342851116</c:v>
                </c:pt>
                <c:pt idx="20">
                  <c:v>4.0520311873088106</c:v>
                </c:pt>
                <c:pt idx="21">
                  <c:v>4.4595830537434837</c:v>
                </c:pt>
                <c:pt idx="22">
                  <c:v>4.8854760404188493</c:v>
                </c:pt>
                <c:pt idx="23">
                  <c:v>5.3294946227014153</c:v>
                </c:pt>
                <c:pt idx="24">
                  <c:v>5.7914142796552053</c:v>
                </c:pt>
                <c:pt idx="25">
                  <c:v>6.2710016357499754</c:v>
                </c:pt>
                <c:pt idx="26">
                  <c:v>6.7680146091332034</c:v>
                </c:pt>
                <c:pt idx="27">
                  <c:v>7.2822025664789596</c:v>
                </c:pt>
                <c:pt idx="28">
                  <c:v>7.8133064844223385</c:v>
                </c:pt>
                <c:pt idx="29">
                  <c:v>8.3610591175832667</c:v>
                </c:pt>
                <c:pt idx="30">
                  <c:v>8.9251851731787255</c:v>
                </c:pt>
                <c:pt idx="31">
                  <c:v>9.5054014922155279</c:v>
                </c:pt>
                <c:pt idx="32">
                  <c:v>10.101417237249779</c:v>
                </c:pt>
                <c:pt idx="33">
                  <c:v>10.712934086691225</c:v>
                </c:pt>
                <c:pt idx="34">
                  <c:v>11.339646435623321</c:v>
                </c:pt>
                <c:pt idx="35">
                  <c:v>11.981241603099996</c:v>
                </c:pt>
                <c:pt idx="36">
                  <c:v>12.637400045871669</c:v>
                </c:pt>
                <c:pt idx="37">
                  <c:v>13.307795578481924</c:v>
                </c:pt>
                <c:pt idx="38">
                  <c:v>13.992095599665776</c:v>
                </c:pt>
                <c:pt idx="39">
                  <c:v>14.689961324968582</c:v>
                </c:pt>
                <c:pt idx="40">
                  <c:v>15.401048025491862</c:v>
                </c:pt>
                <c:pt idx="41">
                  <c:v>16.125005272659692</c:v>
                </c:pt>
                <c:pt idx="42">
                  <c:v>16.861477188885146</c:v>
                </c:pt>
                <c:pt idx="43">
                  <c:v>17.610102704001019</c:v>
                </c:pt>
                <c:pt idx="44">
                  <c:v>18.370515817305378</c:v>
                </c:pt>
                <c:pt idx="45">
                  <c:v>19.142345865054835</c:v>
                </c:pt>
                <c:pt idx="46">
                  <c:v>19.925217793223137</c:v>
                </c:pt>
                <c:pt idx="47">
                  <c:v>20.718752435325257</c:v>
                </c:pt>
                <c:pt idx="48">
                  <c:v>21.522566795089546</c:v>
                </c:pt>
                <c:pt idx="49">
                  <c:v>22.336274333742878</c:v>
                </c:pt>
                <c:pt idx="50">
                  <c:v>23.159485261654773</c:v>
                </c:pt>
                <c:pt idx="51">
                  <c:v>23.991806834068836</c:v>
                </c:pt>
                <c:pt idx="52">
                  <c:v>24.832843650629872</c:v>
                </c:pt>
                <c:pt idx="53">
                  <c:v>25.682197958396941</c:v>
                </c:pt>
                <c:pt idx="54">
                  <c:v>26.539469958013228</c:v>
                </c:pt>
                <c:pt idx="55">
                  <c:v>27.404258112684726</c:v>
                </c:pt>
                <c:pt idx="56">
                  <c:v>28.27615945960072</c:v>
                </c:pt>
                <c:pt idx="57">
                  <c:v>29.15476992341134</c:v>
                </c:pt>
                <c:pt idx="58">
                  <c:v>30.039684631358146</c:v>
                </c:pt>
                <c:pt idx="59">
                  <c:v>30.930498229637504</c:v>
                </c:pt>
                <c:pt idx="60">
                  <c:v>31.826805200558482</c:v>
                </c:pt>
                <c:pt idx="61">
                  <c:v>32.728200180041725</c:v>
                </c:pt>
                <c:pt idx="62">
                  <c:v>33.634278274989995</c:v>
                </c:pt>
                <c:pt idx="63">
                  <c:v>34.544635380047303</c:v>
                </c:pt>
                <c:pt idx="64">
                  <c:v>35.458868493250456</c:v>
                </c:pt>
                <c:pt idx="65">
                  <c:v>36.376576030065259</c:v>
                </c:pt>
                <c:pt idx="66">
                  <c:v>37.297358135289379</c:v>
                </c:pt>
                <c:pt idx="67">
                  <c:v>38.220816992295369</c:v>
                </c:pt>
                <c:pt idx="68">
                  <c:v>39.146557129080456</c:v>
                </c:pt>
                <c:pt idx="69">
                  <c:v>40.074185720584325</c:v>
                </c:pt>
                <c:pt idx="70">
                  <c:v>41.003312886733752</c:v>
                </c:pt>
                <c:pt idx="71">
                  <c:v>41.933551985670434</c:v>
                </c:pt>
                <c:pt idx="72">
                  <c:v>42.864519901620795</c:v>
                </c:pt>
                <c:pt idx="73">
                  <c:v>43.79583732686875</c:v>
                </c:pt>
                <c:pt idx="74">
                  <c:v>44.727129037297978</c:v>
                </c:pt>
                <c:pt idx="75">
                  <c:v>45.658024160978016</c:v>
                </c:pt>
                <c:pt idx="76">
                  <c:v>46.588156439278464</c:v>
                </c:pt>
                <c:pt idx="77">
                  <c:v>47.517164480007764</c:v>
                </c:pt>
                <c:pt idx="78">
                  <c:v>48.444692002087699</c:v>
                </c:pt>
                <c:pt idx="79">
                  <c:v>49.370388071292098</c:v>
                </c:pt>
                <c:pt idx="80">
                  <c:v>50.293907326596624</c:v>
                </c:pt>
                <c:pt idx="81">
                  <c:v>51.21491019670885</c:v>
                </c:pt>
                <c:pt idx="82">
                  <c:v>52.133063106371033</c:v>
                </c:pt>
                <c:pt idx="83">
                  <c:v>53.048038672053586</c:v>
                </c:pt>
                <c:pt idx="84">
                  <c:v>53.959515886685018</c:v>
                </c:pt>
                <c:pt idx="85">
                  <c:v>54.867180293093611</c:v>
                </c:pt>
                <c:pt idx="86">
                  <c:v>55.770724145866801</c:v>
                </c:pt>
                <c:pt idx="87">
                  <c:v>56.669846561367571</c:v>
                </c:pt>
                <c:pt idx="88">
                  <c:v>57.564253655680247</c:v>
                </c:pt>
                <c:pt idx="89">
                  <c:v>58.453658670293976</c:v>
                </c:pt>
                <c:pt idx="90">
                  <c:v>59.337782085368033</c:v>
                </c:pt>
                <c:pt idx="91">
                  <c:v>60.216351720459606</c:v>
                </c:pt>
                <c:pt idx="92">
                  <c:v>61.089102822632832</c:v>
                </c:pt>
                <c:pt idx="93">
                  <c:v>61.955778141904894</c:v>
                </c:pt>
                <c:pt idx="94">
                  <c:v>62.816127994023468</c:v>
                </c:pt>
                <c:pt idx="95">
                  <c:v>63.669910310607079</c:v>
                </c:pt>
                <c:pt idx="96">
                  <c:v>64.516890676718006</c:v>
                </c:pt>
                <c:pt idx="97">
                  <c:v>65.35684235597347</c:v>
                </c:pt>
                <c:pt idx="98">
                  <c:v>66.18954630333765</c:v>
                </c:pt>
                <c:pt idx="99">
                  <c:v>67.014791165772181</c:v>
                </c:pt>
                <c:pt idx="100">
                  <c:v>67.832373270956595</c:v>
                </c:pt>
                <c:pt idx="101">
                  <c:v>68.642096604323129</c:v>
                </c:pt>
                <c:pt idx="102">
                  <c:v>69.443772774681392</c:v>
                </c:pt>
                <c:pt idx="103">
                  <c:v>70.237220968738114</c:v>
                </c:pt>
                <c:pt idx="104">
                  <c:v>71.022267894844916</c:v>
                </c:pt>
                <c:pt idx="105">
                  <c:v>71.798747716332613</c:v>
                </c:pt>
                <c:pt idx="106">
                  <c:v>72.566501974814884</c:v>
                </c:pt>
                <c:pt idx="107">
                  <c:v>73.325379503865165</c:v>
                </c:pt>
                <c:pt idx="108">
                  <c:v>74.075236333490494</c:v>
                </c:pt>
                <c:pt idx="109">
                  <c:v>74.815935585843249</c:v>
                </c:pt>
                <c:pt idx="110">
                  <c:v>75.547347362626297</c:v>
                </c:pt>
                <c:pt idx="111">
                  <c:v>76.269348624659671</c:v>
                </c:pt>
                <c:pt idx="112">
                  <c:v>76.981823064087564</c:v>
                </c:pt>
                <c:pt idx="113">
                  <c:v>77.684660969712027</c:v>
                </c:pt>
                <c:pt idx="114">
                  <c:v>78.377759085945215</c:v>
                </c:pt>
                <c:pt idx="115">
                  <c:v>79.061020465875899</c:v>
                </c:pt>
                <c:pt idx="116">
                  <c:v>79.734354318947283</c:v>
                </c:pt>
                <c:pt idx="117">
                  <c:v>80.397675853741518</c:v>
                </c:pt>
                <c:pt idx="118">
                  <c:v>81.050906116364956</c:v>
                </c:pt>
                <c:pt idx="119">
                  <c:v>81.693971824921761</c:v>
                </c:pt>
                <c:pt idx="120">
                  <c:v>82.326805200558482</c:v>
                </c:pt>
                <c:pt idx="121">
                  <c:v>82.949343795552977</c:v>
                </c:pt>
                <c:pt idx="122">
                  <c:v>83.561530318911849</c:v>
                </c:pt>
                <c:pt idx="123">
                  <c:v>84.163312459929074</c:v>
                </c:pt>
                <c:pt idx="124">
                  <c:v>84.754642710146129</c:v>
                </c:pt>
                <c:pt idx="125">
                  <c:v>85.335478184140371</c:v>
                </c:pt>
                <c:pt idx="126">
                  <c:v>85.905780439552998</c:v>
                </c:pt>
                <c:pt idx="127">
                  <c:v>86.465515296753821</c:v>
                </c:pt>
                <c:pt idx="128">
                  <c:v>87.014652658521356</c:v>
                </c:pt>
                <c:pt idx="129">
                  <c:v>87.553166330102428</c:v>
                </c:pt>
                <c:pt idx="130">
                  <c:v>88.081033839995243</c:v>
                </c:pt>
                <c:pt idx="131">
                  <c:v>88.598236261784123</c:v>
                </c:pt>
                <c:pt idx="132">
                  <c:v>89.104758037334221</c:v>
                </c:pt>
                <c:pt idx="133">
                  <c:v>89.60058680163759</c:v>
                </c:pt>
                <c:pt idx="134">
                  <c:v>90.085713209581854</c:v>
                </c:pt>
                <c:pt idx="135">
                  <c:v>90.56013076489613</c:v>
                </c:pt>
                <c:pt idx="136">
                  <c:v>91.023835651509145</c:v>
                </c:pt>
                <c:pt idx="137">
                  <c:v>91.476826567537231</c:v>
                </c:pt>
                <c:pt idx="138">
                  <c:v>91.91910456210195</c:v>
                </c:pt>
                <c:pt idx="139">
                  <c:v>92.350672875159674</c:v>
                </c:pt>
                <c:pt idx="140">
                  <c:v>92.77153678050864</c:v>
                </c:pt>
                <c:pt idx="141">
                  <c:v>93.181703432122632</c:v>
                </c:pt>
                <c:pt idx="142">
                  <c:v>93.581181713944702</c:v>
                </c:pt>
                <c:pt idx="143">
                  <c:v>93.96998209325848</c:v>
                </c:pt>
                <c:pt idx="144">
                  <c:v>94.348116477741371</c:v>
                </c:pt>
                <c:pt idx="145">
                  <c:v>94.71559807628816</c:v>
                </c:pt>
                <c:pt idx="146">
                  <c:v>95.072441263682521</c:v>
                </c:pt>
                <c:pt idx="147">
                  <c:v>95.418661449179055</c:v>
                </c:pt>
                <c:pt idx="148">
                  <c:v>95.754274949048792</c:v>
                </c:pt>
                <c:pt idx="149">
                  <c:v>96.079298863128869</c:v>
                </c:pt>
                <c:pt idx="150">
                  <c:v>96.393750955407043</c:v>
                </c:pt>
                <c:pt idx="151">
                  <c:v>96.697649538662233</c:v>
                </c:pt>
                <c:pt idx="152">
                  <c:v>96.991013363173948</c:v>
                </c:pt>
                <c:pt idx="153">
                  <c:v>97.273861509504115</c:v>
                </c:pt>
                <c:pt idx="154">
                  <c:v>97.546213285349054</c:v>
                </c:pt>
                <c:pt idx="155">
                  <c:v>97.808088126451622</c:v>
                </c:pt>
                <c:pt idx="156">
                  <c:v>98.059505501557894</c:v>
                </c:pt>
                <c:pt idx="157">
                  <c:v>98.300484821397873</c:v>
                </c:pt>
                <c:pt idx="158">
                  <c:v>98.531045351664375</c:v>
                </c:pt>
                <c:pt idx="159">
                  <c:v>98.751206129960849</c:v>
                </c:pt>
                <c:pt idx="160">
                  <c:v>98.960985886685563</c:v>
                </c:pt>
                <c:pt idx="161">
                  <c:v>99.160402969816104</c:v>
                </c:pt>
                <c:pt idx="162">
                  <c:v>99.349475273556919</c:v>
                </c:pt>
                <c:pt idx="163">
                  <c:v>99.528220170809917</c:v>
                </c:pt>
                <c:pt idx="164">
                  <c:v>99.696654449427854</c:v>
                </c:pt>
                <c:pt idx="165">
                  <c:v>99.854794252208904</c:v>
                </c:pt>
                <c:pt idx="166">
                  <c:v>100.00265502059082</c:v>
                </c:pt>
                <c:pt idx="167">
                  <c:v>100.1402514420034</c:v>
                </c:pt>
                <c:pt idx="168">
                  <c:v>100.267597400838</c:v>
                </c:pt>
                <c:pt idx="169">
                  <c:v>100.38470593299466</c:v>
                </c:pt>
                <c:pt idx="170">
                  <c:v>100.49158918396776</c:v>
                </c:pt>
                <c:pt idx="171">
                  <c:v>100.58825837043344</c:v>
                </c:pt>
                <c:pt idx="172">
                  <c:v>100.67472374530358</c:v>
                </c:pt>
                <c:pt idx="173">
                  <c:v>100.75099456621344</c:v>
                </c:pt>
                <c:pt idx="174">
                  <c:v>100.81707906741215</c:v>
                </c:pt>
                <c:pt idx="175">
                  <c:v>100.87298443502873</c:v>
                </c:pt>
                <c:pt idx="176">
                  <c:v>100.91871678568801</c:v>
                </c:pt>
                <c:pt idx="177">
                  <c:v>100.95428114845458</c:v>
                </c:pt>
                <c:pt idx="178">
                  <c:v>100.97968145008605</c:v>
                </c:pt>
                <c:pt idx="179">
                  <c:v>100.99492050357964</c:v>
                </c:pt>
                <c:pt idx="180">
                  <c:v>101</c:v>
                </c:pt>
                <c:pt idx="181">
                  <c:v>100.99492050357964</c:v>
                </c:pt>
                <c:pt idx="182">
                  <c:v>100.97968145008605</c:v>
                </c:pt>
                <c:pt idx="183">
                  <c:v>100.95428114845458</c:v>
                </c:pt>
                <c:pt idx="184">
                  <c:v>100.91871678568802</c:v>
                </c:pt>
                <c:pt idx="185">
                  <c:v>100.87298443502873</c:v>
                </c:pt>
                <c:pt idx="186">
                  <c:v>100.81707906741217</c:v>
                </c:pt>
                <c:pt idx="187">
                  <c:v>100.75099456621344</c:v>
                </c:pt>
                <c:pt idx="188">
                  <c:v>100.67472374530358</c:v>
                </c:pt>
                <c:pt idx="189">
                  <c:v>100.58825837043344</c:v>
                </c:pt>
                <c:pt idx="190">
                  <c:v>100.49158918396776</c:v>
                </c:pt>
                <c:pt idx="191">
                  <c:v>100.38470593299466</c:v>
                </c:pt>
                <c:pt idx="192">
                  <c:v>100.267597400838</c:v>
                </c:pt>
                <c:pt idx="193">
                  <c:v>100.1402514420034</c:v>
                </c:pt>
                <c:pt idx="194">
                  <c:v>100.00265502059082</c:v>
                </c:pt>
                <c:pt idx="195">
                  <c:v>99.854794252208919</c:v>
                </c:pt>
                <c:pt idx="196">
                  <c:v>99.696654449427868</c:v>
                </c:pt>
                <c:pt idx="197">
                  <c:v>99.528220170809917</c:v>
                </c:pt>
                <c:pt idx="198">
                  <c:v>99.349475273556919</c:v>
                </c:pt>
                <c:pt idx="199">
                  <c:v>99.160402969816104</c:v>
                </c:pt>
                <c:pt idx="200">
                  <c:v>98.960985886685563</c:v>
                </c:pt>
                <c:pt idx="201">
                  <c:v>98.751206129960849</c:v>
                </c:pt>
                <c:pt idx="202">
                  <c:v>98.531045351664375</c:v>
                </c:pt>
                <c:pt idx="203">
                  <c:v>98.300484821397902</c:v>
                </c:pt>
                <c:pt idx="204">
                  <c:v>98.059505501557908</c:v>
                </c:pt>
                <c:pt idx="205">
                  <c:v>97.808088126451622</c:v>
                </c:pt>
                <c:pt idx="206">
                  <c:v>97.546213285349069</c:v>
                </c:pt>
                <c:pt idx="207">
                  <c:v>97.27386150950413</c:v>
                </c:pt>
                <c:pt idx="208">
                  <c:v>96.991013363173963</c:v>
                </c:pt>
                <c:pt idx="209">
                  <c:v>96.697649538662247</c:v>
                </c:pt>
                <c:pt idx="210">
                  <c:v>96.393750955407029</c:v>
                </c:pt>
                <c:pt idx="211">
                  <c:v>96.079298863128869</c:v>
                </c:pt>
                <c:pt idx="212">
                  <c:v>95.754274949048806</c:v>
                </c:pt>
                <c:pt idx="213">
                  <c:v>95.418661449179055</c:v>
                </c:pt>
                <c:pt idx="214">
                  <c:v>95.072441263682535</c:v>
                </c:pt>
                <c:pt idx="215">
                  <c:v>94.715598076288174</c:v>
                </c:pt>
                <c:pt idx="216">
                  <c:v>94.348116477741371</c:v>
                </c:pt>
                <c:pt idx="217">
                  <c:v>93.969982093258494</c:v>
                </c:pt>
                <c:pt idx="218">
                  <c:v>93.581181713944716</c:v>
                </c:pt>
                <c:pt idx="219">
                  <c:v>93.181703432122646</c:v>
                </c:pt>
                <c:pt idx="220">
                  <c:v>92.77153678050864</c:v>
                </c:pt>
                <c:pt idx="221">
                  <c:v>92.350672875159688</c:v>
                </c:pt>
                <c:pt idx="222">
                  <c:v>91.919104562101964</c:v>
                </c:pt>
                <c:pt idx="223">
                  <c:v>91.476826567537245</c:v>
                </c:pt>
                <c:pt idx="224">
                  <c:v>91.023835651509145</c:v>
                </c:pt>
                <c:pt idx="225">
                  <c:v>90.560130764896144</c:v>
                </c:pt>
                <c:pt idx="226">
                  <c:v>90.085713209581897</c:v>
                </c:pt>
                <c:pt idx="227">
                  <c:v>89.600586801637633</c:v>
                </c:pt>
                <c:pt idx="228">
                  <c:v>89.104758037334236</c:v>
                </c:pt>
                <c:pt idx="229">
                  <c:v>88.598236261784137</c:v>
                </c:pt>
                <c:pt idx="230">
                  <c:v>88.081033839995257</c:v>
                </c:pt>
                <c:pt idx="231">
                  <c:v>87.553166330102428</c:v>
                </c:pt>
                <c:pt idx="232">
                  <c:v>87.014652658521356</c:v>
                </c:pt>
                <c:pt idx="233">
                  <c:v>86.465515296753807</c:v>
                </c:pt>
                <c:pt idx="234">
                  <c:v>85.905780439553027</c:v>
                </c:pt>
                <c:pt idx="235">
                  <c:v>85.335478184140385</c:v>
                </c:pt>
                <c:pt idx="236">
                  <c:v>84.754642710146157</c:v>
                </c:pt>
                <c:pt idx="237">
                  <c:v>84.163312459929074</c:v>
                </c:pt>
                <c:pt idx="238">
                  <c:v>83.561530318911849</c:v>
                </c:pt>
                <c:pt idx="239">
                  <c:v>82.949343795552991</c:v>
                </c:pt>
                <c:pt idx="240">
                  <c:v>82.32680520055851</c:v>
                </c:pt>
                <c:pt idx="241">
                  <c:v>81.693971824921746</c:v>
                </c:pt>
                <c:pt idx="242">
                  <c:v>81.05090611636497</c:v>
                </c:pt>
                <c:pt idx="243">
                  <c:v>80.397675853741532</c:v>
                </c:pt>
                <c:pt idx="244">
                  <c:v>79.734354318947311</c:v>
                </c:pt>
                <c:pt idx="245">
                  <c:v>79.061020465875927</c:v>
                </c:pt>
                <c:pt idx="246">
                  <c:v>78.377759085945215</c:v>
                </c:pt>
                <c:pt idx="247">
                  <c:v>77.684660969712041</c:v>
                </c:pt>
                <c:pt idx="248">
                  <c:v>76.981823064087564</c:v>
                </c:pt>
                <c:pt idx="249">
                  <c:v>76.269348624659685</c:v>
                </c:pt>
                <c:pt idx="250">
                  <c:v>75.54734736262634</c:v>
                </c:pt>
                <c:pt idx="251">
                  <c:v>74.815935585843263</c:v>
                </c:pt>
                <c:pt idx="252">
                  <c:v>74.075236333490494</c:v>
                </c:pt>
                <c:pt idx="253">
                  <c:v>73.325379503865179</c:v>
                </c:pt>
                <c:pt idx="254">
                  <c:v>72.566501974814884</c:v>
                </c:pt>
                <c:pt idx="255">
                  <c:v>71.798747716332613</c:v>
                </c:pt>
                <c:pt idx="256">
                  <c:v>71.022267894844916</c:v>
                </c:pt>
                <c:pt idx="257">
                  <c:v>70.237220968738129</c:v>
                </c:pt>
                <c:pt idx="258">
                  <c:v>69.44377277468142</c:v>
                </c:pt>
                <c:pt idx="259">
                  <c:v>68.642096604323157</c:v>
                </c:pt>
                <c:pt idx="260">
                  <c:v>67.832373270956595</c:v>
                </c:pt>
                <c:pt idx="261">
                  <c:v>67.014791165772181</c:v>
                </c:pt>
                <c:pt idx="262">
                  <c:v>66.189546303337622</c:v>
                </c:pt>
                <c:pt idx="263">
                  <c:v>65.35684235597347</c:v>
                </c:pt>
                <c:pt idx="264">
                  <c:v>64.516890676718006</c:v>
                </c:pt>
                <c:pt idx="265">
                  <c:v>63.669910310607079</c:v>
                </c:pt>
                <c:pt idx="266">
                  <c:v>62.816127994023482</c:v>
                </c:pt>
                <c:pt idx="267">
                  <c:v>61.955778141904936</c:v>
                </c:pt>
                <c:pt idx="268">
                  <c:v>61.089102822632874</c:v>
                </c:pt>
                <c:pt idx="269">
                  <c:v>60.216351720459606</c:v>
                </c:pt>
                <c:pt idx="270">
                  <c:v>59.337782085368055</c:v>
                </c:pt>
                <c:pt idx="271">
                  <c:v>58.45365867029399</c:v>
                </c:pt>
                <c:pt idx="272">
                  <c:v>57.564253655680233</c:v>
                </c:pt>
                <c:pt idx="273">
                  <c:v>56.669846561367571</c:v>
                </c:pt>
                <c:pt idx="274">
                  <c:v>55.770724145866829</c:v>
                </c:pt>
                <c:pt idx="275">
                  <c:v>54.867180293093618</c:v>
                </c:pt>
                <c:pt idx="276">
                  <c:v>53.95951588668504</c:v>
                </c:pt>
                <c:pt idx="277">
                  <c:v>53.048038672053572</c:v>
                </c:pt>
                <c:pt idx="278">
                  <c:v>52.13306310637104</c:v>
                </c:pt>
                <c:pt idx="279">
                  <c:v>51.214910196708864</c:v>
                </c:pt>
                <c:pt idx="280">
                  <c:v>50.293907326596646</c:v>
                </c:pt>
                <c:pt idx="281">
                  <c:v>49.370388071292126</c:v>
                </c:pt>
                <c:pt idx="282">
                  <c:v>48.444692002087741</c:v>
                </c:pt>
                <c:pt idx="283">
                  <c:v>47.517164480007764</c:v>
                </c:pt>
                <c:pt idx="284">
                  <c:v>46.588156439278485</c:v>
                </c:pt>
                <c:pt idx="285">
                  <c:v>45.658024160977995</c:v>
                </c:pt>
                <c:pt idx="286">
                  <c:v>44.727129037297971</c:v>
                </c:pt>
                <c:pt idx="287">
                  <c:v>43.79583732686875</c:v>
                </c:pt>
                <c:pt idx="288">
                  <c:v>42.864519901620803</c:v>
                </c:pt>
                <c:pt idx="289">
                  <c:v>41.933551985670455</c:v>
                </c:pt>
                <c:pt idx="290">
                  <c:v>41.003312886733788</c:v>
                </c:pt>
                <c:pt idx="291">
                  <c:v>40.074185720584381</c:v>
                </c:pt>
                <c:pt idx="292">
                  <c:v>39.146557129080456</c:v>
                </c:pt>
                <c:pt idx="293">
                  <c:v>38.22081699229539</c:v>
                </c:pt>
                <c:pt idx="294">
                  <c:v>37.297358135289358</c:v>
                </c:pt>
                <c:pt idx="295">
                  <c:v>36.376576030065252</c:v>
                </c:pt>
                <c:pt idx="296">
                  <c:v>35.458868493250456</c:v>
                </c:pt>
                <c:pt idx="297">
                  <c:v>34.544635380047303</c:v>
                </c:pt>
                <c:pt idx="298">
                  <c:v>33.634278274990024</c:v>
                </c:pt>
                <c:pt idx="299">
                  <c:v>32.728200180041753</c:v>
                </c:pt>
                <c:pt idx="300">
                  <c:v>31.826805200558482</c:v>
                </c:pt>
                <c:pt idx="301">
                  <c:v>30.930498229637514</c:v>
                </c:pt>
                <c:pt idx="302">
                  <c:v>30.039684631358174</c:v>
                </c:pt>
                <c:pt idx="303">
                  <c:v>29.154769923411369</c:v>
                </c:pt>
                <c:pt idx="304">
                  <c:v>28.276159459600766</c:v>
                </c:pt>
                <c:pt idx="305">
                  <c:v>27.40425811268473</c:v>
                </c:pt>
                <c:pt idx="306">
                  <c:v>26.539469958013257</c:v>
                </c:pt>
                <c:pt idx="307">
                  <c:v>25.682197958396962</c:v>
                </c:pt>
                <c:pt idx="308">
                  <c:v>24.832843650629862</c:v>
                </c:pt>
                <c:pt idx="309">
                  <c:v>23.991806834068836</c:v>
                </c:pt>
                <c:pt idx="310">
                  <c:v>23.159485261654776</c:v>
                </c:pt>
                <c:pt idx="311">
                  <c:v>22.336274333742889</c:v>
                </c:pt>
                <c:pt idx="312">
                  <c:v>21.522566795089585</c:v>
                </c:pt>
                <c:pt idx="313">
                  <c:v>20.718752435325278</c:v>
                </c:pt>
                <c:pt idx="314">
                  <c:v>19.925217793223176</c:v>
                </c:pt>
                <c:pt idx="315">
                  <c:v>19.142345865054846</c:v>
                </c:pt>
                <c:pt idx="316">
                  <c:v>18.370515817305392</c:v>
                </c:pt>
                <c:pt idx="317">
                  <c:v>17.610102704001012</c:v>
                </c:pt>
                <c:pt idx="318">
                  <c:v>16.861477188885146</c:v>
                </c:pt>
                <c:pt idx="319">
                  <c:v>16.12500527265972</c:v>
                </c:pt>
                <c:pt idx="320">
                  <c:v>15.401048025491875</c:v>
                </c:pt>
                <c:pt idx="321">
                  <c:v>14.6899613249686</c:v>
                </c:pt>
                <c:pt idx="322">
                  <c:v>13.992095599665815</c:v>
                </c:pt>
                <c:pt idx="323">
                  <c:v>13.307795578481924</c:v>
                </c:pt>
                <c:pt idx="324">
                  <c:v>12.637400045871674</c:v>
                </c:pt>
                <c:pt idx="325">
                  <c:v>11.981241603100006</c:v>
                </c:pt>
                <c:pt idx="326">
                  <c:v>11.339646435623333</c:v>
                </c:pt>
                <c:pt idx="327">
                  <c:v>10.712934086691225</c:v>
                </c:pt>
                <c:pt idx="328">
                  <c:v>10.101417237249807</c:v>
                </c:pt>
                <c:pt idx="329">
                  <c:v>9.5054014922155563</c:v>
                </c:pt>
                <c:pt idx="330">
                  <c:v>8.9251851731787415</c:v>
                </c:pt>
                <c:pt idx="331">
                  <c:v>8.3610591175832614</c:v>
                </c:pt>
                <c:pt idx="332">
                  <c:v>7.8133064844223439</c:v>
                </c:pt>
                <c:pt idx="333">
                  <c:v>7.2822025664789649</c:v>
                </c:pt>
                <c:pt idx="334">
                  <c:v>6.7680146091331812</c:v>
                </c:pt>
                <c:pt idx="335">
                  <c:v>6.271001635749986</c:v>
                </c:pt>
                <c:pt idx="336">
                  <c:v>5.7914142796551999</c:v>
                </c:pt>
                <c:pt idx="337">
                  <c:v>5.3294946227014375</c:v>
                </c:pt>
                <c:pt idx="338">
                  <c:v>4.8854760404188555</c:v>
                </c:pt>
                <c:pt idx="339">
                  <c:v>4.4595830537434953</c:v>
                </c:pt>
                <c:pt idx="340">
                  <c:v>4.0520311873088106</c:v>
                </c:pt>
                <c:pt idx="341">
                  <c:v>3.6630268342851284</c:v>
                </c:pt>
                <c:pt idx="342">
                  <c:v>3.2927671277464134</c:v>
                </c:pt>
                <c:pt idx="343">
                  <c:v>2.9414398185433237</c:v>
                </c:pt>
                <c:pt idx="344">
                  <c:v>2.6092231596576649</c:v>
                </c:pt>
                <c:pt idx="345">
                  <c:v>2.2962857970130033</c:v>
                </c:pt>
                <c:pt idx="346">
                  <c:v>2.0027866667151892</c:v>
                </c:pt>
                <c:pt idx="347">
                  <c:v>1.7288748986946418</c:v>
                </c:pt>
                <c:pt idx="348">
                  <c:v>1.4746897267236294</c:v>
                </c:pt>
                <c:pt idx="349">
                  <c:v>1.2403604047806063</c:v>
                </c:pt>
                <c:pt idx="350">
                  <c:v>1.02600612973475</c:v>
                </c:pt>
                <c:pt idx="351">
                  <c:v>0.83173597032452717</c:v>
                </c:pt>
                <c:pt idx="352">
                  <c:v>0.65764880240499723</c:v>
                </c:pt>
                <c:pt idx="353">
                  <c:v>0.50383325043992833</c:v>
                </c:pt>
                <c:pt idx="354">
                  <c:v>0.37036763521654631</c:v>
                </c:pt>
                <c:pt idx="355">
                  <c:v>0.25731992776243529</c:v>
                </c:pt>
                <c:pt idx="356">
                  <c:v>0.1647477094457574</c:v>
                </c:pt>
                <c:pt idx="357">
                  <c:v>9.2698138242626932E-2</c:v>
                </c:pt>
                <c:pt idx="358">
                  <c:v>4.1207921157374997E-2</c:v>
                </c:pt>
                <c:pt idx="359">
                  <c:v>1.0303292784108941E-2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F-4D0F-B59D-7806EA15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52232"/>
        <c:axId val="292352624"/>
      </c:scatterChart>
      <c:valAx>
        <c:axId val="29235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352624"/>
        <c:crosses val="autoZero"/>
        <c:crossBetween val="midCat"/>
      </c:valAx>
      <c:valAx>
        <c:axId val="29235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352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'2.5 Ecotec_v4'!$AB$5:$AB$365</c:f>
              <c:numCache>
                <c:formatCode>General</c:formatCode>
                <c:ptCount val="361"/>
                <c:pt idx="0">
                  <c:v>0</c:v>
                </c:pt>
                <c:pt idx="1">
                  <c:v>1.0303292784108941E-2</c:v>
                </c:pt>
                <c:pt idx="2">
                  <c:v>4.1207921157374997E-2</c:v>
                </c:pt>
                <c:pt idx="3">
                  <c:v>9.2698138242626932E-2</c:v>
                </c:pt>
                <c:pt idx="4">
                  <c:v>0.164747709445763</c:v>
                </c:pt>
                <c:pt idx="5">
                  <c:v>0.25731992776243529</c:v>
                </c:pt>
                <c:pt idx="6">
                  <c:v>0.37036763521654631</c:v>
                </c:pt>
                <c:pt idx="7">
                  <c:v>0.50383325043991167</c:v>
                </c:pt>
                <c:pt idx="8">
                  <c:v>0.65764880240499157</c:v>
                </c:pt>
                <c:pt idx="9">
                  <c:v>0.83173597032452162</c:v>
                </c:pt>
                <c:pt idx="10">
                  <c:v>1.0260061297347445</c:v>
                </c:pt>
                <c:pt idx="11">
                  <c:v>1.2403604047806063</c:v>
                </c:pt>
                <c:pt idx="12">
                  <c:v>1.4746897267236239</c:v>
                </c:pt>
                <c:pt idx="13">
                  <c:v>1.7288748986946363</c:v>
                </c:pt>
                <c:pt idx="14">
                  <c:v>2.0027866667151892</c:v>
                </c:pt>
                <c:pt idx="15">
                  <c:v>2.2962857970130033</c:v>
                </c:pt>
                <c:pt idx="16">
                  <c:v>2.6092231596576538</c:v>
                </c:pt>
                <c:pt idx="17">
                  <c:v>2.9414398185433348</c:v>
                </c:pt>
                <c:pt idx="18">
                  <c:v>3.2927671277464134</c:v>
                </c:pt>
                <c:pt idx="19">
                  <c:v>3.6630268342851116</c:v>
                </c:pt>
                <c:pt idx="20">
                  <c:v>4.0520311873088106</c:v>
                </c:pt>
                <c:pt idx="21">
                  <c:v>4.4595830537434837</c:v>
                </c:pt>
                <c:pt idx="22">
                  <c:v>4.8854760404188493</c:v>
                </c:pt>
                <c:pt idx="23">
                  <c:v>5.3294946227014153</c:v>
                </c:pt>
                <c:pt idx="24">
                  <c:v>5.7914142796552053</c:v>
                </c:pt>
                <c:pt idx="25">
                  <c:v>6.2710016357499754</c:v>
                </c:pt>
                <c:pt idx="26">
                  <c:v>6.7680146091332034</c:v>
                </c:pt>
                <c:pt idx="27">
                  <c:v>7.2822025664789596</c:v>
                </c:pt>
                <c:pt idx="28">
                  <c:v>7.8133064844223385</c:v>
                </c:pt>
                <c:pt idx="29">
                  <c:v>8.3610591175832667</c:v>
                </c:pt>
                <c:pt idx="30">
                  <c:v>8.9251851731787255</c:v>
                </c:pt>
                <c:pt idx="31">
                  <c:v>9.5054014922155279</c:v>
                </c:pt>
                <c:pt idx="32">
                  <c:v>10.101417237249779</c:v>
                </c:pt>
                <c:pt idx="33">
                  <c:v>10.712934086691225</c:v>
                </c:pt>
                <c:pt idx="34">
                  <c:v>11.339646435623321</c:v>
                </c:pt>
                <c:pt idx="35">
                  <c:v>11.981241603099996</c:v>
                </c:pt>
                <c:pt idx="36">
                  <c:v>12.637400045871669</c:v>
                </c:pt>
                <c:pt idx="37">
                  <c:v>13.307795578481924</c:v>
                </c:pt>
                <c:pt idx="38">
                  <c:v>13.992095599665776</c:v>
                </c:pt>
                <c:pt idx="39">
                  <c:v>14.689961324968582</c:v>
                </c:pt>
                <c:pt idx="40">
                  <c:v>15.401048025491862</c:v>
                </c:pt>
                <c:pt idx="41">
                  <c:v>16.125005272659692</c:v>
                </c:pt>
                <c:pt idx="42">
                  <c:v>16.861477188885146</c:v>
                </c:pt>
                <c:pt idx="43">
                  <c:v>17.610102704001019</c:v>
                </c:pt>
                <c:pt idx="44">
                  <c:v>18.370515817305378</c:v>
                </c:pt>
                <c:pt idx="45">
                  <c:v>19.142345865054835</c:v>
                </c:pt>
                <c:pt idx="46">
                  <c:v>19.925217793223137</c:v>
                </c:pt>
                <c:pt idx="47">
                  <c:v>20.718752435325257</c:v>
                </c:pt>
                <c:pt idx="48">
                  <c:v>21.522566795089546</c:v>
                </c:pt>
                <c:pt idx="49">
                  <c:v>22.336274333742878</c:v>
                </c:pt>
                <c:pt idx="50">
                  <c:v>23.159485261654773</c:v>
                </c:pt>
                <c:pt idx="51">
                  <c:v>23.991806834068836</c:v>
                </c:pt>
                <c:pt idx="52">
                  <c:v>24.832843650629872</c:v>
                </c:pt>
                <c:pt idx="53">
                  <c:v>25.682197958396941</c:v>
                </c:pt>
                <c:pt idx="54">
                  <c:v>26.539469958013228</c:v>
                </c:pt>
                <c:pt idx="55">
                  <c:v>27.404258112684726</c:v>
                </c:pt>
                <c:pt idx="56">
                  <c:v>28.27615945960072</c:v>
                </c:pt>
                <c:pt idx="57">
                  <c:v>29.15476992341134</c:v>
                </c:pt>
                <c:pt idx="58">
                  <c:v>30.039684631358146</c:v>
                </c:pt>
                <c:pt idx="59">
                  <c:v>30.930498229637504</c:v>
                </c:pt>
                <c:pt idx="60">
                  <c:v>31.826805200558482</c:v>
                </c:pt>
                <c:pt idx="61">
                  <c:v>32.728200180041725</c:v>
                </c:pt>
                <c:pt idx="62">
                  <c:v>33.634278274989995</c:v>
                </c:pt>
                <c:pt idx="63">
                  <c:v>34.544635380047303</c:v>
                </c:pt>
                <c:pt idx="64">
                  <c:v>35.458868493250456</c:v>
                </c:pt>
                <c:pt idx="65">
                  <c:v>36.376576030065259</c:v>
                </c:pt>
                <c:pt idx="66">
                  <c:v>37.297358135289379</c:v>
                </c:pt>
                <c:pt idx="67">
                  <c:v>38.220816992295369</c:v>
                </c:pt>
                <c:pt idx="68">
                  <c:v>39.146557129080456</c:v>
                </c:pt>
                <c:pt idx="69">
                  <c:v>40.074185720584325</c:v>
                </c:pt>
                <c:pt idx="70">
                  <c:v>41.003312886733752</c:v>
                </c:pt>
                <c:pt idx="71">
                  <c:v>41.933551985670434</c:v>
                </c:pt>
                <c:pt idx="72">
                  <c:v>42.864519901620795</c:v>
                </c:pt>
                <c:pt idx="73">
                  <c:v>43.79583732686875</c:v>
                </c:pt>
                <c:pt idx="74">
                  <c:v>44.727129037297978</c:v>
                </c:pt>
                <c:pt idx="75">
                  <c:v>45.658024160978016</c:v>
                </c:pt>
                <c:pt idx="76">
                  <c:v>46.588156439278464</c:v>
                </c:pt>
                <c:pt idx="77">
                  <c:v>47.517164480007764</c:v>
                </c:pt>
                <c:pt idx="78">
                  <c:v>48.444692002087699</c:v>
                </c:pt>
                <c:pt idx="79">
                  <c:v>49.370388071292098</c:v>
                </c:pt>
                <c:pt idx="80">
                  <c:v>50.293907326596624</c:v>
                </c:pt>
                <c:pt idx="81">
                  <c:v>51.21491019670885</c:v>
                </c:pt>
                <c:pt idx="82">
                  <c:v>52.133063106371033</c:v>
                </c:pt>
                <c:pt idx="83">
                  <c:v>53.048038672053586</c:v>
                </c:pt>
                <c:pt idx="84">
                  <c:v>53.959515886685018</c:v>
                </c:pt>
                <c:pt idx="85">
                  <c:v>54.867180293093611</c:v>
                </c:pt>
                <c:pt idx="86">
                  <c:v>55.770724145866801</c:v>
                </c:pt>
                <c:pt idx="87">
                  <c:v>56.669846561367571</c:v>
                </c:pt>
                <c:pt idx="88">
                  <c:v>57.564253655680247</c:v>
                </c:pt>
                <c:pt idx="89">
                  <c:v>58.453658670293976</c:v>
                </c:pt>
                <c:pt idx="90">
                  <c:v>59.337782085368033</c:v>
                </c:pt>
                <c:pt idx="91">
                  <c:v>60.216351720459606</c:v>
                </c:pt>
                <c:pt idx="92">
                  <c:v>61.089102822632832</c:v>
                </c:pt>
                <c:pt idx="93">
                  <c:v>61.955778141904894</c:v>
                </c:pt>
                <c:pt idx="94">
                  <c:v>62.816127994023468</c:v>
                </c:pt>
                <c:pt idx="95">
                  <c:v>63.669910310607079</c:v>
                </c:pt>
                <c:pt idx="96">
                  <c:v>64.516890676718006</c:v>
                </c:pt>
                <c:pt idx="97">
                  <c:v>65.35684235597347</c:v>
                </c:pt>
                <c:pt idx="98">
                  <c:v>66.18954630333765</c:v>
                </c:pt>
                <c:pt idx="99">
                  <c:v>67.014791165772181</c:v>
                </c:pt>
                <c:pt idx="100">
                  <c:v>67.832373270956595</c:v>
                </c:pt>
                <c:pt idx="101">
                  <c:v>68.642096604323129</c:v>
                </c:pt>
                <c:pt idx="102">
                  <c:v>69.443772774681392</c:v>
                </c:pt>
                <c:pt idx="103">
                  <c:v>70.237220968738114</c:v>
                </c:pt>
                <c:pt idx="104">
                  <c:v>71.022267894844916</c:v>
                </c:pt>
                <c:pt idx="105">
                  <c:v>71.798747716332613</c:v>
                </c:pt>
                <c:pt idx="106">
                  <c:v>72.566501974814884</c:v>
                </c:pt>
                <c:pt idx="107">
                  <c:v>73.325379503865165</c:v>
                </c:pt>
                <c:pt idx="108">
                  <c:v>74.075236333490494</c:v>
                </c:pt>
                <c:pt idx="109">
                  <c:v>74.815935585843249</c:v>
                </c:pt>
                <c:pt idx="110">
                  <c:v>75.547347362626297</c:v>
                </c:pt>
                <c:pt idx="111">
                  <c:v>76.269348624659671</c:v>
                </c:pt>
                <c:pt idx="112">
                  <c:v>76.981823064087564</c:v>
                </c:pt>
                <c:pt idx="113">
                  <c:v>77.684660969712027</c:v>
                </c:pt>
                <c:pt idx="114">
                  <c:v>78.377759085945215</c:v>
                </c:pt>
                <c:pt idx="115">
                  <c:v>79.061020465875899</c:v>
                </c:pt>
                <c:pt idx="116">
                  <c:v>79.734354318947283</c:v>
                </c:pt>
                <c:pt idx="117">
                  <c:v>80.397675853741518</c:v>
                </c:pt>
                <c:pt idx="118">
                  <c:v>81.050906116364956</c:v>
                </c:pt>
                <c:pt idx="119">
                  <c:v>81.693971824921761</c:v>
                </c:pt>
                <c:pt idx="120">
                  <c:v>82.326805200558482</c:v>
                </c:pt>
                <c:pt idx="121">
                  <c:v>82.949343795552977</c:v>
                </c:pt>
                <c:pt idx="122">
                  <c:v>83.561530318911849</c:v>
                </c:pt>
                <c:pt idx="123">
                  <c:v>84.163312459929074</c:v>
                </c:pt>
                <c:pt idx="124">
                  <c:v>84.754642710146129</c:v>
                </c:pt>
                <c:pt idx="125">
                  <c:v>85.335478184140371</c:v>
                </c:pt>
                <c:pt idx="126">
                  <c:v>85.905780439552998</c:v>
                </c:pt>
                <c:pt idx="127">
                  <c:v>86.465515296753821</c:v>
                </c:pt>
                <c:pt idx="128">
                  <c:v>87.014652658521356</c:v>
                </c:pt>
                <c:pt idx="129">
                  <c:v>87.553166330102428</c:v>
                </c:pt>
                <c:pt idx="130">
                  <c:v>88.081033839995243</c:v>
                </c:pt>
                <c:pt idx="131">
                  <c:v>88.598236261784123</c:v>
                </c:pt>
                <c:pt idx="132">
                  <c:v>89.104758037334221</c:v>
                </c:pt>
                <c:pt idx="133">
                  <c:v>89.60058680163759</c:v>
                </c:pt>
                <c:pt idx="134">
                  <c:v>90.085713209581854</c:v>
                </c:pt>
                <c:pt idx="135">
                  <c:v>90.56013076489613</c:v>
                </c:pt>
                <c:pt idx="136">
                  <c:v>91.023835651509145</c:v>
                </c:pt>
                <c:pt idx="137">
                  <c:v>91.476826567537231</c:v>
                </c:pt>
                <c:pt idx="138">
                  <c:v>91.91910456210195</c:v>
                </c:pt>
                <c:pt idx="139">
                  <c:v>92.350672875159674</c:v>
                </c:pt>
                <c:pt idx="140">
                  <c:v>92.77153678050864</c:v>
                </c:pt>
                <c:pt idx="141">
                  <c:v>93.181703432122632</c:v>
                </c:pt>
                <c:pt idx="142">
                  <c:v>93.581181713944702</c:v>
                </c:pt>
                <c:pt idx="143">
                  <c:v>93.96998209325848</c:v>
                </c:pt>
                <c:pt idx="144">
                  <c:v>94.348116477741371</c:v>
                </c:pt>
                <c:pt idx="145">
                  <c:v>94.71559807628816</c:v>
                </c:pt>
                <c:pt idx="146">
                  <c:v>95.072441263682521</c:v>
                </c:pt>
                <c:pt idx="147">
                  <c:v>95.418661449179055</c:v>
                </c:pt>
                <c:pt idx="148">
                  <c:v>95.754274949048792</c:v>
                </c:pt>
                <c:pt idx="149">
                  <c:v>96.079298863128869</c:v>
                </c:pt>
                <c:pt idx="150">
                  <c:v>96.393750955407043</c:v>
                </c:pt>
                <c:pt idx="151">
                  <c:v>96.697649538662233</c:v>
                </c:pt>
                <c:pt idx="152">
                  <c:v>96.991013363173948</c:v>
                </c:pt>
                <c:pt idx="153">
                  <c:v>97.273861509504115</c:v>
                </c:pt>
                <c:pt idx="154">
                  <c:v>97.546213285349054</c:v>
                </c:pt>
                <c:pt idx="155">
                  <c:v>97.808088126451622</c:v>
                </c:pt>
                <c:pt idx="156">
                  <c:v>98.059505501557894</c:v>
                </c:pt>
                <c:pt idx="157">
                  <c:v>98.300484821397873</c:v>
                </c:pt>
                <c:pt idx="158">
                  <c:v>98.531045351664375</c:v>
                </c:pt>
                <c:pt idx="159">
                  <c:v>98.751206129960849</c:v>
                </c:pt>
                <c:pt idx="160">
                  <c:v>98.960985886685563</c:v>
                </c:pt>
                <c:pt idx="161">
                  <c:v>99.160402969816104</c:v>
                </c:pt>
                <c:pt idx="162">
                  <c:v>99.349475273556919</c:v>
                </c:pt>
                <c:pt idx="163">
                  <c:v>99.528220170809917</c:v>
                </c:pt>
                <c:pt idx="164">
                  <c:v>99.696654449427854</c:v>
                </c:pt>
                <c:pt idx="165">
                  <c:v>99.854794252208904</c:v>
                </c:pt>
                <c:pt idx="166">
                  <c:v>100.00265502059082</c:v>
                </c:pt>
                <c:pt idx="167">
                  <c:v>100.1402514420034</c:v>
                </c:pt>
                <c:pt idx="168">
                  <c:v>100.267597400838</c:v>
                </c:pt>
                <c:pt idx="169">
                  <c:v>100.38470593299466</c:v>
                </c:pt>
                <c:pt idx="170">
                  <c:v>100.49158918396776</c:v>
                </c:pt>
                <c:pt idx="171">
                  <c:v>100.58825837043344</c:v>
                </c:pt>
                <c:pt idx="172">
                  <c:v>100.67472374530358</c:v>
                </c:pt>
                <c:pt idx="173">
                  <c:v>100.75099456621344</c:v>
                </c:pt>
                <c:pt idx="174">
                  <c:v>100.81707906741215</c:v>
                </c:pt>
                <c:pt idx="175">
                  <c:v>100.87298443502873</c:v>
                </c:pt>
                <c:pt idx="176">
                  <c:v>100.91871678568801</c:v>
                </c:pt>
                <c:pt idx="177">
                  <c:v>100.95428114845458</c:v>
                </c:pt>
                <c:pt idx="178">
                  <c:v>100.97968145008605</c:v>
                </c:pt>
                <c:pt idx="179">
                  <c:v>100.99492050357964</c:v>
                </c:pt>
                <c:pt idx="180">
                  <c:v>101</c:v>
                </c:pt>
                <c:pt idx="181">
                  <c:v>100.99492050357964</c:v>
                </c:pt>
                <c:pt idx="182">
                  <c:v>100.97968145008605</c:v>
                </c:pt>
                <c:pt idx="183">
                  <c:v>100.95428114845458</c:v>
                </c:pt>
                <c:pt idx="184">
                  <c:v>100.91871678568802</c:v>
                </c:pt>
                <c:pt idx="185">
                  <c:v>100.87298443502873</c:v>
                </c:pt>
                <c:pt idx="186">
                  <c:v>100.81707906741217</c:v>
                </c:pt>
                <c:pt idx="187">
                  <c:v>100.75099456621344</c:v>
                </c:pt>
                <c:pt idx="188">
                  <c:v>100.67472374530358</c:v>
                </c:pt>
                <c:pt idx="189">
                  <c:v>100.58825837043344</c:v>
                </c:pt>
                <c:pt idx="190">
                  <c:v>100.49158918396776</c:v>
                </c:pt>
                <c:pt idx="191">
                  <c:v>100.38470593299466</c:v>
                </c:pt>
                <c:pt idx="192">
                  <c:v>100.267597400838</c:v>
                </c:pt>
                <c:pt idx="193">
                  <c:v>100.1402514420034</c:v>
                </c:pt>
                <c:pt idx="194">
                  <c:v>100.00265502059082</c:v>
                </c:pt>
                <c:pt idx="195">
                  <c:v>99.854794252208919</c:v>
                </c:pt>
                <c:pt idx="196">
                  <c:v>99.696654449427868</c:v>
                </c:pt>
                <c:pt idx="197">
                  <c:v>99.528220170809917</c:v>
                </c:pt>
                <c:pt idx="198">
                  <c:v>99.349475273556919</c:v>
                </c:pt>
                <c:pt idx="199">
                  <c:v>99.160402969816104</c:v>
                </c:pt>
                <c:pt idx="200">
                  <c:v>98.960985886685563</c:v>
                </c:pt>
                <c:pt idx="201">
                  <c:v>98.751206129960849</c:v>
                </c:pt>
                <c:pt idx="202">
                  <c:v>98.531045351664375</c:v>
                </c:pt>
                <c:pt idx="203">
                  <c:v>98.300484821397902</c:v>
                </c:pt>
                <c:pt idx="204">
                  <c:v>98.059505501557908</c:v>
                </c:pt>
                <c:pt idx="205">
                  <c:v>97.808088126451622</c:v>
                </c:pt>
                <c:pt idx="206">
                  <c:v>97.546213285349069</c:v>
                </c:pt>
                <c:pt idx="207">
                  <c:v>97.27386150950413</c:v>
                </c:pt>
                <c:pt idx="208">
                  <c:v>96.991013363173963</c:v>
                </c:pt>
                <c:pt idx="209">
                  <c:v>96.697649538662247</c:v>
                </c:pt>
                <c:pt idx="210">
                  <c:v>96.393750955407029</c:v>
                </c:pt>
                <c:pt idx="211">
                  <c:v>96.079298863128869</c:v>
                </c:pt>
                <c:pt idx="212">
                  <c:v>95.754274949048806</c:v>
                </c:pt>
                <c:pt idx="213">
                  <c:v>95.418661449179055</c:v>
                </c:pt>
                <c:pt idx="214">
                  <c:v>95.072441263682535</c:v>
                </c:pt>
                <c:pt idx="215">
                  <c:v>94.715598076288174</c:v>
                </c:pt>
                <c:pt idx="216">
                  <c:v>94.348116477741371</c:v>
                </c:pt>
                <c:pt idx="217">
                  <c:v>93.969982093258494</c:v>
                </c:pt>
                <c:pt idx="218">
                  <c:v>93.581181713944716</c:v>
                </c:pt>
                <c:pt idx="219">
                  <c:v>93.181703432122646</c:v>
                </c:pt>
                <c:pt idx="220">
                  <c:v>92.77153678050864</c:v>
                </c:pt>
                <c:pt idx="221">
                  <c:v>92.350672875159688</c:v>
                </c:pt>
                <c:pt idx="222">
                  <c:v>91.919104562101964</c:v>
                </c:pt>
                <c:pt idx="223">
                  <c:v>91.476826567537245</c:v>
                </c:pt>
                <c:pt idx="224">
                  <c:v>91.023835651509145</c:v>
                </c:pt>
                <c:pt idx="225">
                  <c:v>90.560130764896144</c:v>
                </c:pt>
                <c:pt idx="226">
                  <c:v>90.085713209581897</c:v>
                </c:pt>
                <c:pt idx="227">
                  <c:v>89.600586801637633</c:v>
                </c:pt>
                <c:pt idx="228">
                  <c:v>89.104758037334236</c:v>
                </c:pt>
                <c:pt idx="229">
                  <c:v>88.598236261784137</c:v>
                </c:pt>
                <c:pt idx="230">
                  <c:v>88.081033839995257</c:v>
                </c:pt>
                <c:pt idx="231">
                  <c:v>87.553166330102428</c:v>
                </c:pt>
                <c:pt idx="232">
                  <c:v>87.014652658521356</c:v>
                </c:pt>
                <c:pt idx="233">
                  <c:v>86.465515296753807</c:v>
                </c:pt>
                <c:pt idx="234">
                  <c:v>85.905780439553027</c:v>
                </c:pt>
                <c:pt idx="235">
                  <c:v>85.335478184140385</c:v>
                </c:pt>
                <c:pt idx="236">
                  <c:v>84.754642710146157</c:v>
                </c:pt>
                <c:pt idx="237">
                  <c:v>84.163312459929074</c:v>
                </c:pt>
                <c:pt idx="238">
                  <c:v>83.561530318911849</c:v>
                </c:pt>
                <c:pt idx="239">
                  <c:v>82.949343795552991</c:v>
                </c:pt>
                <c:pt idx="240">
                  <c:v>82.32680520055851</c:v>
                </c:pt>
                <c:pt idx="241">
                  <c:v>81.693971824921746</c:v>
                </c:pt>
                <c:pt idx="242">
                  <c:v>81.05090611636497</c:v>
                </c:pt>
                <c:pt idx="243">
                  <c:v>80.397675853741532</c:v>
                </c:pt>
                <c:pt idx="244">
                  <c:v>79.734354318947311</c:v>
                </c:pt>
                <c:pt idx="245">
                  <c:v>79.061020465875927</c:v>
                </c:pt>
                <c:pt idx="246">
                  <c:v>78.377759085945215</c:v>
                </c:pt>
                <c:pt idx="247">
                  <c:v>77.684660969712041</c:v>
                </c:pt>
                <c:pt idx="248">
                  <c:v>76.981823064087564</c:v>
                </c:pt>
                <c:pt idx="249">
                  <c:v>76.269348624659685</c:v>
                </c:pt>
                <c:pt idx="250">
                  <c:v>75.54734736262634</c:v>
                </c:pt>
                <c:pt idx="251">
                  <c:v>74.815935585843263</c:v>
                </c:pt>
                <c:pt idx="252">
                  <c:v>74.075236333490494</c:v>
                </c:pt>
                <c:pt idx="253">
                  <c:v>73.325379503865179</c:v>
                </c:pt>
                <c:pt idx="254">
                  <c:v>72.566501974814884</c:v>
                </c:pt>
                <c:pt idx="255">
                  <c:v>71.798747716332613</c:v>
                </c:pt>
                <c:pt idx="256">
                  <c:v>71.022267894844916</c:v>
                </c:pt>
                <c:pt idx="257">
                  <c:v>70.237220968738129</c:v>
                </c:pt>
                <c:pt idx="258">
                  <c:v>69.44377277468142</c:v>
                </c:pt>
                <c:pt idx="259">
                  <c:v>68.642096604323157</c:v>
                </c:pt>
                <c:pt idx="260">
                  <c:v>67.832373270956595</c:v>
                </c:pt>
                <c:pt idx="261">
                  <c:v>67.014791165772181</c:v>
                </c:pt>
                <c:pt idx="262">
                  <c:v>66.189546303337622</c:v>
                </c:pt>
                <c:pt idx="263">
                  <c:v>65.35684235597347</c:v>
                </c:pt>
                <c:pt idx="264">
                  <c:v>64.516890676718006</c:v>
                </c:pt>
                <c:pt idx="265">
                  <c:v>63.669910310607079</c:v>
                </c:pt>
                <c:pt idx="266">
                  <c:v>62.816127994023482</c:v>
                </c:pt>
                <c:pt idx="267">
                  <c:v>61.955778141904936</c:v>
                </c:pt>
                <c:pt idx="268">
                  <c:v>61.089102822632874</c:v>
                </c:pt>
                <c:pt idx="269">
                  <c:v>60.216351720459606</c:v>
                </c:pt>
                <c:pt idx="270">
                  <c:v>59.337782085368055</c:v>
                </c:pt>
                <c:pt idx="271">
                  <c:v>58.45365867029399</c:v>
                </c:pt>
                <c:pt idx="272">
                  <c:v>57.564253655680233</c:v>
                </c:pt>
                <c:pt idx="273">
                  <c:v>56.669846561367571</c:v>
                </c:pt>
                <c:pt idx="274">
                  <c:v>55.770724145866829</c:v>
                </c:pt>
                <c:pt idx="275">
                  <c:v>54.867180293093618</c:v>
                </c:pt>
                <c:pt idx="276">
                  <c:v>53.95951588668504</c:v>
                </c:pt>
                <c:pt idx="277">
                  <c:v>53.048038672053572</c:v>
                </c:pt>
                <c:pt idx="278">
                  <c:v>52.13306310637104</c:v>
                </c:pt>
                <c:pt idx="279">
                  <c:v>51.214910196708864</c:v>
                </c:pt>
                <c:pt idx="280">
                  <c:v>50.293907326596646</c:v>
                </c:pt>
                <c:pt idx="281">
                  <c:v>49.370388071292126</c:v>
                </c:pt>
                <c:pt idx="282">
                  <c:v>48.444692002087741</c:v>
                </c:pt>
                <c:pt idx="283">
                  <c:v>47.517164480007764</c:v>
                </c:pt>
                <c:pt idx="284">
                  <c:v>46.588156439278485</c:v>
                </c:pt>
                <c:pt idx="285">
                  <c:v>45.658024160977995</c:v>
                </c:pt>
                <c:pt idx="286">
                  <c:v>44.727129037297971</c:v>
                </c:pt>
                <c:pt idx="287">
                  <c:v>43.79583732686875</c:v>
                </c:pt>
                <c:pt idx="288">
                  <c:v>42.864519901620803</c:v>
                </c:pt>
                <c:pt idx="289">
                  <c:v>41.933551985670455</c:v>
                </c:pt>
                <c:pt idx="290">
                  <c:v>41.003312886733788</c:v>
                </c:pt>
                <c:pt idx="291">
                  <c:v>40.074185720584381</c:v>
                </c:pt>
                <c:pt idx="292">
                  <c:v>39.146557129080456</c:v>
                </c:pt>
                <c:pt idx="293">
                  <c:v>38.22081699229539</c:v>
                </c:pt>
                <c:pt idx="294">
                  <c:v>37.297358135289358</c:v>
                </c:pt>
                <c:pt idx="295">
                  <c:v>36.376576030065252</c:v>
                </c:pt>
                <c:pt idx="296">
                  <c:v>35.458868493250456</c:v>
                </c:pt>
                <c:pt idx="297">
                  <c:v>34.544635380047303</c:v>
                </c:pt>
                <c:pt idx="298">
                  <c:v>33.634278274990024</c:v>
                </c:pt>
                <c:pt idx="299">
                  <c:v>32.728200180041753</c:v>
                </c:pt>
                <c:pt idx="300">
                  <c:v>31.826805200558482</c:v>
                </c:pt>
                <c:pt idx="301">
                  <c:v>30.930498229637514</c:v>
                </c:pt>
                <c:pt idx="302">
                  <c:v>30.039684631358174</c:v>
                </c:pt>
                <c:pt idx="303">
                  <c:v>29.154769923411369</c:v>
                </c:pt>
                <c:pt idx="304">
                  <c:v>28.276159459600766</c:v>
                </c:pt>
                <c:pt idx="305">
                  <c:v>27.40425811268473</c:v>
                </c:pt>
                <c:pt idx="306">
                  <c:v>26.539469958013257</c:v>
                </c:pt>
                <c:pt idx="307">
                  <c:v>25.682197958396962</c:v>
                </c:pt>
                <c:pt idx="308">
                  <c:v>24.832843650629862</c:v>
                </c:pt>
                <c:pt idx="309">
                  <c:v>23.991806834068836</c:v>
                </c:pt>
                <c:pt idx="310">
                  <c:v>23.159485261654776</c:v>
                </c:pt>
                <c:pt idx="311">
                  <c:v>22.336274333742889</c:v>
                </c:pt>
                <c:pt idx="312">
                  <c:v>21.522566795089585</c:v>
                </c:pt>
                <c:pt idx="313">
                  <c:v>20.718752435325278</c:v>
                </c:pt>
                <c:pt idx="314">
                  <c:v>19.925217793223176</c:v>
                </c:pt>
                <c:pt idx="315">
                  <c:v>19.142345865054846</c:v>
                </c:pt>
                <c:pt idx="316">
                  <c:v>18.370515817305392</c:v>
                </c:pt>
                <c:pt idx="317">
                  <c:v>17.610102704001012</c:v>
                </c:pt>
                <c:pt idx="318">
                  <c:v>16.861477188885146</c:v>
                </c:pt>
                <c:pt idx="319">
                  <c:v>16.12500527265972</c:v>
                </c:pt>
                <c:pt idx="320">
                  <c:v>15.401048025491875</c:v>
                </c:pt>
                <c:pt idx="321">
                  <c:v>14.6899613249686</c:v>
                </c:pt>
                <c:pt idx="322">
                  <c:v>13.992095599665815</c:v>
                </c:pt>
                <c:pt idx="323">
                  <c:v>13.307795578481924</c:v>
                </c:pt>
                <c:pt idx="324">
                  <c:v>12.637400045871674</c:v>
                </c:pt>
                <c:pt idx="325">
                  <c:v>11.981241603100006</c:v>
                </c:pt>
                <c:pt idx="326">
                  <c:v>11.339646435623333</c:v>
                </c:pt>
                <c:pt idx="327">
                  <c:v>10.712934086691225</c:v>
                </c:pt>
                <c:pt idx="328">
                  <c:v>10.101417237249807</c:v>
                </c:pt>
                <c:pt idx="329">
                  <c:v>9.5054014922155563</c:v>
                </c:pt>
                <c:pt idx="330">
                  <c:v>8.9251851731787415</c:v>
                </c:pt>
                <c:pt idx="331">
                  <c:v>8.3610591175832614</c:v>
                </c:pt>
                <c:pt idx="332">
                  <c:v>7.8133064844223439</c:v>
                </c:pt>
                <c:pt idx="333">
                  <c:v>7.2822025664789649</c:v>
                </c:pt>
                <c:pt idx="334">
                  <c:v>6.7680146091331812</c:v>
                </c:pt>
                <c:pt idx="335">
                  <c:v>6.271001635749986</c:v>
                </c:pt>
                <c:pt idx="336">
                  <c:v>5.7914142796551999</c:v>
                </c:pt>
                <c:pt idx="337">
                  <c:v>5.3294946227014375</c:v>
                </c:pt>
                <c:pt idx="338">
                  <c:v>4.8854760404188555</c:v>
                </c:pt>
                <c:pt idx="339">
                  <c:v>4.4595830537434953</c:v>
                </c:pt>
                <c:pt idx="340">
                  <c:v>4.0520311873088106</c:v>
                </c:pt>
                <c:pt idx="341">
                  <c:v>3.6630268342851284</c:v>
                </c:pt>
                <c:pt idx="342">
                  <c:v>3.2927671277464134</c:v>
                </c:pt>
                <c:pt idx="343">
                  <c:v>2.9414398185433237</c:v>
                </c:pt>
                <c:pt idx="344">
                  <c:v>2.6092231596576649</c:v>
                </c:pt>
                <c:pt idx="345">
                  <c:v>2.2962857970130033</c:v>
                </c:pt>
                <c:pt idx="346">
                  <c:v>2.0027866667151892</c:v>
                </c:pt>
                <c:pt idx="347">
                  <c:v>1.7288748986946418</c:v>
                </c:pt>
                <c:pt idx="348">
                  <c:v>1.4746897267236294</c:v>
                </c:pt>
                <c:pt idx="349">
                  <c:v>1.2403604047806063</c:v>
                </c:pt>
                <c:pt idx="350">
                  <c:v>1.02600612973475</c:v>
                </c:pt>
                <c:pt idx="351">
                  <c:v>0.83173597032452717</c:v>
                </c:pt>
                <c:pt idx="352">
                  <c:v>0.65764880240499723</c:v>
                </c:pt>
                <c:pt idx="353">
                  <c:v>0.50383325043992833</c:v>
                </c:pt>
                <c:pt idx="354">
                  <c:v>0.37036763521654631</c:v>
                </c:pt>
                <c:pt idx="355">
                  <c:v>0.25731992776243529</c:v>
                </c:pt>
                <c:pt idx="356">
                  <c:v>0.1647477094457574</c:v>
                </c:pt>
                <c:pt idx="357">
                  <c:v>9.2698138242626932E-2</c:v>
                </c:pt>
                <c:pt idx="358">
                  <c:v>4.1207921157374997E-2</c:v>
                </c:pt>
                <c:pt idx="359">
                  <c:v>1.0303292784108941E-2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4-4C53-9E99-EF538CF23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53800"/>
        <c:axId val="292354192"/>
      </c:scatterChart>
      <c:valAx>
        <c:axId val="29235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354192"/>
        <c:crosses val="autoZero"/>
        <c:crossBetween val="midCat"/>
      </c:valAx>
      <c:valAx>
        <c:axId val="29235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353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314325</xdr:colOff>
      <xdr:row>2</xdr:row>
      <xdr:rowOff>33337</xdr:rowOff>
    </xdr:from>
    <xdr:to>
      <xdr:col>40</xdr:col>
      <xdr:colOff>257175</xdr:colOff>
      <xdr:row>13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152400</xdr:colOff>
      <xdr:row>2</xdr:row>
      <xdr:rowOff>47625</xdr:rowOff>
    </xdr:from>
    <xdr:ext cx="1311307" cy="496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24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/>
                      </a:rPr>
                      <m:t>VR</m:t>
                    </m:r>
                    <m:r>
                      <a:rPr lang="en-US" sz="1400" b="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COMP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EXH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24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VR=s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COMP</a:t>
              </a:r>
              <a:r>
                <a:rPr lang="en-US" sz="1400" b="0" i="0">
                  <a:latin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/>
                </a:rPr>
                <a:t>s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/>
                </a:rPr>
                <a:t>EXH</a:t>
              </a:r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endParaRPr lang="de-DE" sz="1400" b="0" i="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314325</xdr:colOff>
      <xdr:row>2</xdr:row>
      <xdr:rowOff>33337</xdr:rowOff>
    </xdr:from>
    <xdr:to>
      <xdr:col>35</xdr:col>
      <xdr:colOff>257175</xdr:colOff>
      <xdr:row>13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114300</xdr:colOff>
      <xdr:row>2</xdr:row>
      <xdr:rowOff>47625</xdr:rowOff>
    </xdr:from>
    <xdr:ext cx="1311307" cy="496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143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/>
                      </a:rPr>
                      <m:t>VR</m:t>
                    </m:r>
                    <m:r>
                      <a:rPr lang="en-US" sz="1400" b="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COMP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EXH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43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VR=s_COMP/s_EXH </a:t>
              </a:r>
              <a:endParaRPr lang="de-DE" sz="1400" b="0" i="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314325</xdr:colOff>
      <xdr:row>2</xdr:row>
      <xdr:rowOff>33337</xdr:rowOff>
    </xdr:from>
    <xdr:to>
      <xdr:col>40</xdr:col>
      <xdr:colOff>257175</xdr:colOff>
      <xdr:row>13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152400</xdr:colOff>
      <xdr:row>2</xdr:row>
      <xdr:rowOff>47625</xdr:rowOff>
    </xdr:from>
    <xdr:ext cx="1311307" cy="496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24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/>
                      </a:rPr>
                      <m:t>VR</m:t>
                    </m:r>
                    <m:r>
                      <a:rPr lang="en-US" sz="1400" b="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COMP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EXH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24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VR=s_COMP/s_EXH </a:t>
              </a:r>
              <a:endParaRPr lang="de-DE" sz="1400" b="0" i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361950</xdr:colOff>
      <xdr:row>6</xdr:row>
      <xdr:rowOff>100012</xdr:rowOff>
    </xdr:from>
    <xdr:to>
      <xdr:col>32</xdr:col>
      <xdr:colOff>304800</xdr:colOff>
      <xdr:row>18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41242</xdr:colOff>
      <xdr:row>5</xdr:row>
      <xdr:rowOff>51276</xdr:rowOff>
    </xdr:from>
    <xdr:ext cx="1311307" cy="496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1242" y="403701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/>
                      </a:rPr>
                      <m:t>VR</m:t>
                    </m:r>
                    <m:r>
                      <a:rPr lang="en-US" sz="1400" b="0" i="0">
                        <a:latin typeface="Cambria Math"/>
                      </a:rPr>
                      <m:t>=1−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IVC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EXH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1242" y="403701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VR=1−s_IVC/s_EXH </a:t>
              </a:r>
              <a:endParaRPr lang="de-DE" sz="1400" b="0" i="0"/>
            </a:p>
          </xdr:txBody>
        </xdr:sp>
      </mc:Fallback>
    </mc:AlternateContent>
    <xdr:clientData/>
  </xdr:oneCellAnchor>
  <xdr:twoCellAnchor>
    <xdr:from>
      <xdr:col>0</xdr:col>
      <xdr:colOff>62753</xdr:colOff>
      <xdr:row>153</xdr:row>
      <xdr:rowOff>71718</xdr:rowOff>
    </xdr:from>
    <xdr:to>
      <xdr:col>8</xdr:col>
      <xdr:colOff>224118</xdr:colOff>
      <xdr:row>165</xdr:row>
      <xdr:rowOff>125506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314325</xdr:colOff>
      <xdr:row>2</xdr:row>
      <xdr:rowOff>33337</xdr:rowOff>
    </xdr:from>
    <xdr:to>
      <xdr:col>32</xdr:col>
      <xdr:colOff>257175</xdr:colOff>
      <xdr:row>13</xdr:row>
      <xdr:rowOff>176212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114300</xdr:colOff>
      <xdr:row>2</xdr:row>
      <xdr:rowOff>38100</xdr:rowOff>
    </xdr:from>
    <xdr:ext cx="1311307" cy="496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14300" y="390525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/>
                      </a:rPr>
                      <m:t>VR</m:t>
                    </m:r>
                    <m:r>
                      <a:rPr lang="en-US" sz="1400" b="0" i="0">
                        <a:latin typeface="Cambria Math"/>
                      </a:rPr>
                      <m:t>=1−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IVC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EXH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4300" y="390525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VR=1−s_IVC/s_EXH </a:t>
              </a:r>
              <a:endParaRPr lang="de-DE" sz="1400" b="0" i="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314325</xdr:colOff>
      <xdr:row>2</xdr:row>
      <xdr:rowOff>33337</xdr:rowOff>
    </xdr:from>
    <xdr:to>
      <xdr:col>32</xdr:col>
      <xdr:colOff>257175</xdr:colOff>
      <xdr:row>13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114300</xdr:colOff>
      <xdr:row>2</xdr:row>
      <xdr:rowOff>47625</xdr:rowOff>
    </xdr:from>
    <xdr:ext cx="1311307" cy="496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143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/>
                      </a:rPr>
                      <m:t>VR</m:t>
                    </m:r>
                    <m:r>
                      <a:rPr lang="en-US" sz="1400" b="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COMP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EXH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43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VR=s_COMP/s_EXH </a:t>
              </a:r>
              <a:endParaRPr lang="de-DE" sz="1400" b="0" i="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314325</xdr:colOff>
      <xdr:row>2</xdr:row>
      <xdr:rowOff>33337</xdr:rowOff>
    </xdr:from>
    <xdr:to>
      <xdr:col>32</xdr:col>
      <xdr:colOff>257175</xdr:colOff>
      <xdr:row>13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152400</xdr:colOff>
      <xdr:row>2</xdr:row>
      <xdr:rowOff>47625</xdr:rowOff>
    </xdr:from>
    <xdr:ext cx="1311307" cy="496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24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/>
                      </a:rPr>
                      <m:t>VR</m:t>
                    </m:r>
                    <m:r>
                      <a:rPr lang="en-US" sz="1400" b="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COMP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EXP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24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VR=s_COMP/s_EXP </a:t>
              </a:r>
              <a:endParaRPr lang="de-DE" sz="1400" b="0" i="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</xdr:row>
      <xdr:rowOff>38100</xdr:rowOff>
    </xdr:from>
    <xdr:ext cx="1311307" cy="496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4300" y="390525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/>
                      </a:rPr>
                      <m:t>VR</m:t>
                    </m:r>
                    <m:r>
                      <a:rPr lang="en-US" sz="1400" b="0" i="0">
                        <a:latin typeface="Cambria Math"/>
                      </a:rPr>
                      <m:t>=1−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IVC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EXH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 i="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4300" y="390525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VR=1−s_IVC/s_EXH </a:t>
              </a:r>
              <a:endParaRPr lang="de-DE" sz="1400" b="0" i="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2</xdr:row>
      <xdr:rowOff>47625</xdr:rowOff>
    </xdr:from>
    <xdr:ext cx="1311307" cy="496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24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/>
                      </a:rPr>
                      <m:t>VR</m:t>
                    </m:r>
                    <m:r>
                      <a:rPr lang="en-US" sz="1400" b="0" i="0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COMP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EXH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2400" y="400050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VR=s_COMP/s_EXH </a:t>
              </a:r>
              <a:endParaRPr lang="de-DE" sz="1400" b="0" i="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41242</xdr:colOff>
      <xdr:row>2</xdr:row>
      <xdr:rowOff>51276</xdr:rowOff>
    </xdr:from>
    <xdr:ext cx="1311307" cy="496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242" y="403701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/>
                      </a:rPr>
                      <m:t>VR</m:t>
                    </m:r>
                    <m:r>
                      <a:rPr lang="en-US" sz="1400" b="0" i="0">
                        <a:latin typeface="Cambria Math"/>
                      </a:rPr>
                      <m:t>=1−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IVC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EXH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 i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242" y="403701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VR=1−s_IVC/s_EXH </a:t>
              </a:r>
              <a:endParaRPr lang="de-DE" sz="1400" b="0" i="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</xdr:row>
      <xdr:rowOff>38100</xdr:rowOff>
    </xdr:from>
    <xdr:ext cx="1311307" cy="496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4300" y="390525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/>
                      </a:rPr>
                      <m:t>VR</m:t>
                    </m:r>
                    <m:r>
                      <a:rPr lang="en-US" sz="1400" b="0" i="0">
                        <a:latin typeface="Cambria Math"/>
                      </a:rPr>
                      <m:t>=1−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IVC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s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/>
                              </a:rPr>
                              <m:t>EXH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de-DE" sz="1400" b="0" i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4300" y="390525"/>
              <a:ext cx="1311307" cy="496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VR=1−s_IVC/s_EXH </a:t>
              </a:r>
              <a:endParaRPr lang="de-DE" sz="1400" b="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65"/>
  <sheetViews>
    <sheetView tabSelected="1" zoomScale="90" zoomScaleNormal="90" workbookViewId="0">
      <pane ySplit="5328" topLeftCell="A204" activePane="bottomLeft"/>
      <selection activeCell="N9" sqref="N9"/>
      <selection pane="bottomLeft" activeCell="S208" sqref="S208:S209"/>
    </sheetView>
  </sheetViews>
  <sheetFormatPr defaultColWidth="9.109375" defaultRowHeight="13.2" x14ac:dyDescent="0.25"/>
  <cols>
    <col min="1" max="2" width="5.6640625" style="6" customWidth="1"/>
    <col min="3" max="3" width="9.6640625" style="6" customWidth="1"/>
    <col min="4" max="4" width="6" style="6" customWidth="1"/>
    <col min="5" max="6" width="11" style="6" customWidth="1"/>
    <col min="7" max="7" width="8.88671875" style="6" customWidth="1"/>
    <col min="8" max="8" width="8.33203125" style="6" customWidth="1"/>
    <col min="9" max="9" width="9.109375" style="6"/>
    <col min="10" max="10" width="4.109375" style="6" customWidth="1"/>
    <col min="11" max="11" width="7.33203125" style="6" customWidth="1"/>
    <col min="12" max="12" width="8.6640625" style="6" customWidth="1"/>
    <col min="13" max="13" width="7.44140625" style="6" customWidth="1"/>
    <col min="14" max="14" width="13.88671875" style="6" customWidth="1"/>
    <col min="15" max="15" width="7.6640625" style="6" customWidth="1"/>
    <col min="16" max="16" width="2.6640625" style="17" customWidth="1"/>
    <col min="17" max="19" width="8.109375" style="17" customWidth="1"/>
    <col min="20" max="20" width="8.6640625" style="17" customWidth="1"/>
    <col min="21" max="21" width="4.109375" style="6" customWidth="1"/>
    <col min="22" max="24" width="9.109375" style="6"/>
    <col min="25" max="25" width="12.109375" style="17" customWidth="1"/>
    <col min="26" max="26" width="3.5546875" style="6" customWidth="1"/>
    <col min="27" max="29" width="9.109375" style="6"/>
    <col min="30" max="30" width="13.44140625" style="17" customWidth="1"/>
    <col min="31" max="31" width="3.33203125" style="6" customWidth="1"/>
    <col min="32" max="32" width="4.5546875" style="6" customWidth="1"/>
    <col min="33" max="36" width="9.109375" style="6"/>
    <col min="37" max="37" width="17.88671875" style="6" customWidth="1"/>
    <col min="38" max="16384" width="9.109375" style="6"/>
  </cols>
  <sheetData>
    <row r="2" spans="1:37" ht="15" customHeight="1" x14ac:dyDescent="0.35">
      <c r="A2" s="32" t="s">
        <v>34</v>
      </c>
      <c r="B2" s="33"/>
      <c r="C2" s="33"/>
      <c r="D2" s="34"/>
      <c r="E2" s="70" t="s">
        <v>23</v>
      </c>
      <c r="F2" s="70"/>
      <c r="G2" s="70"/>
      <c r="H2" s="70"/>
      <c r="I2" s="70"/>
      <c r="K2" s="73" t="s">
        <v>26</v>
      </c>
      <c r="L2" s="74"/>
      <c r="M2" s="74"/>
      <c r="N2" s="74"/>
      <c r="O2" s="75"/>
      <c r="P2" s="59"/>
      <c r="Q2" s="80" t="s">
        <v>26</v>
      </c>
      <c r="R2" s="80"/>
      <c r="S2" s="80"/>
      <c r="T2" s="80"/>
      <c r="V2" s="76" t="s">
        <v>24</v>
      </c>
      <c r="W2" s="76"/>
      <c r="X2" s="76"/>
      <c r="Y2" s="18"/>
      <c r="Z2" s="16"/>
      <c r="AA2" s="78" t="s">
        <v>25</v>
      </c>
      <c r="AB2" s="78"/>
      <c r="AC2" s="78"/>
      <c r="AD2" s="18"/>
    </row>
    <row r="3" spans="1:37" ht="16.2" x14ac:dyDescent="0.35">
      <c r="A3" s="35"/>
      <c r="B3" s="36"/>
      <c r="C3" s="36"/>
      <c r="D3" s="53"/>
      <c r="E3" s="55" t="s">
        <v>8</v>
      </c>
      <c r="F3" s="55" t="s">
        <v>41</v>
      </c>
      <c r="G3" s="55" t="s">
        <v>9</v>
      </c>
      <c r="H3" s="55" t="s">
        <v>12</v>
      </c>
      <c r="I3" s="55" t="s">
        <v>13</v>
      </c>
      <c r="J3" s="24" t="s">
        <v>29</v>
      </c>
      <c r="K3" s="25" t="s">
        <v>38</v>
      </c>
      <c r="L3" s="26" t="s">
        <v>36</v>
      </c>
      <c r="M3" s="25" t="s">
        <v>37</v>
      </c>
      <c r="N3" s="26" t="s">
        <v>66</v>
      </c>
      <c r="O3" s="25" t="s">
        <v>31</v>
      </c>
      <c r="P3" s="60"/>
      <c r="Q3" s="61" t="s">
        <v>55</v>
      </c>
      <c r="R3" s="61" t="s">
        <v>56</v>
      </c>
      <c r="S3" s="61" t="s">
        <v>64</v>
      </c>
      <c r="T3" s="61" t="s">
        <v>67</v>
      </c>
      <c r="V3" s="77"/>
      <c r="W3" s="77"/>
      <c r="X3" s="77"/>
      <c r="Y3" s="18"/>
      <c r="Z3" s="16"/>
      <c r="AA3" s="79"/>
      <c r="AB3" s="79"/>
      <c r="AC3" s="79"/>
      <c r="AD3" s="18"/>
      <c r="AG3" s="70" t="s">
        <v>30</v>
      </c>
      <c r="AH3" s="70"/>
      <c r="AI3" s="70"/>
      <c r="AJ3" s="70"/>
      <c r="AK3" s="16"/>
    </row>
    <row r="4" spans="1:37" ht="28.2" x14ac:dyDescent="0.4">
      <c r="A4" s="37"/>
      <c r="B4" s="38"/>
      <c r="C4" s="38"/>
      <c r="D4" s="54"/>
      <c r="E4" s="55" t="s">
        <v>10</v>
      </c>
      <c r="F4" s="55" t="s">
        <v>40</v>
      </c>
      <c r="G4" s="55" t="s">
        <v>11</v>
      </c>
      <c r="H4" s="55" t="s">
        <v>14</v>
      </c>
      <c r="I4" s="55" t="s">
        <v>14</v>
      </c>
      <c r="K4" s="27" t="s">
        <v>14</v>
      </c>
      <c r="L4" s="28" t="s">
        <v>14</v>
      </c>
      <c r="M4" s="29" t="s">
        <v>19</v>
      </c>
      <c r="N4" s="29" t="s">
        <v>19</v>
      </c>
      <c r="O4" s="29"/>
      <c r="P4" s="16"/>
      <c r="Q4" s="62"/>
      <c r="R4" s="62"/>
      <c r="S4" s="62"/>
      <c r="T4" s="62" t="s">
        <v>61</v>
      </c>
      <c r="V4" s="7"/>
      <c r="W4" s="7"/>
      <c r="X4" s="7" t="s">
        <v>14</v>
      </c>
      <c r="Y4" s="31" t="s">
        <v>32</v>
      </c>
      <c r="Z4" s="16"/>
      <c r="AA4" s="7"/>
      <c r="AB4" s="7"/>
      <c r="AC4" s="7" t="s">
        <v>14</v>
      </c>
      <c r="AD4" s="31" t="s">
        <v>32</v>
      </c>
      <c r="AG4" s="2" t="s">
        <v>4</v>
      </c>
      <c r="AH4" s="2"/>
      <c r="AI4" s="2" t="s">
        <v>6</v>
      </c>
      <c r="AJ4" s="2" t="s">
        <v>7</v>
      </c>
      <c r="AK4" s="15"/>
    </row>
    <row r="5" spans="1:37" ht="17.399999999999999" x14ac:dyDescent="0.3">
      <c r="B5" s="71" t="s">
        <v>21</v>
      </c>
      <c r="C5" s="72"/>
      <c r="D5" s="22"/>
      <c r="E5" s="55">
        <v>2001</v>
      </c>
      <c r="F5" s="55">
        <v>149</v>
      </c>
      <c r="G5" s="55">
        <f>2*PI()*F5/(0.0015*0.5)*10^-5</f>
        <v>12.482594810263446</v>
      </c>
      <c r="H5" s="55">
        <v>-27.3</v>
      </c>
      <c r="I5" s="55">
        <v>18.899999999999999</v>
      </c>
      <c r="K5" s="30">
        <f t="shared" ref="K5:K68" si="0">180-($Y$6+H5)</f>
        <v>160.07496321748471</v>
      </c>
      <c r="L5" s="30">
        <f t="shared" ref="L5:L68" si="1">IF(180+$AD$5+I5&gt;180,180,180+$AD$5+I5)</f>
        <v>154.84952486850847</v>
      </c>
      <c r="M5" s="30">
        <f t="shared" ref="M5:M68" si="2">$C$6*(SQRT((1+(1/$C$9))^2-($C$10/$C$9)^2)-COS(K5*PI()/180)-(1/$C$9)*SQRT(1-($C$9*SIN(K5*PI()/180)-$C$10)^2))</f>
        <v>87.521108185063866</v>
      </c>
      <c r="N5" s="30">
        <f>$C$6*(SQRT((1+(1/$C$9))^2-($C$10/$C$9)^2)-COS(L5*PI()/180)-(1/$C$9)*SQRT(1-($C$9*SIN(L5*PI()/180)-$C$10)^2))</f>
        <v>86.403440146383701</v>
      </c>
      <c r="O5" s="30">
        <f>M5/N5</f>
        <v>1.0129354576251435</v>
      </c>
      <c r="P5" s="49"/>
      <c r="Q5" s="63">
        <f>(PI()/4*$C$12^2*M5+$C$15)/$C$15</f>
        <v>11.279324786836359</v>
      </c>
      <c r="R5" s="63">
        <f>(PI()/4*$C$12^2*N5+$C$15)/$C$15</f>
        <v>11.148055050749763</v>
      </c>
      <c r="S5" s="63">
        <f>R5/Q5</f>
        <v>0.98836191540119533</v>
      </c>
      <c r="T5" s="64">
        <f>(1-(1/R5^0.3)*(1+(R5^1.3)/(9.3*(Q5-1))*(1-1.3*((R5/Q5)^0.3)+0.3*((R5/Q5)^1.3))))*100</f>
        <v>51.488685692540116</v>
      </c>
      <c r="V5" s="5" t="s">
        <v>15</v>
      </c>
      <c r="W5" s="5"/>
      <c r="X5" s="19">
        <f>X16+(X17-X16)/(W17-W16)*(1-W16)</f>
        <v>383.79106035399911</v>
      </c>
      <c r="Y5" s="21">
        <f>-(360-X5)</f>
        <v>23.791060353999114</v>
      </c>
      <c r="Z5" s="16"/>
      <c r="AA5" s="8" t="s">
        <v>15</v>
      </c>
      <c r="AB5" s="8"/>
      <c r="AC5" s="20">
        <f>AC21+(AC22-AC21)/(AB22-AB21)*(1-AB21)</f>
        <v>135.94952486850846</v>
      </c>
      <c r="AD5" s="20">
        <f>-(180-AC5)</f>
        <v>-44.050475131491538</v>
      </c>
      <c r="AG5" s="2">
        <v>0</v>
      </c>
      <c r="AH5" s="2">
        <f>AG5*PI()/180</f>
        <v>0</v>
      </c>
      <c r="AI5" s="2">
        <f t="shared" ref="AI5:AI68" si="3">$C$6*(SQRT((1+(1/$C$9))^2-($C$10/$C$9)^2)-COS(AH5)-(1/$C$9)*SQRT(1-($C$9*SIN(AH5)-$C$10)^2))</f>
        <v>0</v>
      </c>
      <c r="AJ5" s="3">
        <f t="shared" ref="AJ5:AJ68" si="4">$C$6*((1-COS(AH5))+(1/$C$9)*(1-SQRT(1-$C$9^2*SIN(AH5)^2)))</f>
        <v>0</v>
      </c>
      <c r="AK5" s="15"/>
    </row>
    <row r="6" spans="1:37" ht="17.399999999999999" x14ac:dyDescent="0.3">
      <c r="B6" s="11" t="s">
        <v>0</v>
      </c>
      <c r="C6" s="12">
        <f>89.4/2</f>
        <v>44.7</v>
      </c>
      <c r="D6" s="22"/>
      <c r="E6" s="55">
        <v>1001</v>
      </c>
      <c r="F6" s="55">
        <v>10</v>
      </c>
      <c r="G6" s="55">
        <f t="shared" ref="G6:G69" si="5">2*PI()*F6/(0.0015*0.5)*10^-5</f>
        <v>0.83775804095727824</v>
      </c>
      <c r="H6" s="55">
        <v>-0.4</v>
      </c>
      <c r="I6" s="55">
        <v>0.3</v>
      </c>
      <c r="K6" s="30">
        <f t="shared" si="0"/>
        <v>133.1749632174847</v>
      </c>
      <c r="L6" s="30">
        <f t="shared" si="1"/>
        <v>136.24952486850847</v>
      </c>
      <c r="M6" s="30">
        <f t="shared" si="2"/>
        <v>78.970738215026785</v>
      </c>
      <c r="N6" s="30">
        <f t="shared" ref="N6:N69" si="6">$C$6*(SQRT((1+(1/$C$9))^2-($C$10/$C$9)^2)-COS(L6*PI()/180)-(1/$C$9)*SQRT(1-($C$9*SIN(L6*PI()/180)-$C$10)^2))</f>
        <v>80.299132174815398</v>
      </c>
      <c r="O6" s="30">
        <f t="shared" ref="O6:O69" si="7">M6/N6</f>
        <v>0.98345693254944988</v>
      </c>
      <c r="P6" s="49"/>
      <c r="Q6" s="63">
        <f t="shared" ref="Q6:Q69" si="8">(PI()/4*$C$12^2*M6+$C$15)/$C$15</f>
        <v>10.275086703107172</v>
      </c>
      <c r="R6" s="63">
        <f t="shared" ref="R6:R69" si="9">(PI()/4*$C$12^2*N6+$C$15)/$C$15</f>
        <v>10.431106127914559</v>
      </c>
      <c r="S6" s="63">
        <f t="shared" ref="S6:S69" si="10">R6/Q6</f>
        <v>1.0151842441154493</v>
      </c>
      <c r="T6" s="64">
        <f t="shared" ref="T6:T69" si="11">(1-(1/R6^0.3)*(1+(R6^1.3)/(9.3*(Q6-1))*(1-1.3*((R6/Q6)^0.3)+0.3*((R6/Q6)^1.3))))*100</f>
        <v>50.511347528229521</v>
      </c>
      <c r="V6" s="5" t="s">
        <v>16</v>
      </c>
      <c r="W6" s="5"/>
      <c r="X6" s="19">
        <f>X119+(X120-X119)/(W120-W119)*(1-W119)</f>
        <v>587.2250367825153</v>
      </c>
      <c r="Y6" s="21">
        <f>-(540-X6)</f>
        <v>47.225036782515303</v>
      </c>
      <c r="Z6" s="16"/>
      <c r="AA6" s="8" t="s">
        <v>16</v>
      </c>
      <c r="AB6" s="8"/>
      <c r="AC6" s="20">
        <f>AC123+(AC124-AC123)/(AB124-AB123)*(1-AB123)</f>
        <v>339.28126782654255</v>
      </c>
      <c r="AD6" s="20">
        <f>-(360-AC6)</f>
        <v>-20.718732173457454</v>
      </c>
      <c r="AG6" s="2">
        <v>1</v>
      </c>
      <c r="AH6" s="2">
        <f t="shared" ref="AH6:AH69" si="12">AG6*PI()/180</f>
        <v>1.7453292519943295E-2</v>
      </c>
      <c r="AI6" s="2">
        <f t="shared" si="3"/>
        <v>8.8922578953658966E-3</v>
      </c>
      <c r="AJ6" s="3">
        <f t="shared" si="4"/>
        <v>8.8922578953625434E-3</v>
      </c>
      <c r="AK6" s="15"/>
    </row>
    <row r="7" spans="1:37" ht="17.399999999999999" x14ac:dyDescent="0.3">
      <c r="B7" s="11" t="s">
        <v>1</v>
      </c>
      <c r="C7" s="12">
        <v>146</v>
      </c>
      <c r="D7" s="22"/>
      <c r="E7" s="55">
        <v>1001</v>
      </c>
      <c r="F7" s="55">
        <v>15</v>
      </c>
      <c r="G7" s="55">
        <f t="shared" si="5"/>
        <v>1.2566370614359172</v>
      </c>
      <c r="H7" s="55">
        <v>-0.4</v>
      </c>
      <c r="I7" s="55">
        <v>0.3</v>
      </c>
      <c r="K7" s="30">
        <f t="shared" si="0"/>
        <v>133.1749632174847</v>
      </c>
      <c r="L7" s="30">
        <f t="shared" si="1"/>
        <v>136.24952486850847</v>
      </c>
      <c r="M7" s="30">
        <f t="shared" si="2"/>
        <v>78.970738215026785</v>
      </c>
      <c r="N7" s="30">
        <f t="shared" si="6"/>
        <v>80.299132174815398</v>
      </c>
      <c r="O7" s="30">
        <f t="shared" si="7"/>
        <v>0.98345693254944988</v>
      </c>
      <c r="P7" s="49"/>
      <c r="Q7" s="63">
        <f t="shared" si="8"/>
        <v>10.275086703107172</v>
      </c>
      <c r="R7" s="63">
        <f t="shared" si="9"/>
        <v>10.431106127914559</v>
      </c>
      <c r="S7" s="63">
        <f t="shared" si="10"/>
        <v>1.0151842441154493</v>
      </c>
      <c r="T7" s="64">
        <f t="shared" si="11"/>
        <v>50.511347528229521</v>
      </c>
      <c r="V7" s="7"/>
      <c r="W7" s="7"/>
      <c r="X7" s="7"/>
      <c r="Z7" s="16"/>
      <c r="AG7" s="2">
        <v>2</v>
      </c>
      <c r="AH7" s="2">
        <f t="shared" si="12"/>
        <v>3.4906585039886591E-2</v>
      </c>
      <c r="AI7" s="2">
        <f t="shared" si="3"/>
        <v>3.5564596880459168E-2</v>
      </c>
      <c r="AJ7" s="3">
        <f t="shared" si="4"/>
        <v>3.5564596880471901E-2</v>
      </c>
      <c r="AK7" s="15"/>
    </row>
    <row r="8" spans="1:37" ht="17.399999999999999" x14ac:dyDescent="0.3">
      <c r="B8" s="11" t="s">
        <v>3</v>
      </c>
      <c r="C8" s="12"/>
      <c r="D8" s="23"/>
      <c r="E8" s="55">
        <v>1001</v>
      </c>
      <c r="F8" s="55">
        <v>20</v>
      </c>
      <c r="G8" s="55">
        <f t="shared" si="5"/>
        <v>1.6755160819145565</v>
      </c>
      <c r="H8" s="55">
        <v>-4.3</v>
      </c>
      <c r="I8" s="55">
        <v>0.3</v>
      </c>
      <c r="K8" s="30">
        <f t="shared" si="0"/>
        <v>137.07496321748471</v>
      </c>
      <c r="L8" s="30">
        <f t="shared" si="1"/>
        <v>136.24952486850847</v>
      </c>
      <c r="M8" s="30">
        <f t="shared" si="2"/>
        <v>80.640428408674467</v>
      </c>
      <c r="N8" s="30">
        <f t="shared" si="6"/>
        <v>80.299132174815398</v>
      </c>
      <c r="O8" s="30">
        <f t="shared" si="7"/>
        <v>1.0042503103659457</v>
      </c>
      <c r="P8" s="49"/>
      <c r="Q8" s="63">
        <f t="shared" si="8"/>
        <v>10.47119125605237</v>
      </c>
      <c r="R8" s="63">
        <f t="shared" si="9"/>
        <v>10.431106127914559</v>
      </c>
      <c r="S8" s="63">
        <f t="shared" si="10"/>
        <v>0.9961718655349131</v>
      </c>
      <c r="T8" s="64">
        <f t="shared" si="11"/>
        <v>50.511853499096595</v>
      </c>
      <c r="V8" s="4" t="s">
        <v>44</v>
      </c>
      <c r="W8" s="4" t="s">
        <v>17</v>
      </c>
      <c r="X8" s="4" t="s">
        <v>22</v>
      </c>
      <c r="Y8" s="16"/>
      <c r="Z8" s="16"/>
      <c r="AA8" s="9" t="s">
        <v>44</v>
      </c>
      <c r="AB8" s="9" t="s">
        <v>17</v>
      </c>
      <c r="AC8" s="9" t="s">
        <v>18</v>
      </c>
      <c r="AD8" s="16"/>
      <c r="AG8" s="2">
        <v>3</v>
      </c>
      <c r="AH8" s="2">
        <f t="shared" si="12"/>
        <v>5.2359877559829883E-2</v>
      </c>
      <c r="AI8" s="2">
        <f t="shared" si="3"/>
        <v>8.0003715567496997E-2</v>
      </c>
      <c r="AJ8" s="3">
        <f t="shared" si="4"/>
        <v>8.0003715567488171E-2</v>
      </c>
      <c r="AK8" s="15"/>
    </row>
    <row r="9" spans="1:37" ht="19.8" x14ac:dyDescent="0.4">
      <c r="B9" s="11" t="s">
        <v>2</v>
      </c>
      <c r="C9" s="12">
        <f>C6/C7</f>
        <v>0.30616438356164388</v>
      </c>
      <c r="D9" s="1"/>
      <c r="E9" s="55">
        <v>1001</v>
      </c>
      <c r="F9" s="55">
        <v>29</v>
      </c>
      <c r="G9" s="55">
        <f t="shared" si="5"/>
        <v>2.429498318776107</v>
      </c>
      <c r="H9" s="55">
        <v>-5.8</v>
      </c>
      <c r="I9" s="55">
        <v>0.4</v>
      </c>
      <c r="K9" s="30">
        <f t="shared" si="0"/>
        <v>138.57496321748471</v>
      </c>
      <c r="L9" s="30">
        <f t="shared" si="1"/>
        <v>136.34952486850847</v>
      </c>
      <c r="M9" s="30">
        <f t="shared" si="2"/>
        <v>81.243962068147624</v>
      </c>
      <c r="N9" s="30">
        <f t="shared" si="6"/>
        <v>80.340825856346811</v>
      </c>
      <c r="O9" s="30">
        <f t="shared" si="7"/>
        <v>1.0112413110292851</v>
      </c>
      <c r="P9" s="49"/>
      <c r="Q9" s="63">
        <f t="shared" si="8"/>
        <v>10.542076081829418</v>
      </c>
      <c r="R9" s="63">
        <f t="shared" si="9"/>
        <v>10.436003036819256</v>
      </c>
      <c r="S9" s="63">
        <f t="shared" si="10"/>
        <v>0.98993812564178019</v>
      </c>
      <c r="T9" s="64">
        <f t="shared" si="11"/>
        <v>50.518621706566272</v>
      </c>
      <c r="V9" s="4" t="s">
        <v>43</v>
      </c>
      <c r="W9" s="4" t="s">
        <v>19</v>
      </c>
      <c r="X9" s="4" t="s">
        <v>20</v>
      </c>
      <c r="Y9" s="16"/>
      <c r="Z9" s="16"/>
      <c r="AA9" s="9" t="s">
        <v>43</v>
      </c>
      <c r="AB9" s="9" t="s">
        <v>19</v>
      </c>
      <c r="AC9" s="9" t="s">
        <v>20</v>
      </c>
      <c r="AD9" s="16"/>
      <c r="AG9" s="2">
        <v>4</v>
      </c>
      <c r="AH9" s="2">
        <f t="shared" si="12"/>
        <v>6.9813170079773182E-2</v>
      </c>
      <c r="AI9" s="2">
        <f t="shared" si="3"/>
        <v>0.14218745402770874</v>
      </c>
      <c r="AJ9" s="3">
        <f t="shared" si="4"/>
        <v>0.14218745402771735</v>
      </c>
      <c r="AK9" s="15"/>
    </row>
    <row r="10" spans="1:37" ht="17.399999999999999" x14ac:dyDescent="0.3">
      <c r="B10" s="11" t="s">
        <v>5</v>
      </c>
      <c r="C10" s="13">
        <f>C8/C7</f>
        <v>0</v>
      </c>
      <c r="D10" s="1"/>
      <c r="E10" s="55">
        <v>1001</v>
      </c>
      <c r="F10" s="55">
        <v>40</v>
      </c>
      <c r="G10" s="55">
        <f t="shared" si="5"/>
        <v>3.351032163829113</v>
      </c>
      <c r="H10" s="55">
        <v>-5.9</v>
      </c>
      <c r="I10" s="55">
        <v>5.4</v>
      </c>
      <c r="K10" s="30">
        <f t="shared" si="0"/>
        <v>138.6749632174847</v>
      </c>
      <c r="L10" s="30">
        <f t="shared" si="1"/>
        <v>141.34952486850847</v>
      </c>
      <c r="M10" s="30">
        <f t="shared" si="2"/>
        <v>81.283431892186115</v>
      </c>
      <c r="N10" s="30">
        <f t="shared" si="6"/>
        <v>82.303504483920989</v>
      </c>
      <c r="O10" s="30">
        <f t="shared" si="7"/>
        <v>0.98760596407004564</v>
      </c>
      <c r="P10" s="49"/>
      <c r="Q10" s="63">
        <f t="shared" si="8"/>
        <v>10.546711799417832</v>
      </c>
      <c r="R10" s="63">
        <f t="shared" si="9"/>
        <v>10.666518983010853</v>
      </c>
      <c r="S10" s="63">
        <f t="shared" si="10"/>
        <v>1.0113596717035194</v>
      </c>
      <c r="T10" s="64">
        <f t="shared" si="11"/>
        <v>50.84181455710516</v>
      </c>
      <c r="V10" s="4">
        <v>0</v>
      </c>
      <c r="W10" s="4">
        <f>V10*25.4</f>
        <v>0</v>
      </c>
      <c r="X10" s="4">
        <v>370</v>
      </c>
      <c r="Y10" s="16"/>
      <c r="Z10" s="16"/>
      <c r="AA10" s="10">
        <v>0</v>
      </c>
      <c r="AB10" s="10">
        <f>AA10*25.4</f>
        <v>0</v>
      </c>
      <c r="AC10" s="10">
        <v>112</v>
      </c>
      <c r="AD10" s="16"/>
      <c r="AG10" s="2">
        <v>5</v>
      </c>
      <c r="AH10" s="2">
        <f t="shared" si="12"/>
        <v>8.7266462599716474E-2</v>
      </c>
      <c r="AI10" s="2">
        <f t="shared" si="3"/>
        <v>0.22208480736927474</v>
      </c>
      <c r="AJ10" s="3">
        <f t="shared" si="4"/>
        <v>0.22208480736926736</v>
      </c>
      <c r="AK10" s="15"/>
    </row>
    <row r="11" spans="1:37" ht="17.399999999999999" x14ac:dyDescent="0.3">
      <c r="B11" s="1"/>
      <c r="C11" s="1"/>
      <c r="D11" s="1"/>
      <c r="E11" s="55">
        <v>1001</v>
      </c>
      <c r="F11" s="55">
        <v>50</v>
      </c>
      <c r="G11" s="55">
        <f t="shared" si="5"/>
        <v>4.1887902047863914</v>
      </c>
      <c r="H11" s="55">
        <v>-6.8</v>
      </c>
      <c r="I11" s="55">
        <v>5.4</v>
      </c>
      <c r="K11" s="30">
        <f t="shared" si="0"/>
        <v>139.57496321748471</v>
      </c>
      <c r="L11" s="30">
        <f t="shared" si="1"/>
        <v>141.34952486850847</v>
      </c>
      <c r="M11" s="30">
        <f t="shared" si="2"/>
        <v>81.634348593762255</v>
      </c>
      <c r="N11" s="30">
        <f t="shared" si="6"/>
        <v>82.303504483920989</v>
      </c>
      <c r="O11" s="30">
        <f t="shared" si="7"/>
        <v>0.99186965495145518</v>
      </c>
      <c r="P11" s="49"/>
      <c r="Q11" s="63">
        <f t="shared" si="8"/>
        <v>10.587926848260667</v>
      </c>
      <c r="R11" s="63">
        <f t="shared" si="9"/>
        <v>10.666518983010853</v>
      </c>
      <c r="S11" s="63">
        <f t="shared" si="10"/>
        <v>1.0074228067379496</v>
      </c>
      <c r="T11" s="64">
        <f t="shared" si="11"/>
        <v>50.841987194343098</v>
      </c>
      <c r="V11" s="4">
        <v>2.9229999999999998E-3</v>
      </c>
      <c r="W11" s="4">
        <f t="shared" ref="W11:W74" si="13">V11*25.4</f>
        <v>7.4244199999999996E-2</v>
      </c>
      <c r="X11" s="4">
        <v>372</v>
      </c>
      <c r="Y11" s="16"/>
      <c r="Z11" s="16"/>
      <c r="AA11" s="9">
        <v>5.8E-4</v>
      </c>
      <c r="AB11" s="10">
        <f t="shared" ref="AB11:AB74" si="14">AA11*25.4</f>
        <v>1.4731999999999999E-2</v>
      </c>
      <c r="AC11" s="9">
        <v>114</v>
      </c>
      <c r="AD11" s="16"/>
      <c r="AG11" s="2">
        <v>6</v>
      </c>
      <c r="AH11" s="2">
        <f t="shared" si="12"/>
        <v>0.10471975511965977</v>
      </c>
      <c r="AI11" s="2">
        <f t="shared" si="3"/>
        <v>0.31965594474850501</v>
      </c>
      <c r="AJ11" s="3">
        <f t="shared" si="4"/>
        <v>0.31965594474852116</v>
      </c>
      <c r="AK11" s="15"/>
    </row>
    <row r="12" spans="1:37" ht="17.399999999999999" x14ac:dyDescent="0.3">
      <c r="A12" s="65" t="s">
        <v>57</v>
      </c>
      <c r="B12" s="62"/>
      <c r="C12" s="65">
        <v>73</v>
      </c>
      <c r="D12" s="1"/>
      <c r="E12" s="55">
        <v>1001</v>
      </c>
      <c r="F12" s="55">
        <v>60</v>
      </c>
      <c r="G12" s="55">
        <f t="shared" si="5"/>
        <v>5.026548245743669</v>
      </c>
      <c r="H12" s="55">
        <v>-7.5</v>
      </c>
      <c r="I12" s="55">
        <v>5.4</v>
      </c>
      <c r="K12" s="30">
        <f t="shared" si="0"/>
        <v>140.2749632174847</v>
      </c>
      <c r="L12" s="30">
        <f t="shared" si="1"/>
        <v>141.34952486850847</v>
      </c>
      <c r="M12" s="30">
        <f t="shared" si="2"/>
        <v>81.901914927819178</v>
      </c>
      <c r="N12" s="30">
        <f t="shared" si="6"/>
        <v>82.303504483920989</v>
      </c>
      <c r="O12" s="30">
        <f t="shared" si="7"/>
        <v>0.99512062628900244</v>
      </c>
      <c r="P12" s="49"/>
      <c r="Q12" s="63">
        <f t="shared" si="8"/>
        <v>10.619352424408293</v>
      </c>
      <c r="R12" s="63">
        <f t="shared" si="9"/>
        <v>10.666518983010853</v>
      </c>
      <c r="S12" s="63">
        <f t="shared" si="10"/>
        <v>1.0044415663702948</v>
      </c>
      <c r="T12" s="64">
        <f t="shared" si="11"/>
        <v>50.842069503493548</v>
      </c>
      <c r="V12" s="4">
        <v>7.2259999999999998E-3</v>
      </c>
      <c r="W12" s="4">
        <f t="shared" si="13"/>
        <v>0.18354039999999999</v>
      </c>
      <c r="X12" s="4">
        <v>374</v>
      </c>
      <c r="Y12" s="16"/>
      <c r="Z12" s="16"/>
      <c r="AA12" s="9">
        <v>3.7599999999999998E-4</v>
      </c>
      <c r="AB12" s="10">
        <f t="shared" si="14"/>
        <v>9.5503999999999988E-3</v>
      </c>
      <c r="AC12" s="9">
        <v>116</v>
      </c>
      <c r="AD12" s="16"/>
      <c r="AG12" s="2">
        <v>7</v>
      </c>
      <c r="AH12" s="2">
        <f t="shared" si="12"/>
        <v>0.12217304763960307</v>
      </c>
      <c r="AI12" s="2">
        <f t="shared" si="3"/>
        <v>0.43485223381771204</v>
      </c>
      <c r="AJ12" s="3">
        <f t="shared" si="4"/>
        <v>0.43485223381772475</v>
      </c>
      <c r="AK12" s="15"/>
    </row>
    <row r="13" spans="1:37" ht="17.399999999999999" x14ac:dyDescent="0.3">
      <c r="A13" s="65" t="s">
        <v>58</v>
      </c>
      <c r="B13" s="62"/>
      <c r="C13" s="65">
        <v>89.4</v>
      </c>
      <c r="D13" s="1"/>
      <c r="E13" s="55">
        <v>1001</v>
      </c>
      <c r="F13" s="55">
        <v>70</v>
      </c>
      <c r="G13" s="55">
        <f t="shared" si="5"/>
        <v>5.8643062867009466</v>
      </c>
      <c r="H13" s="55">
        <v>-7.4</v>
      </c>
      <c r="I13" s="55">
        <v>5.4</v>
      </c>
      <c r="K13" s="30">
        <f t="shared" si="0"/>
        <v>140.1749632174847</v>
      </c>
      <c r="L13" s="30">
        <f t="shared" si="1"/>
        <v>141.34952486850847</v>
      </c>
      <c r="M13" s="30">
        <f t="shared" si="2"/>
        <v>81.863978923776941</v>
      </c>
      <c r="N13" s="30">
        <f t="shared" si="6"/>
        <v>82.303504483920989</v>
      </c>
      <c r="O13" s="30">
        <f t="shared" si="7"/>
        <v>0.9946596981149215</v>
      </c>
      <c r="P13" s="49"/>
      <c r="Q13" s="63">
        <f t="shared" si="8"/>
        <v>10.614896853463733</v>
      </c>
      <c r="R13" s="63">
        <f t="shared" si="9"/>
        <v>10.666518983010853</v>
      </c>
      <c r="S13" s="63">
        <f t="shared" si="10"/>
        <v>1.0048631776888417</v>
      </c>
      <c r="T13" s="64">
        <f t="shared" si="11"/>
        <v>50.84206038661857</v>
      </c>
      <c r="V13" s="4">
        <v>1.2395E-2</v>
      </c>
      <c r="W13" s="4">
        <f t="shared" si="13"/>
        <v>0.31483299999999997</v>
      </c>
      <c r="X13" s="4">
        <v>376</v>
      </c>
      <c r="Y13" s="16"/>
      <c r="Z13" s="16"/>
      <c r="AA13" s="9">
        <v>1.142E-3</v>
      </c>
      <c r="AB13" s="10">
        <f t="shared" si="14"/>
        <v>2.9006799999999999E-2</v>
      </c>
      <c r="AC13" s="9">
        <v>118</v>
      </c>
      <c r="AD13" s="16"/>
      <c r="AG13" s="2">
        <v>8</v>
      </c>
      <c r="AH13" s="2">
        <f t="shared" si="12"/>
        <v>0.13962634015954636</v>
      </c>
      <c r="AI13" s="2">
        <f t="shared" si="3"/>
        <v>0.5676162706116834</v>
      </c>
      <c r="AJ13" s="3">
        <f t="shared" si="4"/>
        <v>0.56761627061167441</v>
      </c>
      <c r="AK13" s="15"/>
    </row>
    <row r="14" spans="1:37" ht="17.399999999999999" x14ac:dyDescent="0.3">
      <c r="A14" s="65" t="s">
        <v>59</v>
      </c>
      <c r="B14" s="62"/>
      <c r="C14" s="65">
        <v>11.5</v>
      </c>
      <c r="D14" s="1"/>
      <c r="E14" s="55">
        <v>1001</v>
      </c>
      <c r="F14" s="55">
        <v>80</v>
      </c>
      <c r="G14" s="55">
        <f t="shared" si="5"/>
        <v>6.7020643276582259</v>
      </c>
      <c r="H14" s="55">
        <v>-7.4</v>
      </c>
      <c r="I14" s="55">
        <v>5.4</v>
      </c>
      <c r="K14" s="30">
        <f t="shared" si="0"/>
        <v>140.1749632174847</v>
      </c>
      <c r="L14" s="30">
        <f t="shared" si="1"/>
        <v>141.34952486850847</v>
      </c>
      <c r="M14" s="30">
        <f t="shared" si="2"/>
        <v>81.863978923776941</v>
      </c>
      <c r="N14" s="30">
        <f t="shared" si="6"/>
        <v>82.303504483920989</v>
      </c>
      <c r="O14" s="30">
        <f t="shared" si="7"/>
        <v>0.9946596981149215</v>
      </c>
      <c r="P14" s="49"/>
      <c r="Q14" s="63">
        <f t="shared" si="8"/>
        <v>10.614896853463733</v>
      </c>
      <c r="R14" s="63">
        <f t="shared" si="9"/>
        <v>10.666518983010853</v>
      </c>
      <c r="S14" s="63">
        <f t="shared" si="10"/>
        <v>1.0048631776888417</v>
      </c>
      <c r="T14" s="64">
        <f t="shared" si="11"/>
        <v>50.84206038661857</v>
      </c>
      <c r="V14" s="4">
        <v>1.8293E-2</v>
      </c>
      <c r="W14" s="4">
        <f t="shared" si="13"/>
        <v>0.46464220000000001</v>
      </c>
      <c r="X14" s="4">
        <v>378</v>
      </c>
      <c r="Y14" s="16"/>
      <c r="Z14" s="16"/>
      <c r="AA14" s="9">
        <v>2.6649999999999998E-3</v>
      </c>
      <c r="AB14" s="10">
        <f t="shared" si="14"/>
        <v>6.7690999999999987E-2</v>
      </c>
      <c r="AC14" s="9">
        <v>120</v>
      </c>
      <c r="AD14" s="16"/>
      <c r="AG14" s="2">
        <v>9</v>
      </c>
      <c r="AH14" s="2">
        <f t="shared" si="12"/>
        <v>0.15707963267948966</v>
      </c>
      <c r="AI14" s="2">
        <f t="shared" si="3"/>
        <v>0.71788191487749831</v>
      </c>
      <c r="AJ14" s="3">
        <f t="shared" si="4"/>
        <v>0.71788191487749908</v>
      </c>
      <c r="AK14" s="15"/>
    </row>
    <row r="15" spans="1:37" ht="17.399999999999999" x14ac:dyDescent="0.3">
      <c r="A15" s="66" t="s">
        <v>60</v>
      </c>
      <c r="B15" s="62"/>
      <c r="C15" s="65">
        <f>PI()/4*C12^2*C13/(C14-1)</f>
        <v>35635.579148514596</v>
      </c>
      <c r="D15" s="1"/>
      <c r="E15" s="55">
        <v>1001</v>
      </c>
      <c r="F15" s="55">
        <v>90</v>
      </c>
      <c r="G15" s="55">
        <f t="shared" si="5"/>
        <v>7.5398223686155044</v>
      </c>
      <c r="H15" s="55">
        <v>-7.3</v>
      </c>
      <c r="I15" s="55">
        <v>5.4</v>
      </c>
      <c r="K15" s="30">
        <f t="shared" si="0"/>
        <v>140.07496321748471</v>
      </c>
      <c r="L15" s="30">
        <f t="shared" si="1"/>
        <v>141.34952486850847</v>
      </c>
      <c r="M15" s="30">
        <f t="shared" si="2"/>
        <v>81.825946985986675</v>
      </c>
      <c r="N15" s="30">
        <f t="shared" si="6"/>
        <v>82.303504483920989</v>
      </c>
      <c r="O15" s="30">
        <f t="shared" si="7"/>
        <v>0.99419760433132454</v>
      </c>
      <c r="P15" s="49"/>
      <c r="Q15" s="63">
        <f t="shared" si="8"/>
        <v>10.610430015132662</v>
      </c>
      <c r="R15" s="63">
        <f t="shared" si="9"/>
        <v>10.666518983010853</v>
      </c>
      <c r="S15" s="63">
        <f t="shared" si="10"/>
        <v>1.0052862106246585</v>
      </c>
      <c r="T15" s="64">
        <f t="shared" si="11"/>
        <v>50.842050404625347</v>
      </c>
      <c r="V15" s="4">
        <v>2.4819999999999998E-2</v>
      </c>
      <c r="W15" s="4">
        <f t="shared" si="13"/>
        <v>0.63042799999999988</v>
      </c>
      <c r="X15" s="4">
        <v>380</v>
      </c>
      <c r="Y15" s="16"/>
      <c r="Z15" s="16"/>
      <c r="AA15" s="9">
        <v>4.9449999999999997E-3</v>
      </c>
      <c r="AB15" s="10">
        <f t="shared" si="14"/>
        <v>0.12560299999999999</v>
      </c>
      <c r="AC15" s="9">
        <v>122</v>
      </c>
      <c r="AD15" s="16"/>
      <c r="AG15" s="2">
        <v>10</v>
      </c>
      <c r="AH15" s="2">
        <f t="shared" si="12"/>
        <v>0.17453292519943295</v>
      </c>
      <c r="AI15" s="2">
        <f t="shared" si="3"/>
        <v>0.88557433085116166</v>
      </c>
      <c r="AJ15" s="3">
        <f t="shared" si="4"/>
        <v>0.88557433085116011</v>
      </c>
      <c r="AK15" s="15"/>
    </row>
    <row r="16" spans="1:37" ht="17.399999999999999" x14ac:dyDescent="0.3">
      <c r="B16" s="1"/>
      <c r="C16" s="1"/>
      <c r="D16" s="1"/>
      <c r="E16" s="55">
        <v>1001</v>
      </c>
      <c r="F16" s="55">
        <v>100</v>
      </c>
      <c r="G16" s="55">
        <f t="shared" si="5"/>
        <v>8.3775804095727828</v>
      </c>
      <c r="H16" s="55">
        <v>-6.6</v>
      </c>
      <c r="I16" s="55">
        <v>5.3</v>
      </c>
      <c r="K16" s="30">
        <f t="shared" si="0"/>
        <v>139.37496321748469</v>
      </c>
      <c r="L16" s="30">
        <f t="shared" si="1"/>
        <v>141.24952486850847</v>
      </c>
      <c r="M16" s="30">
        <f t="shared" si="2"/>
        <v>81.55703801123579</v>
      </c>
      <c r="N16" s="30">
        <f t="shared" si="6"/>
        <v>82.266599834761664</v>
      </c>
      <c r="O16" s="30">
        <f t="shared" si="7"/>
        <v>0.99137484927113706</v>
      </c>
      <c r="P16" s="49"/>
      <c r="Q16" s="63">
        <f t="shared" si="8"/>
        <v>10.578846746286082</v>
      </c>
      <c r="R16" s="63">
        <f t="shared" si="9"/>
        <v>10.6621845443512</v>
      </c>
      <c r="S16" s="63">
        <f t="shared" si="10"/>
        <v>1.0078777772344965</v>
      </c>
      <c r="T16" s="64">
        <f t="shared" si="11"/>
        <v>50.835976652664058</v>
      </c>
      <c r="V16" s="4">
        <v>3.2032999999999999E-2</v>
      </c>
      <c r="W16" s="4">
        <f t="shared" si="13"/>
        <v>0.81363819999999998</v>
      </c>
      <c r="X16" s="4">
        <v>382</v>
      </c>
      <c r="Y16" s="16"/>
      <c r="Z16" s="16"/>
      <c r="AA16" s="9">
        <v>8.0079999999999995E-3</v>
      </c>
      <c r="AB16" s="10">
        <f t="shared" si="14"/>
        <v>0.20340319999999998</v>
      </c>
      <c r="AC16" s="9">
        <v>124</v>
      </c>
      <c r="AD16" s="16"/>
      <c r="AG16" s="2">
        <v>11</v>
      </c>
      <c r="AH16" s="2">
        <f t="shared" si="12"/>
        <v>0.19198621771937624</v>
      </c>
      <c r="AI16" s="2">
        <f t="shared" si="3"/>
        <v>1.0706100334852258</v>
      </c>
      <c r="AJ16" s="3">
        <f t="shared" si="4"/>
        <v>1.0706100334852138</v>
      </c>
      <c r="AK16" s="15"/>
    </row>
    <row r="17" spans="2:37" ht="17.399999999999999" x14ac:dyDescent="0.3">
      <c r="B17" s="1"/>
      <c r="C17" s="1"/>
      <c r="D17" s="1"/>
      <c r="E17" s="55">
        <v>1001</v>
      </c>
      <c r="F17" s="55">
        <v>110</v>
      </c>
      <c r="G17" s="55">
        <f t="shared" si="5"/>
        <v>9.2153384505300604</v>
      </c>
      <c r="H17" s="55">
        <v>-5.3</v>
      </c>
      <c r="I17" s="55">
        <v>5.3</v>
      </c>
      <c r="K17" s="30">
        <f t="shared" si="0"/>
        <v>138.07496321748471</v>
      </c>
      <c r="L17" s="30">
        <f t="shared" si="1"/>
        <v>141.24952486850847</v>
      </c>
      <c r="M17" s="30">
        <f t="shared" si="2"/>
        <v>81.0451765427173</v>
      </c>
      <c r="N17" s="30">
        <f t="shared" si="6"/>
        <v>82.266599834761664</v>
      </c>
      <c r="O17" s="30">
        <f t="shared" si="7"/>
        <v>0.98515286526369539</v>
      </c>
      <c r="P17" s="49"/>
      <c r="Q17" s="63">
        <f t="shared" si="8"/>
        <v>10.518728788574178</v>
      </c>
      <c r="R17" s="63">
        <f t="shared" si="9"/>
        <v>10.6621845443512</v>
      </c>
      <c r="S17" s="63">
        <f t="shared" si="10"/>
        <v>1.0136381266843622</v>
      </c>
      <c r="T17" s="64">
        <f t="shared" si="11"/>
        <v>50.835686874382723</v>
      </c>
      <c r="V17" s="4">
        <v>4.0225999999999998E-2</v>
      </c>
      <c r="W17" s="4">
        <f t="shared" si="13"/>
        <v>1.0217403999999999</v>
      </c>
      <c r="X17" s="4">
        <v>384</v>
      </c>
      <c r="Y17" s="16"/>
      <c r="Z17" s="16"/>
      <c r="AA17" s="9">
        <v>1.1701E-2</v>
      </c>
      <c r="AB17" s="10">
        <f t="shared" si="14"/>
        <v>0.29720539999999995</v>
      </c>
      <c r="AC17" s="9">
        <v>126</v>
      </c>
      <c r="AD17" s="16"/>
      <c r="AG17" s="2">
        <v>12</v>
      </c>
      <c r="AH17" s="2">
        <f t="shared" si="12"/>
        <v>0.20943951023931953</v>
      </c>
      <c r="AI17" s="2">
        <f t="shared" si="3"/>
        <v>1.2728969401325587</v>
      </c>
      <c r="AJ17" s="3">
        <f t="shared" si="4"/>
        <v>1.2728969401325558</v>
      </c>
      <c r="AK17" s="15"/>
    </row>
    <row r="18" spans="2:37" ht="17.399999999999999" x14ac:dyDescent="0.3">
      <c r="B18" s="1"/>
      <c r="C18" s="1"/>
      <c r="D18" s="1"/>
      <c r="E18" s="55">
        <v>1001</v>
      </c>
      <c r="F18" s="55">
        <v>116</v>
      </c>
      <c r="G18" s="55">
        <f t="shared" si="5"/>
        <v>9.717993275104428</v>
      </c>
      <c r="H18" s="55">
        <v>-5.2</v>
      </c>
      <c r="I18" s="55">
        <v>5.4</v>
      </c>
      <c r="K18" s="30">
        <f t="shared" si="0"/>
        <v>137.97496321748469</v>
      </c>
      <c r="L18" s="30">
        <f t="shared" si="1"/>
        <v>141.34952486850847</v>
      </c>
      <c r="M18" s="30">
        <f t="shared" si="2"/>
        <v>81.005132239873731</v>
      </c>
      <c r="N18" s="30">
        <f t="shared" si="6"/>
        <v>82.303504483920989</v>
      </c>
      <c r="O18" s="30">
        <f t="shared" si="7"/>
        <v>0.98422458129591661</v>
      </c>
      <c r="P18" s="49"/>
      <c r="Q18" s="63">
        <f t="shared" si="8"/>
        <v>10.514025598642887</v>
      </c>
      <c r="R18" s="63">
        <f t="shared" si="9"/>
        <v>10.666518983010853</v>
      </c>
      <c r="S18" s="63">
        <f t="shared" si="10"/>
        <v>1.0145038056962359</v>
      </c>
      <c r="T18" s="64">
        <f t="shared" si="11"/>
        <v>50.841624083396077</v>
      </c>
      <c r="V18" s="4">
        <v>4.8614999999999998E-2</v>
      </c>
      <c r="W18" s="4">
        <f t="shared" si="13"/>
        <v>1.2348209999999999</v>
      </c>
      <c r="X18" s="4">
        <v>386</v>
      </c>
      <c r="Y18" s="16"/>
      <c r="Z18" s="16"/>
      <c r="AA18" s="9">
        <v>1.6088000000000002E-2</v>
      </c>
      <c r="AB18" s="10">
        <f t="shared" si="14"/>
        <v>0.40863520000000003</v>
      </c>
      <c r="AC18" s="9">
        <v>128</v>
      </c>
      <c r="AD18" s="16"/>
      <c r="AG18" s="2">
        <v>13</v>
      </c>
      <c r="AH18" s="2">
        <f t="shared" si="12"/>
        <v>0.22689280275926285</v>
      </c>
      <c r="AI18" s="2">
        <f t="shared" si="3"/>
        <v>1.4923344276903505</v>
      </c>
      <c r="AJ18" s="3">
        <f t="shared" si="4"/>
        <v>1.4923344276903592</v>
      </c>
      <c r="AK18" s="15"/>
    </row>
    <row r="19" spans="2:37" ht="17.399999999999999" x14ac:dyDescent="0.3">
      <c r="E19" s="55">
        <v>1251</v>
      </c>
      <c r="F19" s="55">
        <v>125</v>
      </c>
      <c r="G19" s="55">
        <f t="shared" si="5"/>
        <v>10.471975511965978</v>
      </c>
      <c r="H19" s="55">
        <v>-18.7</v>
      </c>
      <c r="I19" s="55">
        <v>12.3</v>
      </c>
      <c r="K19" s="30">
        <f t="shared" si="0"/>
        <v>151.47496321748469</v>
      </c>
      <c r="L19" s="30">
        <f t="shared" si="1"/>
        <v>148.24952486850847</v>
      </c>
      <c r="M19" s="30">
        <f t="shared" si="2"/>
        <v>85.542705134752552</v>
      </c>
      <c r="N19" s="30">
        <f t="shared" si="6"/>
        <v>84.617829716264225</v>
      </c>
      <c r="O19" s="30">
        <f t="shared" si="7"/>
        <v>1.0109300300136457</v>
      </c>
      <c r="P19" s="49"/>
      <c r="Q19" s="63">
        <f t="shared" si="8"/>
        <v>11.046962012470935</v>
      </c>
      <c r="R19" s="63">
        <f t="shared" si="9"/>
        <v>10.938335704930362</v>
      </c>
      <c r="S19" s="63">
        <f t="shared" si="10"/>
        <v>0.9901668614938709</v>
      </c>
      <c r="T19" s="64">
        <f t="shared" si="11"/>
        <v>51.211597339985545</v>
      </c>
      <c r="V19" s="4">
        <v>5.7446999999999998E-2</v>
      </c>
      <c r="W19" s="4">
        <f t="shared" si="13"/>
        <v>1.4591537999999999</v>
      </c>
      <c r="X19" s="4">
        <v>388</v>
      </c>
      <c r="Y19" s="16"/>
      <c r="Z19" s="16"/>
      <c r="AA19" s="9">
        <v>2.1402999999999998E-2</v>
      </c>
      <c r="AB19" s="10">
        <f t="shared" si="14"/>
        <v>0.5436361999999999</v>
      </c>
      <c r="AC19" s="9">
        <v>130</v>
      </c>
      <c r="AD19" s="16"/>
      <c r="AG19" s="2">
        <v>14</v>
      </c>
      <c r="AH19" s="2">
        <f t="shared" si="12"/>
        <v>0.24434609527920614</v>
      </c>
      <c r="AI19" s="2">
        <f t="shared" si="3"/>
        <v>1.728813395208902</v>
      </c>
      <c r="AJ19" s="3">
        <f t="shared" si="4"/>
        <v>1.728813395208902</v>
      </c>
      <c r="AK19" s="15"/>
    </row>
    <row r="20" spans="2:37" ht="17.399999999999999" x14ac:dyDescent="0.3">
      <c r="E20" s="55">
        <v>1251</v>
      </c>
      <c r="F20" s="55">
        <v>122</v>
      </c>
      <c r="G20" s="55">
        <f t="shared" si="5"/>
        <v>10.220648099678794</v>
      </c>
      <c r="H20" s="55">
        <v>-19.8</v>
      </c>
      <c r="I20" s="55">
        <v>12.3</v>
      </c>
      <c r="K20" s="30">
        <f t="shared" si="0"/>
        <v>152.57496321748471</v>
      </c>
      <c r="L20" s="30">
        <f t="shared" si="1"/>
        <v>148.24952486850847</v>
      </c>
      <c r="M20" s="30">
        <f t="shared" si="2"/>
        <v>85.835277258693225</v>
      </c>
      <c r="N20" s="30">
        <f t="shared" si="6"/>
        <v>84.617829716264225</v>
      </c>
      <c r="O20" s="30">
        <f t="shared" si="7"/>
        <v>1.0143876006571106</v>
      </c>
      <c r="P20" s="49"/>
      <c r="Q20" s="63">
        <f t="shared" si="8"/>
        <v>11.081324510249202</v>
      </c>
      <c r="R20" s="63">
        <f t="shared" si="9"/>
        <v>10.938335704930362</v>
      </c>
      <c r="S20" s="63">
        <f t="shared" si="10"/>
        <v>0.98709641566884998</v>
      </c>
      <c r="T20" s="64">
        <f t="shared" si="11"/>
        <v>51.211437988216524</v>
      </c>
      <c r="V20" s="4">
        <v>6.6927E-2</v>
      </c>
      <c r="W20" s="4">
        <f t="shared" si="13"/>
        <v>1.6999457999999998</v>
      </c>
      <c r="X20" s="4">
        <v>390</v>
      </c>
      <c r="Y20" s="16"/>
      <c r="Z20" s="16"/>
      <c r="AA20" s="9">
        <v>2.7016999999999999E-2</v>
      </c>
      <c r="AB20" s="10">
        <f t="shared" si="14"/>
        <v>0.68623179999999995</v>
      </c>
      <c r="AC20" s="9">
        <v>132</v>
      </c>
      <c r="AD20" s="16"/>
      <c r="AG20" s="2">
        <v>15</v>
      </c>
      <c r="AH20" s="2">
        <f t="shared" si="12"/>
        <v>0.26179938779914941</v>
      </c>
      <c r="AI20" s="2">
        <f t="shared" si="3"/>
        <v>1.9822163319694639</v>
      </c>
      <c r="AJ20" s="3">
        <f t="shared" si="4"/>
        <v>1.9822163319694597</v>
      </c>
      <c r="AK20" s="15"/>
    </row>
    <row r="21" spans="2:37" ht="17.399999999999999" x14ac:dyDescent="0.3">
      <c r="E21" s="55">
        <v>1251</v>
      </c>
      <c r="F21" s="55">
        <v>113</v>
      </c>
      <c r="G21" s="55">
        <f t="shared" si="5"/>
        <v>9.4666658628172442</v>
      </c>
      <c r="H21" s="55">
        <v>-25.1</v>
      </c>
      <c r="I21" s="55">
        <v>12.3</v>
      </c>
      <c r="K21" s="30">
        <f t="shared" si="0"/>
        <v>157.87496321748469</v>
      </c>
      <c r="L21" s="30">
        <f t="shared" si="1"/>
        <v>148.24952486850847</v>
      </c>
      <c r="M21" s="30">
        <f t="shared" si="2"/>
        <v>87.082369225939075</v>
      </c>
      <c r="N21" s="30">
        <f t="shared" si="6"/>
        <v>84.617829716264225</v>
      </c>
      <c r="O21" s="30">
        <f t="shared" si="7"/>
        <v>1.0291255343931511</v>
      </c>
      <c r="P21" s="49"/>
      <c r="Q21" s="63">
        <f t="shared" si="8"/>
        <v>11.227795043314989</v>
      </c>
      <c r="R21" s="63">
        <f t="shared" si="9"/>
        <v>10.938335704930362</v>
      </c>
      <c r="S21" s="63">
        <f t="shared" si="10"/>
        <v>0.97421939594836371</v>
      </c>
      <c r="T21" s="64">
        <f t="shared" si="11"/>
        <v>51.210310438822923</v>
      </c>
      <c r="V21" s="4">
        <v>7.6505000000000004E-2</v>
      </c>
      <c r="W21" s="4">
        <f t="shared" si="13"/>
        <v>1.943227</v>
      </c>
      <c r="X21" s="4">
        <v>392</v>
      </c>
      <c r="Y21" s="16"/>
      <c r="Z21" s="16"/>
      <c r="AA21" s="9">
        <v>3.2923000000000001E-2</v>
      </c>
      <c r="AB21" s="10">
        <f t="shared" si="14"/>
        <v>0.83624419999999999</v>
      </c>
      <c r="AC21" s="9">
        <v>134</v>
      </c>
      <c r="AD21" s="16"/>
      <c r="AG21" s="2">
        <v>16</v>
      </c>
      <c r="AH21" s="2">
        <f t="shared" si="12"/>
        <v>0.27925268031909273</v>
      </c>
      <c r="AI21" s="2">
        <f t="shared" si="3"/>
        <v>2.2524173910345624</v>
      </c>
      <c r="AJ21" s="3">
        <f t="shared" si="4"/>
        <v>2.2524173910345691</v>
      </c>
      <c r="AK21" s="15"/>
    </row>
    <row r="22" spans="2:37" ht="17.399999999999999" x14ac:dyDescent="0.3">
      <c r="E22" s="55">
        <v>1251</v>
      </c>
      <c r="F22" s="55">
        <v>101</v>
      </c>
      <c r="G22" s="55">
        <f t="shared" si="5"/>
        <v>8.461356213668509</v>
      </c>
      <c r="H22" s="55">
        <v>-31.6</v>
      </c>
      <c r="I22" s="55">
        <v>12.3</v>
      </c>
      <c r="K22" s="30">
        <f t="shared" si="0"/>
        <v>164.37496321748469</v>
      </c>
      <c r="L22" s="30">
        <f t="shared" si="1"/>
        <v>148.24952486850847</v>
      </c>
      <c r="M22" s="30">
        <f t="shared" si="2"/>
        <v>88.245361576470131</v>
      </c>
      <c r="N22" s="30">
        <f t="shared" si="6"/>
        <v>84.617829716264225</v>
      </c>
      <c r="O22" s="30">
        <f t="shared" si="7"/>
        <v>1.0428695922876956</v>
      </c>
      <c r="P22" s="49"/>
      <c r="Q22" s="63">
        <f t="shared" si="8"/>
        <v>11.364388104618973</v>
      </c>
      <c r="R22" s="63">
        <f t="shared" si="9"/>
        <v>10.938335704930362</v>
      </c>
      <c r="S22" s="63">
        <f t="shared" si="10"/>
        <v>0.96250986891978407</v>
      </c>
      <c r="T22" s="64">
        <f t="shared" si="11"/>
        <v>51.208653098583625</v>
      </c>
      <c r="V22" s="4">
        <v>8.6335999999999996E-2</v>
      </c>
      <c r="W22" s="4">
        <f t="shared" si="13"/>
        <v>2.1929344</v>
      </c>
      <c r="X22" s="4">
        <v>394</v>
      </c>
      <c r="Y22" s="16"/>
      <c r="Z22" s="16"/>
      <c r="AA22" s="9">
        <v>3.9537000000000003E-2</v>
      </c>
      <c r="AB22" s="10">
        <f t="shared" si="14"/>
        <v>1.0042397999999999</v>
      </c>
      <c r="AC22" s="9">
        <v>136</v>
      </c>
      <c r="AD22" s="16"/>
      <c r="AG22" s="2">
        <v>17</v>
      </c>
      <c r="AH22" s="2">
        <f t="shared" si="12"/>
        <v>0.29670597283903605</v>
      </c>
      <c r="AI22" s="2">
        <f t="shared" si="3"/>
        <v>2.5392824682738646</v>
      </c>
      <c r="AJ22" s="3">
        <f t="shared" si="4"/>
        <v>2.5392824682738766</v>
      </c>
      <c r="AK22" s="15"/>
    </row>
    <row r="23" spans="2:37" ht="17.399999999999999" x14ac:dyDescent="0.3">
      <c r="E23" s="55">
        <v>1251</v>
      </c>
      <c r="F23" s="55">
        <v>91</v>
      </c>
      <c r="G23" s="55">
        <f t="shared" si="5"/>
        <v>7.6235981727112314</v>
      </c>
      <c r="H23" s="55">
        <v>-35.799999999999997</v>
      </c>
      <c r="I23" s="55">
        <v>12.3</v>
      </c>
      <c r="K23" s="30">
        <f t="shared" si="0"/>
        <v>168.57496321748471</v>
      </c>
      <c r="L23" s="30">
        <f t="shared" si="1"/>
        <v>148.24952486850847</v>
      </c>
      <c r="M23" s="30">
        <f t="shared" si="2"/>
        <v>88.783000187599455</v>
      </c>
      <c r="N23" s="30">
        <f t="shared" si="6"/>
        <v>84.617829716264225</v>
      </c>
      <c r="O23" s="30">
        <f t="shared" si="7"/>
        <v>1.0492233195450846</v>
      </c>
      <c r="P23" s="49"/>
      <c r="Q23" s="63">
        <f t="shared" si="8"/>
        <v>11.427533579080473</v>
      </c>
      <c r="R23" s="63">
        <f t="shared" si="9"/>
        <v>10.938335704930362</v>
      </c>
      <c r="S23" s="63">
        <f t="shared" si="10"/>
        <v>0.95719129847532025</v>
      </c>
      <c r="T23" s="64">
        <f t="shared" si="11"/>
        <v>51.207705547408409</v>
      </c>
      <c r="V23" s="4">
        <v>9.6420000000000006E-2</v>
      </c>
      <c r="W23" s="4">
        <f t="shared" si="13"/>
        <v>2.449068</v>
      </c>
      <c r="X23" s="4">
        <v>396</v>
      </c>
      <c r="Y23" s="16"/>
      <c r="Z23" s="16"/>
      <c r="AA23" s="9">
        <v>4.7010999999999997E-2</v>
      </c>
      <c r="AB23" s="10">
        <f t="shared" si="14"/>
        <v>1.1940793999999999</v>
      </c>
      <c r="AC23" s="9">
        <v>138</v>
      </c>
      <c r="AD23" s="16"/>
      <c r="AG23" s="2">
        <v>18</v>
      </c>
      <c r="AH23" s="2">
        <f t="shared" si="12"/>
        <v>0.31415926535897931</v>
      </c>
      <c r="AI23" s="2">
        <f t="shared" si="3"/>
        <v>2.842669286867177</v>
      </c>
      <c r="AJ23" s="3">
        <f t="shared" si="4"/>
        <v>2.8426692868671859</v>
      </c>
      <c r="AK23" s="15"/>
    </row>
    <row r="24" spans="2:37" ht="17.399999999999999" x14ac:dyDescent="0.3">
      <c r="E24" s="55">
        <v>1252</v>
      </c>
      <c r="F24" s="55">
        <v>81</v>
      </c>
      <c r="G24" s="55">
        <f t="shared" si="5"/>
        <v>6.7858401317539538</v>
      </c>
      <c r="H24" s="55">
        <v>-39.6</v>
      </c>
      <c r="I24" s="55">
        <v>12.3</v>
      </c>
      <c r="K24" s="30">
        <f t="shared" si="0"/>
        <v>172.37496321748469</v>
      </c>
      <c r="L24" s="30">
        <f t="shared" si="1"/>
        <v>148.24952486850847</v>
      </c>
      <c r="M24" s="30">
        <f t="shared" si="2"/>
        <v>89.125274184785283</v>
      </c>
      <c r="N24" s="30">
        <f t="shared" si="6"/>
        <v>84.617829716264225</v>
      </c>
      <c r="O24" s="30">
        <f t="shared" si="7"/>
        <v>1.0532682589902762</v>
      </c>
      <c r="P24" s="49"/>
      <c r="Q24" s="63">
        <f t="shared" si="8"/>
        <v>11.4677335451929</v>
      </c>
      <c r="R24" s="63">
        <f t="shared" si="9"/>
        <v>10.938335704930362</v>
      </c>
      <c r="S24" s="63">
        <f t="shared" si="10"/>
        <v>0.95383587888781618</v>
      </c>
      <c r="T24" s="64">
        <f t="shared" si="11"/>
        <v>51.207046046662697</v>
      </c>
      <c r="V24" s="4">
        <v>0.10630000000000001</v>
      </c>
      <c r="W24" s="4">
        <f t="shared" si="13"/>
        <v>2.7000199999999999</v>
      </c>
      <c r="X24" s="4">
        <v>398</v>
      </c>
      <c r="Y24" s="16"/>
      <c r="Z24" s="16"/>
      <c r="AA24" s="9">
        <v>5.5620000000000003E-2</v>
      </c>
      <c r="AB24" s="10">
        <f t="shared" si="14"/>
        <v>1.4127479999999999</v>
      </c>
      <c r="AC24" s="9">
        <v>140</v>
      </c>
      <c r="AD24" s="16"/>
      <c r="AG24" s="2">
        <v>19</v>
      </c>
      <c r="AH24" s="2">
        <f t="shared" si="12"/>
        <v>0.33161255787892258</v>
      </c>
      <c r="AI24" s="2">
        <f t="shared" si="3"/>
        <v>3.1624274872855036</v>
      </c>
      <c r="AJ24" s="3">
        <f t="shared" si="4"/>
        <v>3.1624274872855183</v>
      </c>
      <c r="AK24" s="15"/>
    </row>
    <row r="25" spans="2:37" ht="17.399999999999999" x14ac:dyDescent="0.3">
      <c r="E25" s="55">
        <v>1251</v>
      </c>
      <c r="F25" s="55">
        <v>70</v>
      </c>
      <c r="G25" s="55">
        <f t="shared" si="5"/>
        <v>5.8643062867009466</v>
      </c>
      <c r="H25" s="55">
        <v>-40.9</v>
      </c>
      <c r="I25" s="55">
        <v>12.4</v>
      </c>
      <c r="K25" s="30">
        <f t="shared" si="0"/>
        <v>173.6749632174847</v>
      </c>
      <c r="L25" s="30">
        <f t="shared" si="1"/>
        <v>148.34952486850847</v>
      </c>
      <c r="M25" s="30">
        <f t="shared" si="2"/>
        <v>89.210982315363637</v>
      </c>
      <c r="N25" s="30">
        <f t="shared" si="6"/>
        <v>84.648005755545952</v>
      </c>
      <c r="O25" s="30">
        <f t="shared" si="7"/>
        <v>1.0539053049045839</v>
      </c>
      <c r="P25" s="49"/>
      <c r="Q25" s="63">
        <f t="shared" si="8"/>
        <v>11.477799936368211</v>
      </c>
      <c r="R25" s="63">
        <f t="shared" si="9"/>
        <v>10.941879870617811</v>
      </c>
      <c r="S25" s="63">
        <f t="shared" si="10"/>
        <v>0.95330811926314385</v>
      </c>
      <c r="T25" s="64">
        <f t="shared" si="11"/>
        <v>51.21167955783681</v>
      </c>
      <c r="V25" s="4">
        <v>0.118065</v>
      </c>
      <c r="W25" s="4">
        <f t="shared" si="13"/>
        <v>2.9988509999999997</v>
      </c>
      <c r="X25" s="4">
        <v>400</v>
      </c>
      <c r="Y25" s="16"/>
      <c r="Z25" s="16"/>
      <c r="AA25" s="9">
        <v>6.4870999999999998E-2</v>
      </c>
      <c r="AB25" s="10">
        <f t="shared" si="14"/>
        <v>1.6477233999999998</v>
      </c>
      <c r="AC25" s="9">
        <v>142</v>
      </c>
      <c r="AD25" s="16"/>
      <c r="AG25" s="2">
        <v>20</v>
      </c>
      <c r="AH25" s="2">
        <f t="shared" si="12"/>
        <v>0.3490658503988659</v>
      </c>
      <c r="AI25" s="2">
        <f t="shared" si="3"/>
        <v>3.4983987227493749</v>
      </c>
      <c r="AJ25" s="3">
        <f t="shared" si="4"/>
        <v>3.4983987227493794</v>
      </c>
      <c r="AK25" s="15"/>
    </row>
    <row r="26" spans="2:37" ht="17.399999999999999" x14ac:dyDescent="0.3">
      <c r="E26" s="55">
        <v>1251</v>
      </c>
      <c r="F26" s="55">
        <v>60</v>
      </c>
      <c r="G26" s="55">
        <f t="shared" si="5"/>
        <v>5.026548245743669</v>
      </c>
      <c r="H26" s="55">
        <v>-41</v>
      </c>
      <c r="I26" s="55">
        <v>12.3</v>
      </c>
      <c r="K26" s="30">
        <f t="shared" si="0"/>
        <v>173.7749632174847</v>
      </c>
      <c r="L26" s="30">
        <f t="shared" si="1"/>
        <v>148.24952486850847</v>
      </c>
      <c r="M26" s="30">
        <f t="shared" si="2"/>
        <v>89.216913026309882</v>
      </c>
      <c r="N26" s="30">
        <f t="shared" si="6"/>
        <v>84.617829716264225</v>
      </c>
      <c r="O26" s="30">
        <f t="shared" si="7"/>
        <v>1.0543512321867277</v>
      </c>
      <c r="P26" s="49"/>
      <c r="Q26" s="63">
        <f t="shared" si="8"/>
        <v>11.478496496378677</v>
      </c>
      <c r="R26" s="63">
        <f t="shared" si="9"/>
        <v>10.938335704930362</v>
      </c>
      <c r="S26" s="63">
        <f t="shared" si="10"/>
        <v>0.95294150312989778</v>
      </c>
      <c r="T26" s="64">
        <f t="shared" si="11"/>
        <v>51.206862255863271</v>
      </c>
      <c r="V26" s="4">
        <v>0.130803</v>
      </c>
      <c r="W26" s="4">
        <f t="shared" si="13"/>
        <v>3.3223962</v>
      </c>
      <c r="X26" s="4">
        <v>402</v>
      </c>
      <c r="Y26" s="16"/>
      <c r="Z26" s="16"/>
      <c r="AA26" s="9">
        <v>7.4484999999999996E-2</v>
      </c>
      <c r="AB26" s="10">
        <f t="shared" si="14"/>
        <v>1.8919189999999997</v>
      </c>
      <c r="AC26" s="9">
        <v>144</v>
      </c>
      <c r="AD26" s="16"/>
      <c r="AG26" s="2">
        <v>21</v>
      </c>
      <c r="AH26" s="2">
        <f t="shared" si="12"/>
        <v>0.36651914291880922</v>
      </c>
      <c r="AI26" s="2">
        <f t="shared" si="3"/>
        <v>3.8504167601611918</v>
      </c>
      <c r="AJ26" s="3">
        <f t="shared" si="4"/>
        <v>3.8504167601611829</v>
      </c>
      <c r="AK26" s="15"/>
    </row>
    <row r="27" spans="2:37" ht="17.399999999999999" x14ac:dyDescent="0.3">
      <c r="E27" s="55">
        <v>1251</v>
      </c>
      <c r="F27" s="55">
        <v>50</v>
      </c>
      <c r="G27" s="55">
        <f t="shared" si="5"/>
        <v>4.1887902047863914</v>
      </c>
      <c r="H27" s="55">
        <v>-34.5</v>
      </c>
      <c r="I27" s="55">
        <v>10.8</v>
      </c>
      <c r="K27" s="30">
        <f t="shared" si="0"/>
        <v>167.2749632174847</v>
      </c>
      <c r="L27" s="30">
        <f t="shared" si="1"/>
        <v>146.74952486850847</v>
      </c>
      <c r="M27" s="30">
        <f t="shared" si="2"/>
        <v>88.634485232911004</v>
      </c>
      <c r="N27" s="30">
        <f t="shared" si="6"/>
        <v>84.153652841250448</v>
      </c>
      <c r="O27" s="30">
        <f t="shared" si="7"/>
        <v>1.0532458454312532</v>
      </c>
      <c r="P27" s="49"/>
      <c r="Q27" s="63">
        <f t="shared" si="8"/>
        <v>11.410090547489547</v>
      </c>
      <c r="R27" s="63">
        <f t="shared" si="9"/>
        <v>10.883818286724043</v>
      </c>
      <c r="S27" s="63">
        <f t="shared" si="10"/>
        <v>0.95387659207653752</v>
      </c>
      <c r="T27" s="64">
        <f t="shared" si="11"/>
        <v>51.133865720182456</v>
      </c>
      <c r="V27" s="4">
        <v>0.149899</v>
      </c>
      <c r="W27" s="4">
        <f t="shared" si="13"/>
        <v>3.8074346000000001</v>
      </c>
      <c r="X27" s="4">
        <v>404</v>
      </c>
      <c r="Y27" s="16"/>
      <c r="Z27" s="16"/>
      <c r="AA27" s="9">
        <v>8.4431000000000006E-2</v>
      </c>
      <c r="AB27" s="10">
        <f t="shared" si="14"/>
        <v>2.1445474</v>
      </c>
      <c r="AC27" s="9">
        <v>146</v>
      </c>
      <c r="AD27" s="16"/>
      <c r="AG27" s="2">
        <v>22</v>
      </c>
      <c r="AH27" s="2">
        <f t="shared" si="12"/>
        <v>0.38397243543875248</v>
      </c>
      <c r="AI27" s="2">
        <f t="shared" si="3"/>
        <v>4.2183075865077484</v>
      </c>
      <c r="AJ27" s="3">
        <f t="shared" si="4"/>
        <v>4.2183075865077555</v>
      </c>
      <c r="AK27" s="15"/>
    </row>
    <row r="28" spans="2:37" ht="17.399999999999999" x14ac:dyDescent="0.3">
      <c r="E28" s="55">
        <v>1251</v>
      </c>
      <c r="F28" s="55">
        <v>40</v>
      </c>
      <c r="G28" s="55">
        <f t="shared" si="5"/>
        <v>3.351032163829113</v>
      </c>
      <c r="H28" s="55">
        <v>-26.9</v>
      </c>
      <c r="I28" s="55">
        <v>9.1999999999999993</v>
      </c>
      <c r="K28" s="30">
        <f t="shared" si="0"/>
        <v>159.6749632174847</v>
      </c>
      <c r="L28" s="30">
        <f t="shared" si="1"/>
        <v>145.14952486850845</v>
      </c>
      <c r="M28" s="30">
        <f t="shared" si="2"/>
        <v>87.444775104553145</v>
      </c>
      <c r="N28" s="30">
        <f t="shared" si="6"/>
        <v>83.634685626985117</v>
      </c>
      <c r="O28" s="30">
        <f t="shared" si="7"/>
        <v>1.0455563316703458</v>
      </c>
      <c r="P28" s="49"/>
      <c r="Q28" s="63">
        <f t="shared" si="8"/>
        <v>11.270359492145502</v>
      </c>
      <c r="R28" s="63">
        <f t="shared" si="9"/>
        <v>10.822865761558653</v>
      </c>
      <c r="S28" s="63">
        <f t="shared" si="10"/>
        <v>0.96029463559714179</v>
      </c>
      <c r="T28" s="64">
        <f t="shared" si="11"/>
        <v>51.052691652991577</v>
      </c>
      <c r="V28" s="4">
        <v>0.162971</v>
      </c>
      <c r="W28" s="4">
        <f t="shared" si="13"/>
        <v>4.1394633999999995</v>
      </c>
      <c r="X28" s="4">
        <v>406</v>
      </c>
      <c r="Y28" s="16"/>
      <c r="Z28" s="16"/>
      <c r="AA28" s="9">
        <v>9.4779000000000002E-2</v>
      </c>
      <c r="AB28" s="10">
        <f t="shared" si="14"/>
        <v>2.4073865999999997</v>
      </c>
      <c r="AC28" s="9">
        <v>148</v>
      </c>
      <c r="AD28" s="16"/>
      <c r="AG28" s="2">
        <v>23</v>
      </c>
      <c r="AH28" s="2">
        <f t="shared" si="12"/>
        <v>0.40142572795869574</v>
      </c>
      <c r="AI28" s="2">
        <f t="shared" si="3"/>
        <v>4.6018895207251589</v>
      </c>
      <c r="AJ28" s="3">
        <f t="shared" si="4"/>
        <v>4.6018895207251607</v>
      </c>
      <c r="AK28" s="15"/>
    </row>
    <row r="29" spans="2:37" ht="17.399999999999999" x14ac:dyDescent="0.3">
      <c r="E29" s="55">
        <v>1251</v>
      </c>
      <c r="F29" s="55">
        <v>30</v>
      </c>
      <c r="G29" s="55">
        <f t="shared" si="5"/>
        <v>2.5132741228718345</v>
      </c>
      <c r="H29" s="55">
        <v>-16.3</v>
      </c>
      <c r="I29" s="55">
        <v>5.0999999999999996</v>
      </c>
      <c r="K29" s="30">
        <f t="shared" si="0"/>
        <v>149.07496321748471</v>
      </c>
      <c r="L29" s="30">
        <f t="shared" si="1"/>
        <v>141.04952486850846</v>
      </c>
      <c r="M29" s="30">
        <f t="shared" si="2"/>
        <v>84.864036530752827</v>
      </c>
      <c r="N29" s="30">
        <f t="shared" si="6"/>
        <v>82.192502501764579</v>
      </c>
      <c r="O29" s="30">
        <f t="shared" si="7"/>
        <v>1.0325033786254518</v>
      </c>
      <c r="P29" s="49"/>
      <c r="Q29" s="63">
        <f t="shared" si="8"/>
        <v>10.96725261267231</v>
      </c>
      <c r="R29" s="63">
        <f t="shared" si="9"/>
        <v>10.653481837455571</v>
      </c>
      <c r="S29" s="63">
        <f t="shared" si="10"/>
        <v>0.97139021172411155</v>
      </c>
      <c r="T29" s="64">
        <f t="shared" si="11"/>
        <v>50.822216624332462</v>
      </c>
      <c r="V29" s="4">
        <v>0.174904</v>
      </c>
      <c r="W29" s="4">
        <f t="shared" si="13"/>
        <v>4.4425615999999994</v>
      </c>
      <c r="X29" s="4">
        <v>408</v>
      </c>
      <c r="Y29" s="16"/>
      <c r="Z29" s="16"/>
      <c r="AA29" s="9">
        <v>0.105626</v>
      </c>
      <c r="AB29" s="10">
        <f t="shared" si="14"/>
        <v>2.6829003999999999</v>
      </c>
      <c r="AC29" s="9">
        <v>150</v>
      </c>
      <c r="AD29" s="16"/>
      <c r="AG29" s="2">
        <v>24</v>
      </c>
      <c r="AH29" s="2">
        <f t="shared" si="12"/>
        <v>0.41887902047863906</v>
      </c>
      <c r="AI29" s="2">
        <f t="shared" si="3"/>
        <v>5.0009733310162368</v>
      </c>
      <c r="AJ29" s="3">
        <f t="shared" si="4"/>
        <v>5.0009733310162261</v>
      </c>
      <c r="AK29" s="15"/>
    </row>
    <row r="30" spans="2:37" ht="17.399999999999999" x14ac:dyDescent="0.3">
      <c r="E30" s="55">
        <v>1251</v>
      </c>
      <c r="F30" s="55">
        <v>20</v>
      </c>
      <c r="G30" s="55">
        <f t="shared" si="5"/>
        <v>1.6755160819145565</v>
      </c>
      <c r="H30" s="55">
        <v>-10.1</v>
      </c>
      <c r="I30" s="55">
        <v>0.3</v>
      </c>
      <c r="K30" s="30">
        <f t="shared" si="0"/>
        <v>142.87496321748469</v>
      </c>
      <c r="L30" s="30">
        <f t="shared" si="1"/>
        <v>136.24952486850847</v>
      </c>
      <c r="M30" s="30">
        <f t="shared" si="2"/>
        <v>82.854554635257927</v>
      </c>
      <c r="N30" s="30">
        <f t="shared" si="6"/>
        <v>80.299132174815398</v>
      </c>
      <c r="O30" s="30">
        <f t="shared" si="7"/>
        <v>1.0318237867736757</v>
      </c>
      <c r="P30" s="49"/>
      <c r="Q30" s="63">
        <f t="shared" si="8"/>
        <v>10.731239638369217</v>
      </c>
      <c r="R30" s="63">
        <f t="shared" si="9"/>
        <v>10.431106127914559</v>
      </c>
      <c r="S30" s="63">
        <f t="shared" si="10"/>
        <v>0.97203179496788605</v>
      </c>
      <c r="T30" s="64">
        <f t="shared" si="11"/>
        <v>50.510105939556162</v>
      </c>
      <c r="V30" s="4">
        <v>0.185698</v>
      </c>
      <c r="W30" s="4">
        <f t="shared" si="13"/>
        <v>4.7167291999999996</v>
      </c>
      <c r="X30" s="4">
        <v>410</v>
      </c>
      <c r="Y30" s="16"/>
      <c r="Z30" s="16"/>
      <c r="AA30" s="9">
        <v>0.116933</v>
      </c>
      <c r="AB30" s="10">
        <f t="shared" si="14"/>
        <v>2.9700981999999998</v>
      </c>
      <c r="AC30" s="9">
        <v>152</v>
      </c>
      <c r="AD30" s="16"/>
      <c r="AG30" s="2">
        <v>25</v>
      </c>
      <c r="AH30" s="2">
        <f t="shared" si="12"/>
        <v>0.43633231299858238</v>
      </c>
      <c r="AI30" s="2">
        <f t="shared" si="3"/>
        <v>5.4153623576076484</v>
      </c>
      <c r="AJ30" s="3">
        <f t="shared" si="4"/>
        <v>5.4153623576076466</v>
      </c>
      <c r="AK30" s="15"/>
    </row>
    <row r="31" spans="2:37" ht="17.399999999999999" x14ac:dyDescent="0.3">
      <c r="E31" s="55">
        <v>1251</v>
      </c>
      <c r="F31" s="55">
        <v>16</v>
      </c>
      <c r="G31" s="55">
        <f t="shared" si="5"/>
        <v>1.3404128655316452</v>
      </c>
      <c r="H31" s="55">
        <v>-7.4</v>
      </c>
      <c r="I31" s="55">
        <v>0.3</v>
      </c>
      <c r="K31" s="30">
        <f t="shared" si="0"/>
        <v>140.1749632174847</v>
      </c>
      <c r="L31" s="30">
        <f t="shared" si="1"/>
        <v>136.24952486850847</v>
      </c>
      <c r="M31" s="30">
        <f t="shared" si="2"/>
        <v>81.863978923776941</v>
      </c>
      <c r="N31" s="30">
        <f t="shared" si="6"/>
        <v>80.299132174815398</v>
      </c>
      <c r="O31" s="30">
        <f t="shared" si="7"/>
        <v>1.0194877168230758</v>
      </c>
      <c r="P31" s="49"/>
      <c r="Q31" s="63">
        <f t="shared" si="8"/>
        <v>10.614896853463733</v>
      </c>
      <c r="R31" s="63">
        <f t="shared" si="9"/>
        <v>10.431106127914559</v>
      </c>
      <c r="S31" s="63">
        <f t="shared" si="10"/>
        <v>0.98268558535364359</v>
      </c>
      <c r="T31" s="64">
        <f t="shared" si="11"/>
        <v>50.511199878807346</v>
      </c>
      <c r="V31" s="4">
        <v>0.193554</v>
      </c>
      <c r="W31" s="4">
        <f t="shared" si="13"/>
        <v>4.9162716</v>
      </c>
      <c r="X31" s="4">
        <v>412</v>
      </c>
      <c r="Y31" s="16"/>
      <c r="Z31" s="16"/>
      <c r="AA31" s="9">
        <v>0.12845000000000001</v>
      </c>
      <c r="AB31" s="10">
        <f t="shared" si="14"/>
        <v>3.2626300000000001</v>
      </c>
      <c r="AC31" s="9">
        <v>154</v>
      </c>
      <c r="AD31" s="16"/>
      <c r="AG31" s="2">
        <v>26</v>
      </c>
      <c r="AH31" s="2">
        <f t="shared" si="12"/>
        <v>0.4537856055185257</v>
      </c>
      <c r="AI31" s="2">
        <f t="shared" si="3"/>
        <v>5.8448526409302817</v>
      </c>
      <c r="AJ31" s="3">
        <f t="shared" si="4"/>
        <v>5.8448526409302755</v>
      </c>
      <c r="AK31" s="15"/>
    </row>
    <row r="32" spans="2:37" ht="17.399999999999999" x14ac:dyDescent="0.3">
      <c r="E32" s="55">
        <v>1251</v>
      </c>
      <c r="F32" s="55">
        <v>10</v>
      </c>
      <c r="G32" s="55">
        <f t="shared" si="5"/>
        <v>0.83775804095727824</v>
      </c>
      <c r="H32" s="55">
        <v>-4.5999999999999996</v>
      </c>
      <c r="I32" s="55">
        <v>0.3</v>
      </c>
      <c r="K32" s="30">
        <f t="shared" si="0"/>
        <v>137.37496321748469</v>
      </c>
      <c r="L32" s="30">
        <f t="shared" si="1"/>
        <v>136.24952486850847</v>
      </c>
      <c r="M32" s="30">
        <f t="shared" si="2"/>
        <v>80.76285709347556</v>
      </c>
      <c r="N32" s="30">
        <f t="shared" si="6"/>
        <v>80.299132174815398</v>
      </c>
      <c r="O32" s="30">
        <f t="shared" si="7"/>
        <v>1.0057749679990391</v>
      </c>
      <c r="P32" s="49"/>
      <c r="Q32" s="63">
        <f t="shared" si="8"/>
        <v>10.485570463998807</v>
      </c>
      <c r="R32" s="63">
        <f t="shared" si="9"/>
        <v>10.431106127914559</v>
      </c>
      <c r="S32" s="63">
        <f t="shared" si="10"/>
        <v>0.99480578226323058</v>
      </c>
      <c r="T32" s="64">
        <f t="shared" si="11"/>
        <v>50.511825040265926</v>
      </c>
      <c r="V32" s="4">
        <v>0.20308100000000001</v>
      </c>
      <c r="W32" s="4">
        <f t="shared" si="13"/>
        <v>5.1582574000000001</v>
      </c>
      <c r="X32" s="4">
        <v>414</v>
      </c>
      <c r="Y32" s="16"/>
      <c r="Z32" s="16"/>
      <c r="AA32" s="9">
        <v>0.13961999999999999</v>
      </c>
      <c r="AB32" s="10">
        <f t="shared" si="14"/>
        <v>3.5463479999999996</v>
      </c>
      <c r="AC32" s="9">
        <v>156</v>
      </c>
      <c r="AD32" s="16"/>
      <c r="AG32" s="2">
        <v>27</v>
      </c>
      <c r="AH32" s="2">
        <f t="shared" si="12"/>
        <v>0.47123889803846897</v>
      </c>
      <c r="AI32" s="2">
        <f t="shared" si="3"/>
        <v>6.2892330552021196</v>
      </c>
      <c r="AJ32" s="3">
        <f t="shared" si="4"/>
        <v>6.2892330552021116</v>
      </c>
      <c r="AK32" s="15"/>
    </row>
    <row r="33" spans="5:37" ht="17.399999999999999" x14ac:dyDescent="0.3">
      <c r="E33" s="55">
        <v>1501</v>
      </c>
      <c r="F33" s="55">
        <v>10</v>
      </c>
      <c r="G33" s="55">
        <f t="shared" si="5"/>
        <v>0.83775804095727824</v>
      </c>
      <c r="H33" s="55">
        <v>-7.2</v>
      </c>
      <c r="I33" s="55">
        <v>0.5</v>
      </c>
      <c r="K33" s="30">
        <f t="shared" si="0"/>
        <v>139.97496321748469</v>
      </c>
      <c r="L33" s="30">
        <f t="shared" si="1"/>
        <v>136.44952486850846</v>
      </c>
      <c r="M33" s="30">
        <f t="shared" si="2"/>
        <v>81.787819122923239</v>
      </c>
      <c r="N33" s="30">
        <f t="shared" si="6"/>
        <v>80.382424066920336</v>
      </c>
      <c r="O33" s="30">
        <f t="shared" si="7"/>
        <v>1.0174838600890275</v>
      </c>
      <c r="P33" s="49"/>
      <c r="Q33" s="63">
        <f t="shared" si="8"/>
        <v>10.605951910410445</v>
      </c>
      <c r="R33" s="63">
        <f t="shared" si="9"/>
        <v>10.440888732691985</v>
      </c>
      <c r="S33" s="63">
        <f t="shared" si="10"/>
        <v>0.98443674088730881</v>
      </c>
      <c r="T33" s="64">
        <f t="shared" si="11"/>
        <v>50.525246288544047</v>
      </c>
      <c r="V33" s="4">
        <v>0.212753</v>
      </c>
      <c r="W33" s="4">
        <f t="shared" si="13"/>
        <v>5.4039261999999999</v>
      </c>
      <c r="X33" s="4">
        <v>416</v>
      </c>
      <c r="Y33" s="16"/>
      <c r="Z33" s="16"/>
      <c r="AA33" s="9">
        <v>0.151033</v>
      </c>
      <c r="AB33" s="10">
        <f t="shared" si="14"/>
        <v>3.8362381999999999</v>
      </c>
      <c r="AC33" s="9">
        <v>158</v>
      </c>
      <c r="AD33" s="16"/>
      <c r="AG33" s="2">
        <v>28</v>
      </c>
      <c r="AH33" s="2">
        <f t="shared" si="12"/>
        <v>0.48869219055841229</v>
      </c>
      <c r="AI33" s="2">
        <f t="shared" si="3"/>
        <v>6.748285447389514</v>
      </c>
      <c r="AJ33" s="3">
        <f t="shared" si="4"/>
        <v>6.7482854473895149</v>
      </c>
      <c r="AK33" s="15"/>
    </row>
    <row r="34" spans="5:37" ht="17.399999999999999" x14ac:dyDescent="0.3">
      <c r="E34" s="55">
        <v>1501</v>
      </c>
      <c r="F34" s="55">
        <v>14</v>
      </c>
      <c r="G34" s="55">
        <f t="shared" si="5"/>
        <v>1.1728612573401895</v>
      </c>
      <c r="H34" s="55">
        <v>-10.8</v>
      </c>
      <c r="I34" s="55">
        <v>0.4</v>
      </c>
      <c r="K34" s="30">
        <f t="shared" si="0"/>
        <v>143.57496321748471</v>
      </c>
      <c r="L34" s="30">
        <f t="shared" si="1"/>
        <v>136.34952486850847</v>
      </c>
      <c r="M34" s="30">
        <f t="shared" si="2"/>
        <v>83.099938863112101</v>
      </c>
      <c r="N34" s="30">
        <f t="shared" si="6"/>
        <v>80.340825856346811</v>
      </c>
      <c r="O34" s="30">
        <f t="shared" si="7"/>
        <v>1.0343426020003668</v>
      </c>
      <c r="P34" s="49"/>
      <c r="Q34" s="63">
        <f t="shared" si="8"/>
        <v>10.760059933586991</v>
      </c>
      <c r="R34" s="63">
        <f t="shared" si="9"/>
        <v>10.436003036819256</v>
      </c>
      <c r="S34" s="63">
        <f t="shared" si="10"/>
        <v>0.96988335578352991</v>
      </c>
      <c r="T34" s="64">
        <f t="shared" si="11"/>
        <v>50.516792319137082</v>
      </c>
      <c r="V34" s="4">
        <v>0.22256899999999999</v>
      </c>
      <c r="W34" s="4">
        <f t="shared" si="13"/>
        <v>5.6532525999999992</v>
      </c>
      <c r="X34" s="4">
        <v>418</v>
      </c>
      <c r="Y34" s="16"/>
      <c r="Z34" s="16"/>
      <c r="AA34" s="9">
        <v>0.162269</v>
      </c>
      <c r="AB34" s="10">
        <f t="shared" si="14"/>
        <v>4.1216325999999999</v>
      </c>
      <c r="AC34" s="9">
        <v>160</v>
      </c>
      <c r="AD34" s="16"/>
      <c r="AG34" s="2">
        <v>29</v>
      </c>
      <c r="AH34" s="2">
        <f t="shared" si="12"/>
        <v>0.50614548307835561</v>
      </c>
      <c r="AI34" s="2">
        <f t="shared" si="3"/>
        <v>7.2217847815173313</v>
      </c>
      <c r="AJ34" s="3">
        <f t="shared" si="4"/>
        <v>7.2217847815173419</v>
      </c>
      <c r="AK34" s="15"/>
    </row>
    <row r="35" spans="5:37" ht="17.399999999999999" x14ac:dyDescent="0.3">
      <c r="E35" s="55">
        <v>1501</v>
      </c>
      <c r="F35" s="55">
        <v>20</v>
      </c>
      <c r="G35" s="55">
        <f t="shared" si="5"/>
        <v>1.6755160819145565</v>
      </c>
      <c r="H35" s="55">
        <v>-15.5</v>
      </c>
      <c r="I35" s="55">
        <v>0.4</v>
      </c>
      <c r="K35" s="30">
        <f t="shared" si="0"/>
        <v>148.2749632174847</v>
      </c>
      <c r="L35" s="30">
        <f t="shared" si="1"/>
        <v>136.34952486850847</v>
      </c>
      <c r="M35" s="30">
        <f t="shared" si="2"/>
        <v>84.625515118565261</v>
      </c>
      <c r="N35" s="30">
        <f t="shared" si="6"/>
        <v>80.340825856346811</v>
      </c>
      <c r="O35" s="30">
        <f t="shared" si="7"/>
        <v>1.0533314067480422</v>
      </c>
      <c r="P35" s="49"/>
      <c r="Q35" s="63">
        <f t="shared" si="8"/>
        <v>10.939238352851623</v>
      </c>
      <c r="R35" s="63">
        <f t="shared" si="9"/>
        <v>10.436003036819256</v>
      </c>
      <c r="S35" s="63">
        <f t="shared" si="10"/>
        <v>0.9539972254191551</v>
      </c>
      <c r="T35" s="64">
        <f t="shared" si="11"/>
        <v>50.514092828926948</v>
      </c>
      <c r="V35" s="4">
        <v>0.23311899999999999</v>
      </c>
      <c r="W35" s="4">
        <f t="shared" si="13"/>
        <v>5.9212225999999992</v>
      </c>
      <c r="X35" s="4">
        <v>420</v>
      </c>
      <c r="Y35" s="16"/>
      <c r="Z35" s="16"/>
      <c r="AA35" s="9">
        <v>0.172905</v>
      </c>
      <c r="AB35" s="10">
        <f t="shared" si="14"/>
        <v>4.3917869999999999</v>
      </c>
      <c r="AC35" s="9">
        <v>162</v>
      </c>
      <c r="AD35" s="16"/>
      <c r="AG35" s="2">
        <v>30</v>
      </c>
      <c r="AH35" s="2">
        <f t="shared" si="12"/>
        <v>0.52359877559829882</v>
      </c>
      <c r="AI35" s="2">
        <f t="shared" si="3"/>
        <v>7.7094992882938245</v>
      </c>
      <c r="AJ35" s="3">
        <f t="shared" si="4"/>
        <v>7.7094992882938342</v>
      </c>
      <c r="AK35" s="15"/>
    </row>
    <row r="36" spans="5:37" ht="17.399999999999999" x14ac:dyDescent="0.3">
      <c r="E36" s="55">
        <v>1502</v>
      </c>
      <c r="F36" s="55">
        <v>30</v>
      </c>
      <c r="G36" s="55">
        <f t="shared" si="5"/>
        <v>2.5132741228718345</v>
      </c>
      <c r="H36" s="55">
        <v>-27.4</v>
      </c>
      <c r="I36" s="55">
        <v>8</v>
      </c>
      <c r="K36" s="30">
        <f t="shared" si="0"/>
        <v>160.1749632174847</v>
      </c>
      <c r="L36" s="30">
        <f t="shared" si="1"/>
        <v>143.94952486850846</v>
      </c>
      <c r="M36" s="30">
        <f t="shared" si="2"/>
        <v>87.539952875236054</v>
      </c>
      <c r="N36" s="30">
        <f t="shared" si="6"/>
        <v>83.229306685217225</v>
      </c>
      <c r="O36" s="30">
        <f t="shared" si="7"/>
        <v>1.0517924077671605</v>
      </c>
      <c r="P36" s="49"/>
      <c r="Q36" s="63">
        <f t="shared" si="8"/>
        <v>11.28153808937336</v>
      </c>
      <c r="R36" s="63">
        <f t="shared" si="9"/>
        <v>10.775254140881216</v>
      </c>
      <c r="S36" s="63">
        <f t="shared" si="10"/>
        <v>0.95512279048465587</v>
      </c>
      <c r="T36" s="64">
        <f t="shared" si="11"/>
        <v>50.986941380937687</v>
      </c>
      <c r="V36" s="4">
        <v>0.242645</v>
      </c>
      <c r="W36" s="4">
        <f t="shared" si="13"/>
        <v>6.1631830000000001</v>
      </c>
      <c r="X36" s="4">
        <v>422</v>
      </c>
      <c r="Y36" s="16"/>
      <c r="Z36" s="16"/>
      <c r="AA36" s="9">
        <v>0.183253</v>
      </c>
      <c r="AB36" s="10">
        <f t="shared" si="14"/>
        <v>4.6546262</v>
      </c>
      <c r="AC36" s="9">
        <v>164</v>
      </c>
      <c r="AD36" s="16"/>
      <c r="AG36" s="2">
        <v>31</v>
      </c>
      <c r="AH36" s="2">
        <f t="shared" si="12"/>
        <v>0.54105206811824214</v>
      </c>
      <c r="AI36" s="2">
        <f t="shared" si="3"/>
        <v>8.2111906200104414</v>
      </c>
      <c r="AJ36" s="3">
        <f t="shared" si="4"/>
        <v>8.211190620010445</v>
      </c>
      <c r="AK36" s="15"/>
    </row>
    <row r="37" spans="5:37" ht="17.399999999999999" x14ac:dyDescent="0.3">
      <c r="E37" s="55">
        <v>1501</v>
      </c>
      <c r="F37" s="55">
        <v>40</v>
      </c>
      <c r="G37" s="55">
        <f t="shared" si="5"/>
        <v>3.351032163829113</v>
      </c>
      <c r="H37" s="55">
        <v>-37.4</v>
      </c>
      <c r="I37" s="55">
        <v>12.8</v>
      </c>
      <c r="K37" s="30">
        <f t="shared" si="0"/>
        <v>170.1749632174847</v>
      </c>
      <c r="L37" s="30">
        <f t="shared" si="1"/>
        <v>148.74952486850847</v>
      </c>
      <c r="M37" s="30">
        <f t="shared" si="2"/>
        <v>88.943788488341383</v>
      </c>
      <c r="N37" s="30">
        <f t="shared" si="6"/>
        <v>84.767748705495464</v>
      </c>
      <c r="O37" s="30">
        <f t="shared" si="7"/>
        <v>1.0492644885185582</v>
      </c>
      <c r="P37" s="49"/>
      <c r="Q37" s="63">
        <f t="shared" si="8"/>
        <v>11.446418111046805</v>
      </c>
      <c r="R37" s="63">
        <f t="shared" si="9"/>
        <v>10.955943639907183</v>
      </c>
      <c r="S37" s="63">
        <f t="shared" si="10"/>
        <v>0.95715039706034577</v>
      </c>
      <c r="T37" s="64">
        <f t="shared" si="11"/>
        <v>51.231234771566214</v>
      </c>
      <c r="V37" s="4">
        <v>0.25186599999999998</v>
      </c>
      <c r="W37" s="4">
        <f t="shared" si="13"/>
        <v>6.397396399999999</v>
      </c>
      <c r="X37" s="4">
        <v>424</v>
      </c>
      <c r="Y37" s="16"/>
      <c r="Z37" s="16"/>
      <c r="AA37" s="9">
        <v>0.193354</v>
      </c>
      <c r="AB37" s="10">
        <f t="shared" si="14"/>
        <v>4.9111915999999995</v>
      </c>
      <c r="AC37" s="9">
        <v>166</v>
      </c>
      <c r="AD37" s="16"/>
      <c r="AG37" s="2">
        <v>32</v>
      </c>
      <c r="AH37" s="2">
        <f t="shared" si="12"/>
        <v>0.55850536063818546</v>
      </c>
      <c r="AI37" s="2">
        <f t="shared" si="3"/>
        <v>8.7266140106708239</v>
      </c>
      <c r="AJ37" s="3">
        <f t="shared" si="4"/>
        <v>8.7266140106708256</v>
      </c>
      <c r="AK37" s="15"/>
    </row>
    <row r="38" spans="5:37" ht="17.399999999999999" x14ac:dyDescent="0.3">
      <c r="E38" s="55">
        <v>1501</v>
      </c>
      <c r="F38" s="55">
        <v>50</v>
      </c>
      <c r="G38" s="55">
        <f t="shared" si="5"/>
        <v>4.1887902047863914</v>
      </c>
      <c r="H38" s="55">
        <v>-44.7</v>
      </c>
      <c r="I38" s="55">
        <v>15.6</v>
      </c>
      <c r="K38" s="30">
        <f t="shared" si="0"/>
        <v>177.47496321748469</v>
      </c>
      <c r="L38" s="30">
        <f t="shared" si="1"/>
        <v>151.54952486850846</v>
      </c>
      <c r="M38" s="30">
        <f t="shared" si="2"/>
        <v>89.369881156498039</v>
      </c>
      <c r="N38" s="30">
        <f t="shared" si="6"/>
        <v>85.562903580116341</v>
      </c>
      <c r="O38" s="30">
        <f t="shared" si="7"/>
        <v>1.0444933191498937</v>
      </c>
      <c r="P38" s="49"/>
      <c r="Q38" s="63">
        <f t="shared" si="8"/>
        <v>11.496462551937688</v>
      </c>
      <c r="R38" s="63">
        <f t="shared" si="9"/>
        <v>11.049334313100911</v>
      </c>
      <c r="S38" s="63">
        <f t="shared" si="10"/>
        <v>0.96110732002850607</v>
      </c>
      <c r="T38" s="64">
        <f t="shared" si="11"/>
        <v>51.355971991686864</v>
      </c>
      <c r="V38" s="4">
        <v>0.26078200000000001</v>
      </c>
      <c r="W38" s="4">
        <f t="shared" si="13"/>
        <v>6.6238628000000004</v>
      </c>
      <c r="X38" s="4">
        <v>426</v>
      </c>
      <c r="Y38" s="16"/>
      <c r="Z38" s="16"/>
      <c r="AA38" s="9">
        <v>0.203093</v>
      </c>
      <c r="AB38" s="10">
        <f t="shared" si="14"/>
        <v>5.1585621999999995</v>
      </c>
      <c r="AC38" s="9">
        <v>168</v>
      </c>
      <c r="AD38" s="16"/>
      <c r="AG38" s="2">
        <v>33</v>
      </c>
      <c r="AH38" s="2">
        <f t="shared" si="12"/>
        <v>0.57595865315812877</v>
      </c>
      <c r="AI38" s="2">
        <f t="shared" si="3"/>
        <v>9.2555184412974043</v>
      </c>
      <c r="AJ38" s="3">
        <f t="shared" si="4"/>
        <v>9.2555184412973954</v>
      </c>
      <c r="AK38" s="15"/>
    </row>
    <row r="39" spans="5:37" ht="17.399999999999999" x14ac:dyDescent="0.3">
      <c r="E39" s="55">
        <v>1501</v>
      </c>
      <c r="F39" s="55">
        <v>60</v>
      </c>
      <c r="G39" s="55">
        <f t="shared" si="5"/>
        <v>5.026548245743669</v>
      </c>
      <c r="H39" s="55">
        <v>-53.1</v>
      </c>
      <c r="I39" s="55">
        <v>18.600000000000001</v>
      </c>
      <c r="K39" s="30">
        <f t="shared" si="0"/>
        <v>185.87496321748469</v>
      </c>
      <c r="L39" s="30">
        <f t="shared" si="1"/>
        <v>154.54952486850846</v>
      </c>
      <c r="M39" s="30">
        <f t="shared" si="2"/>
        <v>89.236929765021813</v>
      </c>
      <c r="N39" s="30">
        <f t="shared" si="6"/>
        <v>86.331342338836706</v>
      </c>
      <c r="O39" s="30">
        <f t="shared" si="7"/>
        <v>1.0336562289832254</v>
      </c>
      <c r="P39" s="49"/>
      <c r="Q39" s="63">
        <f t="shared" si="8"/>
        <v>11.480847455623366</v>
      </c>
      <c r="R39" s="63">
        <f t="shared" si="9"/>
        <v>11.139587187447264</v>
      </c>
      <c r="S39" s="63">
        <f t="shared" si="10"/>
        <v>0.97027569005727432</v>
      </c>
      <c r="T39" s="64">
        <f t="shared" si="11"/>
        <v>51.475938636440347</v>
      </c>
      <c r="V39" s="4">
        <v>0.26942300000000002</v>
      </c>
      <c r="W39" s="4">
        <f t="shared" si="13"/>
        <v>6.8433442000000007</v>
      </c>
      <c r="X39" s="4">
        <v>428</v>
      </c>
      <c r="Y39" s="16"/>
      <c r="Z39" s="16"/>
      <c r="AA39" s="9">
        <v>0.21251400000000001</v>
      </c>
      <c r="AB39" s="10">
        <f t="shared" si="14"/>
        <v>5.3978555999999998</v>
      </c>
      <c r="AC39" s="9">
        <v>170</v>
      </c>
      <c r="AD39" s="16"/>
      <c r="AG39" s="2">
        <v>34</v>
      </c>
      <c r="AH39" s="2">
        <f t="shared" si="12"/>
        <v>0.59341194567807209</v>
      </c>
      <c r="AI39" s="2">
        <f t="shared" si="3"/>
        <v>9.7976468103561789</v>
      </c>
      <c r="AJ39" s="3">
        <f t="shared" si="4"/>
        <v>9.7976468103561736</v>
      </c>
      <c r="AK39" s="15"/>
    </row>
    <row r="40" spans="5:37" ht="17.399999999999999" x14ac:dyDescent="0.3">
      <c r="E40" s="55">
        <v>1501</v>
      </c>
      <c r="F40" s="55">
        <v>69</v>
      </c>
      <c r="G40" s="55">
        <f t="shared" si="5"/>
        <v>5.7805304826052204</v>
      </c>
      <c r="H40" s="55">
        <v>-57.2</v>
      </c>
      <c r="I40" s="55">
        <v>19</v>
      </c>
      <c r="K40" s="30">
        <f t="shared" si="0"/>
        <v>189.97496321748469</v>
      </c>
      <c r="L40" s="30">
        <f t="shared" si="1"/>
        <v>154.94952486850846</v>
      </c>
      <c r="M40" s="30">
        <f t="shared" si="2"/>
        <v>88.929752178666817</v>
      </c>
      <c r="N40" s="30">
        <f t="shared" si="6"/>
        <v>86.427281131127387</v>
      </c>
      <c r="O40" s="30">
        <f t="shared" si="7"/>
        <v>1.0289546427330356</v>
      </c>
      <c r="P40" s="49"/>
      <c r="Q40" s="63">
        <f t="shared" si="8"/>
        <v>11.444769551185699</v>
      </c>
      <c r="R40" s="63">
        <f t="shared" si="9"/>
        <v>11.150855166407577</v>
      </c>
      <c r="S40" s="63">
        <f t="shared" si="10"/>
        <v>0.97431889008654859</v>
      </c>
      <c r="T40" s="64">
        <f t="shared" si="11"/>
        <v>51.491155873555485</v>
      </c>
      <c r="V40" s="4">
        <v>0.2777</v>
      </c>
      <c r="W40" s="4">
        <f t="shared" si="13"/>
        <v>7.0535799999999993</v>
      </c>
      <c r="X40" s="4">
        <v>430</v>
      </c>
      <c r="Y40" s="16"/>
      <c r="Z40" s="16"/>
      <c r="AA40" s="9">
        <v>0.22161800000000001</v>
      </c>
      <c r="AB40" s="10">
        <f t="shared" si="14"/>
        <v>5.6290972000000004</v>
      </c>
      <c r="AC40" s="9">
        <v>172</v>
      </c>
      <c r="AD40" s="16"/>
      <c r="AG40" s="2">
        <v>35</v>
      </c>
      <c r="AH40" s="2">
        <f t="shared" si="12"/>
        <v>0.6108652381980153</v>
      </c>
      <c r="AI40" s="2">
        <f t="shared" si="3"/>
        <v>10.352736109234574</v>
      </c>
      <c r="AJ40" s="3">
        <f t="shared" si="4"/>
        <v>10.352736109234582</v>
      </c>
      <c r="AK40" s="15"/>
    </row>
    <row r="41" spans="5:37" ht="17.399999999999999" x14ac:dyDescent="0.3">
      <c r="E41" s="55">
        <v>1501</v>
      </c>
      <c r="F41" s="55">
        <v>81</v>
      </c>
      <c r="G41" s="55">
        <f t="shared" si="5"/>
        <v>6.7858401317539538</v>
      </c>
      <c r="H41" s="55">
        <v>-60.6</v>
      </c>
      <c r="I41" s="55">
        <v>18.899999999999999</v>
      </c>
      <c r="K41" s="30">
        <f t="shared" si="0"/>
        <v>193.37496321748469</v>
      </c>
      <c r="L41" s="30">
        <f t="shared" si="1"/>
        <v>154.84952486850847</v>
      </c>
      <c r="M41" s="30">
        <f t="shared" si="2"/>
        <v>88.554223057334141</v>
      </c>
      <c r="N41" s="30">
        <f t="shared" si="6"/>
        <v>86.403440146383701</v>
      </c>
      <c r="O41" s="30">
        <f t="shared" si="7"/>
        <v>1.0248923296029255</v>
      </c>
      <c r="P41" s="49"/>
      <c r="Q41" s="63">
        <f t="shared" si="8"/>
        <v>11.40066378190166</v>
      </c>
      <c r="R41" s="63">
        <f t="shared" si="9"/>
        <v>11.148055050749763</v>
      </c>
      <c r="S41" s="63">
        <f t="shared" si="10"/>
        <v>0.97784262951838752</v>
      </c>
      <c r="T41" s="64">
        <f t="shared" si="11"/>
        <v>51.487880421242323</v>
      </c>
      <c r="V41" s="4">
        <v>0.28565200000000002</v>
      </c>
      <c r="W41" s="4">
        <f t="shared" si="13"/>
        <v>7.2555607999999996</v>
      </c>
      <c r="X41" s="4">
        <v>432</v>
      </c>
      <c r="Y41" s="16"/>
      <c r="Z41" s="16"/>
      <c r="AA41" s="9">
        <v>0.22975899999999999</v>
      </c>
      <c r="AB41" s="10">
        <f t="shared" si="14"/>
        <v>5.8358785999999991</v>
      </c>
      <c r="AC41" s="9">
        <v>174</v>
      </c>
      <c r="AD41" s="16"/>
      <c r="AG41" s="2">
        <v>36</v>
      </c>
      <c r="AH41" s="2">
        <f t="shared" si="12"/>
        <v>0.62831853071795862</v>
      </c>
      <c r="AI41" s="2">
        <f t="shared" si="3"/>
        <v>10.920517602698068</v>
      </c>
      <c r="AJ41" s="3">
        <f t="shared" si="4"/>
        <v>10.920517602698064</v>
      </c>
      <c r="AK41" s="15"/>
    </row>
    <row r="42" spans="5:37" ht="17.399999999999999" x14ac:dyDescent="0.3">
      <c r="E42" s="55">
        <v>1501</v>
      </c>
      <c r="F42" s="55">
        <v>90</v>
      </c>
      <c r="G42" s="55">
        <f t="shared" si="5"/>
        <v>7.5398223686155044</v>
      </c>
      <c r="H42" s="55">
        <v>-60.4</v>
      </c>
      <c r="I42" s="55">
        <v>18.899999999999999</v>
      </c>
      <c r="K42" s="30">
        <f t="shared" si="0"/>
        <v>193.1749632174847</v>
      </c>
      <c r="L42" s="30">
        <f t="shared" si="1"/>
        <v>154.84952486850847</v>
      </c>
      <c r="M42" s="30">
        <f t="shared" si="2"/>
        <v>88.57934903234559</v>
      </c>
      <c r="N42" s="30">
        <f t="shared" si="6"/>
        <v>86.403440146383701</v>
      </c>
      <c r="O42" s="30">
        <f t="shared" si="7"/>
        <v>1.0251831279203176</v>
      </c>
      <c r="P42" s="49"/>
      <c r="Q42" s="63">
        <f t="shared" si="8"/>
        <v>11.403614819235218</v>
      </c>
      <c r="R42" s="63">
        <f t="shared" si="9"/>
        <v>11.148055050749763</v>
      </c>
      <c r="S42" s="63">
        <f t="shared" si="10"/>
        <v>0.9775895825546137</v>
      </c>
      <c r="T42" s="64">
        <f t="shared" si="11"/>
        <v>51.487854995649428</v>
      </c>
      <c r="V42" s="4">
        <v>0.29327900000000001</v>
      </c>
      <c r="W42" s="4">
        <f t="shared" si="13"/>
        <v>7.4492865999999998</v>
      </c>
      <c r="X42" s="4">
        <v>434</v>
      </c>
      <c r="Y42" s="16"/>
      <c r="Z42" s="16"/>
      <c r="AA42" s="9">
        <v>0.23915500000000001</v>
      </c>
      <c r="AB42" s="10">
        <f t="shared" si="14"/>
        <v>6.0745369999999994</v>
      </c>
      <c r="AC42" s="9">
        <v>176</v>
      </c>
      <c r="AD42" s="16"/>
      <c r="AG42" s="2">
        <v>37</v>
      </c>
      <c r="AH42" s="2">
        <f t="shared" si="12"/>
        <v>0.64577182323790194</v>
      </c>
      <c r="AI42" s="2">
        <f t="shared" si="3"/>
        <v>11.500717014244216</v>
      </c>
      <c r="AJ42" s="3">
        <f t="shared" si="4"/>
        <v>11.500717014244223</v>
      </c>
      <c r="AK42" s="15"/>
    </row>
    <row r="43" spans="5:37" ht="17.399999999999999" x14ac:dyDescent="0.3">
      <c r="E43" s="55">
        <v>1501</v>
      </c>
      <c r="F43" s="55">
        <v>99</v>
      </c>
      <c r="G43" s="55">
        <f t="shared" si="5"/>
        <v>8.2938046054770549</v>
      </c>
      <c r="H43" s="55">
        <v>-57.6</v>
      </c>
      <c r="I43" s="55">
        <v>18.899999999999999</v>
      </c>
      <c r="K43" s="30">
        <f t="shared" si="0"/>
        <v>190.37496321748469</v>
      </c>
      <c r="L43" s="30">
        <f t="shared" si="1"/>
        <v>154.84952486850847</v>
      </c>
      <c r="M43" s="30">
        <f t="shared" si="2"/>
        <v>88.891261501435352</v>
      </c>
      <c r="N43" s="30">
        <f t="shared" si="6"/>
        <v>86.403440146383701</v>
      </c>
      <c r="O43" s="30">
        <f t="shared" si="7"/>
        <v>1.0287930822064122</v>
      </c>
      <c r="P43" s="49"/>
      <c r="Q43" s="63">
        <f t="shared" si="8"/>
        <v>11.440248834061197</v>
      </c>
      <c r="R43" s="63">
        <f t="shared" si="9"/>
        <v>11.148055050749763</v>
      </c>
      <c r="S43" s="63">
        <f t="shared" si="10"/>
        <v>0.97445914091995256</v>
      </c>
      <c r="T43" s="64">
        <f t="shared" si="11"/>
        <v>51.487517148347784</v>
      </c>
      <c r="V43" s="4">
        <v>0.300626</v>
      </c>
      <c r="W43" s="4">
        <f t="shared" si="13"/>
        <v>7.6359003999999997</v>
      </c>
      <c r="X43" s="4">
        <v>436</v>
      </c>
      <c r="Y43" s="16"/>
      <c r="Z43" s="16"/>
      <c r="AA43" s="9">
        <v>0.24885399999999999</v>
      </c>
      <c r="AB43" s="10">
        <f t="shared" si="14"/>
        <v>6.3208915999999995</v>
      </c>
      <c r="AC43" s="9">
        <v>178</v>
      </c>
      <c r="AD43" s="16"/>
      <c r="AG43" s="2">
        <v>38</v>
      </c>
      <c r="AH43" s="2">
        <f t="shared" si="12"/>
        <v>0.66322511575784515</v>
      </c>
      <c r="AI43" s="2">
        <f t="shared" si="3"/>
        <v>12.093054716264373</v>
      </c>
      <c r="AJ43" s="3">
        <f t="shared" si="4"/>
        <v>12.093054716264358</v>
      </c>
      <c r="AK43" s="15"/>
    </row>
    <row r="44" spans="5:37" ht="17.399999999999999" x14ac:dyDescent="0.3">
      <c r="E44" s="55">
        <v>1501</v>
      </c>
      <c r="F44" s="55">
        <v>110</v>
      </c>
      <c r="G44" s="55">
        <f t="shared" si="5"/>
        <v>9.2153384505300604</v>
      </c>
      <c r="H44" s="55">
        <v>-50.2</v>
      </c>
      <c r="I44" s="55">
        <v>18.899999999999999</v>
      </c>
      <c r="K44" s="30">
        <f t="shared" si="0"/>
        <v>182.97496321748469</v>
      </c>
      <c r="L44" s="30">
        <f t="shared" si="1"/>
        <v>154.84952486850847</v>
      </c>
      <c r="M44" s="30">
        <f t="shared" si="2"/>
        <v>89.358190833566766</v>
      </c>
      <c r="N44" s="30">
        <f t="shared" si="6"/>
        <v>86.403440146383701</v>
      </c>
      <c r="O44" s="30">
        <f t="shared" si="7"/>
        <v>1.0341971417130749</v>
      </c>
      <c r="P44" s="49"/>
      <c r="Q44" s="63">
        <f t="shared" si="8"/>
        <v>11.495089527432336</v>
      </c>
      <c r="R44" s="63">
        <f t="shared" si="9"/>
        <v>11.148055050749763</v>
      </c>
      <c r="S44" s="63">
        <f t="shared" si="10"/>
        <v>0.96981019801069002</v>
      </c>
      <c r="T44" s="64">
        <f t="shared" si="11"/>
        <v>51.486936265895167</v>
      </c>
      <c r="V44" s="4">
        <v>0.30764399999999997</v>
      </c>
      <c r="W44" s="4">
        <f t="shared" si="13"/>
        <v>7.8141575999999988</v>
      </c>
      <c r="X44" s="4">
        <v>438</v>
      </c>
      <c r="Y44" s="16"/>
      <c r="Z44" s="16"/>
      <c r="AA44" s="9">
        <v>0.25885599999999998</v>
      </c>
      <c r="AB44" s="10">
        <f t="shared" si="14"/>
        <v>6.5749423999999994</v>
      </c>
      <c r="AC44" s="9">
        <v>180</v>
      </c>
      <c r="AD44" s="16"/>
      <c r="AG44" s="2">
        <v>39</v>
      </c>
      <c r="AH44" s="2">
        <f t="shared" si="12"/>
        <v>0.68067840827778847</v>
      </c>
      <c r="AI44" s="2">
        <f t="shared" si="3"/>
        <v>12.697245924913014</v>
      </c>
      <c r="AJ44" s="3">
        <f t="shared" si="4"/>
        <v>12.697245924913016</v>
      </c>
      <c r="AK44" s="15"/>
    </row>
    <row r="45" spans="5:37" ht="17.399999999999999" x14ac:dyDescent="0.3">
      <c r="E45" s="55">
        <v>1501</v>
      </c>
      <c r="F45" s="55">
        <v>120</v>
      </c>
      <c r="G45" s="55">
        <f t="shared" si="5"/>
        <v>10.053096491487338</v>
      </c>
      <c r="H45" s="55">
        <v>-41.7</v>
      </c>
      <c r="I45" s="55">
        <v>19</v>
      </c>
      <c r="K45" s="30">
        <f t="shared" si="0"/>
        <v>174.47496321748469</v>
      </c>
      <c r="L45" s="30">
        <f t="shared" si="1"/>
        <v>154.94952486850846</v>
      </c>
      <c r="M45" s="30">
        <f t="shared" si="2"/>
        <v>89.255779812591626</v>
      </c>
      <c r="N45" s="30">
        <f t="shared" si="6"/>
        <v>86.427281131127387</v>
      </c>
      <c r="O45" s="30">
        <f t="shared" si="7"/>
        <v>1.0327269196073963</v>
      </c>
      <c r="P45" s="49"/>
      <c r="Q45" s="63">
        <f t="shared" si="8"/>
        <v>11.483061387384922</v>
      </c>
      <c r="R45" s="63">
        <f t="shared" si="9"/>
        <v>11.150855166407577</v>
      </c>
      <c r="S45" s="63">
        <f t="shared" si="10"/>
        <v>0.97106989070507799</v>
      </c>
      <c r="T45" s="64">
        <f t="shared" si="11"/>
        <v>51.490757844517191</v>
      </c>
      <c r="V45" s="4">
        <v>0.314166</v>
      </c>
      <c r="W45" s="4">
        <f t="shared" si="13"/>
        <v>7.9798163999999998</v>
      </c>
      <c r="X45" s="4">
        <v>440</v>
      </c>
      <c r="Y45" s="16"/>
      <c r="Z45" s="16"/>
      <c r="AA45" s="9">
        <v>0.27009499999999997</v>
      </c>
      <c r="AB45" s="10">
        <f t="shared" si="14"/>
        <v>6.8604129999999985</v>
      </c>
      <c r="AC45" s="9">
        <v>182</v>
      </c>
      <c r="AD45" s="16"/>
      <c r="AG45" s="2">
        <v>40</v>
      </c>
      <c r="AH45" s="2">
        <f t="shared" si="12"/>
        <v>0.69813170079773179</v>
      </c>
      <c r="AI45" s="2">
        <f t="shared" si="3"/>
        <v>13.313000899577757</v>
      </c>
      <c r="AJ45" s="3">
        <f t="shared" si="4"/>
        <v>13.313000899577744</v>
      </c>
      <c r="AK45" s="15"/>
    </row>
    <row r="46" spans="5:37" ht="17.399999999999999" x14ac:dyDescent="0.3">
      <c r="E46" s="55">
        <v>1501</v>
      </c>
      <c r="F46" s="55">
        <v>140</v>
      </c>
      <c r="G46" s="55">
        <f t="shared" si="5"/>
        <v>11.728612573401893</v>
      </c>
      <c r="H46" s="55">
        <v>-25.2</v>
      </c>
      <c r="I46" s="55">
        <v>19.5</v>
      </c>
      <c r="K46" s="30">
        <f t="shared" si="0"/>
        <v>157.97496321748469</v>
      </c>
      <c r="L46" s="30">
        <f t="shared" si="1"/>
        <v>155.44952486850846</v>
      </c>
      <c r="M46" s="30">
        <f t="shared" si="2"/>
        <v>87.103314998660892</v>
      </c>
      <c r="N46" s="30">
        <f t="shared" si="6"/>
        <v>86.545049222463263</v>
      </c>
      <c r="O46" s="30">
        <f t="shared" si="7"/>
        <v>1.0064505801454062</v>
      </c>
      <c r="P46" s="49"/>
      <c r="Q46" s="63">
        <f t="shared" si="8"/>
        <v>11.230255117292385</v>
      </c>
      <c r="R46" s="63">
        <f t="shared" si="9"/>
        <v>11.164686989215483</v>
      </c>
      <c r="S46" s="63">
        <f t="shared" si="10"/>
        <v>0.9941614747490517</v>
      </c>
      <c r="T46" s="64">
        <f t="shared" si="11"/>
        <v>51.51060840077821</v>
      </c>
      <c r="V46" s="4">
        <v>0.320301</v>
      </c>
      <c r="W46" s="4">
        <f t="shared" si="13"/>
        <v>8.1356453999999996</v>
      </c>
      <c r="X46" s="4">
        <v>442</v>
      </c>
      <c r="Y46" s="16"/>
      <c r="Z46" s="16"/>
      <c r="AA46" s="9">
        <v>0.27912999999999999</v>
      </c>
      <c r="AB46" s="10">
        <f t="shared" si="14"/>
        <v>7.0899019999999995</v>
      </c>
      <c r="AC46" s="9">
        <v>184</v>
      </c>
      <c r="AD46" s="16"/>
      <c r="AG46" s="2">
        <v>41</v>
      </c>
      <c r="AH46" s="2">
        <f t="shared" si="12"/>
        <v>0.715584993317675</v>
      </c>
      <c r="AI46" s="2">
        <f t="shared" si="3"/>
        <v>13.940025146830466</v>
      </c>
      <c r="AJ46" s="3">
        <f t="shared" si="4"/>
        <v>13.940025146830463</v>
      </c>
      <c r="AK46" s="15"/>
    </row>
    <row r="47" spans="5:37" ht="17.399999999999999" x14ac:dyDescent="0.3">
      <c r="E47" s="55">
        <v>1502</v>
      </c>
      <c r="F47" s="55">
        <v>160</v>
      </c>
      <c r="G47" s="55">
        <f t="shared" si="5"/>
        <v>13.404128655316452</v>
      </c>
      <c r="H47" s="55">
        <v>-23.2</v>
      </c>
      <c r="I47" s="55">
        <v>23.4</v>
      </c>
      <c r="K47" s="30">
        <f t="shared" si="0"/>
        <v>155.97496321748469</v>
      </c>
      <c r="L47" s="30">
        <f t="shared" si="1"/>
        <v>159.34952486850847</v>
      </c>
      <c r="M47" s="30">
        <f t="shared" si="2"/>
        <v>86.666229080304177</v>
      </c>
      <c r="N47" s="30">
        <f t="shared" si="6"/>
        <v>87.381544073859175</v>
      </c>
      <c r="O47" s="30">
        <f t="shared" si="7"/>
        <v>0.99181388929279646</v>
      </c>
      <c r="P47" s="49"/>
      <c r="Q47" s="63">
        <f t="shared" si="8"/>
        <v>11.178919522854516</v>
      </c>
      <c r="R47" s="63">
        <f t="shared" si="9"/>
        <v>11.262933028808963</v>
      </c>
      <c r="S47" s="63">
        <f t="shared" si="10"/>
        <v>1.0075153511734911</v>
      </c>
      <c r="T47" s="64">
        <f t="shared" si="11"/>
        <v>51.637836371500235</v>
      </c>
      <c r="V47" s="4">
        <v>0.32605099999999998</v>
      </c>
      <c r="W47" s="4">
        <f t="shared" si="13"/>
        <v>8.2816953999999985</v>
      </c>
      <c r="X47" s="4">
        <v>444</v>
      </c>
      <c r="Y47" s="16"/>
      <c r="Z47" s="16"/>
      <c r="AA47" s="9">
        <v>0.28759000000000001</v>
      </c>
      <c r="AB47" s="10">
        <f t="shared" si="14"/>
        <v>7.304786</v>
      </c>
      <c r="AC47" s="9">
        <v>186</v>
      </c>
      <c r="AD47" s="16"/>
      <c r="AG47" s="2">
        <v>42</v>
      </c>
      <c r="AH47" s="2">
        <f t="shared" si="12"/>
        <v>0.73303828583761843</v>
      </c>
      <c r="AI47" s="2">
        <f t="shared" si="3"/>
        <v>14.578019628732868</v>
      </c>
      <c r="AJ47" s="3">
        <f t="shared" si="4"/>
        <v>14.578019628732857</v>
      </c>
      <c r="AK47" s="15"/>
    </row>
    <row r="48" spans="5:37" ht="17.399999999999999" x14ac:dyDescent="0.3">
      <c r="E48" s="55">
        <v>1502</v>
      </c>
      <c r="F48" s="55">
        <v>165</v>
      </c>
      <c r="G48" s="55">
        <f t="shared" si="5"/>
        <v>13.823007675795088</v>
      </c>
      <c r="H48" s="55">
        <v>-24.6</v>
      </c>
      <c r="I48" s="55">
        <v>25.2</v>
      </c>
      <c r="K48" s="30">
        <f t="shared" si="0"/>
        <v>157.37496321748469</v>
      </c>
      <c r="L48" s="30">
        <f t="shared" si="1"/>
        <v>161.14952486850845</v>
      </c>
      <c r="M48" s="30">
        <f t="shared" si="2"/>
        <v>86.976206364183284</v>
      </c>
      <c r="N48" s="30">
        <f t="shared" si="6"/>
        <v>87.718611006279289</v>
      </c>
      <c r="O48" s="30">
        <f t="shared" si="7"/>
        <v>0.99153652077273702</v>
      </c>
      <c r="P48" s="49"/>
      <c r="Q48" s="63">
        <f t="shared" si="8"/>
        <v>11.215326250826894</v>
      </c>
      <c r="R48" s="63">
        <f t="shared" si="9"/>
        <v>11.302521426911996</v>
      </c>
      <c r="S48" s="63">
        <f t="shared" si="10"/>
        <v>1.0077746446367239</v>
      </c>
      <c r="T48" s="64">
        <f t="shared" si="11"/>
        <v>51.688707750067422</v>
      </c>
      <c r="V48" s="4">
        <v>0.33152199999999998</v>
      </c>
      <c r="W48" s="4">
        <f t="shared" si="13"/>
        <v>8.4206587999999982</v>
      </c>
      <c r="X48" s="4">
        <v>446</v>
      </c>
      <c r="Y48" s="16"/>
      <c r="Z48" s="16"/>
      <c r="AA48" s="9">
        <v>0.29547600000000002</v>
      </c>
      <c r="AB48" s="10">
        <f t="shared" si="14"/>
        <v>7.5050904000000003</v>
      </c>
      <c r="AC48" s="9">
        <v>188</v>
      </c>
      <c r="AD48" s="16"/>
      <c r="AG48" s="2">
        <v>43</v>
      </c>
      <c r="AH48" s="2">
        <f t="shared" si="12"/>
        <v>0.75049157835756164</v>
      </c>
      <c r="AI48" s="2">
        <f t="shared" si="3"/>
        <v>15.226680975356633</v>
      </c>
      <c r="AJ48" s="3">
        <f t="shared" si="4"/>
        <v>15.226680975356645</v>
      </c>
      <c r="AK48" s="15"/>
    </row>
    <row r="49" spans="5:37" ht="17.399999999999999" x14ac:dyDescent="0.3">
      <c r="E49" s="55">
        <v>1751</v>
      </c>
      <c r="F49" s="55">
        <v>170</v>
      </c>
      <c r="G49" s="55">
        <f t="shared" si="5"/>
        <v>14.241886696273729</v>
      </c>
      <c r="H49" s="55">
        <v>-23.9</v>
      </c>
      <c r="I49" s="55">
        <v>24.3</v>
      </c>
      <c r="K49" s="30">
        <f t="shared" si="0"/>
        <v>156.6749632174847</v>
      </c>
      <c r="L49" s="30">
        <f t="shared" si="1"/>
        <v>160.24952486850847</v>
      </c>
      <c r="M49" s="30">
        <f t="shared" si="2"/>
        <v>86.823561825068055</v>
      </c>
      <c r="N49" s="30">
        <f t="shared" si="6"/>
        <v>87.553941691567189</v>
      </c>
      <c r="O49" s="30">
        <f t="shared" si="7"/>
        <v>0.99165794420687425</v>
      </c>
      <c r="P49" s="49"/>
      <c r="Q49" s="63">
        <f t="shared" si="8"/>
        <v>11.197398200930811</v>
      </c>
      <c r="R49" s="63">
        <f t="shared" si="9"/>
        <v>11.283181071157218</v>
      </c>
      <c r="S49" s="63">
        <f t="shared" si="10"/>
        <v>1.0076609645104231</v>
      </c>
      <c r="T49" s="64">
        <f t="shared" si="11"/>
        <v>51.663883824801871</v>
      </c>
      <c r="V49" s="4">
        <v>0.33644200000000002</v>
      </c>
      <c r="W49" s="4">
        <f t="shared" si="13"/>
        <v>8.5456268000000009</v>
      </c>
      <c r="X49" s="4">
        <v>448</v>
      </c>
      <c r="Y49" s="16"/>
      <c r="Z49" s="16"/>
      <c r="AA49" s="9">
        <v>0.30241600000000002</v>
      </c>
      <c r="AB49" s="10">
        <f t="shared" si="14"/>
        <v>7.6813663999999999</v>
      </c>
      <c r="AC49" s="9">
        <v>190</v>
      </c>
      <c r="AD49" s="16"/>
      <c r="AG49" s="2">
        <v>44</v>
      </c>
      <c r="AH49" s="2">
        <f t="shared" si="12"/>
        <v>0.76794487087750496</v>
      </c>
      <c r="AI49" s="2">
        <f t="shared" si="3"/>
        <v>15.885701701370246</v>
      </c>
      <c r="AJ49" s="3">
        <f t="shared" si="4"/>
        <v>15.885701701370232</v>
      </c>
      <c r="AK49" s="15"/>
    </row>
    <row r="50" spans="5:37" ht="17.399999999999999" x14ac:dyDescent="0.3">
      <c r="E50" s="55">
        <v>1502</v>
      </c>
      <c r="F50" s="55">
        <v>120</v>
      </c>
      <c r="G50" s="55">
        <f t="shared" si="5"/>
        <v>10.053096491487338</v>
      </c>
      <c r="H50" s="55">
        <v>-41.1</v>
      </c>
      <c r="I50" s="55">
        <v>19</v>
      </c>
      <c r="K50" s="30">
        <f t="shared" si="0"/>
        <v>173.87496321748469</v>
      </c>
      <c r="L50" s="30">
        <f t="shared" si="1"/>
        <v>154.94952486850846</v>
      </c>
      <c r="M50" s="30">
        <f t="shared" si="2"/>
        <v>89.222749152290262</v>
      </c>
      <c r="N50" s="30">
        <f t="shared" si="6"/>
        <v>86.427281131127387</v>
      </c>
      <c r="O50" s="30">
        <f t="shared" si="7"/>
        <v>1.0323447409727213</v>
      </c>
      <c r="P50" s="49"/>
      <c r="Q50" s="63">
        <f t="shared" si="8"/>
        <v>11.47918194741664</v>
      </c>
      <c r="R50" s="63">
        <f t="shared" si="9"/>
        <v>11.150855166407577</v>
      </c>
      <c r="S50" s="63">
        <f t="shared" si="10"/>
        <v>0.97139806804064543</v>
      </c>
      <c r="T50" s="64">
        <f t="shared" si="11"/>
        <v>51.490800139575384</v>
      </c>
      <c r="V50" s="4">
        <v>0.34093400000000001</v>
      </c>
      <c r="W50" s="4">
        <f t="shared" si="13"/>
        <v>8.6597235999999995</v>
      </c>
      <c r="X50" s="4">
        <v>450</v>
      </c>
      <c r="Y50" s="16"/>
      <c r="Z50" s="16"/>
      <c r="AA50" s="9">
        <v>0.30925900000000001</v>
      </c>
      <c r="AB50" s="10">
        <f t="shared" si="14"/>
        <v>7.8551785999999995</v>
      </c>
      <c r="AC50" s="9">
        <v>192</v>
      </c>
      <c r="AD50" s="16"/>
      <c r="AG50" s="2">
        <v>45</v>
      </c>
      <c r="AH50" s="2">
        <f t="shared" si="12"/>
        <v>0.78539816339744828</v>
      </c>
      <c r="AI50" s="2">
        <f t="shared" si="3"/>
        <v>16.554770426530691</v>
      </c>
      <c r="AJ50" s="3">
        <f t="shared" si="4"/>
        <v>16.554770426530695</v>
      </c>
      <c r="AK50" s="15"/>
    </row>
    <row r="51" spans="5:37" ht="17.399999999999999" x14ac:dyDescent="0.3">
      <c r="E51" s="55">
        <v>1502</v>
      </c>
      <c r="F51" s="55">
        <v>140</v>
      </c>
      <c r="G51" s="55">
        <f t="shared" si="5"/>
        <v>11.728612573401893</v>
      </c>
      <c r="H51" s="55">
        <v>-25.4</v>
      </c>
      <c r="I51" s="55">
        <v>19.600000000000001</v>
      </c>
      <c r="K51" s="30">
        <f t="shared" si="0"/>
        <v>158.1749632174847</v>
      </c>
      <c r="L51" s="30">
        <f t="shared" si="1"/>
        <v>155.54952486850846</v>
      </c>
      <c r="M51" s="30">
        <f t="shared" si="2"/>
        <v>87.144919803778166</v>
      </c>
      <c r="N51" s="30">
        <f t="shared" si="6"/>
        <v>86.568315521667429</v>
      </c>
      <c r="O51" s="30">
        <f t="shared" si="7"/>
        <v>1.0066606850166377</v>
      </c>
      <c r="P51" s="49"/>
      <c r="Q51" s="63">
        <f t="shared" si="8"/>
        <v>11.235141587692064</v>
      </c>
      <c r="R51" s="63">
        <f t="shared" si="9"/>
        <v>11.16741960824953</v>
      </c>
      <c r="S51" s="63">
        <f t="shared" si="10"/>
        <v>0.99397230743253617</v>
      </c>
      <c r="T51" s="64">
        <f t="shared" si="11"/>
        <v>51.514163104364343</v>
      </c>
      <c r="V51" s="4">
        <v>0.34499800000000003</v>
      </c>
      <c r="W51" s="4">
        <f t="shared" si="13"/>
        <v>8.7629491999999995</v>
      </c>
      <c r="X51" s="4">
        <v>452</v>
      </c>
      <c r="Y51" s="16"/>
      <c r="Z51" s="16"/>
      <c r="AA51" s="9">
        <v>0.31562800000000002</v>
      </c>
      <c r="AB51" s="10">
        <f t="shared" si="14"/>
        <v>8.0169511999999994</v>
      </c>
      <c r="AC51" s="9">
        <v>194</v>
      </c>
      <c r="AD51" s="16"/>
      <c r="AG51" s="2">
        <v>46</v>
      </c>
      <c r="AH51" s="2">
        <f t="shared" si="12"/>
        <v>0.80285145591739149</v>
      </c>
      <c r="AI51" s="2">
        <f t="shared" si="3"/>
        <v>17.233572099910017</v>
      </c>
      <c r="AJ51" s="3">
        <f t="shared" si="4"/>
        <v>17.233572099910017</v>
      </c>
      <c r="AK51" s="15"/>
    </row>
    <row r="52" spans="5:37" ht="17.399999999999999" x14ac:dyDescent="0.3">
      <c r="E52" s="55">
        <v>1501</v>
      </c>
      <c r="F52" s="55">
        <v>160</v>
      </c>
      <c r="G52" s="55">
        <f t="shared" si="5"/>
        <v>13.404128655316452</v>
      </c>
      <c r="H52" s="55">
        <v>-22.6</v>
      </c>
      <c r="I52" s="55">
        <v>22.7</v>
      </c>
      <c r="K52" s="30">
        <f t="shared" si="0"/>
        <v>155.37496321748469</v>
      </c>
      <c r="L52" s="30">
        <f t="shared" si="1"/>
        <v>158.64952486850845</v>
      </c>
      <c r="M52" s="30">
        <f t="shared" si="2"/>
        <v>86.527639164745921</v>
      </c>
      <c r="N52" s="30">
        <f t="shared" si="6"/>
        <v>87.242110476554572</v>
      </c>
      <c r="O52" s="30">
        <f t="shared" si="7"/>
        <v>0.9918104765243998</v>
      </c>
      <c r="P52" s="49"/>
      <c r="Q52" s="63">
        <f t="shared" si="8"/>
        <v>11.162642183778882</v>
      </c>
      <c r="R52" s="63">
        <f t="shared" si="9"/>
        <v>11.246556599595333</v>
      </c>
      <c r="S52" s="63">
        <f t="shared" si="10"/>
        <v>1.007517433098267</v>
      </c>
      <c r="T52" s="64">
        <f t="shared" si="11"/>
        <v>51.61672064104004</v>
      </c>
      <c r="V52" s="4">
        <v>0.348634</v>
      </c>
      <c r="W52" s="4">
        <f t="shared" si="13"/>
        <v>8.8553035999999992</v>
      </c>
      <c r="X52" s="4">
        <v>454</v>
      </c>
      <c r="Y52" s="16"/>
      <c r="Z52" s="16"/>
      <c r="AA52" s="9">
        <v>0.321523</v>
      </c>
      <c r="AB52" s="10">
        <f t="shared" si="14"/>
        <v>8.1666841999999988</v>
      </c>
      <c r="AC52" s="9">
        <v>196</v>
      </c>
      <c r="AD52" s="16"/>
      <c r="AG52" s="2">
        <v>47</v>
      </c>
      <c r="AH52" s="2">
        <f t="shared" si="12"/>
        <v>0.82030474843733492</v>
      </c>
      <c r="AI52" s="2">
        <f t="shared" si="3"/>
        <v>17.921788227672298</v>
      </c>
      <c r="AJ52" s="3">
        <f t="shared" si="4"/>
        <v>17.921788227672302</v>
      </c>
      <c r="AK52" s="15"/>
    </row>
    <row r="53" spans="5:37" ht="17.399999999999999" x14ac:dyDescent="0.3">
      <c r="E53" s="55">
        <v>1501</v>
      </c>
      <c r="F53" s="55">
        <v>165</v>
      </c>
      <c r="G53" s="55">
        <f t="shared" si="5"/>
        <v>13.823007675795088</v>
      </c>
      <c r="H53" s="55">
        <v>-25.1</v>
      </c>
      <c r="I53" s="55">
        <v>25.8</v>
      </c>
      <c r="K53" s="30">
        <f t="shared" si="0"/>
        <v>157.87496321748469</v>
      </c>
      <c r="L53" s="30">
        <f t="shared" si="1"/>
        <v>161.74952486850847</v>
      </c>
      <c r="M53" s="30">
        <f t="shared" si="2"/>
        <v>87.082369225939075</v>
      </c>
      <c r="N53" s="30">
        <f t="shared" si="6"/>
        <v>87.824099776647017</v>
      </c>
      <c r="O53" s="30">
        <f t="shared" si="7"/>
        <v>0.99155436204191905</v>
      </c>
      <c r="P53" s="49"/>
      <c r="Q53" s="63">
        <f t="shared" si="8"/>
        <v>11.227795043314989</v>
      </c>
      <c r="R53" s="63">
        <f t="shared" si="9"/>
        <v>11.314911047592769</v>
      </c>
      <c r="S53" s="63">
        <f t="shared" si="10"/>
        <v>1.0077589592561764</v>
      </c>
      <c r="T53" s="64">
        <f t="shared" si="11"/>
        <v>51.704584363956485</v>
      </c>
      <c r="V53" s="4">
        <v>0.35165400000000002</v>
      </c>
      <c r="W53" s="4">
        <f t="shared" si="13"/>
        <v>8.9320116000000009</v>
      </c>
      <c r="X53" s="4">
        <v>456</v>
      </c>
      <c r="Y53" s="16"/>
      <c r="Z53" s="16"/>
      <c r="AA53" s="9">
        <v>0.32694299999999998</v>
      </c>
      <c r="AB53" s="10">
        <f t="shared" si="14"/>
        <v>8.3043521999999985</v>
      </c>
      <c r="AC53" s="9">
        <v>198</v>
      </c>
      <c r="AD53" s="16"/>
      <c r="AG53" s="2">
        <v>48</v>
      </c>
      <c r="AH53" s="2">
        <f t="shared" si="12"/>
        <v>0.83775804095727813</v>
      </c>
      <c r="AI53" s="2">
        <f t="shared" si="3"/>
        <v>18.619097104207157</v>
      </c>
      <c r="AJ53" s="3">
        <f t="shared" si="4"/>
        <v>18.619097104207157</v>
      </c>
      <c r="AK53" s="15"/>
    </row>
    <row r="54" spans="5:37" ht="17.399999999999999" x14ac:dyDescent="0.3">
      <c r="E54" s="55">
        <v>1751</v>
      </c>
      <c r="F54" s="55">
        <v>170</v>
      </c>
      <c r="G54" s="55">
        <f t="shared" si="5"/>
        <v>14.241886696273729</v>
      </c>
      <c r="H54" s="55">
        <v>-24.8</v>
      </c>
      <c r="I54" s="55">
        <v>25.3</v>
      </c>
      <c r="K54" s="30">
        <f t="shared" si="0"/>
        <v>157.57496321748471</v>
      </c>
      <c r="L54" s="30">
        <f t="shared" si="1"/>
        <v>161.24952486850847</v>
      </c>
      <c r="M54" s="30">
        <f t="shared" si="2"/>
        <v>87.018958338074398</v>
      </c>
      <c r="N54" s="30">
        <f t="shared" si="6"/>
        <v>87.736430781219113</v>
      </c>
      <c r="O54" s="30">
        <f t="shared" si="7"/>
        <v>0.99182241132040327</v>
      </c>
      <c r="P54" s="49"/>
      <c r="Q54" s="63">
        <f t="shared" si="8"/>
        <v>11.220347455814105</v>
      </c>
      <c r="R54" s="63">
        <f t="shared" si="9"/>
        <v>11.304614353498888</v>
      </c>
      <c r="S54" s="63">
        <f t="shared" si="10"/>
        <v>1.0075101861164841</v>
      </c>
      <c r="T54" s="64">
        <f t="shared" si="11"/>
        <v>51.691400577244863</v>
      </c>
      <c r="V54" s="4">
        <v>0.35422599999999999</v>
      </c>
      <c r="W54" s="4">
        <f t="shared" si="13"/>
        <v>8.9973403999999988</v>
      </c>
      <c r="X54" s="4">
        <v>458</v>
      </c>
      <c r="Y54" s="16"/>
      <c r="Z54" s="16"/>
      <c r="AA54" s="9">
        <v>0.33144400000000002</v>
      </c>
      <c r="AB54" s="10">
        <f t="shared" si="14"/>
        <v>8.4186776000000005</v>
      </c>
      <c r="AC54" s="9">
        <v>200</v>
      </c>
      <c r="AD54" s="16"/>
      <c r="AG54" s="2">
        <v>49</v>
      </c>
      <c r="AH54" s="2">
        <f t="shared" si="12"/>
        <v>0.85521133347722145</v>
      </c>
      <c r="AI54" s="2">
        <f t="shared" si="3"/>
        <v>19.325174046412577</v>
      </c>
      <c r="AJ54" s="3">
        <f t="shared" si="4"/>
        <v>19.325174046412574</v>
      </c>
      <c r="AK54" s="15"/>
    </row>
    <row r="55" spans="5:37" ht="17.399999999999999" x14ac:dyDescent="0.3">
      <c r="E55" s="55">
        <v>1751</v>
      </c>
      <c r="F55" s="55">
        <v>160</v>
      </c>
      <c r="G55" s="55">
        <f t="shared" si="5"/>
        <v>13.404128655316452</v>
      </c>
      <c r="H55" s="55">
        <v>-20.9</v>
      </c>
      <c r="I55" s="55">
        <v>21.2</v>
      </c>
      <c r="K55" s="30">
        <f t="shared" si="0"/>
        <v>153.6749632174847</v>
      </c>
      <c r="L55" s="30">
        <f t="shared" si="1"/>
        <v>157.14952486850845</v>
      </c>
      <c r="M55" s="30">
        <f t="shared" si="2"/>
        <v>86.116240118899285</v>
      </c>
      <c r="N55" s="30">
        <f t="shared" si="6"/>
        <v>86.92755810981491</v>
      </c>
      <c r="O55" s="30">
        <f t="shared" si="7"/>
        <v>0.99066673436413921</v>
      </c>
      <c r="P55" s="49"/>
      <c r="Q55" s="63">
        <f t="shared" si="8"/>
        <v>11.114323503897566</v>
      </c>
      <c r="R55" s="63">
        <f t="shared" si="9"/>
        <v>11.209612529676246</v>
      </c>
      <c r="S55" s="63">
        <f t="shared" si="10"/>
        <v>1.0085735335799129</v>
      </c>
      <c r="T55" s="64">
        <f t="shared" si="11"/>
        <v>51.568898642228604</v>
      </c>
      <c r="V55" s="4">
        <v>0.35697400000000001</v>
      </c>
      <c r="W55" s="4">
        <f t="shared" si="13"/>
        <v>9.0671395999999991</v>
      </c>
      <c r="X55" s="4">
        <v>460</v>
      </c>
      <c r="Y55" s="16"/>
      <c r="Z55" s="16"/>
      <c r="AA55" s="9">
        <v>0.33609699999999998</v>
      </c>
      <c r="AB55" s="10">
        <f t="shared" si="14"/>
        <v>8.536863799999999</v>
      </c>
      <c r="AC55" s="9">
        <v>202</v>
      </c>
      <c r="AD55" s="16"/>
      <c r="AG55" s="2">
        <v>50</v>
      </c>
      <c r="AH55" s="2">
        <f t="shared" si="12"/>
        <v>0.87266462599716477</v>
      </c>
      <c r="AI55" s="2">
        <f t="shared" si="3"/>
        <v>20.039691630908933</v>
      </c>
      <c r="AJ55" s="3">
        <f t="shared" si="4"/>
        <v>20.03969163090893</v>
      </c>
      <c r="AK55" s="15"/>
    </row>
    <row r="56" spans="5:37" ht="17.399999999999999" x14ac:dyDescent="0.3">
      <c r="E56" s="55">
        <v>1751</v>
      </c>
      <c r="F56" s="55">
        <v>140</v>
      </c>
      <c r="G56" s="55">
        <f t="shared" si="5"/>
        <v>11.728612573401893</v>
      </c>
      <c r="H56" s="55">
        <v>-27.1</v>
      </c>
      <c r="I56" s="55">
        <v>19.2</v>
      </c>
      <c r="K56" s="30">
        <f t="shared" si="0"/>
        <v>159.87496321748469</v>
      </c>
      <c r="L56" s="30">
        <f t="shared" si="1"/>
        <v>155.14952486850845</v>
      </c>
      <c r="M56" s="30">
        <f t="shared" si="2"/>
        <v>87.483132523945855</v>
      </c>
      <c r="N56" s="30">
        <f t="shared" si="6"/>
        <v>86.474675713919268</v>
      </c>
      <c r="O56" s="30">
        <f t="shared" si="7"/>
        <v>1.0116618744355033</v>
      </c>
      <c r="P56" s="49"/>
      <c r="Q56" s="63">
        <f t="shared" si="8"/>
        <v>11.274864558181559</v>
      </c>
      <c r="R56" s="63">
        <f t="shared" si="9"/>
        <v>11.156421644252262</v>
      </c>
      <c r="S56" s="63">
        <f t="shared" si="10"/>
        <v>0.98949495904646156</v>
      </c>
      <c r="T56" s="64">
        <f t="shared" si="11"/>
        <v>51.499659791753658</v>
      </c>
      <c r="V56" s="4">
        <v>0.35947299999999999</v>
      </c>
      <c r="W56" s="4">
        <f t="shared" si="13"/>
        <v>9.1306141999999983</v>
      </c>
      <c r="X56" s="4">
        <v>462</v>
      </c>
      <c r="Y56" s="16"/>
      <c r="Z56" s="16"/>
      <c r="AA56" s="9">
        <v>0.34045700000000001</v>
      </c>
      <c r="AB56" s="10">
        <f t="shared" si="14"/>
        <v>8.6476077999999994</v>
      </c>
      <c r="AC56" s="9">
        <v>204</v>
      </c>
      <c r="AD56" s="16"/>
      <c r="AG56" s="2">
        <v>51</v>
      </c>
      <c r="AH56" s="2">
        <f t="shared" si="12"/>
        <v>0.89011791851710798</v>
      </c>
      <c r="AI56" s="2">
        <f t="shared" si="3"/>
        <v>20.762319933953325</v>
      </c>
      <c r="AJ56" s="3">
        <f t="shared" si="4"/>
        <v>20.762319933953325</v>
      </c>
      <c r="AK56" s="15"/>
    </row>
    <row r="57" spans="5:37" ht="17.399999999999999" x14ac:dyDescent="0.3">
      <c r="E57" s="55">
        <v>1751</v>
      </c>
      <c r="F57" s="55">
        <v>120</v>
      </c>
      <c r="G57" s="55">
        <f t="shared" si="5"/>
        <v>10.053096491487338</v>
      </c>
      <c r="H57" s="55">
        <v>-43.3</v>
      </c>
      <c r="I57" s="55">
        <v>18</v>
      </c>
      <c r="K57" s="30">
        <f t="shared" si="0"/>
        <v>176.07496321748471</v>
      </c>
      <c r="L57" s="30">
        <f t="shared" si="1"/>
        <v>153.94952486850846</v>
      </c>
      <c r="M57" s="30">
        <f t="shared" si="2"/>
        <v>89.327220319812383</v>
      </c>
      <c r="N57" s="30">
        <f t="shared" si="6"/>
        <v>86.184559294500133</v>
      </c>
      <c r="O57" s="30">
        <f t="shared" si="7"/>
        <v>1.0364643162422345</v>
      </c>
      <c r="P57" s="49"/>
      <c r="Q57" s="63">
        <f t="shared" si="8"/>
        <v>11.491452050984675</v>
      </c>
      <c r="R57" s="63">
        <f t="shared" si="9"/>
        <v>11.122347568145988</v>
      </c>
      <c r="S57" s="63">
        <f t="shared" si="10"/>
        <v>0.96788008328268149</v>
      </c>
      <c r="T57" s="64">
        <f t="shared" si="11"/>
        <v>51.45305658504693</v>
      </c>
      <c r="V57" s="4">
        <v>0.36172300000000002</v>
      </c>
      <c r="W57" s="4">
        <f t="shared" si="13"/>
        <v>9.1877642000000002</v>
      </c>
      <c r="X57" s="4">
        <v>464</v>
      </c>
      <c r="Y57" s="16"/>
      <c r="Z57" s="16"/>
      <c r="AA57" s="9">
        <v>0.34452300000000002</v>
      </c>
      <c r="AB57" s="10">
        <f t="shared" si="14"/>
        <v>8.7508841999999998</v>
      </c>
      <c r="AC57" s="9">
        <v>206</v>
      </c>
      <c r="AD57" s="16"/>
      <c r="AG57" s="2">
        <v>52</v>
      </c>
      <c r="AH57" s="2">
        <f t="shared" si="12"/>
        <v>0.90757121103705141</v>
      </c>
      <c r="AI57" s="2">
        <f t="shared" si="3"/>
        <v>21.492726773812002</v>
      </c>
      <c r="AJ57" s="3">
        <f t="shared" si="4"/>
        <v>21.492726773812006</v>
      </c>
      <c r="AK57" s="15"/>
    </row>
    <row r="58" spans="5:37" ht="17.399999999999999" x14ac:dyDescent="0.3">
      <c r="E58" s="55">
        <v>1751</v>
      </c>
      <c r="F58" s="55">
        <v>110</v>
      </c>
      <c r="G58" s="55">
        <f t="shared" si="5"/>
        <v>9.2153384505300604</v>
      </c>
      <c r="H58" s="55">
        <v>-51.6</v>
      </c>
      <c r="I58" s="55">
        <v>18</v>
      </c>
      <c r="K58" s="30">
        <f t="shared" si="0"/>
        <v>184.37496321748469</v>
      </c>
      <c r="L58" s="30">
        <f t="shared" si="1"/>
        <v>153.94952486850846</v>
      </c>
      <c r="M58" s="30">
        <f t="shared" si="2"/>
        <v>89.30957684292288</v>
      </c>
      <c r="N58" s="30">
        <f t="shared" si="6"/>
        <v>86.184559294500133</v>
      </c>
      <c r="O58" s="30">
        <f t="shared" si="7"/>
        <v>1.0362595988655496</v>
      </c>
      <c r="P58" s="49"/>
      <c r="Q58" s="63">
        <f t="shared" si="8"/>
        <v>11.489379830544632</v>
      </c>
      <c r="R58" s="63">
        <f t="shared" si="9"/>
        <v>11.122347568145988</v>
      </c>
      <c r="S58" s="63">
        <f t="shared" si="10"/>
        <v>0.96805464978859135</v>
      </c>
      <c r="T58" s="64">
        <f t="shared" si="11"/>
        <v>51.453081562853399</v>
      </c>
      <c r="V58" s="4">
        <v>0.36372199999999999</v>
      </c>
      <c r="W58" s="4">
        <f t="shared" si="13"/>
        <v>9.2385387999999988</v>
      </c>
      <c r="X58" s="4">
        <v>466</v>
      </c>
      <c r="Y58" s="16"/>
      <c r="Z58" s="16"/>
      <c r="AA58" s="9">
        <v>0.34829700000000002</v>
      </c>
      <c r="AB58" s="10">
        <f t="shared" si="14"/>
        <v>8.8467438000000005</v>
      </c>
      <c r="AC58" s="9">
        <v>208</v>
      </c>
      <c r="AD58" s="16"/>
      <c r="AG58" s="2">
        <v>53</v>
      </c>
      <c r="AH58" s="2">
        <f t="shared" si="12"/>
        <v>0.92502450355699462</v>
      </c>
      <c r="AI58" s="2">
        <f t="shared" si="3"/>
        <v>22.230577955336365</v>
      </c>
      <c r="AJ58" s="3">
        <f t="shared" si="4"/>
        <v>22.230577955336365</v>
      </c>
      <c r="AK58" s="15"/>
    </row>
    <row r="59" spans="5:37" ht="17.399999999999999" x14ac:dyDescent="0.3">
      <c r="E59" s="55">
        <v>1751</v>
      </c>
      <c r="F59" s="55">
        <v>100</v>
      </c>
      <c r="G59" s="55">
        <f t="shared" si="5"/>
        <v>8.3775804095727828</v>
      </c>
      <c r="H59" s="55">
        <v>-57.9</v>
      </c>
      <c r="I59" s="55">
        <v>17.899999999999999</v>
      </c>
      <c r="K59" s="30">
        <f t="shared" si="0"/>
        <v>190.6749632174847</v>
      </c>
      <c r="L59" s="30">
        <f t="shared" si="1"/>
        <v>153.84952486850847</v>
      </c>
      <c r="M59" s="30">
        <f t="shared" si="2"/>
        <v>88.861398419683738</v>
      </c>
      <c r="N59" s="30">
        <f t="shared" si="6"/>
        <v>86.159759971155722</v>
      </c>
      <c r="O59" s="30">
        <f t="shared" si="7"/>
        <v>1.031356151055115</v>
      </c>
      <c r="P59" s="49"/>
      <c r="Q59" s="63">
        <f t="shared" si="8"/>
        <v>11.436741425130638</v>
      </c>
      <c r="R59" s="63">
        <f t="shared" si="9"/>
        <v>11.119434895941106</v>
      </c>
      <c r="S59" s="63">
        <f t="shared" si="10"/>
        <v>0.97225551252804454</v>
      </c>
      <c r="T59" s="64">
        <f t="shared" si="11"/>
        <v>51.449828289845691</v>
      </c>
      <c r="V59" s="4">
        <v>0.36547299999999999</v>
      </c>
      <c r="W59" s="4">
        <f t="shared" si="13"/>
        <v>9.2830141999999984</v>
      </c>
      <c r="X59" s="4">
        <v>468</v>
      </c>
      <c r="Y59" s="16"/>
      <c r="Z59" s="16"/>
      <c r="AA59" s="9">
        <v>0.35196100000000002</v>
      </c>
      <c r="AB59" s="10">
        <f t="shared" si="14"/>
        <v>8.9398093999999997</v>
      </c>
      <c r="AC59" s="9">
        <v>210</v>
      </c>
      <c r="AD59" s="16"/>
      <c r="AG59" s="2">
        <v>54</v>
      </c>
      <c r="AH59" s="2">
        <f t="shared" si="12"/>
        <v>0.94247779607693793</v>
      </c>
      <c r="AI59" s="2">
        <f t="shared" si="3"/>
        <v>22.975537516476582</v>
      </c>
      <c r="AJ59" s="3">
        <f t="shared" si="4"/>
        <v>22.975537516476582</v>
      </c>
      <c r="AK59" s="15"/>
    </row>
    <row r="60" spans="5:37" ht="17.399999999999999" x14ac:dyDescent="0.3">
      <c r="E60" s="55">
        <v>1751</v>
      </c>
      <c r="F60" s="55">
        <v>90</v>
      </c>
      <c r="G60" s="55">
        <f t="shared" si="5"/>
        <v>7.5398223686155044</v>
      </c>
      <c r="H60" s="55">
        <v>-60.7</v>
      </c>
      <c r="I60" s="55">
        <v>17.899999999999999</v>
      </c>
      <c r="K60" s="30">
        <f t="shared" si="0"/>
        <v>193.47496321748469</v>
      </c>
      <c r="L60" s="30">
        <f t="shared" si="1"/>
        <v>153.84952486850847</v>
      </c>
      <c r="M60" s="30">
        <f t="shared" si="2"/>
        <v>88.541517647095091</v>
      </c>
      <c r="N60" s="30">
        <f t="shared" si="6"/>
        <v>86.159759971155722</v>
      </c>
      <c r="O60" s="30">
        <f t="shared" si="7"/>
        <v>1.0276435040758787</v>
      </c>
      <c r="P60" s="49"/>
      <c r="Q60" s="63">
        <f t="shared" si="8"/>
        <v>11.399171535732643</v>
      </c>
      <c r="R60" s="63">
        <f t="shared" si="9"/>
        <v>11.119434895941106</v>
      </c>
      <c r="S60" s="63">
        <f t="shared" si="10"/>
        <v>0.97545991487937045</v>
      </c>
      <c r="T60" s="64">
        <f t="shared" si="11"/>
        <v>51.450204661456311</v>
      </c>
      <c r="V60" s="4">
        <v>0.36704100000000001</v>
      </c>
      <c r="W60" s="4">
        <f t="shared" si="13"/>
        <v>9.3228413999999997</v>
      </c>
      <c r="X60" s="4">
        <v>470</v>
      </c>
      <c r="Y60" s="16"/>
      <c r="Z60" s="16"/>
      <c r="AA60" s="9">
        <v>0.35505399999999998</v>
      </c>
      <c r="AB60" s="10">
        <f t="shared" si="14"/>
        <v>9.0183715999999983</v>
      </c>
      <c r="AC60" s="9">
        <v>212</v>
      </c>
      <c r="AD60" s="16"/>
      <c r="AG60" s="2">
        <v>55</v>
      </c>
      <c r="AH60" s="2">
        <f t="shared" si="12"/>
        <v>0.95993108859688125</v>
      </c>
      <c r="AI60" s="2">
        <f t="shared" si="3"/>
        <v>23.727267976455028</v>
      </c>
      <c r="AJ60" s="3">
        <f t="shared" si="4"/>
        <v>23.727267976455018</v>
      </c>
      <c r="AK60" s="15"/>
    </row>
    <row r="61" spans="5:37" ht="17.399999999999999" x14ac:dyDescent="0.3">
      <c r="E61" s="55">
        <v>1751</v>
      </c>
      <c r="F61" s="55">
        <v>80</v>
      </c>
      <c r="G61" s="55">
        <f t="shared" si="5"/>
        <v>6.7020643276582259</v>
      </c>
      <c r="H61" s="55">
        <v>-60.7</v>
      </c>
      <c r="I61" s="55">
        <v>17.899999999999999</v>
      </c>
      <c r="K61" s="30">
        <f t="shared" si="0"/>
        <v>193.47496321748469</v>
      </c>
      <c r="L61" s="30">
        <f t="shared" si="1"/>
        <v>153.84952486850847</v>
      </c>
      <c r="M61" s="30">
        <f t="shared" si="2"/>
        <v>88.541517647095091</v>
      </c>
      <c r="N61" s="30">
        <f t="shared" si="6"/>
        <v>86.159759971155722</v>
      </c>
      <c r="O61" s="30">
        <f t="shared" si="7"/>
        <v>1.0276435040758787</v>
      </c>
      <c r="P61" s="49"/>
      <c r="Q61" s="63">
        <f t="shared" si="8"/>
        <v>11.399171535732643</v>
      </c>
      <c r="R61" s="63">
        <f t="shared" si="9"/>
        <v>11.119434895941106</v>
      </c>
      <c r="S61" s="63">
        <f t="shared" si="10"/>
        <v>0.97545991487937045</v>
      </c>
      <c r="T61" s="64">
        <f t="shared" si="11"/>
        <v>51.450204661456311</v>
      </c>
      <c r="V61" s="4">
        <v>0.36820199999999997</v>
      </c>
      <c r="W61" s="4">
        <f t="shared" si="13"/>
        <v>9.3523307999999989</v>
      </c>
      <c r="X61" s="4">
        <v>472</v>
      </c>
      <c r="Y61" s="16"/>
      <c r="Z61" s="16"/>
      <c r="AA61" s="9">
        <v>0.35778300000000002</v>
      </c>
      <c r="AB61" s="10">
        <f t="shared" si="14"/>
        <v>9.0876882000000005</v>
      </c>
      <c r="AC61" s="9">
        <v>214</v>
      </c>
      <c r="AD61" s="16"/>
      <c r="AG61" s="2">
        <v>56</v>
      </c>
      <c r="AH61" s="2">
        <f t="shared" si="12"/>
        <v>0.97738438111682457</v>
      </c>
      <c r="AI61" s="2">
        <f t="shared" si="3"/>
        <v>24.485430585310848</v>
      </c>
      <c r="AJ61" s="3">
        <f t="shared" si="4"/>
        <v>24.485430585310844</v>
      </c>
      <c r="AK61" s="15"/>
    </row>
    <row r="62" spans="5:37" ht="17.399999999999999" x14ac:dyDescent="0.3">
      <c r="E62" s="55">
        <v>1751</v>
      </c>
      <c r="F62" s="55">
        <v>70</v>
      </c>
      <c r="G62" s="55">
        <f t="shared" si="5"/>
        <v>5.8643062867009466</v>
      </c>
      <c r="H62" s="55">
        <v>-57.4</v>
      </c>
      <c r="I62" s="55">
        <v>17.899999999999999</v>
      </c>
      <c r="K62" s="30">
        <f t="shared" si="0"/>
        <v>190.1749632174847</v>
      </c>
      <c r="L62" s="30">
        <f t="shared" si="1"/>
        <v>153.84952486850847</v>
      </c>
      <c r="M62" s="30">
        <f t="shared" si="2"/>
        <v>88.910696359958877</v>
      </c>
      <c r="N62" s="30">
        <f t="shared" si="6"/>
        <v>86.159759971155722</v>
      </c>
      <c r="O62" s="30">
        <f t="shared" si="7"/>
        <v>1.0319283200153309</v>
      </c>
      <c r="P62" s="49"/>
      <c r="Q62" s="63">
        <f t="shared" si="8"/>
        <v>11.442531451673021</v>
      </c>
      <c r="R62" s="63">
        <f t="shared" si="9"/>
        <v>11.119434895941106</v>
      </c>
      <c r="S62" s="63">
        <f t="shared" si="10"/>
        <v>0.97176354226365924</v>
      </c>
      <c r="T62" s="64">
        <f t="shared" si="11"/>
        <v>51.449766531171079</v>
      </c>
      <c r="V62" s="4">
        <v>0.36938599999999999</v>
      </c>
      <c r="W62" s="4">
        <f t="shared" si="13"/>
        <v>9.3824043999999986</v>
      </c>
      <c r="X62" s="4">
        <v>474</v>
      </c>
      <c r="Y62" s="16"/>
      <c r="Z62" s="16"/>
      <c r="AA62" s="9">
        <v>0.36014800000000002</v>
      </c>
      <c r="AB62" s="10">
        <f t="shared" si="14"/>
        <v>9.1477591999999994</v>
      </c>
      <c r="AC62" s="9">
        <v>216</v>
      </c>
      <c r="AD62" s="16"/>
      <c r="AG62" s="2">
        <v>57</v>
      </c>
      <c r="AH62" s="2">
        <f t="shared" si="12"/>
        <v>0.99483767363676778</v>
      </c>
      <c r="AI62" s="2">
        <f t="shared" si="3"/>
        <v>25.249685574515762</v>
      </c>
      <c r="AJ62" s="3">
        <f t="shared" si="4"/>
        <v>25.249685574515773</v>
      </c>
      <c r="AK62" s="15"/>
    </row>
    <row r="63" spans="5:37" ht="17.399999999999999" x14ac:dyDescent="0.3">
      <c r="E63" s="55">
        <v>1751</v>
      </c>
      <c r="F63" s="55">
        <v>60</v>
      </c>
      <c r="G63" s="55">
        <f t="shared" si="5"/>
        <v>5.026548245743669</v>
      </c>
      <c r="H63" s="55">
        <v>-53.1</v>
      </c>
      <c r="I63" s="55">
        <v>17.5</v>
      </c>
      <c r="K63" s="30">
        <f t="shared" si="0"/>
        <v>185.87496321748469</v>
      </c>
      <c r="L63" s="30">
        <f t="shared" si="1"/>
        <v>153.44952486850846</v>
      </c>
      <c r="M63" s="30">
        <f t="shared" si="2"/>
        <v>89.236929765021813</v>
      </c>
      <c r="N63" s="30">
        <f t="shared" si="6"/>
        <v>86.059603925249775</v>
      </c>
      <c r="O63" s="30">
        <f t="shared" si="7"/>
        <v>1.0369200611535678</v>
      </c>
      <c r="P63" s="49"/>
      <c r="Q63" s="63">
        <f t="shared" si="8"/>
        <v>11.480847455623366</v>
      </c>
      <c r="R63" s="63">
        <f t="shared" si="9"/>
        <v>11.107671601958865</v>
      </c>
      <c r="S63" s="63">
        <f t="shared" si="10"/>
        <v>0.96749579200429858</v>
      </c>
      <c r="T63" s="64">
        <f t="shared" si="11"/>
        <v>51.433767913016148</v>
      </c>
      <c r="V63" s="4">
        <v>0.37037300000000001</v>
      </c>
      <c r="W63" s="4">
        <f t="shared" si="13"/>
        <v>9.4074741999999993</v>
      </c>
      <c r="X63" s="4">
        <v>476</v>
      </c>
      <c r="Y63" s="16"/>
      <c r="Z63" s="16"/>
      <c r="AA63" s="9">
        <v>0.36214800000000003</v>
      </c>
      <c r="AB63" s="10">
        <f t="shared" si="14"/>
        <v>9.1985592</v>
      </c>
      <c r="AC63" s="9">
        <v>218</v>
      </c>
      <c r="AD63" s="16"/>
      <c r="AG63" s="2">
        <v>58</v>
      </c>
      <c r="AH63" s="2">
        <f t="shared" si="12"/>
        <v>1.0122909661567112</v>
      </c>
      <c r="AI63" s="2">
        <f t="shared" si="3"/>
        <v>26.019692408350714</v>
      </c>
      <c r="AJ63" s="3">
        <f t="shared" si="4"/>
        <v>26.019692408350711</v>
      </c>
      <c r="AK63" s="15"/>
    </row>
    <row r="64" spans="5:37" ht="17.399999999999999" x14ac:dyDescent="0.3">
      <c r="E64" s="55">
        <v>1751</v>
      </c>
      <c r="F64" s="55">
        <v>50</v>
      </c>
      <c r="G64" s="55">
        <f t="shared" si="5"/>
        <v>4.1887902047863914</v>
      </c>
      <c r="H64" s="55">
        <v>-44.1</v>
      </c>
      <c r="I64" s="55">
        <v>14.8</v>
      </c>
      <c r="K64" s="30">
        <f t="shared" si="0"/>
        <v>176.87496321748469</v>
      </c>
      <c r="L64" s="30">
        <f t="shared" si="1"/>
        <v>150.74952486850847</v>
      </c>
      <c r="M64" s="30">
        <f t="shared" si="2"/>
        <v>89.3538660560138</v>
      </c>
      <c r="N64" s="30">
        <f t="shared" si="6"/>
        <v>85.343400777560348</v>
      </c>
      <c r="O64" s="30">
        <f t="shared" si="7"/>
        <v>1.0469920959548631</v>
      </c>
      <c r="P64" s="49"/>
      <c r="Q64" s="63">
        <f t="shared" si="8"/>
        <v>11.494581583760008</v>
      </c>
      <c r="R64" s="63">
        <f t="shared" si="9"/>
        <v>11.023553782599368</v>
      </c>
      <c r="S64" s="63">
        <f t="shared" si="10"/>
        <v>0.95902175318620331</v>
      </c>
      <c r="T64" s="64">
        <f t="shared" si="11"/>
        <v>51.321503304943086</v>
      </c>
      <c r="V64" s="4">
        <v>0.37116399999999999</v>
      </c>
      <c r="W64" s="4">
        <f t="shared" si="13"/>
        <v>9.4275655999999994</v>
      </c>
      <c r="X64" s="4">
        <v>478</v>
      </c>
      <c r="Y64" s="16"/>
      <c r="Z64" s="16"/>
      <c r="AA64" s="9">
        <v>0.36302400000000001</v>
      </c>
      <c r="AB64" s="10">
        <f t="shared" si="14"/>
        <v>9.2208095999999991</v>
      </c>
      <c r="AC64" s="9">
        <v>220</v>
      </c>
      <c r="AD64" s="16"/>
      <c r="AG64" s="2">
        <v>59</v>
      </c>
      <c r="AH64" s="2">
        <f t="shared" si="12"/>
        <v>1.0297442586766543</v>
      </c>
      <c r="AI64" s="2">
        <f t="shared" si="3"/>
        <v>26.795110035722949</v>
      </c>
      <c r="AJ64" s="3">
        <f t="shared" si="4"/>
        <v>26.795110035722935</v>
      </c>
      <c r="AK64" s="15"/>
    </row>
    <row r="65" spans="5:37" ht="17.399999999999999" x14ac:dyDescent="0.3">
      <c r="E65" s="55">
        <v>1751</v>
      </c>
      <c r="F65" s="55">
        <v>40</v>
      </c>
      <c r="G65" s="55">
        <f t="shared" si="5"/>
        <v>3.351032163829113</v>
      </c>
      <c r="H65" s="55">
        <v>-35.799999999999997</v>
      </c>
      <c r="I65" s="55">
        <v>12.3</v>
      </c>
      <c r="K65" s="30">
        <f t="shared" si="0"/>
        <v>168.57496321748471</v>
      </c>
      <c r="L65" s="30">
        <f t="shared" si="1"/>
        <v>148.24952486850847</v>
      </c>
      <c r="M65" s="30">
        <f t="shared" si="2"/>
        <v>88.783000187599455</v>
      </c>
      <c r="N65" s="30">
        <f t="shared" si="6"/>
        <v>84.617829716264225</v>
      </c>
      <c r="O65" s="30">
        <f t="shared" si="7"/>
        <v>1.0492233195450846</v>
      </c>
      <c r="P65" s="49"/>
      <c r="Q65" s="63">
        <f t="shared" si="8"/>
        <v>11.427533579080473</v>
      </c>
      <c r="R65" s="63">
        <f t="shared" si="9"/>
        <v>10.938335704930362</v>
      </c>
      <c r="S65" s="63">
        <f t="shared" si="10"/>
        <v>0.95719129847532025</v>
      </c>
      <c r="T65" s="64">
        <f t="shared" si="11"/>
        <v>51.207705547408409</v>
      </c>
      <c r="V65" s="4">
        <v>0.37175900000000001</v>
      </c>
      <c r="W65" s="4">
        <f t="shared" si="13"/>
        <v>9.4426785999999989</v>
      </c>
      <c r="X65" s="4">
        <v>480</v>
      </c>
      <c r="Y65" s="16"/>
      <c r="Z65" s="16"/>
      <c r="AA65" s="9">
        <v>0.36464800000000003</v>
      </c>
      <c r="AB65" s="10">
        <f t="shared" si="14"/>
        <v>9.2620591999999995</v>
      </c>
      <c r="AC65" s="9">
        <v>222</v>
      </c>
      <c r="AD65" s="16"/>
      <c r="AG65" s="2">
        <v>60</v>
      </c>
      <c r="AH65" s="2">
        <f t="shared" si="12"/>
        <v>1.0471975511965976</v>
      </c>
      <c r="AI65" s="2">
        <f t="shared" si="3"/>
        <v>27.575597142094043</v>
      </c>
      <c r="AJ65" s="3">
        <f t="shared" si="4"/>
        <v>27.575597142094043</v>
      </c>
      <c r="AK65" s="15"/>
    </row>
    <row r="66" spans="5:37" ht="17.399999999999999" x14ac:dyDescent="0.3">
      <c r="E66" s="55">
        <v>1751</v>
      </c>
      <c r="F66" s="55">
        <v>30</v>
      </c>
      <c r="G66" s="55">
        <f t="shared" si="5"/>
        <v>2.5132741228718345</v>
      </c>
      <c r="H66" s="55">
        <v>-26.3</v>
      </c>
      <c r="I66" s="55">
        <v>7.5</v>
      </c>
      <c r="K66" s="30">
        <f t="shared" si="0"/>
        <v>159.07496321748471</v>
      </c>
      <c r="L66" s="30">
        <f t="shared" si="1"/>
        <v>143.44952486850846</v>
      </c>
      <c r="M66" s="30">
        <f t="shared" si="2"/>
        <v>87.327411690425308</v>
      </c>
      <c r="N66" s="30">
        <f t="shared" si="6"/>
        <v>83.056312945419606</v>
      </c>
      <c r="O66" s="30">
        <f t="shared" si="7"/>
        <v>1.0514241313337911</v>
      </c>
      <c r="P66" s="49"/>
      <c r="Q66" s="63">
        <f t="shared" si="8"/>
        <v>11.256575198539885</v>
      </c>
      <c r="R66" s="63">
        <f t="shared" si="9"/>
        <v>10.754936084193575</v>
      </c>
      <c r="S66" s="63">
        <f t="shared" si="10"/>
        <v>0.95543590252820609</v>
      </c>
      <c r="T66" s="64">
        <f t="shared" si="11"/>
        <v>50.959244998547334</v>
      </c>
      <c r="V66" s="4">
        <v>0.37215799999999999</v>
      </c>
      <c r="W66" s="4">
        <f t="shared" si="13"/>
        <v>9.4528131999999996</v>
      </c>
      <c r="X66" s="4">
        <v>482</v>
      </c>
      <c r="Y66" s="16"/>
      <c r="Z66" s="16"/>
      <c r="AA66" s="9">
        <v>0.36617100000000002</v>
      </c>
      <c r="AB66" s="10">
        <f t="shared" si="14"/>
        <v>9.3007434</v>
      </c>
      <c r="AC66" s="9">
        <v>224</v>
      </c>
      <c r="AD66" s="16"/>
      <c r="AG66" s="2">
        <v>61</v>
      </c>
      <c r="AH66" s="2">
        <f t="shared" si="12"/>
        <v>1.064650843716541</v>
      </c>
      <c r="AI66" s="2">
        <f t="shared" si="3"/>
        <v>28.360812401179825</v>
      </c>
      <c r="AJ66" s="3">
        <f t="shared" si="4"/>
        <v>28.360812401179828</v>
      </c>
      <c r="AK66" s="15"/>
    </row>
    <row r="67" spans="5:37" ht="17.399999999999999" x14ac:dyDescent="0.3">
      <c r="E67" s="55">
        <v>1751</v>
      </c>
      <c r="F67" s="55">
        <v>20</v>
      </c>
      <c r="G67" s="55">
        <f t="shared" si="5"/>
        <v>1.6755160819145565</v>
      </c>
      <c r="H67" s="55">
        <v>-15.7</v>
      </c>
      <c r="I67" s="55">
        <v>0.2</v>
      </c>
      <c r="K67" s="30">
        <f t="shared" si="0"/>
        <v>148.47496321748469</v>
      </c>
      <c r="L67" s="30">
        <f t="shared" si="1"/>
        <v>136.14952486850845</v>
      </c>
      <c r="M67" s="30">
        <f t="shared" si="2"/>
        <v>84.685722169536092</v>
      </c>
      <c r="N67" s="30">
        <f t="shared" si="6"/>
        <v>80.257343038544505</v>
      </c>
      <c r="O67" s="30">
        <f t="shared" si="7"/>
        <v>1.0551772456367614</v>
      </c>
      <c r="P67" s="49"/>
      <c r="Q67" s="63">
        <f t="shared" si="8"/>
        <v>10.946309650784439</v>
      </c>
      <c r="R67" s="63">
        <f t="shared" si="9"/>
        <v>10.426198007882743</v>
      </c>
      <c r="S67" s="63">
        <f t="shared" si="10"/>
        <v>0.9524852064764654</v>
      </c>
      <c r="T67" s="64">
        <f t="shared" si="11"/>
        <v>50.499823941709629</v>
      </c>
      <c r="V67" s="4">
        <v>0.37160599999999999</v>
      </c>
      <c r="W67" s="4">
        <f t="shared" si="13"/>
        <v>9.4387923999999988</v>
      </c>
      <c r="X67" s="4">
        <v>484</v>
      </c>
      <c r="Y67" s="16"/>
      <c r="Z67" s="16"/>
      <c r="AA67" s="9">
        <v>0.36758999999999997</v>
      </c>
      <c r="AB67" s="10">
        <f t="shared" si="14"/>
        <v>9.3367859999999983</v>
      </c>
      <c r="AC67" s="9">
        <v>226</v>
      </c>
      <c r="AD67" s="16"/>
      <c r="AG67" s="2">
        <v>62</v>
      </c>
      <c r="AH67" s="2">
        <f t="shared" si="12"/>
        <v>1.0821041362364843</v>
      </c>
      <c r="AI67" s="2">
        <f t="shared" si="3"/>
        <v>29.15041472607556</v>
      </c>
      <c r="AJ67" s="3">
        <f t="shared" si="4"/>
        <v>29.15041472607555</v>
      </c>
      <c r="AK67" s="15"/>
    </row>
    <row r="68" spans="5:37" ht="17.399999999999999" x14ac:dyDescent="0.3">
      <c r="E68" s="55">
        <v>1751</v>
      </c>
      <c r="F68" s="55">
        <v>16</v>
      </c>
      <c r="G68" s="55">
        <f t="shared" si="5"/>
        <v>1.3404128655316452</v>
      </c>
      <c r="H68" s="55">
        <v>-12.3</v>
      </c>
      <c r="I68" s="55">
        <v>0.2</v>
      </c>
      <c r="K68" s="30">
        <f t="shared" si="0"/>
        <v>145.07496321748471</v>
      </c>
      <c r="L68" s="30">
        <f t="shared" si="1"/>
        <v>136.14952486850845</v>
      </c>
      <c r="M68" s="30">
        <f t="shared" si="2"/>
        <v>83.609900933182871</v>
      </c>
      <c r="N68" s="30">
        <f t="shared" si="6"/>
        <v>80.257343038544505</v>
      </c>
      <c r="O68" s="30">
        <f t="shared" si="7"/>
        <v>1.0417726000850571</v>
      </c>
      <c r="P68" s="49"/>
      <c r="Q68" s="63">
        <f t="shared" si="8"/>
        <v>10.819954807588591</v>
      </c>
      <c r="R68" s="63">
        <f t="shared" si="9"/>
        <v>10.426198007882743</v>
      </c>
      <c r="S68" s="63">
        <f t="shared" si="10"/>
        <v>0.96360827686362549</v>
      </c>
      <c r="T68" s="64">
        <f t="shared" si="11"/>
        <v>50.501900036788292</v>
      </c>
      <c r="V68" s="4">
        <v>0.37176799999999999</v>
      </c>
      <c r="W68" s="4">
        <f t="shared" si="13"/>
        <v>9.4429071999999987</v>
      </c>
      <c r="X68" s="4">
        <v>486</v>
      </c>
      <c r="Y68" s="16"/>
      <c r="Z68" s="16"/>
      <c r="AA68" s="9">
        <v>0.36890699999999998</v>
      </c>
      <c r="AB68" s="10">
        <f t="shared" si="14"/>
        <v>9.3702378</v>
      </c>
      <c r="AC68" s="9">
        <v>228</v>
      </c>
      <c r="AD68" s="16"/>
      <c r="AG68" s="2">
        <v>63</v>
      </c>
      <c r="AH68" s="2">
        <f t="shared" si="12"/>
        <v>1.0995574287564276</v>
      </c>
      <c r="AI68" s="2">
        <f t="shared" si="3"/>
        <v>29.944063519452246</v>
      </c>
      <c r="AJ68" s="3">
        <f t="shared" si="4"/>
        <v>29.944063519452254</v>
      </c>
      <c r="AK68" s="15"/>
    </row>
    <row r="69" spans="5:37" ht="17.399999999999999" x14ac:dyDescent="0.3">
      <c r="E69" s="55">
        <v>1751</v>
      </c>
      <c r="F69" s="55">
        <v>10</v>
      </c>
      <c r="G69" s="55">
        <f t="shared" si="5"/>
        <v>0.83775804095727824</v>
      </c>
      <c r="H69" s="55">
        <v>-8.1</v>
      </c>
      <c r="I69" s="55">
        <v>0.2</v>
      </c>
      <c r="K69" s="30">
        <f t="shared" ref="K69:K132" si="15">180-($Y$6+H69)</f>
        <v>140.87496321748469</v>
      </c>
      <c r="L69" s="30">
        <f t="shared" ref="L69:L132" si="16">IF(180+$AD$5+I69&gt;180,180,180+$AD$5+I69)</f>
        <v>136.14952486850845</v>
      </c>
      <c r="M69" s="30">
        <f t="shared" ref="M69:M132" si="17">$C$6*(SQRT((1+(1/$C$9))^2-($C$10/$C$9)^2)-COS(K69*PI()/180)-(1/$C$9)*SQRT(1-($C$9*SIN(K69*PI()/180)-$C$10)^2))</f>
        <v>82.127515891166766</v>
      </c>
      <c r="N69" s="30">
        <f t="shared" si="6"/>
        <v>80.257343038544505</v>
      </c>
      <c r="O69" s="30">
        <f t="shared" si="7"/>
        <v>1.0233022024131062</v>
      </c>
      <c r="P69" s="49"/>
      <c r="Q69" s="63">
        <f t="shared" si="8"/>
        <v>10.645849181848444</v>
      </c>
      <c r="R69" s="63">
        <f t="shared" si="9"/>
        <v>10.426198007882743</v>
      </c>
      <c r="S69" s="63">
        <f t="shared" si="10"/>
        <v>0.97936743511826052</v>
      </c>
      <c r="T69" s="64">
        <f t="shared" si="11"/>
        <v>50.503925384141404</v>
      </c>
      <c r="V69" s="4">
        <v>0.37181599999999998</v>
      </c>
      <c r="W69" s="4">
        <f t="shared" si="13"/>
        <v>9.4441263999999983</v>
      </c>
      <c r="X69" s="4">
        <v>488</v>
      </c>
      <c r="Y69" s="16"/>
      <c r="Z69" s="16"/>
      <c r="AA69" s="9">
        <v>0.37037399999999998</v>
      </c>
      <c r="AB69" s="10">
        <f t="shared" si="14"/>
        <v>9.4074995999999995</v>
      </c>
      <c r="AC69" s="9">
        <v>230</v>
      </c>
      <c r="AD69" s="16"/>
      <c r="AG69" s="2">
        <v>64</v>
      </c>
      <c r="AH69" s="2">
        <f t="shared" si="12"/>
        <v>1.1170107212763709</v>
      </c>
      <c r="AI69" s="2">
        <f t="shared" ref="AI69:AI132" si="18">$C$6*(SQRT((1+(1/$C$9))^2-($C$10/$C$9)^2)-COS(AH69)-(1/$C$9)*SQRT(1-($C$9*SIN(AH69)-$C$10)^2))</f>
        <v>30.741418922463684</v>
      </c>
      <c r="AJ69" s="3">
        <f t="shared" ref="AJ69:AJ132" si="19">$C$6*((1-COS(AH69))+(1/$C$9)*(1-SQRT(1-$C$9^2*SIN(AH69)^2)))</f>
        <v>30.741418922463684</v>
      </c>
      <c r="AK69" s="15"/>
    </row>
    <row r="70" spans="5:37" ht="17.399999999999999" x14ac:dyDescent="0.3">
      <c r="E70" s="55">
        <v>2001</v>
      </c>
      <c r="F70" s="55">
        <v>10</v>
      </c>
      <c r="G70" s="55">
        <f t="shared" ref="G70:G133" si="20">2*PI()*F70/(0.0015*0.5)*10^-5</f>
        <v>0.83775804095727824</v>
      </c>
      <c r="H70" s="55">
        <v>-7.7</v>
      </c>
      <c r="I70" s="55">
        <v>0.3</v>
      </c>
      <c r="K70" s="30">
        <f t="shared" si="15"/>
        <v>140.47496321748469</v>
      </c>
      <c r="L70" s="30">
        <f t="shared" si="16"/>
        <v>136.24952486850847</v>
      </c>
      <c r="M70" s="30">
        <f t="shared" si="17"/>
        <v>81.977499101653436</v>
      </c>
      <c r="N70" s="30">
        <f t="shared" ref="N70:N133" si="21">$C$6*(SQRT((1+(1/$C$9))^2-($C$10/$C$9)^2)-COS(L70*PI()/180)-(1/$C$9)*SQRT(1-($C$9*SIN(L70*PI()/180)-$C$10)^2))</f>
        <v>80.299132174815398</v>
      </c>
      <c r="O70" s="30">
        <f t="shared" ref="O70:O133" si="22">M70/N70</f>
        <v>1.0209014329467987</v>
      </c>
      <c r="P70" s="49"/>
      <c r="Q70" s="63">
        <f t="shared" ref="Q70:Q133" si="23">(PI()/4*$C$12^2*M70+$C$15)/$C$15</f>
        <v>10.628229760261309</v>
      </c>
      <c r="R70" s="63">
        <f t="shared" ref="R70:R133" si="24">(PI()/4*$C$12^2*N70+$C$15)/$C$15</f>
        <v>10.431106127914559</v>
      </c>
      <c r="S70" s="63">
        <f t="shared" ref="S70:S133" si="25">R70/Q70</f>
        <v>0.98145282546640167</v>
      </c>
      <c r="T70" s="64">
        <f t="shared" ref="T70:T133" si="26">(1-(1/R70^0.3)*(1+(R70^1.3)/(9.3*(Q70-1))*(1-1.3*((R70/Q70)^0.3)+0.3*((R70/Q70)^1.3))))*100</f>
        <v>50.511099124919333</v>
      </c>
      <c r="V70" s="4">
        <v>0.371751</v>
      </c>
      <c r="W70" s="4">
        <f t="shared" si="13"/>
        <v>9.4424753999999993</v>
      </c>
      <c r="X70" s="4">
        <v>490</v>
      </c>
      <c r="Y70" s="16"/>
      <c r="Z70" s="16"/>
      <c r="AA70" s="9">
        <v>0.37137399999999998</v>
      </c>
      <c r="AB70" s="10">
        <f t="shared" si="14"/>
        <v>9.4328995999999989</v>
      </c>
      <c r="AC70" s="9">
        <v>232</v>
      </c>
      <c r="AD70" s="16"/>
      <c r="AG70" s="2">
        <v>65</v>
      </c>
      <c r="AH70" s="2">
        <f t="shared" ref="AH70:AH133" si="27">AG70*PI()/180</f>
        <v>1.1344640137963142</v>
      </c>
      <c r="AI70" s="2">
        <f t="shared" si="18"/>
        <v>31.542142061997524</v>
      </c>
      <c r="AJ70" s="3">
        <f t="shared" si="19"/>
        <v>31.542142061997524</v>
      </c>
      <c r="AK70" s="15"/>
    </row>
    <row r="71" spans="5:37" ht="17.399999999999999" x14ac:dyDescent="0.3">
      <c r="E71" s="55">
        <v>2001</v>
      </c>
      <c r="F71" s="55">
        <v>15</v>
      </c>
      <c r="G71" s="55">
        <f t="shared" si="20"/>
        <v>1.2566370614359172</v>
      </c>
      <c r="H71" s="55">
        <v>-11.4</v>
      </c>
      <c r="I71" s="55">
        <v>0.2</v>
      </c>
      <c r="K71" s="30">
        <f t="shared" si="15"/>
        <v>144.1749632174847</v>
      </c>
      <c r="L71" s="30">
        <f t="shared" si="16"/>
        <v>136.14952486850845</v>
      </c>
      <c r="M71" s="30">
        <f t="shared" si="17"/>
        <v>83.306519463259917</v>
      </c>
      <c r="N71" s="30">
        <f t="shared" si="21"/>
        <v>80.257343038544505</v>
      </c>
      <c r="O71" s="30">
        <f t="shared" si="22"/>
        <v>1.0379924915188261</v>
      </c>
      <c r="P71" s="49"/>
      <c r="Q71" s="63">
        <f t="shared" si="23"/>
        <v>10.784322755752003</v>
      </c>
      <c r="R71" s="63">
        <f t="shared" si="24"/>
        <v>10.426198007882743</v>
      </c>
      <c r="S71" s="63">
        <f t="shared" si="25"/>
        <v>0.9667920966406307</v>
      </c>
      <c r="T71" s="64">
        <f t="shared" si="26"/>
        <v>50.502396662053648</v>
      </c>
      <c r="V71" s="4">
        <v>0.37157299999999999</v>
      </c>
      <c r="W71" s="4">
        <f t="shared" si="13"/>
        <v>9.4379541999999983</v>
      </c>
      <c r="X71" s="4">
        <v>492</v>
      </c>
      <c r="Y71" s="16"/>
      <c r="Z71" s="16"/>
      <c r="AA71" s="9">
        <v>0.37218299999999999</v>
      </c>
      <c r="AB71" s="10">
        <f t="shared" si="14"/>
        <v>9.4534481999999986</v>
      </c>
      <c r="AC71" s="9">
        <v>234</v>
      </c>
      <c r="AD71" s="16"/>
      <c r="AG71" s="2">
        <v>66</v>
      </c>
      <c r="AH71" s="2">
        <f t="shared" si="27"/>
        <v>1.1519173063162575</v>
      </c>
      <c r="AI71" s="2">
        <f t="shared" si="18"/>
        <v>32.34589529590032</v>
      </c>
      <c r="AJ71" s="3">
        <f t="shared" si="19"/>
        <v>32.34589529590032</v>
      </c>
      <c r="AK71" s="15"/>
    </row>
    <row r="72" spans="5:37" ht="17.399999999999999" x14ac:dyDescent="0.3">
      <c r="E72" s="55">
        <v>2001</v>
      </c>
      <c r="F72" s="55">
        <v>20</v>
      </c>
      <c r="G72" s="55">
        <f t="shared" si="20"/>
        <v>1.6755160819145565</v>
      </c>
      <c r="H72" s="55">
        <v>-14.9</v>
      </c>
      <c r="I72" s="55">
        <v>0.2</v>
      </c>
      <c r="K72" s="30">
        <f t="shared" si="15"/>
        <v>147.6749632174847</v>
      </c>
      <c r="L72" s="30">
        <f t="shared" si="16"/>
        <v>136.14952486850845</v>
      </c>
      <c r="M72" s="30">
        <f t="shared" si="17"/>
        <v>84.442586885048598</v>
      </c>
      <c r="N72" s="30">
        <f t="shared" si="21"/>
        <v>80.257343038544505</v>
      </c>
      <c r="O72" s="30">
        <f t="shared" si="22"/>
        <v>1.0521477996660578</v>
      </c>
      <c r="P72" s="49"/>
      <c r="Q72" s="63">
        <f t="shared" si="23"/>
        <v>10.917753493210405</v>
      </c>
      <c r="R72" s="63">
        <f t="shared" si="24"/>
        <v>10.426198007882743</v>
      </c>
      <c r="S72" s="63">
        <f t="shared" si="25"/>
        <v>0.9549764989992352</v>
      </c>
      <c r="T72" s="64">
        <f t="shared" si="26"/>
        <v>50.500334637948626</v>
      </c>
      <c r="V72" s="4">
        <v>0.37128100000000003</v>
      </c>
      <c r="W72" s="4">
        <f t="shared" si="13"/>
        <v>9.4305374000000004</v>
      </c>
      <c r="X72" s="4">
        <v>494</v>
      </c>
      <c r="Y72" s="16"/>
      <c r="Z72" s="16"/>
      <c r="AA72" s="9">
        <v>0.37280200000000002</v>
      </c>
      <c r="AB72" s="10">
        <f t="shared" si="14"/>
        <v>9.4691708000000006</v>
      </c>
      <c r="AC72" s="9">
        <v>236</v>
      </c>
      <c r="AD72" s="16"/>
      <c r="AG72" s="2">
        <v>67</v>
      </c>
      <c r="AH72" s="2">
        <f t="shared" si="27"/>
        <v>1.1693705988362006</v>
      </c>
      <c r="AI72" s="2">
        <f t="shared" si="18"/>
        <v>33.152342455801957</v>
      </c>
      <c r="AJ72" s="3">
        <f t="shared" si="19"/>
        <v>33.152342455801957</v>
      </c>
      <c r="AK72" s="15"/>
    </row>
    <row r="73" spans="5:37" ht="17.399999999999999" x14ac:dyDescent="0.3">
      <c r="E73" s="55">
        <v>2001</v>
      </c>
      <c r="F73" s="55">
        <v>30</v>
      </c>
      <c r="G73" s="55">
        <f t="shared" si="20"/>
        <v>2.5132741228718345</v>
      </c>
      <c r="H73" s="55">
        <v>-25.7</v>
      </c>
      <c r="I73" s="55">
        <v>7</v>
      </c>
      <c r="K73" s="30">
        <f t="shared" si="15"/>
        <v>158.47496321748469</v>
      </c>
      <c r="L73" s="30">
        <f t="shared" si="16"/>
        <v>142.94952486850846</v>
      </c>
      <c r="M73" s="30">
        <f t="shared" si="17"/>
        <v>87.206610272415432</v>
      </c>
      <c r="N73" s="30">
        <f t="shared" si="21"/>
        <v>82.880916234192426</v>
      </c>
      <c r="O73" s="30">
        <f t="shared" si="22"/>
        <v>1.0521916773458453</v>
      </c>
      <c r="P73" s="49"/>
      <c r="Q73" s="63">
        <f t="shared" si="23"/>
        <v>11.242387112532013</v>
      </c>
      <c r="R73" s="63">
        <f t="shared" si="24"/>
        <v>10.7343357993179</v>
      </c>
      <c r="S73" s="63">
        <f t="shared" si="25"/>
        <v>0.9548093026748935</v>
      </c>
      <c r="T73" s="64">
        <f t="shared" si="26"/>
        <v>50.930906998186167</v>
      </c>
      <c r="V73" s="4">
        <v>0.37087599999999998</v>
      </c>
      <c r="W73" s="4">
        <f t="shared" si="13"/>
        <v>9.4202503999999987</v>
      </c>
      <c r="X73" s="4">
        <v>496</v>
      </c>
      <c r="Y73" s="16"/>
      <c r="Z73" s="16"/>
      <c r="AA73" s="9">
        <v>0.37323099999999998</v>
      </c>
      <c r="AB73" s="10">
        <f t="shared" si="14"/>
        <v>9.4800673999999994</v>
      </c>
      <c r="AC73" s="9">
        <v>238</v>
      </c>
      <c r="AD73" s="16"/>
      <c r="AG73" s="2">
        <v>68</v>
      </c>
      <c r="AH73" s="2">
        <f t="shared" si="27"/>
        <v>1.1868238913561442</v>
      </c>
      <c r="AI73" s="2">
        <f t="shared" si="18"/>
        <v>33.961149087162852</v>
      </c>
      <c r="AJ73" s="3">
        <f t="shared" si="19"/>
        <v>33.961149087162852</v>
      </c>
      <c r="AK73" s="15"/>
    </row>
    <row r="74" spans="5:37" ht="17.399999999999999" x14ac:dyDescent="0.3">
      <c r="E74" s="55">
        <v>2001</v>
      </c>
      <c r="F74" s="55">
        <v>40</v>
      </c>
      <c r="G74" s="55">
        <f t="shared" si="20"/>
        <v>3.351032163829113</v>
      </c>
      <c r="H74" s="55">
        <v>-34.9</v>
      </c>
      <c r="I74" s="55">
        <v>11.8</v>
      </c>
      <c r="K74" s="30">
        <f t="shared" si="15"/>
        <v>167.6749632174847</v>
      </c>
      <c r="L74" s="30">
        <f t="shared" si="16"/>
        <v>147.74952486850847</v>
      </c>
      <c r="M74" s="30">
        <f t="shared" si="17"/>
        <v>88.681889871361079</v>
      </c>
      <c r="N74" s="30">
        <f t="shared" si="21"/>
        <v>84.465507584676828</v>
      </c>
      <c r="O74" s="30">
        <f t="shared" si="22"/>
        <v>1.0499183916281722</v>
      </c>
      <c r="P74" s="49"/>
      <c r="Q74" s="63">
        <f t="shared" si="23"/>
        <v>11.41565820636791</v>
      </c>
      <c r="R74" s="63">
        <f t="shared" si="24"/>
        <v>10.92044552169023</v>
      </c>
      <c r="S74" s="63">
        <f t="shared" si="25"/>
        <v>0.95661987458581765</v>
      </c>
      <c r="T74" s="64">
        <f t="shared" si="26"/>
        <v>51.183631812266619</v>
      </c>
      <c r="V74" s="4">
        <v>0.37280600000000003</v>
      </c>
      <c r="W74" s="4">
        <f t="shared" si="13"/>
        <v>9.4692723999999995</v>
      </c>
      <c r="X74" s="4">
        <v>498</v>
      </c>
      <c r="Y74" s="16"/>
      <c r="Z74" s="16"/>
      <c r="AA74" s="9">
        <v>0.37332900000000002</v>
      </c>
      <c r="AB74" s="10">
        <f t="shared" si="14"/>
        <v>9.4825566000000006</v>
      </c>
      <c r="AC74" s="9">
        <v>240</v>
      </c>
      <c r="AD74" s="16"/>
      <c r="AG74" s="2">
        <v>69</v>
      </c>
      <c r="AH74" s="2">
        <f t="shared" si="27"/>
        <v>1.2042771838760873</v>
      </c>
      <c r="AI74" s="2">
        <f t="shared" si="18"/>
        <v>34.771982686166417</v>
      </c>
      <c r="AJ74" s="3">
        <f t="shared" si="19"/>
        <v>34.771982686166432</v>
      </c>
      <c r="AK74" s="15"/>
    </row>
    <row r="75" spans="5:37" ht="17.399999999999999" x14ac:dyDescent="0.3">
      <c r="E75" s="55">
        <v>2001</v>
      </c>
      <c r="F75" s="55">
        <v>50</v>
      </c>
      <c r="G75" s="55">
        <f t="shared" si="20"/>
        <v>4.1887902047863914</v>
      </c>
      <c r="H75" s="55">
        <v>-41.9</v>
      </c>
      <c r="I75" s="55">
        <v>13.9</v>
      </c>
      <c r="K75" s="30">
        <f t="shared" si="15"/>
        <v>174.6749632174847</v>
      </c>
      <c r="L75" s="30">
        <f t="shared" si="16"/>
        <v>149.84952486850847</v>
      </c>
      <c r="M75" s="30">
        <f t="shared" si="17"/>
        <v>89.26603350257983</v>
      </c>
      <c r="N75" s="30">
        <f t="shared" si="21"/>
        <v>85.08911316034208</v>
      </c>
      <c r="O75" s="30">
        <f t="shared" si="22"/>
        <v>1.0490887751335092</v>
      </c>
      <c r="P75" s="49"/>
      <c r="Q75" s="63">
        <f t="shared" si="23"/>
        <v>11.4842656798332</v>
      </c>
      <c r="R75" s="63">
        <f t="shared" si="24"/>
        <v>10.993687787288499</v>
      </c>
      <c r="S75" s="63">
        <f t="shared" si="25"/>
        <v>0.9572826068099265</v>
      </c>
      <c r="T75" s="64">
        <f t="shared" si="26"/>
        <v>51.281548076254268</v>
      </c>
      <c r="V75" s="4">
        <v>0.371894</v>
      </c>
      <c r="W75" s="4">
        <f t="shared" ref="W75:W138" si="28">V75*25.4</f>
        <v>9.4461075999999995</v>
      </c>
      <c r="X75" s="4">
        <v>500</v>
      </c>
      <c r="Y75" s="16"/>
      <c r="Z75" s="16"/>
      <c r="AA75" s="9">
        <v>0.37343399999999999</v>
      </c>
      <c r="AB75" s="10">
        <f t="shared" ref="AB75:AB138" si="29">AA75*25.4</f>
        <v>9.4852235999999994</v>
      </c>
      <c r="AC75" s="9">
        <v>242</v>
      </c>
      <c r="AD75" s="16"/>
      <c r="AG75" s="2">
        <v>70</v>
      </c>
      <c r="AH75" s="2">
        <f t="shared" si="27"/>
        <v>1.2217304763960306</v>
      </c>
      <c r="AI75" s="2">
        <f t="shared" si="18"/>
        <v>35.58451293307899</v>
      </c>
      <c r="AJ75" s="3">
        <f t="shared" si="19"/>
        <v>35.584512933078997</v>
      </c>
      <c r="AK75" s="15"/>
    </row>
    <row r="76" spans="5:37" ht="17.399999999999999" x14ac:dyDescent="0.3">
      <c r="E76" s="55">
        <v>2001</v>
      </c>
      <c r="F76" s="55">
        <v>60</v>
      </c>
      <c r="G76" s="55">
        <f t="shared" si="20"/>
        <v>5.026548245743669</v>
      </c>
      <c r="H76" s="55">
        <v>-49</v>
      </c>
      <c r="I76" s="55">
        <v>16</v>
      </c>
      <c r="K76" s="30">
        <f t="shared" si="15"/>
        <v>181.7749632174847</v>
      </c>
      <c r="L76" s="30">
        <f t="shared" si="16"/>
        <v>151.94952486850846</v>
      </c>
      <c r="M76" s="30">
        <f t="shared" si="17"/>
        <v>89.385117547677908</v>
      </c>
      <c r="N76" s="30">
        <f t="shared" si="21"/>
        <v>85.670350837277681</v>
      </c>
      <c r="O76" s="30">
        <f t="shared" si="22"/>
        <v>1.0433611707445445</v>
      </c>
      <c r="P76" s="49"/>
      <c r="Q76" s="63">
        <f t="shared" si="23"/>
        <v>11.498252060968881</v>
      </c>
      <c r="R76" s="63">
        <f t="shared" si="24"/>
        <v>11.061953957398384</v>
      </c>
      <c r="S76" s="63">
        <f t="shared" si="25"/>
        <v>0.96205526707389533</v>
      </c>
      <c r="T76" s="64">
        <f t="shared" si="26"/>
        <v>51.372787727215218</v>
      </c>
      <c r="V76" s="4">
        <v>0.37049900000000002</v>
      </c>
      <c r="W76" s="4">
        <f t="shared" si="28"/>
        <v>9.4106746000000001</v>
      </c>
      <c r="X76" s="4">
        <v>502</v>
      </c>
      <c r="Y76" s="16"/>
      <c r="Z76" s="16"/>
      <c r="AA76" s="9">
        <v>0.37339499999999998</v>
      </c>
      <c r="AB76" s="10">
        <f t="shared" si="29"/>
        <v>9.4842329999999997</v>
      </c>
      <c r="AC76" s="9">
        <v>244</v>
      </c>
      <c r="AD76" s="16"/>
      <c r="AG76" s="2">
        <v>71</v>
      </c>
      <c r="AH76" s="2">
        <f t="shared" si="27"/>
        <v>1.2391837689159739</v>
      </c>
      <c r="AI76" s="2">
        <f t="shared" si="18"/>
        <v>36.398411921700706</v>
      </c>
      <c r="AJ76" s="3">
        <f t="shared" si="19"/>
        <v>36.398411921700713</v>
      </c>
      <c r="AK76" s="15"/>
    </row>
    <row r="77" spans="5:37" ht="17.399999999999999" x14ac:dyDescent="0.3">
      <c r="E77" s="55">
        <v>2001</v>
      </c>
      <c r="F77" s="55">
        <v>69</v>
      </c>
      <c r="G77" s="55">
        <f t="shared" si="20"/>
        <v>5.7805304826052204</v>
      </c>
      <c r="H77" s="55">
        <v>-54.2</v>
      </c>
      <c r="I77" s="55">
        <v>16.5</v>
      </c>
      <c r="K77" s="30">
        <f t="shared" si="15"/>
        <v>186.97496321748469</v>
      </c>
      <c r="L77" s="30">
        <f t="shared" si="16"/>
        <v>152.44952486850846</v>
      </c>
      <c r="M77" s="30">
        <f t="shared" si="17"/>
        <v>89.170131790029018</v>
      </c>
      <c r="N77" s="30">
        <f t="shared" si="21"/>
        <v>85.802500423870327</v>
      </c>
      <c r="O77" s="30">
        <f t="shared" si="22"/>
        <v>1.0392486390201026</v>
      </c>
      <c r="P77" s="49"/>
      <c r="Q77" s="63">
        <f t="shared" si="23"/>
        <v>11.47300205587589</v>
      </c>
      <c r="R77" s="63">
        <f t="shared" si="24"/>
        <v>11.077474881998191</v>
      </c>
      <c r="S77" s="63">
        <f t="shared" si="25"/>
        <v>0.96552539850063657</v>
      </c>
      <c r="T77" s="64">
        <f t="shared" si="26"/>
        <v>51.393795800648668</v>
      </c>
      <c r="V77" s="4">
        <v>0.36862</v>
      </c>
      <c r="W77" s="4">
        <f t="shared" si="28"/>
        <v>9.3629479999999994</v>
      </c>
      <c r="X77" s="4">
        <v>504</v>
      </c>
      <c r="Y77" s="16"/>
      <c r="Z77" s="16"/>
      <c r="AA77" s="9">
        <v>0.37321199999999999</v>
      </c>
      <c r="AB77" s="10">
        <f t="shared" si="29"/>
        <v>9.4795847999999996</v>
      </c>
      <c r="AC77" s="9">
        <v>246</v>
      </c>
      <c r="AD77" s="16"/>
      <c r="AG77" s="2">
        <v>72</v>
      </c>
      <c r="AH77" s="2">
        <f t="shared" si="27"/>
        <v>1.2566370614359172</v>
      </c>
      <c r="AI77" s="2">
        <f t="shared" si="18"/>
        <v>37.213354384533844</v>
      </c>
      <c r="AJ77" s="3">
        <f t="shared" si="19"/>
        <v>37.213354384533851</v>
      </c>
      <c r="AK77" s="15"/>
    </row>
    <row r="78" spans="5:37" ht="17.399999999999999" x14ac:dyDescent="0.3">
      <c r="E78" s="55">
        <v>2001</v>
      </c>
      <c r="F78" s="55">
        <v>80</v>
      </c>
      <c r="G78" s="55">
        <f t="shared" si="20"/>
        <v>6.7020643276582259</v>
      </c>
      <c r="H78" s="55">
        <v>-59.7</v>
      </c>
      <c r="I78" s="55">
        <v>16.5</v>
      </c>
      <c r="K78" s="30">
        <f t="shared" si="15"/>
        <v>192.47496321748469</v>
      </c>
      <c r="L78" s="30">
        <f t="shared" si="16"/>
        <v>152.44952486850846</v>
      </c>
      <c r="M78" s="30">
        <f t="shared" si="17"/>
        <v>88.664299744096809</v>
      </c>
      <c r="N78" s="30">
        <f t="shared" si="21"/>
        <v>85.802500423870327</v>
      </c>
      <c r="O78" s="30">
        <f t="shared" si="22"/>
        <v>1.0333533324330759</v>
      </c>
      <c r="P78" s="49"/>
      <c r="Q78" s="63">
        <f t="shared" si="23"/>
        <v>11.41359225182345</v>
      </c>
      <c r="R78" s="63">
        <f t="shared" si="24"/>
        <v>11.077474881998191</v>
      </c>
      <c r="S78" s="63">
        <f t="shared" si="25"/>
        <v>0.97055113215810196</v>
      </c>
      <c r="T78" s="64">
        <f t="shared" si="26"/>
        <v>51.394513590306076</v>
      </c>
      <c r="V78" s="4">
        <v>0.366257</v>
      </c>
      <c r="W78" s="4">
        <f t="shared" si="28"/>
        <v>9.3029277999999991</v>
      </c>
      <c r="X78" s="4">
        <v>506</v>
      </c>
      <c r="Y78" s="16"/>
      <c r="Z78" s="16"/>
      <c r="AA78" s="9">
        <v>0.37288500000000002</v>
      </c>
      <c r="AB78" s="10">
        <f t="shared" si="29"/>
        <v>9.4712790000000009</v>
      </c>
      <c r="AC78" s="9">
        <v>248</v>
      </c>
      <c r="AD78" s="16"/>
      <c r="AG78" s="2">
        <v>73</v>
      </c>
      <c r="AH78" s="2">
        <f t="shared" si="27"/>
        <v>1.2740903539558606</v>
      </c>
      <c r="AI78" s="2">
        <f t="shared" si="18"/>
        <v>38.029017913298723</v>
      </c>
      <c r="AJ78" s="3">
        <f t="shared" si="19"/>
        <v>38.029017913298709</v>
      </c>
      <c r="AK78" s="15"/>
    </row>
    <row r="79" spans="5:37" ht="17.399999999999999" x14ac:dyDescent="0.3">
      <c r="E79" s="55">
        <v>2001</v>
      </c>
      <c r="F79" s="55">
        <v>90</v>
      </c>
      <c r="G79" s="55">
        <f t="shared" si="20"/>
        <v>7.5398223686155044</v>
      </c>
      <c r="H79" s="55">
        <v>-60.5</v>
      </c>
      <c r="I79" s="55">
        <v>16.5</v>
      </c>
      <c r="K79" s="30">
        <f t="shared" si="15"/>
        <v>193.2749632174847</v>
      </c>
      <c r="L79" s="30">
        <f t="shared" si="16"/>
        <v>152.44952486850846</v>
      </c>
      <c r="M79" s="30">
        <f t="shared" si="17"/>
        <v>88.566833516914897</v>
      </c>
      <c r="N79" s="30">
        <f t="shared" si="21"/>
        <v>85.802500423870327</v>
      </c>
      <c r="O79" s="30">
        <f t="shared" si="22"/>
        <v>1.0322173955233074</v>
      </c>
      <c r="P79" s="49"/>
      <c r="Q79" s="63">
        <f t="shared" si="23"/>
        <v>11.402144876147721</v>
      </c>
      <c r="R79" s="63">
        <f t="shared" si="24"/>
        <v>11.077474881998191</v>
      </c>
      <c r="S79" s="63">
        <f t="shared" si="25"/>
        <v>0.97152553333814307</v>
      </c>
      <c r="T79" s="64">
        <f t="shared" si="26"/>
        <v>51.394640077809036</v>
      </c>
      <c r="V79" s="4">
        <v>0.36341099999999998</v>
      </c>
      <c r="W79" s="4">
        <f t="shared" si="28"/>
        <v>9.2306393999999994</v>
      </c>
      <c r="X79" s="4">
        <v>508</v>
      </c>
      <c r="Y79" s="16"/>
      <c r="Z79" s="16"/>
      <c r="AA79" s="9">
        <v>0.37266899999999997</v>
      </c>
      <c r="AB79" s="10">
        <f t="shared" si="29"/>
        <v>9.4657925999999986</v>
      </c>
      <c r="AC79" s="9">
        <v>250</v>
      </c>
      <c r="AD79" s="16"/>
      <c r="AG79" s="2">
        <v>74</v>
      </c>
      <c r="AH79" s="2">
        <f t="shared" si="27"/>
        <v>1.2915436464758039</v>
      </c>
      <c r="AI79" s="2">
        <f t="shared" si="18"/>
        <v>38.845083174432901</v>
      </c>
      <c r="AJ79" s="3">
        <f t="shared" si="19"/>
        <v>38.845083174432908</v>
      </c>
      <c r="AK79" s="15"/>
    </row>
    <row r="80" spans="5:37" ht="17.399999999999999" x14ac:dyDescent="0.3">
      <c r="E80" s="55">
        <v>2001</v>
      </c>
      <c r="F80" s="55">
        <v>100</v>
      </c>
      <c r="G80" s="55">
        <f t="shared" si="20"/>
        <v>8.3775804095727828</v>
      </c>
      <c r="H80" s="55">
        <v>-59.9</v>
      </c>
      <c r="I80" s="55">
        <v>16.5</v>
      </c>
      <c r="K80" s="30">
        <f t="shared" si="15"/>
        <v>192.6749632174847</v>
      </c>
      <c r="L80" s="30">
        <f t="shared" si="16"/>
        <v>152.44952486850846</v>
      </c>
      <c r="M80" s="30">
        <f t="shared" si="17"/>
        <v>88.640502672796089</v>
      </c>
      <c r="N80" s="30">
        <f t="shared" si="21"/>
        <v>85.802500423870327</v>
      </c>
      <c r="O80" s="30">
        <f t="shared" si="22"/>
        <v>1.0330759853722891</v>
      </c>
      <c r="P80" s="49"/>
      <c r="Q80" s="63">
        <f t="shared" si="23"/>
        <v>11.410797293784775</v>
      </c>
      <c r="R80" s="63">
        <f t="shared" si="24"/>
        <v>11.077474881998191</v>
      </c>
      <c r="S80" s="63">
        <f t="shared" si="25"/>
        <v>0.97078885872697629</v>
      </c>
      <c r="T80" s="64">
        <f t="shared" si="26"/>
        <v>51.394544830877777</v>
      </c>
      <c r="V80" s="4">
        <v>0.36008000000000001</v>
      </c>
      <c r="W80" s="4">
        <f t="shared" si="28"/>
        <v>9.1460319999999999</v>
      </c>
      <c r="X80" s="4">
        <v>510</v>
      </c>
      <c r="Y80" s="16"/>
      <c r="Z80" s="16"/>
      <c r="AA80" s="9">
        <v>0.37198199999999998</v>
      </c>
      <c r="AB80" s="10">
        <f t="shared" si="29"/>
        <v>9.4483427999999989</v>
      </c>
      <c r="AC80" s="9">
        <v>252</v>
      </c>
      <c r="AD80" s="16"/>
      <c r="AG80" s="2">
        <v>75</v>
      </c>
      <c r="AH80" s="2">
        <f t="shared" si="27"/>
        <v>1.3089969389957472</v>
      </c>
      <c r="AI80" s="2">
        <f t="shared" si="18"/>
        <v>39.661234119216097</v>
      </c>
      <c r="AJ80" s="3">
        <f t="shared" si="19"/>
        <v>39.661234119216083</v>
      </c>
      <c r="AK80" s="15"/>
    </row>
    <row r="81" spans="5:37" ht="17.399999999999999" x14ac:dyDescent="0.3">
      <c r="E81" s="55">
        <v>2001</v>
      </c>
      <c r="F81" s="55">
        <v>110</v>
      </c>
      <c r="G81" s="55">
        <f t="shared" si="20"/>
        <v>9.2153384505300604</v>
      </c>
      <c r="H81" s="55">
        <v>-55.8</v>
      </c>
      <c r="I81" s="55">
        <v>16.5</v>
      </c>
      <c r="K81" s="30">
        <f t="shared" si="15"/>
        <v>188.57496321748471</v>
      </c>
      <c r="L81" s="30">
        <f t="shared" si="16"/>
        <v>152.44952486850846</v>
      </c>
      <c r="M81" s="30">
        <f t="shared" si="17"/>
        <v>89.052533264621374</v>
      </c>
      <c r="N81" s="30">
        <f t="shared" si="21"/>
        <v>85.802500423870327</v>
      </c>
      <c r="O81" s="30">
        <f t="shared" si="22"/>
        <v>1.0378780667777239</v>
      </c>
      <c r="P81" s="49"/>
      <c r="Q81" s="63">
        <f t="shared" si="23"/>
        <v>11.459190148529355</v>
      </c>
      <c r="R81" s="63">
        <f t="shared" si="24"/>
        <v>11.077474881998191</v>
      </c>
      <c r="S81" s="63">
        <f t="shared" si="25"/>
        <v>0.96668915851962245</v>
      </c>
      <c r="T81" s="64">
        <f t="shared" si="26"/>
        <v>51.393971726715357</v>
      </c>
      <c r="V81" s="4">
        <v>0.35626600000000003</v>
      </c>
      <c r="W81" s="4">
        <f t="shared" si="28"/>
        <v>9.0491563999999993</v>
      </c>
      <c r="X81" s="4">
        <v>512</v>
      </c>
      <c r="Y81" s="16"/>
      <c r="Z81" s="16"/>
      <c r="AA81" s="9">
        <v>0.37107899999999999</v>
      </c>
      <c r="AB81" s="10">
        <f t="shared" si="29"/>
        <v>9.4254065999999987</v>
      </c>
      <c r="AC81" s="9">
        <v>254</v>
      </c>
      <c r="AD81" s="16"/>
      <c r="AG81" s="2">
        <v>76</v>
      </c>
      <c r="AH81" s="2">
        <f t="shared" si="27"/>
        <v>1.3264502315156903</v>
      </c>
      <c r="AI81" s="2">
        <f t="shared" si="18"/>
        <v>40.477158188171323</v>
      </c>
      <c r="AJ81" s="3">
        <f t="shared" si="19"/>
        <v>40.477158188171316</v>
      </c>
      <c r="AK81" s="15"/>
    </row>
    <row r="82" spans="5:37" ht="17.399999999999999" x14ac:dyDescent="0.3">
      <c r="E82" s="55">
        <v>2001</v>
      </c>
      <c r="F82" s="55">
        <v>120</v>
      </c>
      <c r="G82" s="55">
        <f t="shared" si="20"/>
        <v>10.053096491487338</v>
      </c>
      <c r="H82" s="55">
        <v>-48.9</v>
      </c>
      <c r="I82" s="55">
        <v>16.5</v>
      </c>
      <c r="K82" s="30">
        <f t="shared" si="15"/>
        <v>181.6749632174847</v>
      </c>
      <c r="L82" s="30">
        <f t="shared" si="16"/>
        <v>152.44952486850846</v>
      </c>
      <c r="M82" s="30">
        <f t="shared" si="17"/>
        <v>89.386747263152913</v>
      </c>
      <c r="N82" s="30">
        <f t="shared" si="21"/>
        <v>85.802500423870327</v>
      </c>
      <c r="O82" s="30">
        <f t="shared" si="22"/>
        <v>1.0417732213114554</v>
      </c>
      <c r="P82" s="49"/>
      <c r="Q82" s="63">
        <f t="shared" si="23"/>
        <v>11.498443470504535</v>
      </c>
      <c r="R82" s="63">
        <f t="shared" si="24"/>
        <v>11.077474881998191</v>
      </c>
      <c r="S82" s="63">
        <f t="shared" si="25"/>
        <v>0.96338908047978833</v>
      </c>
      <c r="T82" s="64">
        <f t="shared" si="26"/>
        <v>51.393457689576948</v>
      </c>
      <c r="V82" s="4">
        <v>0.35147400000000001</v>
      </c>
      <c r="W82" s="4">
        <f t="shared" si="28"/>
        <v>8.9274395999999996</v>
      </c>
      <c r="X82" s="4">
        <v>514</v>
      </c>
      <c r="Y82" s="16"/>
      <c r="Z82" s="16"/>
      <c r="AA82" s="9">
        <v>0.36995800000000001</v>
      </c>
      <c r="AB82" s="10">
        <f t="shared" si="29"/>
        <v>9.3969331999999994</v>
      </c>
      <c r="AC82" s="9">
        <v>256</v>
      </c>
      <c r="AD82" s="16"/>
      <c r="AG82" s="2">
        <v>77</v>
      </c>
      <c r="AH82" s="2">
        <f t="shared" si="27"/>
        <v>1.3439035240356338</v>
      </c>
      <c r="AI82" s="2">
        <f t="shared" si="18"/>
        <v>41.292546509402541</v>
      </c>
      <c r="AJ82" s="3">
        <f t="shared" si="19"/>
        <v>41.292546509402555</v>
      </c>
      <c r="AK82" s="15"/>
    </row>
    <row r="83" spans="5:37" ht="17.399999999999999" x14ac:dyDescent="0.3">
      <c r="E83" s="55">
        <v>2001</v>
      </c>
      <c r="F83" s="55">
        <v>140</v>
      </c>
      <c r="G83" s="55">
        <f t="shared" si="20"/>
        <v>11.728612573401893</v>
      </c>
      <c r="H83" s="55">
        <v>-35.200000000000003</v>
      </c>
      <c r="I83" s="55">
        <v>17.899999999999999</v>
      </c>
      <c r="K83" s="30">
        <f t="shared" si="15"/>
        <v>167.97496321748469</v>
      </c>
      <c r="L83" s="30">
        <f t="shared" si="16"/>
        <v>153.84952486850847</v>
      </c>
      <c r="M83" s="30">
        <f t="shared" si="17"/>
        <v>88.716447046622449</v>
      </c>
      <c r="N83" s="30">
        <f t="shared" si="21"/>
        <v>86.159759971155722</v>
      </c>
      <c r="O83" s="30">
        <f t="shared" si="22"/>
        <v>1.0296737952418002</v>
      </c>
      <c r="P83" s="49"/>
      <c r="Q83" s="63">
        <f t="shared" si="23"/>
        <v>11.419716935005992</v>
      </c>
      <c r="R83" s="63">
        <f t="shared" si="24"/>
        <v>11.119434895941106</v>
      </c>
      <c r="S83" s="63">
        <f t="shared" si="25"/>
        <v>0.97370494901284277</v>
      </c>
      <c r="T83" s="64">
        <f t="shared" si="26"/>
        <v>51.45000409961844</v>
      </c>
      <c r="V83" s="4">
        <v>0.34609099999999998</v>
      </c>
      <c r="W83" s="4">
        <f t="shared" si="28"/>
        <v>8.7907113999999993</v>
      </c>
      <c r="X83" s="4">
        <v>516</v>
      </c>
      <c r="Y83" s="16"/>
      <c r="Z83" s="16"/>
      <c r="AA83" s="9">
        <v>0.36862</v>
      </c>
      <c r="AB83" s="10">
        <f t="shared" si="29"/>
        <v>9.3629479999999994</v>
      </c>
      <c r="AC83" s="9">
        <v>258</v>
      </c>
      <c r="AD83" s="16"/>
      <c r="AG83" s="2">
        <v>78</v>
      </c>
      <c r="AH83" s="2">
        <f t="shared" si="27"/>
        <v>1.3613568165555769</v>
      </c>
      <c r="AI83" s="2">
        <f t="shared" si="18"/>
        <v>42.107094090539711</v>
      </c>
      <c r="AJ83" s="3">
        <f t="shared" si="19"/>
        <v>42.107094090539725</v>
      </c>
      <c r="AK83" s="15"/>
    </row>
    <row r="84" spans="5:37" ht="17.399999999999999" x14ac:dyDescent="0.3">
      <c r="E84" s="55">
        <v>2001</v>
      </c>
      <c r="F84" s="55">
        <v>160</v>
      </c>
      <c r="G84" s="55">
        <f t="shared" si="20"/>
        <v>13.404128655316452</v>
      </c>
      <c r="H84" s="55">
        <v>-20.6</v>
      </c>
      <c r="I84" s="55">
        <v>19.7</v>
      </c>
      <c r="K84" s="30">
        <f t="shared" si="15"/>
        <v>153.37496321748469</v>
      </c>
      <c r="L84" s="30">
        <f t="shared" si="16"/>
        <v>155.64952486850845</v>
      </c>
      <c r="M84" s="30">
        <f t="shared" si="17"/>
        <v>86.040764781029978</v>
      </c>
      <c r="N84" s="30">
        <f t="shared" si="21"/>
        <v>86.591486063808887</v>
      </c>
      <c r="O84" s="30">
        <f t="shared" si="22"/>
        <v>0.99364000656631435</v>
      </c>
      <c r="P84" s="49"/>
      <c r="Q84" s="63">
        <f t="shared" si="23"/>
        <v>11.10545895079211</v>
      </c>
      <c r="R84" s="63">
        <f t="shared" si="24"/>
        <v>11.170140980648693</v>
      </c>
      <c r="S84" s="63">
        <f t="shared" si="25"/>
        <v>1.0058243454991986</v>
      </c>
      <c r="T84" s="64">
        <f t="shared" si="26"/>
        <v>51.517712116258487</v>
      </c>
      <c r="V84" s="4">
        <v>0.34121400000000002</v>
      </c>
      <c r="W84" s="4">
        <f t="shared" si="28"/>
        <v>8.6668356000000006</v>
      </c>
      <c r="X84" s="4">
        <v>518</v>
      </c>
      <c r="Y84" s="16"/>
      <c r="Z84" s="16"/>
      <c r="AA84" s="9">
        <v>0.367066</v>
      </c>
      <c r="AB84" s="10">
        <f t="shared" si="29"/>
        <v>9.3234763999999988</v>
      </c>
      <c r="AC84" s="9">
        <v>260</v>
      </c>
      <c r="AD84" s="16"/>
      <c r="AG84" s="2">
        <v>79</v>
      </c>
      <c r="AH84" s="2">
        <f t="shared" si="27"/>
        <v>1.3788101090755203</v>
      </c>
      <c r="AI84" s="2">
        <f t="shared" si="18"/>
        <v>42.920500003974915</v>
      </c>
      <c r="AJ84" s="3">
        <f t="shared" si="19"/>
        <v>42.920500003974929</v>
      </c>
      <c r="AK84" s="15"/>
    </row>
    <row r="85" spans="5:37" ht="17.399999999999999" x14ac:dyDescent="0.3">
      <c r="E85" s="55">
        <v>2001</v>
      </c>
      <c r="F85" s="55">
        <v>179</v>
      </c>
      <c r="G85" s="55">
        <f t="shared" si="20"/>
        <v>14.995868933135281</v>
      </c>
      <c r="H85" s="55">
        <v>-24.9</v>
      </c>
      <c r="I85" s="55">
        <v>21.9</v>
      </c>
      <c r="K85" s="30">
        <f t="shared" si="15"/>
        <v>157.6749632174847</v>
      </c>
      <c r="L85" s="30">
        <f t="shared" si="16"/>
        <v>157.84952486850847</v>
      </c>
      <c r="M85" s="30">
        <f t="shared" si="17"/>
        <v>87.040190903047701</v>
      </c>
      <c r="N85" s="30">
        <f t="shared" si="21"/>
        <v>87.077025716351187</v>
      </c>
      <c r="O85" s="30">
        <f t="shared" si="22"/>
        <v>0.99957698585820476</v>
      </c>
      <c r="P85" s="49"/>
      <c r="Q85" s="63">
        <f t="shared" si="23"/>
        <v>11.222841213445198</v>
      </c>
      <c r="R85" s="63">
        <f t="shared" si="24"/>
        <v>11.227167449907018</v>
      </c>
      <c r="S85" s="63">
        <f t="shared" si="25"/>
        <v>1.000385484956932</v>
      </c>
      <c r="T85" s="64">
        <f t="shared" si="26"/>
        <v>51.591799016958383</v>
      </c>
      <c r="V85" s="4">
        <v>0.33602900000000002</v>
      </c>
      <c r="W85" s="4">
        <f t="shared" si="28"/>
        <v>8.5351365999999995</v>
      </c>
      <c r="X85" s="4">
        <v>520</v>
      </c>
      <c r="Y85" s="16"/>
      <c r="Z85" s="16"/>
      <c r="AA85" s="9">
        <v>0.36609999999999998</v>
      </c>
      <c r="AB85" s="10">
        <f t="shared" si="29"/>
        <v>9.2989399999999982</v>
      </c>
      <c r="AC85" s="9">
        <v>262</v>
      </c>
      <c r="AD85" s="16"/>
      <c r="AG85" s="2">
        <v>80</v>
      </c>
      <c r="AH85" s="2">
        <f t="shared" si="27"/>
        <v>1.3962634015954636</v>
      </c>
      <c r="AI85" s="2">
        <f t="shared" si="18"/>
        <v>43.732467565086267</v>
      </c>
      <c r="AJ85" s="3">
        <f t="shared" si="19"/>
        <v>43.732467565086246</v>
      </c>
      <c r="AK85" s="15"/>
    </row>
    <row r="86" spans="5:37" ht="17.399999999999999" x14ac:dyDescent="0.3">
      <c r="E86" s="55">
        <v>2001</v>
      </c>
      <c r="F86" s="55">
        <v>193</v>
      </c>
      <c r="G86" s="55">
        <f t="shared" si="20"/>
        <v>16.168730190475472</v>
      </c>
      <c r="H86" s="55">
        <v>-28.9</v>
      </c>
      <c r="I86" s="55">
        <v>29.4</v>
      </c>
      <c r="K86" s="30">
        <f t="shared" si="15"/>
        <v>161.6749632174847</v>
      </c>
      <c r="L86" s="30">
        <f t="shared" si="16"/>
        <v>165.34952486850847</v>
      </c>
      <c r="M86" s="30">
        <f t="shared" si="17"/>
        <v>87.811177458103913</v>
      </c>
      <c r="N86" s="30">
        <f t="shared" si="21"/>
        <v>88.385043406972827</v>
      </c>
      <c r="O86" s="30">
        <f t="shared" si="22"/>
        <v>0.99350720521540592</v>
      </c>
      <c r="P86" s="49"/>
      <c r="Q86" s="63">
        <f t="shared" si="23"/>
        <v>11.31339332561623</v>
      </c>
      <c r="R86" s="63">
        <f t="shared" si="24"/>
        <v>11.380793688738418</v>
      </c>
      <c r="S86" s="63">
        <f t="shared" si="25"/>
        <v>1.0059575726912611</v>
      </c>
      <c r="T86" s="64">
        <f t="shared" si="26"/>
        <v>51.788685531401946</v>
      </c>
      <c r="V86" s="4">
        <v>0.33053700000000003</v>
      </c>
      <c r="W86" s="4">
        <f t="shared" si="28"/>
        <v>8.3956397999999997</v>
      </c>
      <c r="X86" s="4">
        <v>522</v>
      </c>
      <c r="Y86" s="16"/>
      <c r="Z86" s="16"/>
      <c r="AA86" s="9">
        <v>0.36368899999999998</v>
      </c>
      <c r="AB86" s="10">
        <f t="shared" si="29"/>
        <v>9.2377005999999984</v>
      </c>
      <c r="AC86" s="9">
        <v>264</v>
      </c>
      <c r="AD86" s="16"/>
      <c r="AG86" s="2">
        <v>81</v>
      </c>
      <c r="AH86" s="2">
        <f t="shared" si="27"/>
        <v>1.4137166941154069</v>
      </c>
      <c r="AI86" s="2">
        <f t="shared" si="18"/>
        <v>44.542704503161822</v>
      </c>
      <c r="AJ86" s="3">
        <f t="shared" si="19"/>
        <v>44.542704503161843</v>
      </c>
      <c r="AK86" s="15"/>
    </row>
    <row r="87" spans="5:37" ht="17.399999999999999" x14ac:dyDescent="0.3">
      <c r="E87" s="55">
        <v>2251</v>
      </c>
      <c r="F87" s="55">
        <v>194</v>
      </c>
      <c r="G87" s="55">
        <f t="shared" si="20"/>
        <v>16.252505994571198</v>
      </c>
      <c r="H87" s="55">
        <v>-25.2</v>
      </c>
      <c r="I87" s="55">
        <v>26</v>
      </c>
      <c r="K87" s="30">
        <f t="shared" si="15"/>
        <v>157.97496321748469</v>
      </c>
      <c r="L87" s="30">
        <f t="shared" si="16"/>
        <v>161.94952486850846</v>
      </c>
      <c r="M87" s="30">
        <f t="shared" si="17"/>
        <v>87.103314998660892</v>
      </c>
      <c r="N87" s="30">
        <f t="shared" si="21"/>
        <v>87.858500238599319</v>
      </c>
      <c r="O87" s="30">
        <f t="shared" si="22"/>
        <v>0.99140452844189741</v>
      </c>
      <c r="P87" s="49"/>
      <c r="Q87" s="63">
        <f t="shared" si="23"/>
        <v>11.230255117292385</v>
      </c>
      <c r="R87" s="63">
        <f t="shared" si="24"/>
        <v>11.318951370305289</v>
      </c>
      <c r="S87" s="63">
        <f t="shared" si="25"/>
        <v>1.0078979731169535</v>
      </c>
      <c r="T87" s="64">
        <f t="shared" si="26"/>
        <v>51.709751701275167</v>
      </c>
      <c r="V87" s="4">
        <v>0.32473800000000003</v>
      </c>
      <c r="W87" s="4">
        <f t="shared" si="28"/>
        <v>8.248345200000001</v>
      </c>
      <c r="X87" s="4">
        <v>524</v>
      </c>
      <c r="Y87" s="16"/>
      <c r="Z87" s="16"/>
      <c r="AA87" s="9">
        <v>0.36079899999999998</v>
      </c>
      <c r="AB87" s="10">
        <f t="shared" si="29"/>
        <v>9.1642945999999998</v>
      </c>
      <c r="AC87" s="9">
        <v>266</v>
      </c>
      <c r="AD87" s="16"/>
      <c r="AG87" s="2">
        <v>82</v>
      </c>
      <c r="AH87" s="2">
        <f t="shared" si="27"/>
        <v>1.43116998663535</v>
      </c>
      <c r="AI87" s="2">
        <f t="shared" si="18"/>
        <v>45.350923124751979</v>
      </c>
      <c r="AJ87" s="3">
        <f t="shared" si="19"/>
        <v>45.350923124751965</v>
      </c>
      <c r="AK87" s="15"/>
    </row>
    <row r="88" spans="5:37" ht="17.399999999999999" x14ac:dyDescent="0.3">
      <c r="E88" s="55">
        <v>2251</v>
      </c>
      <c r="F88" s="55">
        <v>180</v>
      </c>
      <c r="G88" s="55">
        <f t="shared" si="20"/>
        <v>15.079644737231009</v>
      </c>
      <c r="H88" s="55">
        <v>-23.5</v>
      </c>
      <c r="I88" s="55">
        <v>21.2</v>
      </c>
      <c r="K88" s="30">
        <f t="shared" si="15"/>
        <v>156.2749632174847</v>
      </c>
      <c r="L88" s="30">
        <f t="shared" si="16"/>
        <v>157.14952486850845</v>
      </c>
      <c r="M88" s="30">
        <f t="shared" si="17"/>
        <v>86.734231623129588</v>
      </c>
      <c r="N88" s="30">
        <f t="shared" si="21"/>
        <v>86.92755810981491</v>
      </c>
      <c r="O88" s="30">
        <f t="shared" si="22"/>
        <v>0.9977760046308779</v>
      </c>
      <c r="P88" s="49"/>
      <c r="Q88" s="63">
        <f t="shared" si="23"/>
        <v>11.186906398689716</v>
      </c>
      <c r="R88" s="63">
        <f t="shared" si="24"/>
        <v>11.209612529676246</v>
      </c>
      <c r="S88" s="63">
        <f t="shared" si="25"/>
        <v>1.0020297059953223</v>
      </c>
      <c r="T88" s="64">
        <f t="shared" si="26"/>
        <v>51.569059280853601</v>
      </c>
      <c r="V88" s="4">
        <v>0.31863200000000003</v>
      </c>
      <c r="W88" s="4">
        <f t="shared" si="28"/>
        <v>8.0932528000000001</v>
      </c>
      <c r="X88" s="4">
        <v>526</v>
      </c>
      <c r="Y88" s="16"/>
      <c r="Z88" s="16"/>
      <c r="AA88" s="9">
        <v>0.357429</v>
      </c>
      <c r="AB88" s="10">
        <f t="shared" si="29"/>
        <v>9.0786965999999989</v>
      </c>
      <c r="AC88" s="9">
        <v>268</v>
      </c>
      <c r="AD88" s="16"/>
      <c r="AG88" s="2">
        <v>83</v>
      </c>
      <c r="AH88" s="2">
        <f t="shared" si="27"/>
        <v>1.4486232791552935</v>
      </c>
      <c r="AI88" s="2">
        <f t="shared" si="18"/>
        <v>46.156840469194847</v>
      </c>
      <c r="AJ88" s="3">
        <f t="shared" si="19"/>
        <v>46.156840469194854</v>
      </c>
      <c r="AK88" s="15"/>
    </row>
    <row r="89" spans="5:37" ht="17.399999999999999" x14ac:dyDescent="0.3">
      <c r="E89" s="55">
        <v>2251</v>
      </c>
      <c r="F89" s="55">
        <v>160</v>
      </c>
      <c r="G89" s="55">
        <f t="shared" si="20"/>
        <v>13.404128655316452</v>
      </c>
      <c r="H89" s="55">
        <v>-24.7</v>
      </c>
      <c r="I89" s="55">
        <v>18.3</v>
      </c>
      <c r="K89" s="30">
        <f t="shared" si="15"/>
        <v>157.47496321748469</v>
      </c>
      <c r="L89" s="30">
        <f t="shared" si="16"/>
        <v>154.24952486850847</v>
      </c>
      <c r="M89" s="30">
        <f t="shared" si="17"/>
        <v>86.997630160906652</v>
      </c>
      <c r="N89" s="30">
        <f t="shared" si="21"/>
        <v>86.258382113195722</v>
      </c>
      <c r="O89" s="30">
        <f t="shared" si="22"/>
        <v>1.0085701589758642</v>
      </c>
      <c r="P89" s="49"/>
      <c r="Q89" s="63">
        <f t="shared" si="23"/>
        <v>11.217842468562861</v>
      </c>
      <c r="R89" s="63">
        <f t="shared" si="24"/>
        <v>11.131018033429028</v>
      </c>
      <c r="S89" s="63">
        <f t="shared" si="25"/>
        <v>0.99226014847532829</v>
      </c>
      <c r="T89" s="64">
        <f t="shared" si="26"/>
        <v>51.46659484143035</v>
      </c>
      <c r="V89" s="4">
        <v>0.312218</v>
      </c>
      <c r="W89" s="4">
        <f t="shared" si="28"/>
        <v>7.9303371999999994</v>
      </c>
      <c r="X89" s="4">
        <v>528</v>
      </c>
      <c r="Y89" s="16"/>
      <c r="Z89" s="16"/>
      <c r="AA89" s="9">
        <v>0.35357899999999998</v>
      </c>
      <c r="AB89" s="10">
        <f t="shared" si="29"/>
        <v>8.9809065999999991</v>
      </c>
      <c r="AC89" s="9">
        <v>270</v>
      </c>
      <c r="AD89" s="16"/>
      <c r="AG89" s="2">
        <v>84</v>
      </c>
      <c r="AH89" s="2">
        <f t="shared" si="27"/>
        <v>1.4660765716752369</v>
      </c>
      <c r="AI89" s="2">
        <f t="shared" si="18"/>
        <v>46.960178456080115</v>
      </c>
      <c r="AJ89" s="3">
        <f t="shared" si="19"/>
        <v>46.960178456080129</v>
      </c>
      <c r="AK89" s="15"/>
    </row>
    <row r="90" spans="5:37" ht="17.399999999999999" x14ac:dyDescent="0.3">
      <c r="E90" s="55">
        <v>2251</v>
      </c>
      <c r="F90" s="55">
        <v>140</v>
      </c>
      <c r="G90" s="55">
        <f t="shared" si="20"/>
        <v>11.728612573401893</v>
      </c>
      <c r="H90" s="55">
        <v>-38.799999999999997</v>
      </c>
      <c r="I90" s="55">
        <v>14</v>
      </c>
      <c r="K90" s="30">
        <f t="shared" si="15"/>
        <v>171.57496321748471</v>
      </c>
      <c r="L90" s="30">
        <f t="shared" si="16"/>
        <v>149.94952486850846</v>
      </c>
      <c r="M90" s="30">
        <f t="shared" si="17"/>
        <v>89.064581632577003</v>
      </c>
      <c r="N90" s="30">
        <f t="shared" si="21"/>
        <v>85.117751587432082</v>
      </c>
      <c r="O90" s="30">
        <f t="shared" si="22"/>
        <v>1.0463690589981196</v>
      </c>
      <c r="P90" s="49"/>
      <c r="Q90" s="63">
        <f t="shared" si="23"/>
        <v>11.460605225302666</v>
      </c>
      <c r="R90" s="63">
        <f t="shared" si="24"/>
        <v>10.997051360940009</v>
      </c>
      <c r="S90" s="63">
        <f t="shared" si="25"/>
        <v>0.95955240973319411</v>
      </c>
      <c r="T90" s="64">
        <f t="shared" si="26"/>
        <v>51.286436653169289</v>
      </c>
      <c r="V90" s="4">
        <v>0.30535699999999999</v>
      </c>
      <c r="W90" s="4">
        <f t="shared" si="28"/>
        <v>7.7560677999999994</v>
      </c>
      <c r="X90" s="4">
        <v>530</v>
      </c>
      <c r="Z90" s="17"/>
      <c r="AA90" s="9">
        <v>0.34925</v>
      </c>
      <c r="AB90" s="10">
        <f t="shared" si="29"/>
        <v>8.8709499999999988</v>
      </c>
      <c r="AC90" s="9">
        <v>272</v>
      </c>
      <c r="AG90" s="2">
        <v>85</v>
      </c>
      <c r="AH90" s="2">
        <f t="shared" si="27"/>
        <v>1.4835298641951802</v>
      </c>
      <c r="AI90" s="2">
        <f t="shared" si="18"/>
        <v>47.760664024433808</v>
      </c>
      <c r="AJ90" s="3">
        <f t="shared" si="19"/>
        <v>47.760664024433808</v>
      </c>
      <c r="AK90" s="15"/>
    </row>
    <row r="91" spans="5:37" ht="17.399999999999999" x14ac:dyDescent="0.3">
      <c r="E91" s="55">
        <v>2251</v>
      </c>
      <c r="F91" s="55">
        <v>120</v>
      </c>
      <c r="G91" s="55">
        <f t="shared" si="20"/>
        <v>10.053096491487338</v>
      </c>
      <c r="H91" s="55">
        <v>-54.6</v>
      </c>
      <c r="I91" s="55">
        <v>8.3000000000000007</v>
      </c>
      <c r="K91" s="30">
        <f t="shared" si="15"/>
        <v>187.37496321748469</v>
      </c>
      <c r="L91" s="30">
        <f t="shared" si="16"/>
        <v>144.24952486850847</v>
      </c>
      <c r="M91" s="30">
        <f t="shared" si="17"/>
        <v>89.143003503799974</v>
      </c>
      <c r="N91" s="30">
        <f t="shared" si="21"/>
        <v>83.331949354037462</v>
      </c>
      <c r="O91" s="30">
        <f t="shared" si="22"/>
        <v>1.0697338079189067</v>
      </c>
      <c r="P91" s="49"/>
      <c r="Q91" s="63">
        <f t="shared" si="23"/>
        <v>11.46981584776174</v>
      </c>
      <c r="R91" s="63">
        <f t="shared" si="24"/>
        <v>10.787309487890305</v>
      </c>
      <c r="S91" s="63">
        <f t="shared" si="25"/>
        <v>0.94049543872976626</v>
      </c>
      <c r="T91" s="64">
        <f t="shared" si="26"/>
        <v>51.000029461106713</v>
      </c>
      <c r="V91" s="4">
        <v>0.29818299999999998</v>
      </c>
      <c r="W91" s="4">
        <f t="shared" si="28"/>
        <v>7.5738481999999987</v>
      </c>
      <c r="X91" s="4">
        <v>532</v>
      </c>
      <c r="Z91" s="17"/>
      <c r="AA91" s="9">
        <v>0.34445799999999999</v>
      </c>
      <c r="AB91" s="10">
        <f t="shared" si="29"/>
        <v>8.749233199999999</v>
      </c>
      <c r="AC91" s="9">
        <v>274</v>
      </c>
      <c r="AG91" s="2">
        <v>86</v>
      </c>
      <c r="AH91" s="2">
        <f t="shared" si="27"/>
        <v>1.5009831567151233</v>
      </c>
      <c r="AI91" s="2">
        <f t="shared" si="18"/>
        <v>48.558029263428402</v>
      </c>
      <c r="AJ91" s="3">
        <f t="shared" si="19"/>
        <v>48.558029263428409</v>
      </c>
      <c r="AK91" s="15"/>
    </row>
    <row r="92" spans="5:37" ht="17.399999999999999" x14ac:dyDescent="0.3">
      <c r="E92" s="55">
        <v>2251</v>
      </c>
      <c r="F92" s="55">
        <v>110</v>
      </c>
      <c r="G92" s="55">
        <f t="shared" si="20"/>
        <v>9.2153384505300604</v>
      </c>
      <c r="H92" s="55">
        <v>-57.7</v>
      </c>
      <c r="I92" s="55">
        <v>8.4</v>
      </c>
      <c r="K92" s="30">
        <f t="shared" si="15"/>
        <v>190.47496321748469</v>
      </c>
      <c r="L92" s="30">
        <f t="shared" si="16"/>
        <v>144.34952486850847</v>
      </c>
      <c r="M92" s="30">
        <f t="shared" si="17"/>
        <v>88.88140191882195</v>
      </c>
      <c r="N92" s="30">
        <f t="shared" si="21"/>
        <v>83.365971300204166</v>
      </c>
      <c r="O92" s="30">
        <f t="shared" si="22"/>
        <v>1.0661592557802331</v>
      </c>
      <c r="P92" s="49"/>
      <c r="Q92" s="63">
        <f t="shared" si="23"/>
        <v>11.439090829391839</v>
      </c>
      <c r="R92" s="63">
        <f t="shared" si="24"/>
        <v>10.791305354050824</v>
      </c>
      <c r="S92" s="63">
        <f t="shared" si="25"/>
        <v>0.94337089502982341</v>
      </c>
      <c r="T92" s="64">
        <f t="shared" si="26"/>
        <v>51.006201176535996</v>
      </c>
      <c r="V92" s="4">
        <v>0.29091699999999998</v>
      </c>
      <c r="W92" s="4">
        <f t="shared" si="28"/>
        <v>7.3892917999999987</v>
      </c>
      <c r="X92" s="4">
        <v>534</v>
      </c>
      <c r="Z92" s="17"/>
      <c r="AA92" s="9">
        <v>0.33916600000000002</v>
      </c>
      <c r="AB92" s="10">
        <f t="shared" si="29"/>
        <v>8.6148164000000005</v>
      </c>
      <c r="AC92" s="9">
        <v>276</v>
      </c>
      <c r="AG92" s="2">
        <v>87</v>
      </c>
      <c r="AH92" s="2">
        <f t="shared" si="27"/>
        <v>1.5184364492350666</v>
      </c>
      <c r="AI92" s="2">
        <f t="shared" si="18"/>
        <v>49.352011534444152</v>
      </c>
      <c r="AJ92" s="3">
        <f t="shared" si="19"/>
        <v>49.352011534444138</v>
      </c>
      <c r="AK92" s="15"/>
    </row>
    <row r="93" spans="5:37" ht="17.399999999999999" x14ac:dyDescent="0.3">
      <c r="E93" s="55">
        <v>2251</v>
      </c>
      <c r="F93" s="55">
        <v>100</v>
      </c>
      <c r="G93" s="55">
        <f t="shared" si="20"/>
        <v>8.3775804095727828</v>
      </c>
      <c r="H93" s="55">
        <v>-59.9</v>
      </c>
      <c r="I93" s="55">
        <v>8.4</v>
      </c>
      <c r="K93" s="30">
        <f t="shared" si="15"/>
        <v>192.6749632174847</v>
      </c>
      <c r="L93" s="30">
        <f t="shared" si="16"/>
        <v>144.34952486850847</v>
      </c>
      <c r="M93" s="30">
        <f t="shared" si="17"/>
        <v>88.640502672796089</v>
      </c>
      <c r="N93" s="30">
        <f t="shared" si="21"/>
        <v>83.365971300204166</v>
      </c>
      <c r="O93" s="30">
        <f t="shared" si="22"/>
        <v>1.0632695965791381</v>
      </c>
      <c r="P93" s="49"/>
      <c r="Q93" s="63">
        <f t="shared" si="23"/>
        <v>11.410797293784775</v>
      </c>
      <c r="R93" s="63">
        <f t="shared" si="24"/>
        <v>10.791305354050824</v>
      </c>
      <c r="S93" s="63">
        <f t="shared" si="25"/>
        <v>0.94571002150118155</v>
      </c>
      <c r="T93" s="64">
        <f t="shared" si="26"/>
        <v>51.006768648881916</v>
      </c>
      <c r="V93" s="4">
        <v>0.28337899999999999</v>
      </c>
      <c r="W93" s="4">
        <f t="shared" si="28"/>
        <v>7.1978265999999991</v>
      </c>
      <c r="X93" s="4">
        <v>536</v>
      </c>
      <c r="Z93" s="17"/>
      <c r="AA93" s="9">
        <v>0.33339200000000002</v>
      </c>
      <c r="AB93" s="10">
        <f t="shared" si="29"/>
        <v>8.4681568000000009</v>
      </c>
      <c r="AC93" s="9">
        <v>278</v>
      </c>
      <c r="AG93" s="2">
        <v>88</v>
      </c>
      <c r="AH93" s="2">
        <f t="shared" si="27"/>
        <v>1.5358897417550099</v>
      </c>
      <c r="AI93" s="2">
        <f t="shared" si="18"/>
        <v>50.142353584328283</v>
      </c>
      <c r="AJ93" s="3">
        <f t="shared" si="19"/>
        <v>50.142353584328276</v>
      </c>
      <c r="AK93" s="15"/>
    </row>
    <row r="94" spans="5:37" ht="17.399999999999999" x14ac:dyDescent="0.3">
      <c r="E94" s="55">
        <v>2251</v>
      </c>
      <c r="F94" s="55">
        <v>90</v>
      </c>
      <c r="G94" s="55">
        <f t="shared" si="20"/>
        <v>7.5398223686155044</v>
      </c>
      <c r="H94" s="55">
        <v>-60.8</v>
      </c>
      <c r="I94" s="55">
        <v>8.4</v>
      </c>
      <c r="K94" s="30">
        <f t="shared" si="15"/>
        <v>193.57496321748471</v>
      </c>
      <c r="L94" s="30">
        <f t="shared" si="16"/>
        <v>144.34952486850847</v>
      </c>
      <c r="M94" s="30">
        <f t="shared" si="17"/>
        <v>88.52871727965811</v>
      </c>
      <c r="N94" s="30">
        <f t="shared" si="21"/>
        <v>83.365971300204166</v>
      </c>
      <c r="O94" s="30">
        <f t="shared" si="22"/>
        <v>1.0619286970323023</v>
      </c>
      <c r="P94" s="49"/>
      <c r="Q94" s="63">
        <f t="shared" si="23"/>
        <v>11.397668136872595</v>
      </c>
      <c r="R94" s="63">
        <f t="shared" si="24"/>
        <v>10.791305354050824</v>
      </c>
      <c r="S94" s="63">
        <f t="shared" si="25"/>
        <v>0.94679940005797092</v>
      </c>
      <c r="T94" s="64">
        <f t="shared" si="26"/>
        <v>51.007025218495926</v>
      </c>
      <c r="V94" s="4">
        <v>0.27556799999999998</v>
      </c>
      <c r="W94" s="4">
        <f t="shared" si="28"/>
        <v>6.9994271999999995</v>
      </c>
      <c r="X94" s="4">
        <v>538</v>
      </c>
      <c r="Z94" s="17"/>
      <c r="AA94" s="9">
        <v>0.32713500000000001</v>
      </c>
      <c r="AB94" s="10">
        <f t="shared" si="29"/>
        <v>8.3092290000000002</v>
      </c>
      <c r="AC94" s="9">
        <v>280</v>
      </c>
      <c r="AG94" s="2">
        <v>89</v>
      </c>
      <c r="AH94" s="2">
        <f t="shared" si="27"/>
        <v>1.5533430342749535</v>
      </c>
      <c r="AI94" s="2">
        <f t="shared" si="18"/>
        <v>50.92880364972342</v>
      </c>
      <c r="AJ94" s="3">
        <f t="shared" si="19"/>
        <v>50.928803649723406</v>
      </c>
      <c r="AK94" s="15"/>
    </row>
    <row r="95" spans="5:37" ht="17.399999999999999" x14ac:dyDescent="0.3">
      <c r="E95" s="55">
        <v>2251</v>
      </c>
      <c r="F95" s="55">
        <v>80</v>
      </c>
      <c r="G95" s="55">
        <f t="shared" si="20"/>
        <v>6.7020643276582259</v>
      </c>
      <c r="H95" s="55">
        <v>-60.7</v>
      </c>
      <c r="I95" s="55">
        <v>8.4</v>
      </c>
      <c r="K95" s="30">
        <f t="shared" si="15"/>
        <v>193.47496321748469</v>
      </c>
      <c r="L95" s="30">
        <f t="shared" si="16"/>
        <v>144.34952486850847</v>
      </c>
      <c r="M95" s="30">
        <f t="shared" si="17"/>
        <v>88.541517647095091</v>
      </c>
      <c r="N95" s="30">
        <f t="shared" si="21"/>
        <v>83.365971300204166</v>
      </c>
      <c r="O95" s="30">
        <f t="shared" si="22"/>
        <v>1.0620822413050712</v>
      </c>
      <c r="P95" s="49"/>
      <c r="Q95" s="63">
        <f t="shared" si="23"/>
        <v>11.399171535732643</v>
      </c>
      <c r="R95" s="63">
        <f t="shared" si="24"/>
        <v>10.791305354050824</v>
      </c>
      <c r="S95" s="63">
        <f t="shared" si="25"/>
        <v>0.94667452983084255</v>
      </c>
      <c r="T95" s="64">
        <f t="shared" si="26"/>
        <v>51.006996058502274</v>
      </c>
      <c r="V95" s="4">
        <v>0.267486</v>
      </c>
      <c r="W95" s="4">
        <f t="shared" si="28"/>
        <v>6.7941443999999995</v>
      </c>
      <c r="X95" s="4">
        <v>540</v>
      </c>
      <c r="Z95" s="17"/>
      <c r="AA95" s="9">
        <v>0.32039699999999999</v>
      </c>
      <c r="AB95" s="10">
        <f t="shared" si="29"/>
        <v>8.1380837999999986</v>
      </c>
      <c r="AC95" s="9">
        <v>282</v>
      </c>
      <c r="AG95" s="2">
        <v>90</v>
      </c>
      <c r="AH95" s="2">
        <f t="shared" si="27"/>
        <v>1.5707963267948966</v>
      </c>
      <c r="AI95" s="2">
        <f t="shared" si="18"/>
        <v>51.711115552357924</v>
      </c>
      <c r="AJ95" s="3">
        <f t="shared" si="19"/>
        <v>51.711115552357924</v>
      </c>
      <c r="AK95" s="15"/>
    </row>
    <row r="96" spans="5:37" ht="17.399999999999999" x14ac:dyDescent="0.3">
      <c r="E96" s="55">
        <v>2251</v>
      </c>
      <c r="F96" s="55">
        <v>70</v>
      </c>
      <c r="G96" s="55">
        <f t="shared" si="20"/>
        <v>5.8643062867009466</v>
      </c>
      <c r="H96" s="55">
        <v>-55.3</v>
      </c>
      <c r="I96" s="55">
        <v>8.4</v>
      </c>
      <c r="K96" s="30">
        <f t="shared" si="15"/>
        <v>188.07496321748471</v>
      </c>
      <c r="L96" s="30">
        <f t="shared" si="16"/>
        <v>144.34952486850847</v>
      </c>
      <c r="M96" s="30">
        <f t="shared" si="17"/>
        <v>89.091885658037938</v>
      </c>
      <c r="N96" s="30">
        <f t="shared" si="21"/>
        <v>83.365971300204166</v>
      </c>
      <c r="O96" s="30">
        <f t="shared" si="22"/>
        <v>1.0686840717924886</v>
      </c>
      <c r="P96" s="49"/>
      <c r="Q96" s="63">
        <f t="shared" si="23"/>
        <v>11.46381207393063</v>
      </c>
      <c r="R96" s="63">
        <f t="shared" si="24"/>
        <v>10.791305354050824</v>
      </c>
      <c r="S96" s="63">
        <f t="shared" si="25"/>
        <v>0.94133655405873895</v>
      </c>
      <c r="T96" s="64">
        <f t="shared" si="26"/>
        <v>51.005689344269335</v>
      </c>
      <c r="V96" s="4">
        <v>0.259131</v>
      </c>
      <c r="W96" s="4">
        <f t="shared" si="28"/>
        <v>6.5819273999999997</v>
      </c>
      <c r="X96" s="4">
        <v>542</v>
      </c>
      <c r="Z96" s="17"/>
      <c r="AA96" s="9">
        <v>0.31317600000000001</v>
      </c>
      <c r="AB96" s="10">
        <f t="shared" si="29"/>
        <v>7.9546703999999995</v>
      </c>
      <c r="AC96" s="9">
        <v>284</v>
      </c>
      <c r="AG96" s="2">
        <v>91</v>
      </c>
      <c r="AH96" s="2">
        <f t="shared" si="27"/>
        <v>1.5882496193148399</v>
      </c>
      <c r="AI96" s="2">
        <f t="shared" si="18"/>
        <v>52.489048785216553</v>
      </c>
      <c r="AJ96" s="3">
        <f t="shared" si="19"/>
        <v>52.489048785216546</v>
      </c>
      <c r="AK96" s="15"/>
    </row>
    <row r="97" spans="5:37" ht="17.399999999999999" x14ac:dyDescent="0.3">
      <c r="E97" s="55">
        <v>2251</v>
      </c>
      <c r="F97" s="55">
        <v>60</v>
      </c>
      <c r="G97" s="55">
        <f t="shared" si="20"/>
        <v>5.026548245743669</v>
      </c>
      <c r="H97" s="55">
        <v>-50.6</v>
      </c>
      <c r="I97" s="55">
        <v>8.3000000000000007</v>
      </c>
      <c r="K97" s="30">
        <f t="shared" si="15"/>
        <v>183.37496321748469</v>
      </c>
      <c r="L97" s="30">
        <f t="shared" si="16"/>
        <v>144.24952486850847</v>
      </c>
      <c r="M97" s="30">
        <f t="shared" si="17"/>
        <v>89.346191365806419</v>
      </c>
      <c r="N97" s="30">
        <f t="shared" si="21"/>
        <v>83.331949354037462</v>
      </c>
      <c r="O97" s="30">
        <f t="shared" si="22"/>
        <v>1.072172102757579</v>
      </c>
      <c r="P97" s="49"/>
      <c r="Q97" s="63">
        <f t="shared" si="23"/>
        <v>11.493680193970551</v>
      </c>
      <c r="R97" s="63">
        <f t="shared" si="24"/>
        <v>10.787309487890305</v>
      </c>
      <c r="S97" s="63">
        <f t="shared" si="25"/>
        <v>0.93854268657563655</v>
      </c>
      <c r="T97" s="64">
        <f t="shared" si="26"/>
        <v>50.999515495394498</v>
      </c>
      <c r="V97" s="4">
        <v>0.250504</v>
      </c>
      <c r="W97" s="4">
        <f t="shared" si="28"/>
        <v>6.3628016000000001</v>
      </c>
      <c r="X97" s="4">
        <v>544</v>
      </c>
      <c r="Z97" s="17"/>
      <c r="AA97" s="9">
        <v>0.304589</v>
      </c>
      <c r="AB97" s="10">
        <f t="shared" si="29"/>
        <v>7.7365605999999998</v>
      </c>
      <c r="AC97" s="9">
        <v>286</v>
      </c>
      <c r="AG97" s="2">
        <v>92</v>
      </c>
      <c r="AH97" s="2">
        <f t="shared" si="27"/>
        <v>1.605702911834783</v>
      </c>
      <c r="AI97" s="2">
        <f t="shared" si="18"/>
        <v>53.262368589531846</v>
      </c>
      <c r="AJ97" s="3">
        <f t="shared" si="19"/>
        <v>53.262368589531846</v>
      </c>
      <c r="AK97" s="15"/>
    </row>
    <row r="98" spans="5:37" ht="17.399999999999999" x14ac:dyDescent="0.3">
      <c r="E98" s="55">
        <v>2251</v>
      </c>
      <c r="F98" s="55">
        <v>50</v>
      </c>
      <c r="G98" s="55">
        <f t="shared" si="20"/>
        <v>4.1887902047863914</v>
      </c>
      <c r="H98" s="55">
        <v>-43</v>
      </c>
      <c r="I98" s="55">
        <v>7.2</v>
      </c>
      <c r="K98" s="30">
        <f t="shared" si="15"/>
        <v>175.7749632174847</v>
      </c>
      <c r="L98" s="30">
        <f t="shared" si="16"/>
        <v>143.14952486850845</v>
      </c>
      <c r="M98" s="30">
        <f t="shared" si="17"/>
        <v>89.315668656017635</v>
      </c>
      <c r="N98" s="30">
        <f t="shared" si="21"/>
        <v>82.951363249268965</v>
      </c>
      <c r="O98" s="30">
        <f t="shared" si="22"/>
        <v>1.0767233371153158</v>
      </c>
      <c r="P98" s="49"/>
      <c r="Q98" s="63">
        <f t="shared" si="23"/>
        <v>11.490095311948378</v>
      </c>
      <c r="R98" s="63">
        <f t="shared" si="24"/>
        <v>10.742609777598704</v>
      </c>
      <c r="S98" s="63">
        <f t="shared" si="25"/>
        <v>0.93494522768907096</v>
      </c>
      <c r="T98" s="64">
        <f t="shared" si="26"/>
        <v>50.937456782709447</v>
      </c>
      <c r="V98" s="4">
        <v>0.24160400000000001</v>
      </c>
      <c r="W98" s="4">
        <f t="shared" si="28"/>
        <v>6.1367415999999997</v>
      </c>
      <c r="X98" s="4">
        <v>546</v>
      </c>
      <c r="Z98" s="17"/>
      <c r="AA98" s="9">
        <v>0.29661100000000001</v>
      </c>
      <c r="AB98" s="10">
        <f t="shared" si="29"/>
        <v>7.5339194000000003</v>
      </c>
      <c r="AC98" s="9">
        <v>288</v>
      </c>
      <c r="AG98" s="2">
        <v>93</v>
      </c>
      <c r="AH98" s="2">
        <f t="shared" si="27"/>
        <v>1.6231562043547263</v>
      </c>
      <c r="AI98" s="2">
        <f t="shared" si="18"/>
        <v>54.030846022563324</v>
      </c>
      <c r="AJ98" s="3">
        <f t="shared" si="19"/>
        <v>54.03084602256331</v>
      </c>
      <c r="AK98" s="15"/>
    </row>
    <row r="99" spans="5:37" ht="17.399999999999999" x14ac:dyDescent="0.3">
      <c r="E99" s="55">
        <v>2251</v>
      </c>
      <c r="F99" s="55">
        <v>40</v>
      </c>
      <c r="G99" s="55">
        <f t="shared" si="20"/>
        <v>3.351032163829113</v>
      </c>
      <c r="H99" s="55">
        <v>-34.799999999999997</v>
      </c>
      <c r="I99" s="55">
        <v>6.1</v>
      </c>
      <c r="K99" s="30">
        <f t="shared" si="15"/>
        <v>167.57496321748471</v>
      </c>
      <c r="L99" s="30">
        <f t="shared" si="16"/>
        <v>142.04952486850846</v>
      </c>
      <c r="M99" s="30">
        <f t="shared" si="17"/>
        <v>88.670181053213838</v>
      </c>
      <c r="N99" s="30">
        <f t="shared" si="21"/>
        <v>82.559148121806359</v>
      </c>
      <c r="O99" s="30">
        <f t="shared" si="22"/>
        <v>1.0740200579878969</v>
      </c>
      <c r="P99" s="49"/>
      <c r="Q99" s="63">
        <f t="shared" si="23"/>
        <v>11.414283009605651</v>
      </c>
      <c r="R99" s="63">
        <f t="shared" si="24"/>
        <v>10.696544242494035</v>
      </c>
      <c r="S99" s="63">
        <f t="shared" si="25"/>
        <v>0.93711924204896579</v>
      </c>
      <c r="T99" s="64">
        <f t="shared" si="26"/>
        <v>50.874776250447631</v>
      </c>
      <c r="V99" s="4">
        <v>0.232906</v>
      </c>
      <c r="W99" s="4">
        <f t="shared" si="28"/>
        <v>5.9158124000000001</v>
      </c>
      <c r="X99" s="4">
        <v>548</v>
      </c>
      <c r="Z99" s="17"/>
      <c r="AA99" s="9">
        <v>0.28839300000000001</v>
      </c>
      <c r="AB99" s="10">
        <f t="shared" si="29"/>
        <v>7.3251821999999995</v>
      </c>
      <c r="AC99" s="9">
        <v>290</v>
      </c>
      <c r="AG99" s="2">
        <v>94</v>
      </c>
      <c r="AH99" s="2">
        <f t="shared" si="27"/>
        <v>1.6406094968746698</v>
      </c>
      <c r="AI99" s="2">
        <f t="shared" si="18"/>
        <v>54.794258016153236</v>
      </c>
      <c r="AJ99" s="3">
        <f t="shared" si="19"/>
        <v>54.794258016153222</v>
      </c>
      <c r="AK99" s="15"/>
    </row>
    <row r="100" spans="5:37" ht="17.399999999999999" x14ac:dyDescent="0.3">
      <c r="E100" s="55">
        <v>2251</v>
      </c>
      <c r="F100" s="55">
        <v>30</v>
      </c>
      <c r="G100" s="55">
        <f t="shared" si="20"/>
        <v>2.5132741228718345</v>
      </c>
      <c r="H100" s="55">
        <v>-26</v>
      </c>
      <c r="I100" s="55">
        <v>3.8</v>
      </c>
      <c r="K100" s="30">
        <f t="shared" si="15"/>
        <v>158.7749632174847</v>
      </c>
      <c r="L100" s="30">
        <f t="shared" si="16"/>
        <v>139.74952486850847</v>
      </c>
      <c r="M100" s="30">
        <f t="shared" si="17"/>
        <v>87.267440833715284</v>
      </c>
      <c r="N100" s="30">
        <f t="shared" si="21"/>
        <v>81.701512459210889</v>
      </c>
      <c r="O100" s="30">
        <f t="shared" si="22"/>
        <v>1.0681251571356547</v>
      </c>
      <c r="P100" s="49"/>
      <c r="Q100" s="63">
        <f t="shared" si="23"/>
        <v>11.24953164154374</v>
      </c>
      <c r="R100" s="63">
        <f t="shared" si="24"/>
        <v>10.595815221719398</v>
      </c>
      <c r="S100" s="63">
        <f t="shared" si="25"/>
        <v>0.94188945454313744</v>
      </c>
      <c r="T100" s="64">
        <f t="shared" si="26"/>
        <v>50.736412159333213</v>
      </c>
      <c r="V100" s="4">
        <v>0.22339600000000001</v>
      </c>
      <c r="W100" s="4">
        <f t="shared" si="28"/>
        <v>5.6742584000000003</v>
      </c>
      <c r="X100" s="4">
        <v>550</v>
      </c>
      <c r="Z100" s="17"/>
      <c r="AA100" s="9">
        <v>0.27993299999999999</v>
      </c>
      <c r="AB100" s="10">
        <f t="shared" si="29"/>
        <v>7.110298199999999</v>
      </c>
      <c r="AC100" s="9">
        <v>292</v>
      </c>
      <c r="AG100" s="2">
        <v>95</v>
      </c>
      <c r="AH100" s="2">
        <f t="shared" si="27"/>
        <v>1.6580627893946132</v>
      </c>
      <c r="AI100" s="2">
        <f t="shared" si="18"/>
        <v>55.552387426074446</v>
      </c>
      <c r="AJ100" s="3">
        <f t="shared" si="19"/>
        <v>55.552387426074446</v>
      </c>
      <c r="AK100" s="15"/>
    </row>
    <row r="101" spans="5:37" ht="17.399999999999999" x14ac:dyDescent="0.3">
      <c r="E101" s="55">
        <v>2251</v>
      </c>
      <c r="F101" s="55">
        <v>20</v>
      </c>
      <c r="G101" s="55">
        <f t="shared" si="20"/>
        <v>1.6755160819145565</v>
      </c>
      <c r="H101" s="55">
        <v>-15.6</v>
      </c>
      <c r="I101" s="55">
        <v>0.3</v>
      </c>
      <c r="K101" s="30">
        <f t="shared" si="15"/>
        <v>148.37496321748469</v>
      </c>
      <c r="L101" s="30">
        <f t="shared" si="16"/>
        <v>136.24952486850847</v>
      </c>
      <c r="M101" s="30">
        <f t="shared" si="17"/>
        <v>84.655666705407484</v>
      </c>
      <c r="N101" s="30">
        <f t="shared" si="21"/>
        <v>80.299132174815398</v>
      </c>
      <c r="O101" s="30">
        <f t="shared" si="22"/>
        <v>1.0542538183489665</v>
      </c>
      <c r="P101" s="49"/>
      <c r="Q101" s="63">
        <f t="shared" si="23"/>
        <v>10.942779646608262</v>
      </c>
      <c r="R101" s="63">
        <f t="shared" si="24"/>
        <v>10.431106127914559</v>
      </c>
      <c r="S101" s="63">
        <f t="shared" si="25"/>
        <v>0.95324099221423164</v>
      </c>
      <c r="T101" s="64">
        <f t="shared" si="26"/>
        <v>50.506969661265714</v>
      </c>
      <c r="V101" s="4">
        <v>0.213563</v>
      </c>
      <c r="W101" s="4">
        <f t="shared" si="28"/>
        <v>5.4245001999999998</v>
      </c>
      <c r="X101" s="4">
        <v>552</v>
      </c>
      <c r="Z101" s="17"/>
      <c r="AA101" s="9">
        <v>0.27123199999999997</v>
      </c>
      <c r="AB101" s="10">
        <f t="shared" si="29"/>
        <v>6.8892927999999989</v>
      </c>
      <c r="AC101" s="9">
        <v>294</v>
      </c>
      <c r="AG101" s="2">
        <v>96</v>
      </c>
      <c r="AH101" s="2">
        <f t="shared" si="27"/>
        <v>1.6755160819145563</v>
      </c>
      <c r="AI101" s="2">
        <f t="shared" si="18"/>
        <v>56.305023072208357</v>
      </c>
      <c r="AJ101" s="3">
        <f t="shared" si="19"/>
        <v>56.30502307220835</v>
      </c>
      <c r="AK101" s="15"/>
    </row>
    <row r="102" spans="5:37" ht="17.399999999999999" x14ac:dyDescent="0.3">
      <c r="E102" s="55">
        <v>2251</v>
      </c>
      <c r="F102" s="55">
        <v>16</v>
      </c>
      <c r="G102" s="55">
        <f t="shared" si="20"/>
        <v>1.3404128655316452</v>
      </c>
      <c r="H102" s="55">
        <v>-12.3</v>
      </c>
      <c r="I102" s="55">
        <v>0.4</v>
      </c>
      <c r="K102" s="30">
        <f t="shared" si="15"/>
        <v>145.07496321748471</v>
      </c>
      <c r="L102" s="30">
        <f t="shared" si="16"/>
        <v>136.34952486850847</v>
      </c>
      <c r="M102" s="30">
        <f t="shared" si="17"/>
        <v>83.609900933182871</v>
      </c>
      <c r="N102" s="30">
        <f t="shared" si="21"/>
        <v>80.340825856346811</v>
      </c>
      <c r="O102" s="30">
        <f t="shared" si="22"/>
        <v>1.0406900855448178</v>
      </c>
      <c r="P102" s="49"/>
      <c r="Q102" s="63">
        <f t="shared" si="23"/>
        <v>10.819954807588591</v>
      </c>
      <c r="R102" s="63">
        <f t="shared" si="24"/>
        <v>10.436003036819256</v>
      </c>
      <c r="S102" s="63">
        <f t="shared" si="25"/>
        <v>0.96451447555954217</v>
      </c>
      <c r="T102" s="64">
        <f t="shared" si="26"/>
        <v>50.516001483086235</v>
      </c>
      <c r="V102" s="4">
        <v>0.203407</v>
      </c>
      <c r="W102" s="4">
        <f t="shared" si="28"/>
        <v>5.1665377999999995</v>
      </c>
      <c r="X102" s="4">
        <v>554</v>
      </c>
      <c r="Z102" s="17"/>
      <c r="AA102" s="9">
        <v>0.26229000000000002</v>
      </c>
      <c r="AB102" s="10">
        <f t="shared" si="29"/>
        <v>6.662166</v>
      </c>
      <c r="AC102" s="9">
        <v>296</v>
      </c>
      <c r="AG102" s="2">
        <v>97</v>
      </c>
      <c r="AH102" s="2">
        <f t="shared" si="27"/>
        <v>1.6929693744344996</v>
      </c>
      <c r="AI102" s="2">
        <f t="shared" si="18"/>
        <v>57.051959769615031</v>
      </c>
      <c r="AJ102" s="3">
        <f t="shared" si="19"/>
        <v>57.051959769615038</v>
      </c>
      <c r="AK102" s="15"/>
    </row>
    <row r="103" spans="5:37" ht="17.399999999999999" x14ac:dyDescent="0.3">
      <c r="E103" s="55">
        <v>2251</v>
      </c>
      <c r="F103" s="55">
        <v>10</v>
      </c>
      <c r="G103" s="55">
        <f t="shared" si="20"/>
        <v>0.83775804095727824</v>
      </c>
      <c r="H103" s="55">
        <v>-8</v>
      </c>
      <c r="I103" s="55">
        <v>0.4</v>
      </c>
      <c r="K103" s="30">
        <f t="shared" si="15"/>
        <v>140.7749632174847</v>
      </c>
      <c r="L103" s="30">
        <f t="shared" si="16"/>
        <v>136.34952486850847</v>
      </c>
      <c r="M103" s="30">
        <f t="shared" si="17"/>
        <v>82.090155657647699</v>
      </c>
      <c r="N103" s="30">
        <f t="shared" si="21"/>
        <v>80.340825856346811</v>
      </c>
      <c r="O103" s="30">
        <f t="shared" si="22"/>
        <v>1.0217738588401963</v>
      </c>
      <c r="P103" s="49"/>
      <c r="Q103" s="63">
        <f t="shared" si="23"/>
        <v>10.641461234958621</v>
      </c>
      <c r="R103" s="63">
        <f t="shared" si="24"/>
        <v>10.436003036819256</v>
      </c>
      <c r="S103" s="63">
        <f t="shared" si="25"/>
        <v>0.98069267052682507</v>
      </c>
      <c r="T103" s="64">
        <f t="shared" si="26"/>
        <v>50.518001219706576</v>
      </c>
      <c r="V103" s="4">
        <v>0.19292799999999999</v>
      </c>
      <c r="W103" s="4">
        <f t="shared" si="28"/>
        <v>4.9003711999999995</v>
      </c>
      <c r="X103" s="4">
        <v>556</v>
      </c>
      <c r="Z103" s="17"/>
      <c r="AA103" s="9">
        <v>0.25310700000000003</v>
      </c>
      <c r="AB103" s="10">
        <f t="shared" si="29"/>
        <v>6.4289178000000007</v>
      </c>
      <c r="AC103" s="9">
        <v>298</v>
      </c>
      <c r="AG103" s="2">
        <v>98</v>
      </c>
      <c r="AH103" s="2">
        <f t="shared" si="27"/>
        <v>1.7104226669544429</v>
      </c>
      <c r="AI103" s="2">
        <f t="shared" si="18"/>
        <v>57.792998350581847</v>
      </c>
      <c r="AJ103" s="3">
        <f t="shared" si="19"/>
        <v>57.792998350581826</v>
      </c>
      <c r="AK103" s="15"/>
    </row>
    <row r="104" spans="5:37" ht="17.399999999999999" x14ac:dyDescent="0.3">
      <c r="E104" s="55">
        <v>2501</v>
      </c>
      <c r="F104" s="55">
        <v>10</v>
      </c>
      <c r="G104" s="55">
        <f t="shared" si="20"/>
        <v>0.83775804095727824</v>
      </c>
      <c r="H104" s="55">
        <v>-8.1</v>
      </c>
      <c r="I104" s="55">
        <v>0.5</v>
      </c>
      <c r="K104" s="30">
        <f t="shared" si="15"/>
        <v>140.87496321748469</v>
      </c>
      <c r="L104" s="30">
        <f t="shared" si="16"/>
        <v>136.44952486850846</v>
      </c>
      <c r="M104" s="30">
        <f t="shared" si="17"/>
        <v>82.127515891166766</v>
      </c>
      <c r="N104" s="30">
        <f t="shared" si="21"/>
        <v>80.382424066920336</v>
      </c>
      <c r="O104" s="30">
        <f t="shared" si="22"/>
        <v>1.0217098681024299</v>
      </c>
      <c r="P104" s="49"/>
      <c r="Q104" s="63">
        <f t="shared" si="23"/>
        <v>10.645849181848444</v>
      </c>
      <c r="R104" s="63">
        <f t="shared" si="24"/>
        <v>10.440888732691985</v>
      </c>
      <c r="S104" s="63">
        <f t="shared" si="25"/>
        <v>0.98074738373093573</v>
      </c>
      <c r="T104" s="64">
        <f t="shared" si="26"/>
        <v>50.524953443240229</v>
      </c>
      <c r="V104" s="4">
        <v>0.18212600000000001</v>
      </c>
      <c r="W104" s="4">
        <f t="shared" si="28"/>
        <v>4.6260003999999997</v>
      </c>
      <c r="X104" s="4">
        <v>558</v>
      </c>
      <c r="Z104" s="17"/>
      <c r="AA104" s="9">
        <v>0.24368300000000001</v>
      </c>
      <c r="AB104" s="10">
        <f t="shared" si="29"/>
        <v>6.1895481999999999</v>
      </c>
      <c r="AC104" s="9">
        <v>300</v>
      </c>
      <c r="AG104" s="2">
        <v>99</v>
      </c>
      <c r="AH104" s="2">
        <f t="shared" si="27"/>
        <v>1.7278759594743864</v>
      </c>
      <c r="AI104" s="2">
        <f t="shared" si="18"/>
        <v>58.527945677758488</v>
      </c>
      <c r="AJ104" s="3">
        <f t="shared" si="19"/>
        <v>58.527945677758467</v>
      </c>
      <c r="AK104" s="15"/>
    </row>
    <row r="105" spans="5:37" ht="17.399999999999999" x14ac:dyDescent="0.3">
      <c r="E105" s="55">
        <v>2501</v>
      </c>
      <c r="F105" s="55">
        <v>15</v>
      </c>
      <c r="G105" s="55">
        <f t="shared" si="20"/>
        <v>1.2566370614359172</v>
      </c>
      <c r="H105" s="55">
        <v>-12.5</v>
      </c>
      <c r="I105" s="55">
        <v>0.4</v>
      </c>
      <c r="K105" s="30">
        <f t="shared" si="15"/>
        <v>145.2749632174847</v>
      </c>
      <c r="L105" s="30">
        <f t="shared" si="16"/>
        <v>136.34952486850847</v>
      </c>
      <c r="M105" s="30">
        <f t="shared" si="17"/>
        <v>83.676261396011455</v>
      </c>
      <c r="N105" s="30">
        <f t="shared" si="21"/>
        <v>80.340825856346811</v>
      </c>
      <c r="O105" s="30">
        <f t="shared" si="22"/>
        <v>1.0415160723593826</v>
      </c>
      <c r="P105" s="49"/>
      <c r="Q105" s="63">
        <f t="shared" si="23"/>
        <v>10.827748821679196</v>
      </c>
      <c r="R105" s="63">
        <f t="shared" si="24"/>
        <v>10.436003036819256</v>
      </c>
      <c r="S105" s="63">
        <f t="shared" si="25"/>
        <v>0.96382020018089165</v>
      </c>
      <c r="T105" s="64">
        <f t="shared" si="26"/>
        <v>50.515890096895589</v>
      </c>
      <c r="V105" s="4">
        <v>0.17100099999999999</v>
      </c>
      <c r="W105" s="4">
        <f t="shared" si="28"/>
        <v>4.3434253999999992</v>
      </c>
      <c r="X105" s="4">
        <v>560</v>
      </c>
      <c r="Z105" s="17"/>
      <c r="AA105" s="9">
        <v>0.234102</v>
      </c>
      <c r="AB105" s="10">
        <f t="shared" si="29"/>
        <v>5.9461908000000001</v>
      </c>
      <c r="AC105" s="9">
        <v>302</v>
      </c>
      <c r="AG105" s="2">
        <v>100</v>
      </c>
      <c r="AH105" s="2">
        <f t="shared" si="27"/>
        <v>1.7453292519943295</v>
      </c>
      <c r="AI105" s="2">
        <f t="shared" si="18"/>
        <v>59.256614648509817</v>
      </c>
      <c r="AJ105" s="3">
        <f t="shared" si="19"/>
        <v>59.256614648509817</v>
      </c>
      <c r="AK105" s="15"/>
    </row>
    <row r="106" spans="5:37" ht="17.399999999999999" x14ac:dyDescent="0.3">
      <c r="E106" s="55">
        <v>2501</v>
      </c>
      <c r="F106" s="55">
        <v>20</v>
      </c>
      <c r="G106" s="55">
        <f t="shared" si="20"/>
        <v>1.6755160819145565</v>
      </c>
      <c r="H106" s="55">
        <v>-16.399999999999999</v>
      </c>
      <c r="I106" s="55">
        <v>0.4</v>
      </c>
      <c r="K106" s="30">
        <f t="shared" si="15"/>
        <v>149.1749632174847</v>
      </c>
      <c r="L106" s="30">
        <f t="shared" si="16"/>
        <v>136.34952486850847</v>
      </c>
      <c r="M106" s="30">
        <f t="shared" si="17"/>
        <v>84.893419214464799</v>
      </c>
      <c r="N106" s="30">
        <f t="shared" si="21"/>
        <v>80.340825856346811</v>
      </c>
      <c r="O106" s="30">
        <f t="shared" si="22"/>
        <v>1.056666001495407</v>
      </c>
      <c r="P106" s="49"/>
      <c r="Q106" s="63">
        <f t="shared" si="23"/>
        <v>10.970703599014321</v>
      </c>
      <c r="R106" s="63">
        <f t="shared" si="24"/>
        <v>10.436003036819256</v>
      </c>
      <c r="S106" s="63">
        <f t="shared" si="25"/>
        <v>0.95126105109219194</v>
      </c>
      <c r="T106" s="64">
        <f t="shared" si="26"/>
        <v>50.513519280844044</v>
      </c>
      <c r="V106" s="4">
        <v>0.159553</v>
      </c>
      <c r="W106" s="4">
        <f t="shared" si="28"/>
        <v>4.0526461999999999</v>
      </c>
      <c r="X106" s="4">
        <v>562</v>
      </c>
      <c r="Z106" s="17"/>
      <c r="AA106" s="9">
        <v>0.22414899999999999</v>
      </c>
      <c r="AB106" s="10">
        <f t="shared" si="29"/>
        <v>5.693384599999999</v>
      </c>
      <c r="AC106" s="9">
        <v>304</v>
      </c>
      <c r="AG106" s="2">
        <v>101</v>
      </c>
      <c r="AH106" s="2">
        <f t="shared" si="27"/>
        <v>1.7627825445142729</v>
      </c>
      <c r="AI106" s="2">
        <f t="shared" si="18"/>
        <v>59.978824190638022</v>
      </c>
      <c r="AJ106" s="3">
        <f t="shared" si="19"/>
        <v>59.978824190638043</v>
      </c>
      <c r="AK106" s="15"/>
    </row>
    <row r="107" spans="5:37" ht="17.399999999999999" x14ac:dyDescent="0.3">
      <c r="E107" s="55">
        <v>2501</v>
      </c>
      <c r="F107" s="55">
        <v>30</v>
      </c>
      <c r="G107" s="55">
        <f t="shared" si="20"/>
        <v>2.5132741228718345</v>
      </c>
      <c r="H107" s="55">
        <v>-25.5</v>
      </c>
      <c r="I107" s="55">
        <v>0.3</v>
      </c>
      <c r="K107" s="30">
        <f t="shared" si="15"/>
        <v>158.2749632174847</v>
      </c>
      <c r="L107" s="30">
        <f t="shared" si="16"/>
        <v>136.24952486850847</v>
      </c>
      <c r="M107" s="30">
        <f t="shared" si="17"/>
        <v>87.165578851064282</v>
      </c>
      <c r="N107" s="30">
        <f t="shared" si="21"/>
        <v>80.299132174815398</v>
      </c>
      <c r="O107" s="30">
        <f t="shared" si="22"/>
        <v>1.0855108453887181</v>
      </c>
      <c r="P107" s="49"/>
      <c r="Q107" s="63">
        <f t="shared" si="23"/>
        <v>11.237567985863253</v>
      </c>
      <c r="R107" s="63">
        <f t="shared" si="24"/>
        <v>10.431106127914559</v>
      </c>
      <c r="S107" s="63">
        <f t="shared" si="25"/>
        <v>0.92823519653334108</v>
      </c>
      <c r="T107" s="64">
        <f t="shared" si="26"/>
        <v>50.500498203080447</v>
      </c>
      <c r="V107" s="4">
        <v>0.13900299999999999</v>
      </c>
      <c r="W107" s="4">
        <f t="shared" si="28"/>
        <v>3.5306761999999994</v>
      </c>
      <c r="X107" s="4">
        <v>564</v>
      </c>
      <c r="Z107" s="17"/>
      <c r="AA107" s="9">
        <v>0.21393599999999999</v>
      </c>
      <c r="AB107" s="10">
        <f t="shared" si="29"/>
        <v>5.4339743999999994</v>
      </c>
      <c r="AC107" s="9">
        <v>306</v>
      </c>
      <c r="AG107" s="2">
        <v>102</v>
      </c>
      <c r="AH107" s="2">
        <f t="shared" si="27"/>
        <v>1.780235837034216</v>
      </c>
      <c r="AI107" s="2">
        <f t="shared" si="18"/>
        <v>60.694399249647383</v>
      </c>
      <c r="AJ107" s="3">
        <f t="shared" si="19"/>
        <v>60.694399249647404</v>
      </c>
      <c r="AK107" s="15"/>
    </row>
    <row r="108" spans="5:37" ht="17.399999999999999" x14ac:dyDescent="0.3">
      <c r="E108" s="55">
        <v>2501</v>
      </c>
      <c r="F108" s="55">
        <v>40</v>
      </c>
      <c r="G108" s="55">
        <f t="shared" si="20"/>
        <v>3.351032163829113</v>
      </c>
      <c r="H108" s="55">
        <v>-35</v>
      </c>
      <c r="I108" s="55">
        <v>0.4</v>
      </c>
      <c r="K108" s="30">
        <f t="shared" si="15"/>
        <v>167.7749632174847</v>
      </c>
      <c r="L108" s="30">
        <f t="shared" si="16"/>
        <v>136.34952486850847</v>
      </c>
      <c r="M108" s="30">
        <f t="shared" si="17"/>
        <v>88.693503805546669</v>
      </c>
      <c r="N108" s="30">
        <f t="shared" si="21"/>
        <v>80.340825856346811</v>
      </c>
      <c r="O108" s="30">
        <f t="shared" si="22"/>
        <v>1.1039655475304031</v>
      </c>
      <c r="P108" s="49"/>
      <c r="Q108" s="63">
        <f t="shared" si="23"/>
        <v>11.417022259040715</v>
      </c>
      <c r="R108" s="63">
        <f t="shared" si="24"/>
        <v>10.436003036819256</v>
      </c>
      <c r="S108" s="63">
        <f t="shared" si="25"/>
        <v>0.91407398532094253</v>
      </c>
      <c r="T108" s="64">
        <f t="shared" si="26"/>
        <v>50.502687464300067</v>
      </c>
      <c r="V108" s="4">
        <v>0.12735299999999999</v>
      </c>
      <c r="W108" s="4">
        <f t="shared" si="28"/>
        <v>3.2347661999999997</v>
      </c>
      <c r="X108" s="4">
        <v>566</v>
      </c>
      <c r="Z108" s="17"/>
      <c r="AA108" s="9">
        <v>0.203463</v>
      </c>
      <c r="AB108" s="10">
        <f t="shared" si="29"/>
        <v>5.1679601999999996</v>
      </c>
      <c r="AC108" s="9">
        <v>308</v>
      </c>
      <c r="AG108" s="2">
        <v>103</v>
      </c>
      <c r="AH108" s="2">
        <f t="shared" si="27"/>
        <v>1.7976891295541593</v>
      </c>
      <c r="AI108" s="2">
        <f t="shared" si="18"/>
        <v>61.403170767744058</v>
      </c>
      <c r="AJ108" s="3">
        <f t="shared" si="19"/>
        <v>61.403170767744072</v>
      </c>
      <c r="AK108" s="15"/>
    </row>
    <row r="109" spans="5:37" ht="17.399999999999999" x14ac:dyDescent="0.3">
      <c r="E109" s="55">
        <v>2501</v>
      </c>
      <c r="F109" s="55">
        <v>50</v>
      </c>
      <c r="G109" s="55">
        <f t="shared" si="20"/>
        <v>4.1887902047863914</v>
      </c>
      <c r="H109" s="55">
        <v>-42.4</v>
      </c>
      <c r="I109" s="55">
        <v>0.6</v>
      </c>
      <c r="K109" s="30">
        <f t="shared" si="15"/>
        <v>175.1749632174847</v>
      </c>
      <c r="L109" s="30">
        <f t="shared" si="16"/>
        <v>136.54952486850846</v>
      </c>
      <c r="M109" s="30">
        <f t="shared" si="17"/>
        <v>89.290013049488664</v>
      </c>
      <c r="N109" s="30">
        <f t="shared" si="21"/>
        <v>80.423926790542779</v>
      </c>
      <c r="O109" s="30">
        <f t="shared" si="22"/>
        <v>1.110241897066738</v>
      </c>
      <c r="P109" s="49"/>
      <c r="Q109" s="63">
        <f t="shared" si="23"/>
        <v>11.487082069570814</v>
      </c>
      <c r="R109" s="63">
        <f t="shared" si="24"/>
        <v>10.445763213654352</v>
      </c>
      <c r="S109" s="63">
        <f t="shared" si="25"/>
        <v>0.90934870582365679</v>
      </c>
      <c r="T109" s="64">
        <f t="shared" si="26"/>
        <v>50.514795938452004</v>
      </c>
      <c r="V109" s="4">
        <v>0.11627899999999999</v>
      </c>
      <c r="W109" s="4">
        <f t="shared" si="28"/>
        <v>2.9534865999999997</v>
      </c>
      <c r="X109" s="4">
        <v>568</v>
      </c>
      <c r="Z109" s="17"/>
      <c r="AA109" s="9">
        <v>0.19273100000000001</v>
      </c>
      <c r="AB109" s="10">
        <f t="shared" si="29"/>
        <v>4.8953674000000005</v>
      </c>
      <c r="AC109" s="9">
        <v>310</v>
      </c>
      <c r="AG109" s="2">
        <v>104</v>
      </c>
      <c r="AH109" s="2">
        <f t="shared" si="27"/>
        <v>1.8151424220741028</v>
      </c>
      <c r="AI109" s="2">
        <f t="shared" si="18"/>
        <v>62.104975654781626</v>
      </c>
      <c r="AJ109" s="3">
        <f t="shared" si="19"/>
        <v>62.104975654781626</v>
      </c>
      <c r="AK109" s="15"/>
    </row>
    <row r="110" spans="5:37" ht="17.399999999999999" x14ac:dyDescent="0.3">
      <c r="E110" s="55">
        <v>2501</v>
      </c>
      <c r="F110" s="55">
        <v>59</v>
      </c>
      <c r="G110" s="55">
        <f t="shared" si="20"/>
        <v>4.9427724416479411</v>
      </c>
      <c r="H110" s="55">
        <v>-50.7</v>
      </c>
      <c r="I110" s="55">
        <v>0.8</v>
      </c>
      <c r="K110" s="30">
        <f t="shared" si="15"/>
        <v>183.47496321748469</v>
      </c>
      <c r="L110" s="30">
        <f t="shared" si="16"/>
        <v>136.74952486850847</v>
      </c>
      <c r="M110" s="30">
        <f t="shared" si="17"/>
        <v>89.342955233522176</v>
      </c>
      <c r="N110" s="30">
        <f t="shared" si="21"/>
        <v>80.506645714080165</v>
      </c>
      <c r="O110" s="30">
        <f t="shared" si="22"/>
        <v>1.1097587589330726</v>
      </c>
      <c r="P110" s="49"/>
      <c r="Q110" s="63">
        <f t="shared" si="23"/>
        <v>11.493300111319718</v>
      </c>
      <c r="R110" s="63">
        <f t="shared" si="24"/>
        <v>10.455478523465789</v>
      </c>
      <c r="S110" s="63">
        <f t="shared" si="25"/>
        <v>0.90970203703009711</v>
      </c>
      <c r="T110" s="64">
        <f t="shared" si="26"/>
        <v>50.528726733532572</v>
      </c>
      <c r="V110" s="4">
        <v>0.105781</v>
      </c>
      <c r="W110" s="4">
        <f t="shared" si="28"/>
        <v>2.6868373999999999</v>
      </c>
      <c r="X110" s="4">
        <v>570</v>
      </c>
      <c r="Z110" s="17"/>
      <c r="AA110" s="9">
        <v>0.18173800000000001</v>
      </c>
      <c r="AB110" s="10">
        <f t="shared" si="29"/>
        <v>4.6161452000000001</v>
      </c>
      <c r="AC110" s="9">
        <v>312</v>
      </c>
      <c r="AG110" s="2">
        <v>105</v>
      </c>
      <c r="AH110" s="2">
        <f t="shared" si="27"/>
        <v>1.8325957145940461</v>
      </c>
      <c r="AI110" s="2">
        <f t="shared" si="18"/>
        <v>62.799656751381448</v>
      </c>
      <c r="AJ110" s="3">
        <f t="shared" si="19"/>
        <v>62.799656751381441</v>
      </c>
      <c r="AK110" s="15"/>
    </row>
    <row r="111" spans="5:37" ht="17.399999999999999" x14ac:dyDescent="0.3">
      <c r="E111" s="55">
        <v>2501</v>
      </c>
      <c r="F111" s="55">
        <v>70</v>
      </c>
      <c r="G111" s="55">
        <f t="shared" si="20"/>
        <v>5.8643062867009466</v>
      </c>
      <c r="H111" s="55">
        <v>-55.7</v>
      </c>
      <c r="I111" s="55">
        <v>0.9</v>
      </c>
      <c r="K111" s="30">
        <f t="shared" si="15"/>
        <v>188.47496321748469</v>
      </c>
      <c r="L111" s="30">
        <f t="shared" si="16"/>
        <v>136.84952486850847</v>
      </c>
      <c r="M111" s="30">
        <f t="shared" si="17"/>
        <v>89.06059308540101</v>
      </c>
      <c r="N111" s="30">
        <f t="shared" si="21"/>
        <v>80.547861883123531</v>
      </c>
      <c r="O111" s="30">
        <f t="shared" si="22"/>
        <v>1.1056853776532221</v>
      </c>
      <c r="P111" s="49"/>
      <c r="Q111" s="63">
        <f t="shared" si="23"/>
        <v>11.460136771775284</v>
      </c>
      <c r="R111" s="63">
        <f t="shared" si="24"/>
        <v>10.460319348689003</v>
      </c>
      <c r="S111" s="63">
        <f t="shared" si="25"/>
        <v>0.91275693798448454</v>
      </c>
      <c r="T111" s="64">
        <f t="shared" si="26"/>
        <v>50.536742698498081</v>
      </c>
      <c r="V111" s="4">
        <v>9.5860000000000001E-2</v>
      </c>
      <c r="W111" s="4">
        <f t="shared" si="28"/>
        <v>2.434844</v>
      </c>
      <c r="X111" s="4">
        <v>572</v>
      </c>
      <c r="Z111" s="17"/>
      <c r="AA111" s="9">
        <v>0.170486</v>
      </c>
      <c r="AB111" s="10">
        <f t="shared" si="29"/>
        <v>4.3303443999999995</v>
      </c>
      <c r="AC111" s="9">
        <v>314</v>
      </c>
      <c r="AG111" s="2">
        <v>106</v>
      </c>
      <c r="AH111" s="2">
        <f t="shared" si="27"/>
        <v>1.8500490071139892</v>
      </c>
      <c r="AI111" s="2">
        <f t="shared" si="18"/>
        <v>63.487062784472606</v>
      </c>
      <c r="AJ111" s="3">
        <f t="shared" si="19"/>
        <v>63.487062784472627</v>
      </c>
      <c r="AK111" s="15"/>
    </row>
    <row r="112" spans="5:37" ht="17.399999999999999" x14ac:dyDescent="0.3">
      <c r="E112" s="55">
        <v>2501</v>
      </c>
      <c r="F112" s="55">
        <v>80</v>
      </c>
      <c r="G112" s="55">
        <f t="shared" si="20"/>
        <v>6.7020643276582259</v>
      </c>
      <c r="H112" s="55">
        <v>-60.9</v>
      </c>
      <c r="I112" s="55">
        <v>1.1000000000000001</v>
      </c>
      <c r="K112" s="30">
        <f t="shared" si="15"/>
        <v>193.6749632174847</v>
      </c>
      <c r="L112" s="30">
        <f t="shared" si="16"/>
        <v>137.04952486850846</v>
      </c>
      <c r="M112" s="30">
        <f t="shared" si="17"/>
        <v>88.515821948452711</v>
      </c>
      <c r="N112" s="30">
        <f t="shared" si="21"/>
        <v>80.63000756023483</v>
      </c>
      <c r="O112" s="30">
        <f t="shared" si="22"/>
        <v>1.0978024761107303</v>
      </c>
      <c r="P112" s="49"/>
      <c r="Q112" s="63">
        <f t="shared" si="23"/>
        <v>11.396153584549815</v>
      </c>
      <c r="R112" s="63">
        <f t="shared" si="24"/>
        <v>10.469967330900063</v>
      </c>
      <c r="S112" s="63">
        <f t="shared" si="25"/>
        <v>0.91872817027444975</v>
      </c>
      <c r="T112" s="64">
        <f t="shared" si="26"/>
        <v>50.552558528778732</v>
      </c>
      <c r="V112" s="4">
        <v>8.6513999999999994E-2</v>
      </c>
      <c r="W112" s="4">
        <f t="shared" si="28"/>
        <v>2.1974555999999996</v>
      </c>
      <c r="X112" s="4">
        <v>574</v>
      </c>
      <c r="Z112" s="17"/>
      <c r="AA112" s="9">
        <v>0.158974</v>
      </c>
      <c r="AB112" s="10">
        <f t="shared" si="29"/>
        <v>4.0379395999999996</v>
      </c>
      <c r="AC112" s="9">
        <v>316</v>
      </c>
      <c r="AG112" s="2">
        <v>107</v>
      </c>
      <c r="AH112" s="2">
        <f t="shared" si="27"/>
        <v>1.8675022996339325</v>
      </c>
      <c r="AI112" s="2">
        <f t="shared" si="18"/>
        <v>64.167048315511366</v>
      </c>
      <c r="AJ112" s="3">
        <f t="shared" si="19"/>
        <v>64.16704831551138</v>
      </c>
      <c r="AK112" s="15"/>
    </row>
    <row r="113" spans="5:37" ht="17.399999999999999" x14ac:dyDescent="0.3">
      <c r="E113" s="55">
        <v>2501</v>
      </c>
      <c r="F113" s="55">
        <v>90</v>
      </c>
      <c r="G113" s="55">
        <f t="shared" si="20"/>
        <v>7.5398223686155044</v>
      </c>
      <c r="H113" s="55">
        <v>-61</v>
      </c>
      <c r="I113" s="55">
        <v>1.1000000000000001</v>
      </c>
      <c r="K113" s="30">
        <f t="shared" si="15"/>
        <v>193.7749632174847</v>
      </c>
      <c r="L113" s="30">
        <f t="shared" si="16"/>
        <v>137.04952486850846</v>
      </c>
      <c r="M113" s="30">
        <f t="shared" si="17"/>
        <v>88.502831646877866</v>
      </c>
      <c r="N113" s="30">
        <f t="shared" si="21"/>
        <v>80.63000756023483</v>
      </c>
      <c r="O113" s="30">
        <f t="shared" si="22"/>
        <v>1.0976413660976234</v>
      </c>
      <c r="P113" s="49"/>
      <c r="Q113" s="63">
        <f t="shared" si="23"/>
        <v>11.394627877989009</v>
      </c>
      <c r="R113" s="63">
        <f t="shared" si="24"/>
        <v>10.469967330900063</v>
      </c>
      <c r="S113" s="63">
        <f t="shared" si="25"/>
        <v>0.91885118522605624</v>
      </c>
      <c r="T113" s="64">
        <f t="shared" si="26"/>
        <v>50.552601174662435</v>
      </c>
      <c r="V113" s="4">
        <v>7.7744999999999995E-2</v>
      </c>
      <c r="W113" s="4">
        <f t="shared" si="28"/>
        <v>1.9747229999999998</v>
      </c>
      <c r="X113" s="4">
        <v>576</v>
      </c>
      <c r="Z113" s="17"/>
      <c r="AA113" s="9">
        <v>0.142535</v>
      </c>
      <c r="AB113" s="10">
        <f t="shared" si="29"/>
        <v>3.6203889999999999</v>
      </c>
      <c r="AC113" s="9">
        <v>318</v>
      </c>
      <c r="AG113" s="2">
        <v>108</v>
      </c>
      <c r="AH113" s="2">
        <f t="shared" si="27"/>
        <v>1.8849555921538759</v>
      </c>
      <c r="AI113" s="2">
        <f t="shared" si="18"/>
        <v>64.839473681654141</v>
      </c>
      <c r="AJ113" s="3">
        <f t="shared" si="19"/>
        <v>64.839473681654155</v>
      </c>
      <c r="AK113" s="15"/>
    </row>
    <row r="114" spans="5:37" ht="17.399999999999999" x14ac:dyDescent="0.3">
      <c r="E114" s="55">
        <v>2501</v>
      </c>
      <c r="F114" s="55">
        <v>100</v>
      </c>
      <c r="G114" s="55">
        <f t="shared" si="20"/>
        <v>8.3775804095727828</v>
      </c>
      <c r="H114" s="55">
        <v>-60.9</v>
      </c>
      <c r="I114" s="55">
        <v>1.1000000000000001</v>
      </c>
      <c r="K114" s="30">
        <f t="shared" si="15"/>
        <v>193.6749632174847</v>
      </c>
      <c r="L114" s="30">
        <f t="shared" si="16"/>
        <v>137.04952486850846</v>
      </c>
      <c r="M114" s="30">
        <f t="shared" si="17"/>
        <v>88.515821948452711</v>
      </c>
      <c r="N114" s="30">
        <f t="shared" si="21"/>
        <v>80.63000756023483</v>
      </c>
      <c r="O114" s="30">
        <f t="shared" si="22"/>
        <v>1.0978024761107303</v>
      </c>
      <c r="P114" s="49"/>
      <c r="Q114" s="63">
        <f t="shared" si="23"/>
        <v>11.396153584549815</v>
      </c>
      <c r="R114" s="63">
        <f t="shared" si="24"/>
        <v>10.469967330900063</v>
      </c>
      <c r="S114" s="63">
        <f t="shared" si="25"/>
        <v>0.91872817027444975</v>
      </c>
      <c r="T114" s="64">
        <f t="shared" si="26"/>
        <v>50.552558528778732</v>
      </c>
      <c r="V114" s="4">
        <v>7.0096000000000006E-2</v>
      </c>
      <c r="W114" s="4">
        <f t="shared" si="28"/>
        <v>1.7804384</v>
      </c>
      <c r="X114" s="4">
        <v>578</v>
      </c>
      <c r="Z114" s="17"/>
      <c r="AA114" s="9">
        <v>0.131749</v>
      </c>
      <c r="AB114" s="10">
        <f t="shared" si="29"/>
        <v>3.3464245999999997</v>
      </c>
      <c r="AC114" s="9">
        <v>320</v>
      </c>
      <c r="AG114" s="2">
        <v>109</v>
      </c>
      <c r="AH114" s="2">
        <f t="shared" si="27"/>
        <v>1.902408884673819</v>
      </c>
      <c r="AI114" s="2">
        <f t="shared" si="18"/>
        <v>65.504204930170516</v>
      </c>
      <c r="AJ114" s="3">
        <f t="shared" si="19"/>
        <v>65.50420493017053</v>
      </c>
      <c r="AK114" s="15"/>
    </row>
    <row r="115" spans="5:37" ht="17.399999999999999" x14ac:dyDescent="0.3">
      <c r="E115" s="55">
        <v>2501</v>
      </c>
      <c r="F115" s="55">
        <v>110</v>
      </c>
      <c r="G115" s="55">
        <f t="shared" si="20"/>
        <v>9.2153384505300604</v>
      </c>
      <c r="H115" s="55">
        <v>-60.8</v>
      </c>
      <c r="I115" s="55">
        <v>1.1000000000000001</v>
      </c>
      <c r="K115" s="30">
        <f t="shared" si="15"/>
        <v>193.57496321748471</v>
      </c>
      <c r="L115" s="30">
        <f t="shared" si="16"/>
        <v>137.04952486850846</v>
      </c>
      <c r="M115" s="30">
        <f t="shared" si="17"/>
        <v>88.52871727965811</v>
      </c>
      <c r="N115" s="30">
        <f t="shared" si="21"/>
        <v>80.63000756023483</v>
      </c>
      <c r="O115" s="30">
        <f t="shared" si="22"/>
        <v>1.0979624082699302</v>
      </c>
      <c r="P115" s="49"/>
      <c r="Q115" s="63">
        <f t="shared" si="23"/>
        <v>11.397668136872595</v>
      </c>
      <c r="R115" s="63">
        <f t="shared" si="24"/>
        <v>10.469967330900063</v>
      </c>
      <c r="S115" s="63">
        <f t="shared" si="25"/>
        <v>0.91860608724241355</v>
      </c>
      <c r="T115" s="64">
        <f t="shared" si="26"/>
        <v>50.552516147714691</v>
      </c>
      <c r="V115" s="4">
        <v>6.2843999999999997E-2</v>
      </c>
      <c r="W115" s="4">
        <f t="shared" si="28"/>
        <v>1.5962375999999998</v>
      </c>
      <c r="X115" s="4">
        <v>580</v>
      </c>
      <c r="Z115" s="17"/>
      <c r="AA115" s="9">
        <v>0.121238</v>
      </c>
      <c r="AB115" s="10">
        <f t="shared" si="29"/>
        <v>3.0794451999999999</v>
      </c>
      <c r="AC115" s="9">
        <v>322</v>
      </c>
      <c r="AG115" s="2">
        <v>110</v>
      </c>
      <c r="AH115" s="2">
        <f t="shared" si="27"/>
        <v>1.9198621771937625</v>
      </c>
      <c r="AI115" s="2">
        <f t="shared" si="18"/>
        <v>66.161113746393767</v>
      </c>
      <c r="AJ115" s="3">
        <f t="shared" si="19"/>
        <v>66.161113746393795</v>
      </c>
      <c r="AK115" s="15"/>
    </row>
    <row r="116" spans="5:37" ht="17.399999999999999" x14ac:dyDescent="0.3">
      <c r="E116" s="55">
        <v>2501</v>
      </c>
      <c r="F116" s="55">
        <v>120</v>
      </c>
      <c r="G116" s="55">
        <f t="shared" si="20"/>
        <v>10.053096491487338</v>
      </c>
      <c r="H116" s="55">
        <v>-60.1</v>
      </c>
      <c r="I116" s="55">
        <v>1</v>
      </c>
      <c r="K116" s="30">
        <f t="shared" si="15"/>
        <v>192.87496321748469</v>
      </c>
      <c r="L116" s="30">
        <f t="shared" si="16"/>
        <v>136.94952486850846</v>
      </c>
      <c r="M116" s="30">
        <f t="shared" si="17"/>
        <v>88.616325978341962</v>
      </c>
      <c r="N116" s="30">
        <f t="shared" si="21"/>
        <v>80.588982503470362</v>
      </c>
      <c r="O116" s="30">
        <f t="shared" si="22"/>
        <v>1.0996084480223574</v>
      </c>
      <c r="P116" s="49"/>
      <c r="Q116" s="63">
        <f t="shared" si="23"/>
        <v>11.407957749134122</v>
      </c>
      <c r="R116" s="63">
        <f t="shared" si="24"/>
        <v>10.465148951749873</v>
      </c>
      <c r="S116" s="63">
        <f t="shared" si="25"/>
        <v>0.91735516399017092</v>
      </c>
      <c r="T116" s="64">
        <f t="shared" si="26"/>
        <v>50.545250992874969</v>
      </c>
      <c r="V116" s="4">
        <v>5.5784E-2</v>
      </c>
      <c r="W116" s="4">
        <f t="shared" si="28"/>
        <v>1.4169136</v>
      </c>
      <c r="X116" s="4">
        <v>582</v>
      </c>
      <c r="Z116" s="17"/>
      <c r="AA116" s="9">
        <v>0.111003</v>
      </c>
      <c r="AB116" s="10">
        <f t="shared" si="29"/>
        <v>2.8194762</v>
      </c>
      <c r="AC116" s="9">
        <v>324</v>
      </c>
      <c r="AG116" s="2">
        <v>111</v>
      </c>
      <c r="AH116" s="2">
        <f t="shared" si="27"/>
        <v>1.9373154697137058</v>
      </c>
      <c r="AI116" s="2">
        <f t="shared" si="18"/>
        <v>66.810077375516286</v>
      </c>
      <c r="AJ116" s="3">
        <f t="shared" si="19"/>
        <v>66.810077375516286</v>
      </c>
      <c r="AK116" s="15"/>
    </row>
    <row r="117" spans="5:37" ht="17.399999999999999" x14ac:dyDescent="0.3">
      <c r="E117" s="55">
        <v>2501</v>
      </c>
      <c r="F117" s="55">
        <v>140</v>
      </c>
      <c r="G117" s="55">
        <f t="shared" si="20"/>
        <v>11.728612573401893</v>
      </c>
      <c r="H117" s="55">
        <v>-47.3</v>
      </c>
      <c r="I117" s="55">
        <v>9.1</v>
      </c>
      <c r="K117" s="30">
        <f t="shared" si="15"/>
        <v>180.07496321748471</v>
      </c>
      <c r="L117" s="30">
        <f t="shared" si="16"/>
        <v>145.04952486850846</v>
      </c>
      <c r="M117" s="30">
        <f t="shared" si="17"/>
        <v>89.399973454842822</v>
      </c>
      <c r="N117" s="30">
        <f t="shared" si="21"/>
        <v>83.601432859384332</v>
      </c>
      <c r="O117" s="30">
        <f t="shared" si="22"/>
        <v>1.069359344656347</v>
      </c>
      <c r="P117" s="49"/>
      <c r="Q117" s="63">
        <f t="shared" si="23"/>
        <v>11.499996882280195</v>
      </c>
      <c r="R117" s="63">
        <f t="shared" si="24"/>
        <v>10.818960235162589</v>
      </c>
      <c r="S117" s="63">
        <f t="shared" si="25"/>
        <v>0.94077940593471088</v>
      </c>
      <c r="T117" s="64">
        <f t="shared" si="26"/>
        <v>51.043146935999893</v>
      </c>
      <c r="V117" s="4">
        <v>4.9180000000000001E-2</v>
      </c>
      <c r="W117" s="4">
        <f t="shared" si="28"/>
        <v>1.2491719999999999</v>
      </c>
      <c r="X117" s="4">
        <v>584</v>
      </c>
      <c r="Z117" s="17"/>
      <c r="AA117" s="9">
        <v>0.10104399999999999</v>
      </c>
      <c r="AB117" s="10">
        <f t="shared" si="29"/>
        <v>2.5665175999999996</v>
      </c>
      <c r="AC117" s="9">
        <v>326</v>
      </c>
      <c r="AG117" s="2">
        <v>112</v>
      </c>
      <c r="AH117" s="2">
        <f t="shared" si="27"/>
        <v>1.9547687622336491</v>
      </c>
      <c r="AI117" s="2">
        <f t="shared" si="18"/>
        <v>67.450978538545385</v>
      </c>
      <c r="AJ117" s="3">
        <f t="shared" si="19"/>
        <v>67.450978538545385</v>
      </c>
      <c r="AK117" s="15"/>
    </row>
    <row r="118" spans="5:37" ht="17.399999999999999" x14ac:dyDescent="0.3">
      <c r="E118" s="55">
        <v>2501</v>
      </c>
      <c r="F118" s="55">
        <v>160</v>
      </c>
      <c r="G118" s="55">
        <f t="shared" si="20"/>
        <v>13.404128655316452</v>
      </c>
      <c r="H118" s="55">
        <v>-29.6</v>
      </c>
      <c r="I118" s="55">
        <v>17.2</v>
      </c>
      <c r="K118" s="30">
        <f t="shared" si="15"/>
        <v>162.37496321748469</v>
      </c>
      <c r="L118" s="30">
        <f t="shared" si="16"/>
        <v>153.14952486850845</v>
      </c>
      <c r="M118" s="30">
        <f t="shared" si="17"/>
        <v>87.93040902638009</v>
      </c>
      <c r="N118" s="30">
        <f t="shared" si="21"/>
        <v>85.983480028810916</v>
      </c>
      <c r="O118" s="30">
        <f t="shared" si="22"/>
        <v>1.0226430588401028</v>
      </c>
      <c r="P118" s="49"/>
      <c r="Q118" s="63">
        <f t="shared" si="23"/>
        <v>11.327397033299674</v>
      </c>
      <c r="R118" s="63">
        <f t="shared" si="24"/>
        <v>11.098730875867053</v>
      </c>
      <c r="S118" s="63">
        <f t="shared" si="25"/>
        <v>0.97981300057194076</v>
      </c>
      <c r="T118" s="64">
        <f t="shared" si="26"/>
        <v>51.423491949494846</v>
      </c>
      <c r="V118" s="4">
        <v>4.3033000000000002E-2</v>
      </c>
      <c r="W118" s="4">
        <f t="shared" si="28"/>
        <v>1.0930382000000001</v>
      </c>
      <c r="X118" s="4">
        <v>586</v>
      </c>
      <c r="Z118" s="17"/>
      <c r="AA118" s="9">
        <v>9.1360999999999998E-2</v>
      </c>
      <c r="AB118" s="10">
        <f t="shared" si="29"/>
        <v>2.3205693999999997</v>
      </c>
      <c r="AC118" s="9">
        <v>328</v>
      </c>
      <c r="AG118" s="2">
        <v>113</v>
      </c>
      <c r="AH118" s="2">
        <f t="shared" si="27"/>
        <v>1.9722220547535922</v>
      </c>
      <c r="AI118" s="2">
        <f t="shared" si="18"/>
        <v>68.083705342743016</v>
      </c>
      <c r="AJ118" s="3">
        <f t="shared" si="19"/>
        <v>68.083705342743031</v>
      </c>
      <c r="AK118" s="15"/>
    </row>
    <row r="119" spans="5:37" ht="17.399999999999999" x14ac:dyDescent="0.3">
      <c r="E119" s="55">
        <v>2501</v>
      </c>
      <c r="F119" s="55">
        <v>180</v>
      </c>
      <c r="G119" s="55">
        <f t="shared" si="20"/>
        <v>15.079644737231009</v>
      </c>
      <c r="H119" s="55">
        <v>-22.7</v>
      </c>
      <c r="I119" s="55">
        <v>20.8</v>
      </c>
      <c r="K119" s="30">
        <f t="shared" si="15"/>
        <v>155.47496321748469</v>
      </c>
      <c r="L119" s="30">
        <f t="shared" si="16"/>
        <v>156.74952486850847</v>
      </c>
      <c r="M119" s="30">
        <f t="shared" si="17"/>
        <v>86.550976866470563</v>
      </c>
      <c r="N119" s="30">
        <f t="shared" si="21"/>
        <v>86.840044056098648</v>
      </c>
      <c r="O119" s="30">
        <f t="shared" si="22"/>
        <v>0.99667126850556009</v>
      </c>
      <c r="P119" s="49"/>
      <c r="Q119" s="63">
        <f t="shared" si="23"/>
        <v>11.165383189014998</v>
      </c>
      <c r="R119" s="63">
        <f t="shared" si="24"/>
        <v>11.199334033434404</v>
      </c>
      <c r="S119" s="63">
        <f t="shared" si="25"/>
        <v>1.0030407236227064</v>
      </c>
      <c r="T119" s="64">
        <f t="shared" si="26"/>
        <v>51.555717084934372</v>
      </c>
      <c r="V119" s="4">
        <v>3.7342E-2</v>
      </c>
      <c r="W119" s="4">
        <f t="shared" si="28"/>
        <v>0.94848679999999996</v>
      </c>
      <c r="X119" s="4">
        <v>588</v>
      </c>
      <c r="Z119" s="17"/>
      <c r="AA119" s="9">
        <v>8.1953999999999999E-2</v>
      </c>
      <c r="AB119" s="10">
        <f t="shared" si="29"/>
        <v>2.0816315999999997</v>
      </c>
      <c r="AC119" s="9">
        <v>330</v>
      </c>
      <c r="AG119" s="2">
        <v>114</v>
      </c>
      <c r="AH119" s="2">
        <f t="shared" si="27"/>
        <v>1.9896753472735356</v>
      </c>
      <c r="AI119" s="2">
        <f t="shared" si="18"/>
        <v>68.708151186876847</v>
      </c>
      <c r="AJ119" s="3">
        <f t="shared" si="19"/>
        <v>68.708151186876862</v>
      </c>
      <c r="AK119" s="15"/>
    </row>
    <row r="120" spans="5:37" ht="17.399999999999999" x14ac:dyDescent="0.3">
      <c r="E120" s="55">
        <v>2501</v>
      </c>
      <c r="F120" s="55">
        <v>194</v>
      </c>
      <c r="G120" s="55">
        <f t="shared" si="20"/>
        <v>16.252505994571198</v>
      </c>
      <c r="H120" s="55">
        <v>-22.3</v>
      </c>
      <c r="I120" s="55">
        <v>24.5</v>
      </c>
      <c r="K120" s="30">
        <f t="shared" si="15"/>
        <v>155.07496321748471</v>
      </c>
      <c r="L120" s="30">
        <f t="shared" si="16"/>
        <v>160.44952486850846</v>
      </c>
      <c r="M120" s="30">
        <f t="shared" si="17"/>
        <v>86.457051418120528</v>
      </c>
      <c r="N120" s="30">
        <f t="shared" si="21"/>
        <v>87.591202555924653</v>
      </c>
      <c r="O120" s="30">
        <f t="shared" si="22"/>
        <v>0.98705176884539292</v>
      </c>
      <c r="P120" s="49"/>
      <c r="Q120" s="63">
        <f t="shared" si="23"/>
        <v>11.154351676624893</v>
      </c>
      <c r="R120" s="63">
        <f t="shared" si="24"/>
        <v>11.287557347172356</v>
      </c>
      <c r="S120" s="63">
        <f t="shared" si="25"/>
        <v>1.0119420361137268</v>
      </c>
      <c r="T120" s="64">
        <f t="shared" si="26"/>
        <v>51.66931178263706</v>
      </c>
      <c r="V120" s="4">
        <v>3.2107999999999998E-2</v>
      </c>
      <c r="W120" s="4">
        <f t="shared" si="28"/>
        <v>0.81554319999999991</v>
      </c>
      <c r="X120" s="4">
        <v>590</v>
      </c>
      <c r="Z120" s="17"/>
      <c r="AA120" s="9">
        <v>6.8527000000000005E-2</v>
      </c>
      <c r="AB120" s="10">
        <f t="shared" si="29"/>
        <v>1.7405858000000001</v>
      </c>
      <c r="AC120" s="9">
        <v>332</v>
      </c>
      <c r="AG120" s="2">
        <v>115</v>
      </c>
      <c r="AH120" s="2">
        <f t="shared" si="27"/>
        <v>2.0071286397934789</v>
      </c>
      <c r="AI120" s="2">
        <f t="shared" si="18"/>
        <v>69.32421466161604</v>
      </c>
      <c r="AJ120" s="3">
        <f t="shared" si="19"/>
        <v>69.324214661616054</v>
      </c>
      <c r="AK120" s="15"/>
    </row>
    <row r="121" spans="5:37" ht="17.399999999999999" x14ac:dyDescent="0.3">
      <c r="E121" s="55">
        <v>2751</v>
      </c>
      <c r="F121" s="55">
        <v>195</v>
      </c>
      <c r="G121" s="55">
        <f t="shared" si="20"/>
        <v>16.336281798666924</v>
      </c>
      <c r="H121" s="55">
        <v>-21.8</v>
      </c>
      <c r="I121" s="55">
        <v>21.1</v>
      </c>
      <c r="K121" s="30">
        <f t="shared" si="15"/>
        <v>154.57496321748471</v>
      </c>
      <c r="L121" s="30">
        <f t="shared" si="16"/>
        <v>157.04952486850846</v>
      </c>
      <c r="M121" s="30">
        <f t="shared" si="17"/>
        <v>86.337489297369544</v>
      </c>
      <c r="N121" s="30">
        <f t="shared" si="21"/>
        <v>86.905823079646069</v>
      </c>
      <c r="O121" s="30">
        <f t="shared" si="22"/>
        <v>0.99346034866092148</v>
      </c>
      <c r="P121" s="49"/>
      <c r="Q121" s="63">
        <f t="shared" si="23"/>
        <v>11.140309145664206</v>
      </c>
      <c r="R121" s="63">
        <f t="shared" si="24"/>
        <v>11.207059757676552</v>
      </c>
      <c r="S121" s="63">
        <f t="shared" si="25"/>
        <v>1.0059918096652034</v>
      </c>
      <c r="T121" s="64">
        <f t="shared" si="26"/>
        <v>51.565676560174367</v>
      </c>
      <c r="V121" s="4">
        <v>2.7331000000000001E-2</v>
      </c>
      <c r="W121" s="4">
        <f t="shared" si="28"/>
        <v>0.69420740000000003</v>
      </c>
      <c r="X121" s="4">
        <v>592</v>
      </c>
      <c r="Z121" s="17"/>
      <c r="AA121" s="9">
        <v>5.9644000000000003E-2</v>
      </c>
      <c r="AB121" s="10">
        <f t="shared" si="29"/>
        <v>1.5149576</v>
      </c>
      <c r="AC121" s="9">
        <v>334</v>
      </c>
      <c r="AG121" s="2">
        <v>116</v>
      </c>
      <c r="AH121" s="2">
        <f t="shared" si="27"/>
        <v>2.0245819323134224</v>
      </c>
      <c r="AI121" s="2">
        <f t="shared" si="18"/>
        <v>69.931799445407222</v>
      </c>
      <c r="AJ121" s="3">
        <f t="shared" si="19"/>
        <v>69.931799445407208</v>
      </c>
      <c r="AK121" s="15"/>
    </row>
    <row r="122" spans="5:37" ht="17.399999999999999" x14ac:dyDescent="0.3">
      <c r="E122" s="55">
        <v>2751</v>
      </c>
      <c r="F122" s="55">
        <v>181</v>
      </c>
      <c r="G122" s="55">
        <f t="shared" si="20"/>
        <v>15.163420541326735</v>
      </c>
      <c r="H122" s="55">
        <v>-24.9</v>
      </c>
      <c r="I122" s="55">
        <v>18.3</v>
      </c>
      <c r="K122" s="30">
        <f t="shared" si="15"/>
        <v>157.6749632174847</v>
      </c>
      <c r="L122" s="30">
        <f t="shared" si="16"/>
        <v>154.24952486850847</v>
      </c>
      <c r="M122" s="30">
        <f t="shared" si="17"/>
        <v>87.040190903047701</v>
      </c>
      <c r="N122" s="30">
        <f t="shared" si="21"/>
        <v>86.258382113195722</v>
      </c>
      <c r="O122" s="30">
        <f t="shared" si="22"/>
        <v>1.0090635689042489</v>
      </c>
      <c r="P122" s="49"/>
      <c r="Q122" s="63">
        <f t="shared" si="23"/>
        <v>11.222841213445198</v>
      </c>
      <c r="R122" s="63">
        <f t="shared" si="24"/>
        <v>11.131018033429028</v>
      </c>
      <c r="S122" s="63">
        <f t="shared" si="25"/>
        <v>0.99181818772360741</v>
      </c>
      <c r="T122" s="64">
        <f t="shared" si="26"/>
        <v>51.466578753188188</v>
      </c>
      <c r="V122" s="4">
        <v>2.2946999999999999E-2</v>
      </c>
      <c r="W122" s="4">
        <f t="shared" si="28"/>
        <v>0.58285379999999998</v>
      </c>
      <c r="X122" s="4">
        <v>594</v>
      </c>
      <c r="Z122" s="17"/>
      <c r="AA122" s="9">
        <v>5.1407000000000001E-2</v>
      </c>
      <c r="AB122" s="10">
        <f t="shared" si="29"/>
        <v>1.3057377999999999</v>
      </c>
      <c r="AC122" s="9">
        <v>336</v>
      </c>
      <c r="AG122" s="2">
        <v>117</v>
      </c>
      <c r="AH122" s="2">
        <f t="shared" si="27"/>
        <v>2.0420352248333655</v>
      </c>
      <c r="AI122" s="2">
        <f t="shared" si="18"/>
        <v>70.530814196167725</v>
      </c>
      <c r="AJ122" s="3">
        <f t="shared" si="19"/>
        <v>70.530814196167739</v>
      </c>
      <c r="AK122" s="15"/>
    </row>
    <row r="123" spans="5:37" ht="17.399999999999999" x14ac:dyDescent="0.3">
      <c r="E123" s="55">
        <v>2751</v>
      </c>
      <c r="F123" s="55">
        <v>160</v>
      </c>
      <c r="G123" s="55">
        <f t="shared" si="20"/>
        <v>13.404128655316452</v>
      </c>
      <c r="H123" s="55">
        <v>-35.799999999999997</v>
      </c>
      <c r="I123" s="55">
        <v>14.3</v>
      </c>
      <c r="K123" s="30">
        <f t="shared" si="15"/>
        <v>168.57496321748471</v>
      </c>
      <c r="L123" s="30">
        <f t="shared" si="16"/>
        <v>150.24952486850847</v>
      </c>
      <c r="M123" s="30">
        <f t="shared" si="17"/>
        <v>88.783000187599455</v>
      </c>
      <c r="N123" s="30">
        <f t="shared" si="21"/>
        <v>85.203090456640567</v>
      </c>
      <c r="O123" s="30">
        <f t="shared" si="22"/>
        <v>1.0420161957949248</v>
      </c>
      <c r="P123" s="49"/>
      <c r="Q123" s="63">
        <f t="shared" si="23"/>
        <v>11.427533579080473</v>
      </c>
      <c r="R123" s="63">
        <f t="shared" si="24"/>
        <v>11.007074382491341</v>
      </c>
      <c r="S123" s="63">
        <f t="shared" si="25"/>
        <v>0.96320647901146095</v>
      </c>
      <c r="T123" s="64">
        <f t="shared" si="26"/>
        <v>51.300374586360277</v>
      </c>
      <c r="V123" s="4">
        <v>1.9046E-2</v>
      </c>
      <c r="W123" s="4">
        <f t="shared" si="28"/>
        <v>0.48376839999999999</v>
      </c>
      <c r="X123" s="4">
        <v>596</v>
      </c>
      <c r="Z123" s="17"/>
      <c r="AA123" s="9">
        <v>4.3818000000000003E-2</v>
      </c>
      <c r="AB123" s="10">
        <f t="shared" si="29"/>
        <v>1.1129772</v>
      </c>
      <c r="AC123" s="9">
        <v>338</v>
      </c>
      <c r="AG123" s="2">
        <v>118</v>
      </c>
      <c r="AH123" s="2">
        <f t="shared" si="27"/>
        <v>2.0594885173533086</v>
      </c>
      <c r="AI123" s="2">
        <f t="shared" si="18"/>
        <v>71.12117243913417</v>
      </c>
      <c r="AJ123" s="3">
        <f t="shared" si="19"/>
        <v>71.121172439134185</v>
      </c>
      <c r="AK123" s="15"/>
    </row>
    <row r="124" spans="5:37" ht="17.399999999999999" x14ac:dyDescent="0.3">
      <c r="E124" s="55">
        <v>2751</v>
      </c>
      <c r="F124" s="55">
        <v>140</v>
      </c>
      <c r="G124" s="55">
        <f t="shared" si="20"/>
        <v>11.728612573401893</v>
      </c>
      <c r="H124" s="55">
        <v>-51.9</v>
      </c>
      <c r="I124" s="55">
        <v>5.2</v>
      </c>
      <c r="K124" s="30">
        <f t="shared" si="15"/>
        <v>184.6749632174847</v>
      </c>
      <c r="L124" s="30">
        <f t="shared" si="16"/>
        <v>141.14952486850845</v>
      </c>
      <c r="M124" s="30">
        <f t="shared" si="17"/>
        <v>89.296749256915305</v>
      </c>
      <c r="N124" s="30">
        <f t="shared" si="21"/>
        <v>82.229599171838458</v>
      </c>
      <c r="O124" s="30">
        <f t="shared" si="22"/>
        <v>1.0859441144825277</v>
      </c>
      <c r="P124" s="49"/>
      <c r="Q124" s="63">
        <f t="shared" si="23"/>
        <v>11.487873234872602</v>
      </c>
      <c r="R124" s="63">
        <f t="shared" si="24"/>
        <v>10.657838828907201</v>
      </c>
      <c r="S124" s="63">
        <f t="shared" si="25"/>
        <v>0.92774690414882466</v>
      </c>
      <c r="T124" s="64">
        <f t="shared" si="26"/>
        <v>50.818590956297882</v>
      </c>
      <c r="V124" s="4">
        <v>1.5668999999999999E-2</v>
      </c>
      <c r="W124" s="4">
        <f t="shared" si="28"/>
        <v>0.39799259999999997</v>
      </c>
      <c r="X124" s="4">
        <v>598</v>
      </c>
      <c r="Z124" s="17"/>
      <c r="AA124" s="9">
        <v>3.6874999999999998E-2</v>
      </c>
      <c r="AB124" s="10">
        <f t="shared" si="29"/>
        <v>0.93662499999999993</v>
      </c>
      <c r="AC124" s="9">
        <v>340</v>
      </c>
      <c r="AG124" s="2">
        <v>119</v>
      </c>
      <c r="AH124" s="2">
        <f t="shared" si="27"/>
        <v>2.0769418098732522</v>
      </c>
      <c r="AI124" s="2">
        <f t="shared" si="18"/>
        <v>71.70279245120237</v>
      </c>
      <c r="AJ124" s="3">
        <f t="shared" si="19"/>
        <v>71.70279245120237</v>
      </c>
      <c r="AK124" s="15"/>
    </row>
    <row r="125" spans="5:37" ht="17.399999999999999" x14ac:dyDescent="0.3">
      <c r="E125" s="55">
        <v>2751</v>
      </c>
      <c r="F125" s="55">
        <v>120</v>
      </c>
      <c r="G125" s="55">
        <f t="shared" si="20"/>
        <v>10.053096491487338</v>
      </c>
      <c r="H125" s="55">
        <v>-59.1</v>
      </c>
      <c r="I125" s="55">
        <v>0.4</v>
      </c>
      <c r="K125" s="30">
        <f t="shared" si="15"/>
        <v>191.87496321748469</v>
      </c>
      <c r="L125" s="30">
        <f t="shared" si="16"/>
        <v>136.34952486850847</v>
      </c>
      <c r="M125" s="30">
        <f t="shared" si="17"/>
        <v>88.733413717165377</v>
      </c>
      <c r="N125" s="30">
        <f t="shared" si="21"/>
        <v>80.340825856346811</v>
      </c>
      <c r="O125" s="30">
        <f t="shared" si="22"/>
        <v>1.1044623050779303</v>
      </c>
      <c r="P125" s="49"/>
      <c r="Q125" s="63">
        <f t="shared" si="23"/>
        <v>11.421709664767743</v>
      </c>
      <c r="R125" s="63">
        <f t="shared" si="24"/>
        <v>10.436003036819256</v>
      </c>
      <c r="S125" s="63">
        <f t="shared" si="25"/>
        <v>0.91369885447280541</v>
      </c>
      <c r="T125" s="64">
        <f t="shared" si="26"/>
        <v>50.502550256321207</v>
      </c>
      <c r="V125" s="4">
        <v>1.2772E-2</v>
      </c>
      <c r="W125" s="4">
        <f t="shared" si="28"/>
        <v>0.3244088</v>
      </c>
      <c r="X125" s="4">
        <v>600</v>
      </c>
      <c r="Z125" s="17"/>
      <c r="AA125" s="9">
        <v>3.058E-2</v>
      </c>
      <c r="AB125" s="10">
        <f t="shared" si="29"/>
        <v>0.77673199999999998</v>
      </c>
      <c r="AC125" s="9">
        <v>342</v>
      </c>
      <c r="AG125" s="2">
        <v>120</v>
      </c>
      <c r="AH125" s="2">
        <f t="shared" si="27"/>
        <v>2.0943951023931953</v>
      </c>
      <c r="AI125" s="2">
        <f t="shared" si="18"/>
        <v>72.275597142094043</v>
      </c>
      <c r="AJ125" s="3">
        <f t="shared" si="19"/>
        <v>72.275597142094043</v>
      </c>
      <c r="AK125" s="15"/>
    </row>
    <row r="126" spans="5:37" ht="17.399999999999999" x14ac:dyDescent="0.3">
      <c r="E126" s="55">
        <v>2751</v>
      </c>
      <c r="F126" s="55">
        <v>110</v>
      </c>
      <c r="G126" s="55">
        <f t="shared" si="20"/>
        <v>9.2153384505300604</v>
      </c>
      <c r="H126" s="55">
        <v>-59.5</v>
      </c>
      <c r="I126" s="55">
        <v>0.4</v>
      </c>
      <c r="K126" s="30">
        <f t="shared" si="15"/>
        <v>192.2749632174847</v>
      </c>
      <c r="L126" s="30">
        <f t="shared" si="16"/>
        <v>136.34952486850847</v>
      </c>
      <c r="M126" s="30">
        <f t="shared" si="17"/>
        <v>88.687717242331885</v>
      </c>
      <c r="N126" s="30">
        <f t="shared" si="21"/>
        <v>80.340825856346811</v>
      </c>
      <c r="O126" s="30">
        <f t="shared" si="22"/>
        <v>1.1038935223408048</v>
      </c>
      <c r="P126" s="49"/>
      <c r="Q126" s="63">
        <f t="shared" si="23"/>
        <v>11.416342629132938</v>
      </c>
      <c r="R126" s="63">
        <f t="shared" si="24"/>
        <v>10.436003036819256</v>
      </c>
      <c r="S126" s="63">
        <f t="shared" si="25"/>
        <v>0.91412840134878315</v>
      </c>
      <c r="T126" s="64">
        <f t="shared" si="26"/>
        <v>50.502707322534512</v>
      </c>
      <c r="V126" s="4">
        <v>1.0356000000000001E-2</v>
      </c>
      <c r="W126" s="4">
        <f t="shared" si="28"/>
        <v>0.26304240000000001</v>
      </c>
      <c r="X126" s="4">
        <v>602</v>
      </c>
      <c r="Z126" s="17"/>
      <c r="AA126" s="9">
        <v>2.5142000000000001E-2</v>
      </c>
      <c r="AB126" s="10">
        <f t="shared" si="29"/>
        <v>0.63860680000000003</v>
      </c>
      <c r="AC126" s="9">
        <v>344</v>
      </c>
      <c r="AG126" s="2">
        <v>121</v>
      </c>
      <c r="AH126" s="2">
        <f t="shared" si="27"/>
        <v>2.1118483949131388</v>
      </c>
      <c r="AI126" s="2">
        <f t="shared" si="18"/>
        <v>72.839513932681783</v>
      </c>
      <c r="AJ126" s="3">
        <f t="shared" si="19"/>
        <v>72.839513932681797</v>
      </c>
      <c r="AK126" s="15"/>
    </row>
    <row r="127" spans="5:37" ht="17.399999999999999" x14ac:dyDescent="0.3">
      <c r="E127" s="55">
        <v>2751</v>
      </c>
      <c r="F127" s="55">
        <v>100</v>
      </c>
      <c r="G127" s="55">
        <f t="shared" si="20"/>
        <v>8.3775804095727828</v>
      </c>
      <c r="H127" s="55">
        <v>-59.6</v>
      </c>
      <c r="I127" s="55">
        <v>0.5</v>
      </c>
      <c r="K127" s="30">
        <f t="shared" si="15"/>
        <v>192.37496321748469</v>
      </c>
      <c r="L127" s="30">
        <f t="shared" si="16"/>
        <v>136.44952486850846</v>
      </c>
      <c r="M127" s="30">
        <f t="shared" si="17"/>
        <v>88.676055936738649</v>
      </c>
      <c r="N127" s="30">
        <f t="shared" si="21"/>
        <v>80.382424066920336</v>
      </c>
      <c r="O127" s="30">
        <f t="shared" si="22"/>
        <v>1.1031771804109025</v>
      </c>
      <c r="P127" s="49"/>
      <c r="Q127" s="63">
        <f t="shared" si="23"/>
        <v>11.414973012704202</v>
      </c>
      <c r="R127" s="63">
        <f t="shared" si="24"/>
        <v>10.440888732691985</v>
      </c>
      <c r="S127" s="63">
        <f t="shared" si="25"/>
        <v>0.91466608997427168</v>
      </c>
      <c r="T127" s="64">
        <f t="shared" si="26"/>
        <v>50.509851027658335</v>
      </c>
      <c r="V127" s="4">
        <v>8.4209999999999997E-3</v>
      </c>
      <c r="W127" s="4">
        <f t="shared" si="28"/>
        <v>0.21389339999999998</v>
      </c>
      <c r="X127" s="4">
        <v>604</v>
      </c>
      <c r="Z127" s="17"/>
      <c r="AA127" s="9">
        <v>2.0403999999999999E-2</v>
      </c>
      <c r="AB127" s="10">
        <f t="shared" si="29"/>
        <v>0.51826159999999999</v>
      </c>
      <c r="AC127" s="9">
        <v>346</v>
      </c>
      <c r="AG127" s="2">
        <v>122</v>
      </c>
      <c r="AH127" s="2">
        <f t="shared" si="27"/>
        <v>2.1293016874330819</v>
      </c>
      <c r="AI127" s="2">
        <f t="shared" si="18"/>
        <v>73.394474630799238</v>
      </c>
      <c r="AJ127" s="3">
        <f t="shared" si="19"/>
        <v>73.394474630799238</v>
      </c>
      <c r="AK127" s="15"/>
    </row>
    <row r="128" spans="5:37" ht="17.399999999999999" x14ac:dyDescent="0.3">
      <c r="E128" s="55">
        <v>2751</v>
      </c>
      <c r="F128" s="55">
        <v>90</v>
      </c>
      <c r="G128" s="55">
        <f t="shared" si="20"/>
        <v>7.5398223686155044</v>
      </c>
      <c r="H128" s="55">
        <v>-59.6</v>
      </c>
      <c r="I128" s="55">
        <v>0.5</v>
      </c>
      <c r="K128" s="30">
        <f t="shared" si="15"/>
        <v>192.37496321748469</v>
      </c>
      <c r="L128" s="30">
        <f t="shared" si="16"/>
        <v>136.44952486850846</v>
      </c>
      <c r="M128" s="30">
        <f t="shared" si="17"/>
        <v>88.676055936738649</v>
      </c>
      <c r="N128" s="30">
        <f t="shared" si="21"/>
        <v>80.382424066920336</v>
      </c>
      <c r="O128" s="30">
        <f t="shared" si="22"/>
        <v>1.1031771804109025</v>
      </c>
      <c r="P128" s="49"/>
      <c r="Q128" s="63">
        <f t="shared" si="23"/>
        <v>11.414973012704202</v>
      </c>
      <c r="R128" s="63">
        <f t="shared" si="24"/>
        <v>10.440888732691985</v>
      </c>
      <c r="S128" s="63">
        <f t="shared" si="25"/>
        <v>0.91466608997427168</v>
      </c>
      <c r="T128" s="64">
        <f t="shared" si="26"/>
        <v>50.509851027658335</v>
      </c>
      <c r="V128" s="4">
        <v>6.9670000000000001E-3</v>
      </c>
      <c r="W128" s="4">
        <f t="shared" si="28"/>
        <v>0.1769618</v>
      </c>
      <c r="X128" s="4">
        <v>606</v>
      </c>
      <c r="Z128" s="17"/>
      <c r="AA128" s="9">
        <v>1.6191000000000001E-2</v>
      </c>
      <c r="AB128" s="10">
        <f t="shared" si="29"/>
        <v>0.41125139999999999</v>
      </c>
      <c r="AC128" s="9">
        <v>348</v>
      </c>
      <c r="AG128" s="2">
        <v>123</v>
      </c>
      <c r="AH128" s="2">
        <f t="shared" si="27"/>
        <v>2.1467549799530254</v>
      </c>
      <c r="AI128" s="2">
        <f t="shared" si="18"/>
        <v>73.940415304859215</v>
      </c>
      <c r="AJ128" s="3">
        <f t="shared" si="19"/>
        <v>73.940415304859201</v>
      </c>
      <c r="AK128" s="15"/>
    </row>
    <row r="129" spans="5:37" ht="17.399999999999999" x14ac:dyDescent="0.3">
      <c r="E129" s="55">
        <v>2751</v>
      </c>
      <c r="F129" s="55">
        <v>80</v>
      </c>
      <c r="G129" s="55">
        <f t="shared" si="20"/>
        <v>6.7020643276582259</v>
      </c>
      <c r="H129" s="55">
        <v>-59.2</v>
      </c>
      <c r="I129" s="55">
        <v>0.5</v>
      </c>
      <c r="K129" s="30">
        <f t="shared" si="15"/>
        <v>191.97496321748469</v>
      </c>
      <c r="L129" s="30">
        <f t="shared" si="16"/>
        <v>136.44952486850846</v>
      </c>
      <c r="M129" s="30">
        <f t="shared" si="17"/>
        <v>88.722131898382614</v>
      </c>
      <c r="N129" s="30">
        <f t="shared" si="21"/>
        <v>80.382424066920336</v>
      </c>
      <c r="O129" s="30">
        <f t="shared" si="22"/>
        <v>1.1037503898180436</v>
      </c>
      <c r="P129" s="49"/>
      <c r="Q129" s="63">
        <f t="shared" si="23"/>
        <v>11.420384618937554</v>
      </c>
      <c r="R129" s="63">
        <f t="shared" si="24"/>
        <v>10.440888732691985</v>
      </c>
      <c r="S129" s="63">
        <f t="shared" si="25"/>
        <v>0.91423267088383819</v>
      </c>
      <c r="T129" s="64">
        <f t="shared" si="26"/>
        <v>50.509693446596572</v>
      </c>
      <c r="V129" s="4">
        <v>8.5170000000000003E-3</v>
      </c>
      <c r="W129" s="4">
        <f t="shared" si="28"/>
        <v>0.21633179999999999</v>
      </c>
      <c r="X129" s="4">
        <v>608</v>
      </c>
      <c r="Z129" s="17"/>
      <c r="AA129" s="9">
        <v>1.2501999999999999E-2</v>
      </c>
      <c r="AB129" s="10">
        <f t="shared" si="29"/>
        <v>0.31755079999999997</v>
      </c>
      <c r="AC129" s="9">
        <v>350</v>
      </c>
      <c r="AG129" s="2">
        <v>124</v>
      </c>
      <c r="AH129" s="2">
        <f t="shared" si="27"/>
        <v>2.1642082724729685</v>
      </c>
      <c r="AI129" s="2">
        <f t="shared" si="18"/>
        <v>74.47727615559559</v>
      </c>
      <c r="AJ129" s="3">
        <f t="shared" si="19"/>
        <v>74.477276155595604</v>
      </c>
      <c r="AK129" s="15"/>
    </row>
    <row r="130" spans="5:37" ht="17.399999999999999" x14ac:dyDescent="0.3">
      <c r="E130" s="55">
        <v>2751</v>
      </c>
      <c r="F130" s="55">
        <v>70</v>
      </c>
      <c r="G130" s="55">
        <f t="shared" si="20"/>
        <v>5.8643062867009466</v>
      </c>
      <c r="H130" s="55">
        <v>-54.3</v>
      </c>
      <c r="I130" s="55">
        <v>0.4</v>
      </c>
      <c r="K130" s="30">
        <f t="shared" si="15"/>
        <v>187.07496321748471</v>
      </c>
      <c r="L130" s="30">
        <f t="shared" si="16"/>
        <v>136.34952486850847</v>
      </c>
      <c r="M130" s="30">
        <f t="shared" si="17"/>
        <v>89.163491646753869</v>
      </c>
      <c r="N130" s="30">
        <f t="shared" si="21"/>
        <v>80.340825856346811</v>
      </c>
      <c r="O130" s="30">
        <f t="shared" si="22"/>
        <v>1.1098154729723888</v>
      </c>
      <c r="P130" s="49"/>
      <c r="Q130" s="63">
        <f t="shared" si="23"/>
        <v>11.47222217327646</v>
      </c>
      <c r="R130" s="63">
        <f t="shared" si="24"/>
        <v>10.436003036819256</v>
      </c>
      <c r="S130" s="63">
        <f t="shared" si="25"/>
        <v>0.90967581338592052</v>
      </c>
      <c r="T130" s="64">
        <f t="shared" si="26"/>
        <v>50.501044855533628</v>
      </c>
      <c r="V130" s="4">
        <v>7.8289999999999992E-3</v>
      </c>
      <c r="W130" s="4">
        <f t="shared" si="28"/>
        <v>0.19885659999999997</v>
      </c>
      <c r="X130" s="4">
        <v>610</v>
      </c>
      <c r="Z130" s="17"/>
      <c r="AA130" s="9">
        <v>9.3369999999999998E-3</v>
      </c>
      <c r="AB130" s="10">
        <f t="shared" si="29"/>
        <v>0.23715979999999998</v>
      </c>
      <c r="AC130" s="9">
        <v>352</v>
      </c>
      <c r="AG130" s="2">
        <v>125</v>
      </c>
      <c r="AH130" s="2">
        <f t="shared" si="27"/>
        <v>2.1816615649929116</v>
      </c>
      <c r="AI130" s="2">
        <f t="shared" si="18"/>
        <v>75.005001386238547</v>
      </c>
      <c r="AJ130" s="3">
        <f t="shared" si="19"/>
        <v>75.005001386238533</v>
      </c>
      <c r="AK130" s="15"/>
    </row>
    <row r="131" spans="5:37" ht="17.399999999999999" x14ac:dyDescent="0.3">
      <c r="E131" s="55">
        <v>2751</v>
      </c>
      <c r="F131" s="55">
        <v>60</v>
      </c>
      <c r="G131" s="55">
        <f t="shared" si="20"/>
        <v>5.026548245743669</v>
      </c>
      <c r="H131" s="55">
        <v>-49.8</v>
      </c>
      <c r="I131" s="55">
        <v>0.3</v>
      </c>
      <c r="K131" s="30">
        <f t="shared" si="15"/>
        <v>182.57496321748471</v>
      </c>
      <c r="L131" s="30">
        <f t="shared" si="16"/>
        <v>136.24952486850847</v>
      </c>
      <c r="M131" s="30">
        <f t="shared" si="17"/>
        <v>89.368678287944718</v>
      </c>
      <c r="N131" s="30">
        <f t="shared" si="21"/>
        <v>80.299132174815398</v>
      </c>
      <c r="O131" s="30">
        <f t="shared" si="22"/>
        <v>1.1129470003907944</v>
      </c>
      <c r="P131" s="49"/>
      <c r="Q131" s="63">
        <f t="shared" si="23"/>
        <v>11.496321275429748</v>
      </c>
      <c r="R131" s="63">
        <f t="shared" si="24"/>
        <v>10.431106127914559</v>
      </c>
      <c r="S131" s="63">
        <f t="shared" si="25"/>
        <v>0.90734295589043801</v>
      </c>
      <c r="T131" s="64">
        <f t="shared" si="26"/>
        <v>50.493175229654732</v>
      </c>
      <c r="V131" s="4">
        <v>7.2639999999999996E-3</v>
      </c>
      <c r="W131" s="4">
        <f t="shared" si="28"/>
        <v>0.18450559999999999</v>
      </c>
      <c r="X131" s="4">
        <v>612</v>
      </c>
      <c r="Z131" s="17"/>
      <c r="AA131" s="9">
        <v>6.6969999999999998E-3</v>
      </c>
      <c r="AB131" s="10">
        <f t="shared" si="29"/>
        <v>0.1701038</v>
      </c>
      <c r="AC131" s="9">
        <v>354</v>
      </c>
      <c r="AG131" s="2">
        <v>126</v>
      </c>
      <c r="AH131" s="2">
        <f t="shared" si="27"/>
        <v>2.1991148575128552</v>
      </c>
      <c r="AI131" s="2">
        <f t="shared" si="18"/>
        <v>75.523539071423698</v>
      </c>
      <c r="AJ131" s="3">
        <f t="shared" si="19"/>
        <v>75.52353907142367</v>
      </c>
      <c r="AK131" s="15"/>
    </row>
    <row r="132" spans="5:37" ht="17.399999999999999" x14ac:dyDescent="0.3">
      <c r="E132" s="55">
        <v>2751</v>
      </c>
      <c r="F132" s="55">
        <v>50</v>
      </c>
      <c r="G132" s="55">
        <f t="shared" si="20"/>
        <v>4.1887902047863914</v>
      </c>
      <c r="H132" s="55">
        <v>-41.8</v>
      </c>
      <c r="I132" s="55">
        <v>0.4</v>
      </c>
      <c r="K132" s="30">
        <f t="shared" si="15"/>
        <v>174.57496321748471</v>
      </c>
      <c r="L132" s="30">
        <f t="shared" si="16"/>
        <v>136.34952486850847</v>
      </c>
      <c r="M132" s="30">
        <f t="shared" si="17"/>
        <v>89.260953937062254</v>
      </c>
      <c r="N132" s="30">
        <f t="shared" si="21"/>
        <v>80.340825856346811</v>
      </c>
      <c r="O132" s="30">
        <f t="shared" si="22"/>
        <v>1.1110285833589146</v>
      </c>
      <c r="P132" s="49"/>
      <c r="Q132" s="63">
        <f t="shared" si="23"/>
        <v>11.483669086567714</v>
      </c>
      <c r="R132" s="63">
        <f t="shared" si="24"/>
        <v>10.436003036819256</v>
      </c>
      <c r="S132" s="63">
        <f t="shared" si="25"/>
        <v>0.90876904917315171</v>
      </c>
      <c r="T132" s="64">
        <f t="shared" si="26"/>
        <v>50.500697014130793</v>
      </c>
      <c r="V132" s="4">
        <v>6.8219999999999999E-3</v>
      </c>
      <c r="W132" s="4">
        <f t="shared" si="28"/>
        <v>0.17327879999999998</v>
      </c>
      <c r="X132" s="4">
        <v>614</v>
      </c>
      <c r="Z132" s="17"/>
      <c r="AA132" s="9">
        <v>4.7130000000000002E-3</v>
      </c>
      <c r="AB132" s="10">
        <f t="shared" si="29"/>
        <v>0.1197102</v>
      </c>
      <c r="AC132" s="9">
        <v>356</v>
      </c>
      <c r="AG132" s="2">
        <v>127</v>
      </c>
      <c r="AH132" s="2">
        <f t="shared" si="27"/>
        <v>2.2165681500327987</v>
      </c>
      <c r="AI132" s="2">
        <f t="shared" si="18"/>
        <v>76.0328410251295</v>
      </c>
      <c r="AJ132" s="3">
        <f t="shared" si="19"/>
        <v>76.0328410251295</v>
      </c>
      <c r="AK132" s="15"/>
    </row>
    <row r="133" spans="5:37" ht="17.399999999999999" x14ac:dyDescent="0.3">
      <c r="E133" s="55">
        <v>2751</v>
      </c>
      <c r="F133" s="55">
        <v>40</v>
      </c>
      <c r="G133" s="55">
        <f t="shared" si="20"/>
        <v>3.351032163829113</v>
      </c>
      <c r="H133" s="55">
        <v>-34.1</v>
      </c>
      <c r="I133" s="55">
        <v>0.6</v>
      </c>
      <c r="K133" s="30">
        <f t="shared" ref="K133:K196" si="30">180-($Y$6+H133)</f>
        <v>166.87496321748469</v>
      </c>
      <c r="L133" s="30">
        <f t="shared" ref="L133:L196" si="31">IF(180+$AD$5+I133&gt;180,180,180+$AD$5+I133)</f>
        <v>136.54952486850846</v>
      </c>
      <c r="M133" s="30">
        <f t="shared" ref="M133:M196" si="32">$C$6*(SQRT((1+(1/$C$9))^2-($C$10/$C$9)^2)-COS(K133*PI()/180)-(1/$C$9)*SQRT(1-($C$9*SIN(K133*PI()/180)-$C$10)^2))</f>
        <v>88.585562050802508</v>
      </c>
      <c r="N133" s="30">
        <f t="shared" si="21"/>
        <v>80.423926790542779</v>
      </c>
      <c r="O133" s="30">
        <f t="shared" si="22"/>
        <v>1.1014826754420486</v>
      </c>
      <c r="P133" s="49"/>
      <c r="Q133" s="63">
        <f t="shared" si="23"/>
        <v>11.404344536168079</v>
      </c>
      <c r="R133" s="63">
        <f t="shared" si="24"/>
        <v>10.445763213654352</v>
      </c>
      <c r="S133" s="63">
        <f t="shared" si="25"/>
        <v>0.91594595204716478</v>
      </c>
      <c r="T133" s="64">
        <f t="shared" si="26"/>
        <v>50.517240043055352</v>
      </c>
      <c r="V133" s="4">
        <v>6.5729999999999998E-3</v>
      </c>
      <c r="W133" s="4">
        <f t="shared" si="28"/>
        <v>0.1669542</v>
      </c>
      <c r="X133" s="4">
        <v>616</v>
      </c>
      <c r="Z133" s="17"/>
      <c r="AA133" s="9">
        <v>3.823E-3</v>
      </c>
      <c r="AB133" s="10">
        <f t="shared" si="29"/>
        <v>9.7104200000000002E-2</v>
      </c>
      <c r="AC133" s="9">
        <v>358</v>
      </c>
      <c r="AG133" s="2">
        <v>128</v>
      </c>
      <c r="AH133" s="2">
        <f t="shared" si="27"/>
        <v>2.2340214425527418</v>
      </c>
      <c r="AI133" s="2">
        <f t="shared" ref="AI133:AI196" si="33">$C$6*(SQRT((1+(1/$C$9))^2-($C$10/$C$9)^2)-COS(AH133)-(1/$C$9)*SQRT(1-($C$9*SIN(AH133)-$C$10)^2))</f>
        <v>76.532862667925841</v>
      </c>
      <c r="AJ133" s="3">
        <f t="shared" ref="AJ133:AJ196" si="34">$C$6*((1-COS(AH133))+(1/$C$9)*(1-SQRT(1-$C$9^2*SIN(AH133)^2)))</f>
        <v>76.532862667925855</v>
      </c>
      <c r="AK133" s="15"/>
    </row>
    <row r="134" spans="5:37" ht="17.399999999999999" x14ac:dyDescent="0.3">
      <c r="E134" s="55">
        <v>2751</v>
      </c>
      <c r="F134" s="55">
        <v>30</v>
      </c>
      <c r="G134" s="55">
        <f t="shared" ref="G134:G197" si="35">2*PI()*F134/(0.0015*0.5)*10^-5</f>
        <v>2.5132741228718345</v>
      </c>
      <c r="H134" s="55">
        <v>-24.9</v>
      </c>
      <c r="I134" s="55">
        <v>0.7</v>
      </c>
      <c r="K134" s="30">
        <f t="shared" si="30"/>
        <v>157.6749632174847</v>
      </c>
      <c r="L134" s="30">
        <f t="shared" si="31"/>
        <v>136.64952486850845</v>
      </c>
      <c r="M134" s="30">
        <f t="shared" si="32"/>
        <v>87.040190903047701</v>
      </c>
      <c r="N134" s="30">
        <f t="shared" ref="N134:N197" si="36">$C$6*(SQRT((1+(1/$C$9))^2-($C$10/$C$9)^2)-COS(L134*PI()/180)-(1/$C$9)*SQRT(1-($C$9*SIN(L134*PI()/180)-$C$10)^2))</f>
        <v>80.465334011444881</v>
      </c>
      <c r="O134" s="30">
        <f t="shared" ref="O134:O197" si="37">M134/N134</f>
        <v>1.0817104281288095</v>
      </c>
      <c r="P134" s="49"/>
      <c r="Q134" s="63">
        <f t="shared" ref="Q134:Q197" si="38">(PI()/4*$C$12^2*M134+$C$15)/$C$15</f>
        <v>11.222841213445198</v>
      </c>
      <c r="R134" s="63">
        <f t="shared" ref="R134:R197" si="39">(PI()/4*$C$12^2*N134+$C$15)/$C$15</f>
        <v>10.450626477854264</v>
      </c>
      <c r="S134" s="63">
        <f t="shared" ref="S134:S197" si="40">R134/Q134</f>
        <v>0.93119258119184611</v>
      </c>
      <c r="T134" s="64">
        <f t="shared" ref="T134:T197" si="41">(1-(1/R134^0.3)*(1+(R134^1.3)/(9.3*(Q134-1))*(1-1.3*((R134/Q134)^0.3)+0.3*((R134/Q134)^1.3))))*100</f>
        <v>50.529147474847377</v>
      </c>
      <c r="V134" s="4">
        <v>6.548E-3</v>
      </c>
      <c r="W134" s="4">
        <f t="shared" si="28"/>
        <v>0.1663192</v>
      </c>
      <c r="X134" s="4">
        <v>618</v>
      </c>
      <c r="Z134" s="17"/>
      <c r="AA134" s="9">
        <v>2.9329999999999998E-3</v>
      </c>
      <c r="AB134" s="10">
        <f t="shared" si="29"/>
        <v>7.4498199999999987E-2</v>
      </c>
      <c r="AC134" s="9">
        <v>360</v>
      </c>
      <c r="AG134" s="2">
        <v>129</v>
      </c>
      <c r="AH134" s="2">
        <f t="shared" ref="AH134:AH197" si="42">AG134*PI()/180</f>
        <v>2.2514747350726849</v>
      </c>
      <c r="AI134" s="2">
        <f t="shared" si="33"/>
        <v>77.023562893808815</v>
      </c>
      <c r="AJ134" s="3">
        <f t="shared" si="34"/>
        <v>77.023562893808787</v>
      </c>
      <c r="AK134" s="15"/>
    </row>
    <row r="135" spans="5:37" ht="17.399999999999999" x14ac:dyDescent="0.3">
      <c r="E135" s="55">
        <v>2751</v>
      </c>
      <c r="F135" s="55">
        <v>20</v>
      </c>
      <c r="G135" s="55">
        <f t="shared" si="35"/>
        <v>1.6755160819145565</v>
      </c>
      <c r="H135" s="55">
        <v>-16.3</v>
      </c>
      <c r="I135" s="55">
        <v>0.7</v>
      </c>
      <c r="K135" s="30">
        <f t="shared" si="30"/>
        <v>149.07496321748471</v>
      </c>
      <c r="L135" s="30">
        <f t="shared" si="31"/>
        <v>136.64952486850845</v>
      </c>
      <c r="M135" s="30">
        <f t="shared" si="32"/>
        <v>84.864036530752827</v>
      </c>
      <c r="N135" s="30">
        <f t="shared" si="36"/>
        <v>80.465334011444881</v>
      </c>
      <c r="O135" s="30">
        <f t="shared" si="37"/>
        <v>1.0546658082433649</v>
      </c>
      <c r="P135" s="49"/>
      <c r="Q135" s="63">
        <f t="shared" si="38"/>
        <v>10.96725261267231</v>
      </c>
      <c r="R135" s="63">
        <f t="shared" si="39"/>
        <v>10.450626477854264</v>
      </c>
      <c r="S135" s="63">
        <f t="shared" si="40"/>
        <v>0.95289375078120298</v>
      </c>
      <c r="T135" s="64">
        <f t="shared" si="41"/>
        <v>50.534647716189006</v>
      </c>
      <c r="V135" s="4">
        <v>6.5279999999999999E-3</v>
      </c>
      <c r="W135" s="4">
        <f t="shared" si="28"/>
        <v>0.16581119999999999</v>
      </c>
      <c r="X135" s="4">
        <v>620</v>
      </c>
      <c r="Z135" s="17"/>
      <c r="AA135" s="9">
        <v>2.0430000000000001E-3</v>
      </c>
      <c r="AB135" s="10">
        <f t="shared" si="29"/>
        <v>5.1892199999999999E-2</v>
      </c>
      <c r="AC135" s="9">
        <v>362</v>
      </c>
      <c r="AG135" s="2">
        <v>130</v>
      </c>
      <c r="AH135" s="2">
        <f t="shared" si="42"/>
        <v>2.2689280275926285</v>
      </c>
      <c r="AI135" s="2">
        <f t="shared" si="33"/>
        <v>77.504903936885569</v>
      </c>
      <c r="AJ135" s="3">
        <f t="shared" si="34"/>
        <v>77.50490393688554</v>
      </c>
      <c r="AK135" s="15"/>
    </row>
    <row r="136" spans="5:37" ht="17.399999999999999" x14ac:dyDescent="0.3">
      <c r="E136" s="55">
        <v>2751</v>
      </c>
      <c r="F136" s="55">
        <v>16</v>
      </c>
      <c r="G136" s="55">
        <f t="shared" si="35"/>
        <v>1.3404128655316452</v>
      </c>
      <c r="H136" s="55">
        <v>-12.1</v>
      </c>
      <c r="I136" s="55">
        <v>0.6</v>
      </c>
      <c r="K136" s="30">
        <f t="shared" si="30"/>
        <v>144.87496321748469</v>
      </c>
      <c r="L136" s="30">
        <f t="shared" si="31"/>
        <v>136.54952486850846</v>
      </c>
      <c r="M136" s="30">
        <f t="shared" si="32"/>
        <v>83.543155861647151</v>
      </c>
      <c r="N136" s="30">
        <f t="shared" si="36"/>
        <v>80.423926790542779</v>
      </c>
      <c r="O136" s="30">
        <f t="shared" si="37"/>
        <v>1.0387848392335794</v>
      </c>
      <c r="P136" s="49"/>
      <c r="Q136" s="63">
        <f t="shared" si="38"/>
        <v>10.812115621334396</v>
      </c>
      <c r="R136" s="63">
        <f t="shared" si="39"/>
        <v>10.445763213654352</v>
      </c>
      <c r="S136" s="63">
        <f t="shared" si="40"/>
        <v>0.96611649185871085</v>
      </c>
      <c r="T136" s="64">
        <f t="shared" si="41"/>
        <v>50.530125406188532</v>
      </c>
      <c r="V136" s="4">
        <v>6.5129999999999997E-3</v>
      </c>
      <c r="W136" s="4">
        <f t="shared" si="28"/>
        <v>0.16543019999999997</v>
      </c>
      <c r="X136" s="4">
        <v>622</v>
      </c>
      <c r="Z136" s="17"/>
      <c r="AA136" s="9">
        <v>1.243E-3</v>
      </c>
      <c r="AB136" s="10">
        <f t="shared" si="29"/>
        <v>3.1572199999999995E-2</v>
      </c>
      <c r="AC136" s="9">
        <v>364</v>
      </c>
      <c r="AG136" s="2">
        <v>131</v>
      </c>
      <c r="AH136" s="2">
        <f t="shared" si="42"/>
        <v>2.286381320112572</v>
      </c>
      <c r="AI136" s="2">
        <f t="shared" si="33"/>
        <v>77.976851238163945</v>
      </c>
      <c r="AJ136" s="3">
        <f t="shared" si="34"/>
        <v>77.976851238163945</v>
      </c>
      <c r="AK136" s="15"/>
    </row>
    <row r="137" spans="5:37" ht="17.399999999999999" x14ac:dyDescent="0.3">
      <c r="E137" s="55">
        <v>2751</v>
      </c>
      <c r="F137" s="55">
        <v>11</v>
      </c>
      <c r="G137" s="55">
        <f t="shared" si="35"/>
        <v>0.92153384505300606</v>
      </c>
      <c r="H137" s="55">
        <v>-8.6</v>
      </c>
      <c r="I137" s="55">
        <v>0.6</v>
      </c>
      <c r="K137" s="30">
        <f t="shared" si="30"/>
        <v>141.37496321748469</v>
      </c>
      <c r="L137" s="30">
        <f t="shared" si="31"/>
        <v>136.54952486850846</v>
      </c>
      <c r="M137" s="30">
        <f t="shared" si="32"/>
        <v>82.312877097856372</v>
      </c>
      <c r="N137" s="30">
        <f t="shared" si="36"/>
        <v>80.423926790542779</v>
      </c>
      <c r="O137" s="30">
        <f t="shared" si="37"/>
        <v>1.0234874170249508</v>
      </c>
      <c r="P137" s="49"/>
      <c r="Q137" s="63">
        <f t="shared" si="38"/>
        <v>10.667619793372392</v>
      </c>
      <c r="R137" s="63">
        <f t="shared" si="39"/>
        <v>10.445763213654352</v>
      </c>
      <c r="S137" s="63">
        <f t="shared" si="40"/>
        <v>0.97920280399795689</v>
      </c>
      <c r="T137" s="64">
        <f t="shared" si="41"/>
        <v>50.531740036001693</v>
      </c>
      <c r="V137" s="4">
        <v>6.5030000000000001E-3</v>
      </c>
      <c r="W137" s="4">
        <f t="shared" si="28"/>
        <v>0.1651762</v>
      </c>
      <c r="X137" s="4">
        <v>624</v>
      </c>
      <c r="Z137" s="17"/>
      <c r="AA137" s="9">
        <v>8.1599999999999999E-4</v>
      </c>
      <c r="AB137" s="10">
        <f t="shared" si="29"/>
        <v>2.0726399999999999E-2</v>
      </c>
      <c r="AC137" s="9">
        <v>366</v>
      </c>
      <c r="AG137" s="2">
        <v>132</v>
      </c>
      <c r="AH137" s="2">
        <f t="shared" si="42"/>
        <v>2.3038346126325151</v>
      </c>
      <c r="AI137" s="2">
        <f t="shared" si="33"/>
        <v>78.439373312689085</v>
      </c>
      <c r="AJ137" s="3">
        <f t="shared" si="34"/>
        <v>78.439373312689085</v>
      </c>
      <c r="AK137" s="15"/>
    </row>
    <row r="138" spans="5:37" ht="17.399999999999999" x14ac:dyDescent="0.3">
      <c r="E138" s="55">
        <v>3001</v>
      </c>
      <c r="F138" s="55">
        <v>9</v>
      </c>
      <c r="G138" s="55">
        <f t="shared" si="35"/>
        <v>0.75398223686155041</v>
      </c>
      <c r="H138" s="55">
        <v>-7.8</v>
      </c>
      <c r="I138" s="55">
        <v>0.6</v>
      </c>
      <c r="K138" s="30">
        <f t="shared" si="30"/>
        <v>140.57496321748471</v>
      </c>
      <c r="L138" s="30">
        <f t="shared" si="31"/>
        <v>136.54952486850846</v>
      </c>
      <c r="M138" s="30">
        <f t="shared" si="32"/>
        <v>82.015147255385614</v>
      </c>
      <c r="N138" s="30">
        <f t="shared" si="36"/>
        <v>80.423926790542779</v>
      </c>
      <c r="O138" s="30">
        <f t="shared" si="37"/>
        <v>1.0197854112369698</v>
      </c>
      <c r="P138" s="49"/>
      <c r="Q138" s="63">
        <f t="shared" si="38"/>
        <v>10.632651523283544</v>
      </c>
      <c r="R138" s="63">
        <f t="shared" si="39"/>
        <v>10.445763213654352</v>
      </c>
      <c r="S138" s="63">
        <f t="shared" si="40"/>
        <v>0.98242316987254397</v>
      </c>
      <c r="T138" s="64">
        <f t="shared" si="41"/>
        <v>50.532021278186015</v>
      </c>
      <c r="V138" s="4">
        <v>0</v>
      </c>
      <c r="W138" s="4">
        <f t="shared" si="28"/>
        <v>0</v>
      </c>
      <c r="X138" s="4">
        <v>626</v>
      </c>
      <c r="Z138" s="17"/>
      <c r="AA138" s="9">
        <v>3.8999999999999999E-4</v>
      </c>
      <c r="AB138" s="10">
        <f t="shared" si="29"/>
        <v>9.9059999999999999E-3</v>
      </c>
      <c r="AC138" s="9">
        <v>368</v>
      </c>
      <c r="AG138" s="2">
        <v>133</v>
      </c>
      <c r="AH138" s="2">
        <f t="shared" si="42"/>
        <v>2.3212879051524582</v>
      </c>
      <c r="AI138" s="2">
        <f t="shared" si="33"/>
        <v>78.892441617259649</v>
      </c>
      <c r="AJ138" s="3">
        <f t="shared" si="34"/>
        <v>78.892441617259664</v>
      </c>
      <c r="AK138" s="15"/>
    </row>
    <row r="139" spans="5:37" ht="17.399999999999999" x14ac:dyDescent="0.3">
      <c r="E139" s="55">
        <v>3000</v>
      </c>
      <c r="F139" s="55">
        <v>14</v>
      </c>
      <c r="G139" s="55">
        <f t="shared" si="35"/>
        <v>1.1728612573401895</v>
      </c>
      <c r="H139" s="55">
        <v>-11</v>
      </c>
      <c r="I139" s="55">
        <v>0.7</v>
      </c>
      <c r="K139" s="30">
        <f t="shared" si="30"/>
        <v>143.7749632174847</v>
      </c>
      <c r="L139" s="30">
        <f t="shared" si="31"/>
        <v>136.64952486850845</v>
      </c>
      <c r="M139" s="30">
        <f t="shared" si="32"/>
        <v>83.169183584273057</v>
      </c>
      <c r="N139" s="30">
        <f t="shared" si="36"/>
        <v>80.465334011444881</v>
      </c>
      <c r="O139" s="30">
        <f t="shared" si="37"/>
        <v>1.0336026638806173</v>
      </c>
      <c r="P139" s="49"/>
      <c r="Q139" s="63">
        <f t="shared" si="38"/>
        <v>10.768192702850861</v>
      </c>
      <c r="R139" s="63">
        <f t="shared" si="39"/>
        <v>10.450626477854264</v>
      </c>
      <c r="S139" s="63">
        <f t="shared" si="40"/>
        <v>0.97050886497299393</v>
      </c>
      <c r="T139" s="64">
        <f t="shared" si="41"/>
        <v>50.53765827901087</v>
      </c>
      <c r="Z139" s="17"/>
      <c r="AA139" s="9">
        <v>0</v>
      </c>
      <c r="AB139" s="10">
        <f t="shared" ref="AB139" si="43">AA139*25.4</f>
        <v>0</v>
      </c>
      <c r="AC139" s="9">
        <v>370</v>
      </c>
      <c r="AG139" s="2">
        <v>134</v>
      </c>
      <c r="AH139" s="2">
        <f t="shared" si="42"/>
        <v>2.3387411976724013</v>
      </c>
      <c r="AI139" s="2">
        <f t="shared" si="33"/>
        <v>79.336030418944375</v>
      </c>
      <c r="AJ139" s="3">
        <f t="shared" si="34"/>
        <v>79.336030418944361</v>
      </c>
      <c r="AK139" s="15"/>
    </row>
    <row r="140" spans="5:37" ht="17.399999999999999" x14ac:dyDescent="0.3">
      <c r="E140" s="55">
        <v>3000</v>
      </c>
      <c r="F140" s="55">
        <v>20</v>
      </c>
      <c r="G140" s="55">
        <f t="shared" si="35"/>
        <v>1.6755160819145565</v>
      </c>
      <c r="H140" s="55">
        <v>-15.5</v>
      </c>
      <c r="I140" s="55">
        <v>0.7</v>
      </c>
      <c r="K140" s="30">
        <f t="shared" si="30"/>
        <v>148.2749632174847</v>
      </c>
      <c r="L140" s="30">
        <f t="shared" si="31"/>
        <v>136.64952486850845</v>
      </c>
      <c r="M140" s="30">
        <f t="shared" si="32"/>
        <v>84.625515118565261</v>
      </c>
      <c r="N140" s="30">
        <f t="shared" si="36"/>
        <v>80.465334011444881</v>
      </c>
      <c r="O140" s="30">
        <f t="shared" si="37"/>
        <v>1.0517015328182029</v>
      </c>
      <c r="P140" s="49"/>
      <c r="Q140" s="63">
        <f t="shared" si="38"/>
        <v>10.939238352851623</v>
      </c>
      <c r="R140" s="63">
        <f t="shared" si="39"/>
        <v>10.450626477854264</v>
      </c>
      <c r="S140" s="63">
        <f t="shared" si="40"/>
        <v>0.95533401327981959</v>
      </c>
      <c r="T140" s="64">
        <f t="shared" si="41"/>
        <v>50.535143891832035</v>
      </c>
      <c r="AG140" s="2">
        <v>135</v>
      </c>
      <c r="AH140" s="2">
        <f t="shared" si="42"/>
        <v>2.3561944901923448</v>
      </c>
      <c r="AI140" s="2">
        <f t="shared" si="33"/>
        <v>79.770116664608054</v>
      </c>
      <c r="AJ140" s="3">
        <f t="shared" si="34"/>
        <v>79.770116664608054</v>
      </c>
      <c r="AK140" s="15"/>
    </row>
    <row r="141" spans="5:37" ht="17.399999999999999" x14ac:dyDescent="0.3">
      <c r="E141" s="55">
        <v>3000</v>
      </c>
      <c r="F141" s="55">
        <v>30</v>
      </c>
      <c r="G141" s="55">
        <f t="shared" si="35"/>
        <v>2.5132741228718345</v>
      </c>
      <c r="H141" s="55">
        <v>-24.2</v>
      </c>
      <c r="I141" s="55">
        <v>0.8</v>
      </c>
      <c r="K141" s="30">
        <f t="shared" si="30"/>
        <v>156.97496321748469</v>
      </c>
      <c r="L141" s="30">
        <f t="shared" si="31"/>
        <v>136.74952486850847</v>
      </c>
      <c r="M141" s="30">
        <f t="shared" si="32"/>
        <v>86.889554835136735</v>
      </c>
      <c r="N141" s="30">
        <f t="shared" si="36"/>
        <v>80.506645714080165</v>
      </c>
      <c r="O141" s="30">
        <f t="shared" si="37"/>
        <v>1.0792842511874798</v>
      </c>
      <c r="P141" s="49"/>
      <c r="Q141" s="63">
        <f t="shared" si="38"/>
        <v>11.205149057818071</v>
      </c>
      <c r="R141" s="63">
        <f t="shared" si="39"/>
        <v>10.455478523465789</v>
      </c>
      <c r="S141" s="63">
        <f t="shared" si="40"/>
        <v>0.93309588917701902</v>
      </c>
      <c r="T141" s="64">
        <f t="shared" si="41"/>
        <v>50.536594273191426</v>
      </c>
      <c r="AG141" s="2">
        <v>136</v>
      </c>
      <c r="AH141" s="2">
        <f t="shared" si="42"/>
        <v>2.3736477827122884</v>
      </c>
      <c r="AI141" s="2">
        <f t="shared" si="33"/>
        <v>80.19467985164566</v>
      </c>
      <c r="AJ141" s="3">
        <f t="shared" si="34"/>
        <v>80.194679851645645</v>
      </c>
      <c r="AK141" s="15"/>
    </row>
    <row r="142" spans="5:37" ht="17.399999999999999" x14ac:dyDescent="0.3">
      <c r="E142" s="55">
        <v>3001</v>
      </c>
      <c r="F142" s="55">
        <v>40</v>
      </c>
      <c r="G142" s="55">
        <f t="shared" si="35"/>
        <v>3.351032163829113</v>
      </c>
      <c r="H142" s="55">
        <v>-33.200000000000003</v>
      </c>
      <c r="I142" s="55">
        <v>0.8</v>
      </c>
      <c r="K142" s="30">
        <f t="shared" si="30"/>
        <v>165.97496321748469</v>
      </c>
      <c r="L142" s="30">
        <f t="shared" si="31"/>
        <v>136.74952486850847</v>
      </c>
      <c r="M142" s="30">
        <f t="shared" si="32"/>
        <v>88.469930588015472</v>
      </c>
      <c r="N142" s="30">
        <f t="shared" si="36"/>
        <v>80.506645714080165</v>
      </c>
      <c r="O142" s="30">
        <f t="shared" si="37"/>
        <v>1.0989146275230117</v>
      </c>
      <c r="P142" s="49"/>
      <c r="Q142" s="63">
        <f t="shared" si="38"/>
        <v>11.390763659666245</v>
      </c>
      <c r="R142" s="63">
        <f t="shared" si="39"/>
        <v>10.455478523465789</v>
      </c>
      <c r="S142" s="63">
        <f t="shared" si="40"/>
        <v>0.91789091898094388</v>
      </c>
      <c r="T142" s="64">
        <f t="shared" si="41"/>
        <v>50.531724012691072</v>
      </c>
      <c r="AG142" s="2">
        <v>137</v>
      </c>
      <c r="AH142" s="2">
        <f t="shared" si="42"/>
        <v>2.3911010752322315</v>
      </c>
      <c r="AI142" s="2">
        <f t="shared" si="33"/>
        <v>80.60970190011048</v>
      </c>
      <c r="AJ142" s="3">
        <f t="shared" si="34"/>
        <v>80.609701900110494</v>
      </c>
      <c r="AK142" s="15"/>
    </row>
    <row r="143" spans="5:37" ht="17.399999999999999" x14ac:dyDescent="0.3">
      <c r="E143" s="55">
        <v>3001</v>
      </c>
      <c r="F143" s="55">
        <v>50</v>
      </c>
      <c r="G143" s="55">
        <f t="shared" si="35"/>
        <v>4.1887902047863914</v>
      </c>
      <c r="H143" s="55">
        <v>-40.4</v>
      </c>
      <c r="I143" s="55">
        <v>0.9</v>
      </c>
      <c r="K143" s="30">
        <f t="shared" si="30"/>
        <v>173.1749632174847</v>
      </c>
      <c r="L143" s="30">
        <f t="shared" si="31"/>
        <v>136.84952486850847</v>
      </c>
      <c r="M143" s="30">
        <f t="shared" si="32"/>
        <v>89.179909862306317</v>
      </c>
      <c r="N143" s="30">
        <f t="shared" si="36"/>
        <v>80.547861883123531</v>
      </c>
      <c r="O143" s="30">
        <f t="shared" si="37"/>
        <v>1.1071666929124457</v>
      </c>
      <c r="P143" s="49"/>
      <c r="Q143" s="63">
        <f t="shared" si="38"/>
        <v>11.474150487183627</v>
      </c>
      <c r="R143" s="63">
        <f t="shared" si="39"/>
        <v>10.460319348689003</v>
      </c>
      <c r="S143" s="63">
        <f t="shared" si="40"/>
        <v>0.91164216125393771</v>
      </c>
      <c r="T143" s="64">
        <f t="shared" si="41"/>
        <v>50.536327822814272</v>
      </c>
      <c r="AG143" s="2">
        <v>138</v>
      </c>
      <c r="AH143" s="2">
        <f t="shared" si="42"/>
        <v>2.4085543677521746</v>
      </c>
      <c r="AI143" s="2">
        <f t="shared" si="33"/>
        <v>81.015167026411902</v>
      </c>
      <c r="AJ143" s="3">
        <f t="shared" si="34"/>
        <v>81.015167026411902</v>
      </c>
      <c r="AK143" s="15"/>
    </row>
    <row r="144" spans="5:37" ht="17.399999999999999" x14ac:dyDescent="0.3">
      <c r="E144" s="55">
        <v>3001</v>
      </c>
      <c r="F144" s="55">
        <v>60</v>
      </c>
      <c r="G144" s="55">
        <f t="shared" si="35"/>
        <v>5.026548245743669</v>
      </c>
      <c r="H144" s="55">
        <v>-49.2</v>
      </c>
      <c r="I144" s="55">
        <v>0.9</v>
      </c>
      <c r="K144" s="30">
        <f t="shared" si="30"/>
        <v>181.97496321748469</v>
      </c>
      <c r="L144" s="30">
        <f t="shared" si="31"/>
        <v>136.84952486850847</v>
      </c>
      <c r="M144" s="30">
        <f t="shared" si="32"/>
        <v>89.381574662272996</v>
      </c>
      <c r="N144" s="30">
        <f t="shared" si="36"/>
        <v>80.547861883123531</v>
      </c>
      <c r="O144" s="30">
        <f t="shared" si="37"/>
        <v>1.1096703571345861</v>
      </c>
      <c r="P144" s="49"/>
      <c r="Q144" s="63">
        <f t="shared" si="38"/>
        <v>11.49783595026696</v>
      </c>
      <c r="R144" s="63">
        <f t="shared" si="39"/>
        <v>10.460319348689003</v>
      </c>
      <c r="S144" s="63">
        <f t="shared" si="40"/>
        <v>0.9097641846634742</v>
      </c>
      <c r="T144" s="64">
        <f t="shared" si="41"/>
        <v>50.535618167268922</v>
      </c>
      <c r="AG144" s="2">
        <v>139</v>
      </c>
      <c r="AH144" s="2">
        <f t="shared" si="42"/>
        <v>2.4260076602721181</v>
      </c>
      <c r="AI144" s="2">
        <f t="shared" si="33"/>
        <v>81.411061618746302</v>
      </c>
      <c r="AJ144" s="3">
        <f t="shared" si="34"/>
        <v>81.411061618746302</v>
      </c>
      <c r="AK144" s="15"/>
    </row>
    <row r="145" spans="5:37" ht="17.399999999999999" x14ac:dyDescent="0.3">
      <c r="E145" s="55">
        <v>3001</v>
      </c>
      <c r="F145" s="55">
        <v>70</v>
      </c>
      <c r="G145" s="55">
        <f t="shared" si="35"/>
        <v>5.8643062867009466</v>
      </c>
      <c r="H145" s="55">
        <v>-53.6</v>
      </c>
      <c r="I145" s="55">
        <v>0.9</v>
      </c>
      <c r="K145" s="30">
        <f t="shared" si="30"/>
        <v>186.37496321748469</v>
      </c>
      <c r="L145" s="30">
        <f t="shared" si="31"/>
        <v>136.84952486850847</v>
      </c>
      <c r="M145" s="30">
        <f t="shared" si="32"/>
        <v>89.207985921928412</v>
      </c>
      <c r="N145" s="30">
        <f t="shared" si="36"/>
        <v>80.547861883123531</v>
      </c>
      <c r="O145" s="30">
        <f t="shared" si="37"/>
        <v>1.1075152565982556</v>
      </c>
      <c r="P145" s="49"/>
      <c r="Q145" s="63">
        <f t="shared" si="38"/>
        <v>11.477448010964745</v>
      </c>
      <c r="R145" s="63">
        <f t="shared" si="39"/>
        <v>10.460319348689003</v>
      </c>
      <c r="S145" s="63">
        <f t="shared" si="40"/>
        <v>0.91138024225384873</v>
      </c>
      <c r="T145" s="64">
        <f t="shared" si="41"/>
        <v>50.536229656526089</v>
      </c>
      <c r="AG145" s="2">
        <v>140</v>
      </c>
      <c r="AH145" s="2">
        <f t="shared" si="42"/>
        <v>2.4434609527920612</v>
      </c>
      <c r="AI145" s="2">
        <f t="shared" si="33"/>
        <v>81.797374114414382</v>
      </c>
      <c r="AJ145" s="3">
        <f t="shared" si="34"/>
        <v>81.797374114414382</v>
      </c>
      <c r="AK145" s="15"/>
    </row>
    <row r="146" spans="5:37" ht="17.399999999999999" x14ac:dyDescent="0.3">
      <c r="E146" s="55">
        <v>3000</v>
      </c>
      <c r="F146" s="55">
        <v>80</v>
      </c>
      <c r="G146" s="55">
        <f t="shared" si="35"/>
        <v>6.7020643276582259</v>
      </c>
      <c r="H146" s="55">
        <v>-58.3</v>
      </c>
      <c r="I146" s="55">
        <v>0.9</v>
      </c>
      <c r="K146" s="30">
        <f t="shared" si="30"/>
        <v>191.07496321748471</v>
      </c>
      <c r="L146" s="30">
        <f t="shared" si="31"/>
        <v>136.84952486850847</v>
      </c>
      <c r="M146" s="30">
        <f t="shared" si="32"/>
        <v>88.820253930798629</v>
      </c>
      <c r="N146" s="30">
        <f t="shared" si="36"/>
        <v>80.547861883123531</v>
      </c>
      <c r="O146" s="30">
        <f t="shared" si="37"/>
        <v>1.1027015721370543</v>
      </c>
      <c r="P146" s="49"/>
      <c r="Q146" s="63">
        <f t="shared" si="38"/>
        <v>11.431909018717958</v>
      </c>
      <c r="R146" s="63">
        <f t="shared" si="39"/>
        <v>10.460319348689003</v>
      </c>
      <c r="S146" s="63">
        <f t="shared" si="40"/>
        <v>0.91501072406733386</v>
      </c>
      <c r="T146" s="64">
        <f t="shared" si="41"/>
        <v>50.537566887991872</v>
      </c>
      <c r="AG146" s="2">
        <v>141</v>
      </c>
      <c r="AH146" s="2">
        <f t="shared" si="42"/>
        <v>2.4609142453120043</v>
      </c>
      <c r="AI146" s="2">
        <f t="shared" si="33"/>
        <v>82.174094879166219</v>
      </c>
      <c r="AJ146" s="3">
        <f t="shared" si="34"/>
        <v>82.174094879166205</v>
      </c>
      <c r="AK146" s="15"/>
    </row>
    <row r="147" spans="5:37" ht="17.399999999999999" x14ac:dyDescent="0.3">
      <c r="E147" s="55">
        <v>3000</v>
      </c>
      <c r="F147" s="55">
        <v>90</v>
      </c>
      <c r="G147" s="55">
        <f t="shared" si="35"/>
        <v>7.5398223686155044</v>
      </c>
      <c r="H147" s="55">
        <v>-59.5</v>
      </c>
      <c r="I147" s="55">
        <v>0.9</v>
      </c>
      <c r="K147" s="30">
        <f t="shared" si="30"/>
        <v>192.2749632174847</v>
      </c>
      <c r="L147" s="30">
        <f t="shared" si="31"/>
        <v>136.84952486850847</v>
      </c>
      <c r="M147" s="30">
        <f t="shared" si="32"/>
        <v>88.687717242331885</v>
      </c>
      <c r="N147" s="30">
        <f t="shared" si="36"/>
        <v>80.547861883123531</v>
      </c>
      <c r="O147" s="30">
        <f t="shared" si="37"/>
        <v>1.1010561319556742</v>
      </c>
      <c r="P147" s="49"/>
      <c r="Q147" s="63">
        <f t="shared" si="38"/>
        <v>11.416342629132938</v>
      </c>
      <c r="R147" s="63">
        <f t="shared" si="39"/>
        <v>10.460319348689003</v>
      </c>
      <c r="S147" s="63">
        <f t="shared" si="40"/>
        <v>0.91625835773321185</v>
      </c>
      <c r="T147" s="64">
        <f t="shared" si="41"/>
        <v>50.538014715138189</v>
      </c>
      <c r="AG147" s="2">
        <v>142</v>
      </c>
      <c r="AH147" s="2">
        <f t="shared" si="42"/>
        <v>2.4783675378319479</v>
      </c>
      <c r="AI147" s="2">
        <f t="shared" si="33"/>
        <v>82.541216088705312</v>
      </c>
      <c r="AJ147" s="3">
        <f t="shared" si="34"/>
        <v>82.541216088705312</v>
      </c>
      <c r="AK147" s="15"/>
    </row>
    <row r="148" spans="5:37" ht="17.399999999999999" x14ac:dyDescent="0.3">
      <c r="E148" s="55">
        <v>3001</v>
      </c>
      <c r="F148" s="55">
        <v>100</v>
      </c>
      <c r="G148" s="55">
        <f t="shared" si="35"/>
        <v>8.3775804095727828</v>
      </c>
      <c r="H148" s="55">
        <v>-59.5</v>
      </c>
      <c r="I148" s="55">
        <v>0.9</v>
      </c>
      <c r="K148" s="30">
        <f t="shared" si="30"/>
        <v>192.2749632174847</v>
      </c>
      <c r="L148" s="30">
        <f t="shared" si="31"/>
        <v>136.84952486850847</v>
      </c>
      <c r="M148" s="30">
        <f t="shared" si="32"/>
        <v>88.687717242331885</v>
      </c>
      <c r="N148" s="30">
        <f t="shared" si="36"/>
        <v>80.547861883123531</v>
      </c>
      <c r="O148" s="30">
        <f t="shared" si="37"/>
        <v>1.1010561319556742</v>
      </c>
      <c r="P148" s="49"/>
      <c r="Q148" s="63">
        <f t="shared" si="38"/>
        <v>11.416342629132938</v>
      </c>
      <c r="R148" s="63">
        <f t="shared" si="39"/>
        <v>10.460319348689003</v>
      </c>
      <c r="S148" s="63">
        <f t="shared" si="40"/>
        <v>0.91625835773321185</v>
      </c>
      <c r="T148" s="64">
        <f t="shared" si="41"/>
        <v>50.538014715138189</v>
      </c>
      <c r="AG148" s="2">
        <v>143</v>
      </c>
      <c r="AH148" s="2">
        <f t="shared" si="42"/>
        <v>2.4958208303518914</v>
      </c>
      <c r="AI148" s="2">
        <f t="shared" si="33"/>
        <v>82.898731612472218</v>
      </c>
      <c r="AJ148" s="3">
        <f t="shared" si="34"/>
        <v>82.898731612472204</v>
      </c>
      <c r="AK148" s="15"/>
    </row>
    <row r="149" spans="5:37" ht="17.399999999999999" x14ac:dyDescent="0.3">
      <c r="E149" s="55">
        <v>3001</v>
      </c>
      <c r="F149" s="55">
        <v>110</v>
      </c>
      <c r="G149" s="55">
        <f t="shared" si="35"/>
        <v>9.2153384505300604</v>
      </c>
      <c r="H149" s="55">
        <v>-59.5</v>
      </c>
      <c r="I149" s="55">
        <v>1</v>
      </c>
      <c r="K149" s="30">
        <f t="shared" si="30"/>
        <v>192.2749632174847</v>
      </c>
      <c r="L149" s="30">
        <f t="shared" si="31"/>
        <v>136.94952486850846</v>
      </c>
      <c r="M149" s="30">
        <f t="shared" si="32"/>
        <v>88.687717242331885</v>
      </c>
      <c r="N149" s="30">
        <f t="shared" si="36"/>
        <v>80.588982503470362</v>
      </c>
      <c r="O149" s="30">
        <f t="shared" si="37"/>
        <v>1.1004943168070496</v>
      </c>
      <c r="P149" s="49"/>
      <c r="Q149" s="63">
        <f t="shared" si="38"/>
        <v>11.416342629132938</v>
      </c>
      <c r="R149" s="63">
        <f t="shared" si="39"/>
        <v>10.465148951749873</v>
      </c>
      <c r="S149" s="63">
        <f t="shared" si="40"/>
        <v>0.91668140066541537</v>
      </c>
      <c r="T149" s="64">
        <f t="shared" si="41"/>
        <v>50.54501277026683</v>
      </c>
      <c r="AG149" s="2">
        <v>144</v>
      </c>
      <c r="AH149" s="2">
        <f t="shared" si="42"/>
        <v>2.5132741228718345</v>
      </c>
      <c r="AI149" s="2">
        <f t="shared" si="33"/>
        <v>83.24663689981837</v>
      </c>
      <c r="AJ149" s="3">
        <f t="shared" si="34"/>
        <v>83.24663689981837</v>
      </c>
      <c r="AK149" s="15"/>
    </row>
    <row r="150" spans="5:37" ht="17.399999999999999" x14ac:dyDescent="0.3">
      <c r="E150" s="55">
        <v>3001</v>
      </c>
      <c r="F150" s="55">
        <v>120</v>
      </c>
      <c r="G150" s="55">
        <f t="shared" si="35"/>
        <v>10.053096491487338</v>
      </c>
      <c r="H150" s="55">
        <v>-59.5</v>
      </c>
      <c r="I150" s="55">
        <v>1</v>
      </c>
      <c r="K150" s="30">
        <f t="shared" si="30"/>
        <v>192.2749632174847</v>
      </c>
      <c r="L150" s="30">
        <f t="shared" si="31"/>
        <v>136.94952486850846</v>
      </c>
      <c r="M150" s="30">
        <f t="shared" si="32"/>
        <v>88.687717242331885</v>
      </c>
      <c r="N150" s="30">
        <f t="shared" si="36"/>
        <v>80.588982503470362</v>
      </c>
      <c r="O150" s="30">
        <f t="shared" si="37"/>
        <v>1.1004943168070496</v>
      </c>
      <c r="P150" s="49"/>
      <c r="Q150" s="63">
        <f t="shared" si="38"/>
        <v>11.416342629132938</v>
      </c>
      <c r="R150" s="63">
        <f t="shared" si="39"/>
        <v>10.465148951749873</v>
      </c>
      <c r="S150" s="63">
        <f t="shared" si="40"/>
        <v>0.91668140066541537</v>
      </c>
      <c r="T150" s="64">
        <f t="shared" si="41"/>
        <v>50.54501277026683</v>
      </c>
      <c r="AG150" s="2">
        <v>145</v>
      </c>
      <c r="AH150" s="2">
        <f t="shared" si="42"/>
        <v>2.5307274153917776</v>
      </c>
      <c r="AI150" s="2">
        <f t="shared" si="33"/>
        <v>83.58492886867046</v>
      </c>
      <c r="AJ150" s="3">
        <f t="shared" si="34"/>
        <v>83.584928868670431</v>
      </c>
      <c r="AK150" s="15"/>
    </row>
    <row r="151" spans="5:37" ht="17.399999999999999" x14ac:dyDescent="0.3">
      <c r="E151" s="55">
        <v>3001</v>
      </c>
      <c r="F151" s="55">
        <v>140</v>
      </c>
      <c r="G151" s="55">
        <f t="shared" si="35"/>
        <v>11.728612573401893</v>
      </c>
      <c r="H151" s="55">
        <v>-55.2</v>
      </c>
      <c r="I151" s="55">
        <v>1.1000000000000001</v>
      </c>
      <c r="K151" s="30">
        <f t="shared" si="30"/>
        <v>187.97496321748469</v>
      </c>
      <c r="L151" s="30">
        <f t="shared" si="31"/>
        <v>137.04952486850846</v>
      </c>
      <c r="M151" s="30">
        <f t="shared" si="32"/>
        <v>89.099472145981721</v>
      </c>
      <c r="N151" s="30">
        <f t="shared" si="36"/>
        <v>80.63000756023483</v>
      </c>
      <c r="O151" s="30">
        <f t="shared" si="37"/>
        <v>1.1050410987425465</v>
      </c>
      <c r="P151" s="49"/>
      <c r="Q151" s="63">
        <f t="shared" si="38"/>
        <v>11.464703104393825</v>
      </c>
      <c r="R151" s="63">
        <f t="shared" si="39"/>
        <v>10.469967330900063</v>
      </c>
      <c r="S151" s="63">
        <f t="shared" si="40"/>
        <v>0.91323492946690166</v>
      </c>
      <c r="T151" s="64">
        <f t="shared" si="41"/>
        <v>50.550594374584492</v>
      </c>
      <c r="AG151" s="2">
        <v>146</v>
      </c>
      <c r="AH151" s="2">
        <f t="shared" si="42"/>
        <v>2.5481807079117211</v>
      </c>
      <c r="AI151" s="2">
        <f t="shared" si="33"/>
        <v>83.913605796776878</v>
      </c>
      <c r="AJ151" s="3">
        <f t="shared" si="34"/>
        <v>83.913605796776906</v>
      </c>
    </row>
    <row r="152" spans="5:37" ht="17.399999999999999" x14ac:dyDescent="0.3">
      <c r="E152" s="55">
        <v>3001</v>
      </c>
      <c r="F152" s="55">
        <v>160</v>
      </c>
      <c r="G152" s="55">
        <f t="shared" si="35"/>
        <v>13.404128655316452</v>
      </c>
      <c r="H152" s="55">
        <v>-40.200000000000003</v>
      </c>
      <c r="I152" s="55">
        <v>11.4</v>
      </c>
      <c r="K152" s="30">
        <f t="shared" si="30"/>
        <v>172.97496321748469</v>
      </c>
      <c r="L152" s="30">
        <f t="shared" si="31"/>
        <v>147.34952486850847</v>
      </c>
      <c r="M152" s="30">
        <f t="shared" si="32"/>
        <v>89.166818660328673</v>
      </c>
      <c r="N152" s="30">
        <f t="shared" si="36"/>
        <v>84.341919427702891</v>
      </c>
      <c r="O152" s="30">
        <f t="shared" si="37"/>
        <v>1.0572064195997062</v>
      </c>
      <c r="P152" s="49"/>
      <c r="Q152" s="63">
        <f t="shared" si="38"/>
        <v>11.472612929904372</v>
      </c>
      <c r="R152" s="63">
        <f t="shared" si="39"/>
        <v>10.905930134126178</v>
      </c>
      <c r="S152" s="63">
        <f t="shared" si="40"/>
        <v>0.95060560316638198</v>
      </c>
      <c r="T152" s="64">
        <f t="shared" si="41"/>
        <v>51.162919691067543</v>
      </c>
      <c r="AG152" s="2">
        <v>147</v>
      </c>
      <c r="AH152" s="2">
        <f t="shared" si="42"/>
        <v>2.5656340004316647</v>
      </c>
      <c r="AI152" s="2">
        <f t="shared" si="33"/>
        <v>84.232667215618335</v>
      </c>
      <c r="AJ152" s="3">
        <f t="shared" si="34"/>
        <v>84.232667215618306</v>
      </c>
    </row>
    <row r="153" spans="5:37" ht="17.399999999999999" x14ac:dyDescent="0.3">
      <c r="E153" s="55">
        <v>3001</v>
      </c>
      <c r="F153" s="55">
        <v>180</v>
      </c>
      <c r="G153" s="55">
        <f t="shared" si="35"/>
        <v>15.079644737231009</v>
      </c>
      <c r="H153" s="55">
        <v>-28</v>
      </c>
      <c r="I153" s="55">
        <v>16.100000000000001</v>
      </c>
      <c r="K153" s="30">
        <f t="shared" si="30"/>
        <v>160.7749632174847</v>
      </c>
      <c r="L153" s="30">
        <f t="shared" si="31"/>
        <v>152.04952486850846</v>
      </c>
      <c r="M153" s="30">
        <f t="shared" si="32"/>
        <v>87.65101752893375</v>
      </c>
      <c r="N153" s="30">
        <f t="shared" si="36"/>
        <v>85.696972691143245</v>
      </c>
      <c r="O153" s="30">
        <f t="shared" si="37"/>
        <v>1.0228017954010231</v>
      </c>
      <c r="P153" s="49"/>
      <c r="Q153" s="63">
        <f t="shared" si="38"/>
        <v>11.294582595680136</v>
      </c>
      <c r="R153" s="63">
        <f t="shared" si="39"/>
        <v>11.065080685201387</v>
      </c>
      <c r="S153" s="63">
        <f t="shared" si="40"/>
        <v>0.97968035484848037</v>
      </c>
      <c r="T153" s="64">
        <f t="shared" si="41"/>
        <v>51.379209431198959</v>
      </c>
      <c r="AG153" s="2">
        <v>148</v>
      </c>
      <c r="AH153" s="2">
        <f t="shared" si="42"/>
        <v>2.5830872929516078</v>
      </c>
      <c r="AI153" s="2">
        <f t="shared" si="33"/>
        <v>84.542113807055316</v>
      </c>
      <c r="AJ153" s="3">
        <f t="shared" si="34"/>
        <v>84.542113807055316</v>
      </c>
    </row>
    <row r="154" spans="5:37" ht="17.399999999999999" x14ac:dyDescent="0.3">
      <c r="E154" s="55">
        <v>3001</v>
      </c>
      <c r="F154" s="55">
        <v>188</v>
      </c>
      <c r="G154" s="55">
        <f t="shared" si="35"/>
        <v>15.74985116999683</v>
      </c>
      <c r="H154" s="55">
        <v>-25</v>
      </c>
      <c r="I154" s="55">
        <v>17.2</v>
      </c>
      <c r="K154" s="30">
        <f t="shared" si="30"/>
        <v>157.7749632174847</v>
      </c>
      <c r="L154" s="30">
        <f t="shared" si="31"/>
        <v>153.14952486850845</v>
      </c>
      <c r="M154" s="30">
        <f t="shared" si="32"/>
        <v>87.061327863204596</v>
      </c>
      <c r="N154" s="30">
        <f t="shared" si="36"/>
        <v>85.983480028810916</v>
      </c>
      <c r="O154" s="30">
        <f t="shared" si="37"/>
        <v>1.012535522335599</v>
      </c>
      <c r="P154" s="49"/>
      <c r="Q154" s="63">
        <f t="shared" si="38"/>
        <v>11.225323742322686</v>
      </c>
      <c r="R154" s="63">
        <f t="shared" si="39"/>
        <v>11.098730875867053</v>
      </c>
      <c r="S154" s="63">
        <f t="shared" si="40"/>
        <v>0.98872256432317029</v>
      </c>
      <c r="T154" s="64">
        <f t="shared" si="41"/>
        <v>51.424128017543282</v>
      </c>
      <c r="AG154" s="2">
        <v>149</v>
      </c>
      <c r="AH154" s="2">
        <f t="shared" si="42"/>
        <v>2.6005405854715509</v>
      </c>
      <c r="AI154" s="2">
        <f t="shared" si="33"/>
        <v>84.841947302779303</v>
      </c>
      <c r="AJ154" s="3">
        <f t="shared" si="34"/>
        <v>84.841947302779275</v>
      </c>
    </row>
    <row r="155" spans="5:37" ht="17.399999999999999" x14ac:dyDescent="0.3">
      <c r="E155" s="55">
        <v>3501</v>
      </c>
      <c r="F155" s="55">
        <v>185</v>
      </c>
      <c r="G155" s="55">
        <f t="shared" si="35"/>
        <v>15.498523757709645</v>
      </c>
      <c r="H155" s="55">
        <v>-18</v>
      </c>
      <c r="I155" s="55">
        <v>13.2</v>
      </c>
      <c r="K155" s="30">
        <f t="shared" si="30"/>
        <v>150.7749632174847</v>
      </c>
      <c r="L155" s="30">
        <f t="shared" si="31"/>
        <v>149.14952486850845</v>
      </c>
      <c r="M155" s="30">
        <f t="shared" si="32"/>
        <v>85.350475115374749</v>
      </c>
      <c r="N155" s="30">
        <f t="shared" si="36"/>
        <v>84.885953858663655</v>
      </c>
      <c r="O155" s="30">
        <f t="shared" si="37"/>
        <v>1.0054722982495377</v>
      </c>
      <c r="P155" s="49"/>
      <c r="Q155" s="63">
        <f t="shared" si="38"/>
        <v>11.024384661201731</v>
      </c>
      <c r="R155" s="63">
        <f t="shared" si="39"/>
        <v>10.96982679548063</v>
      </c>
      <c r="S155" s="63">
        <f t="shared" si="40"/>
        <v>0.99505116454135467</v>
      </c>
      <c r="T155" s="64">
        <f t="shared" si="41"/>
        <v>51.253821925319201</v>
      </c>
      <c r="AG155" s="2">
        <v>150</v>
      </c>
      <c r="AH155" s="2">
        <f t="shared" si="42"/>
        <v>2.6179938779914944</v>
      </c>
      <c r="AI155" s="2">
        <f t="shared" si="33"/>
        <v>85.132170386622647</v>
      </c>
      <c r="AJ155" s="3">
        <f t="shared" si="34"/>
        <v>85.132170386622661</v>
      </c>
    </row>
    <row r="156" spans="5:37" ht="17.399999999999999" x14ac:dyDescent="0.3">
      <c r="E156" s="55">
        <v>3501</v>
      </c>
      <c r="F156" s="55">
        <v>179</v>
      </c>
      <c r="G156" s="55">
        <f t="shared" si="35"/>
        <v>14.995868933135281</v>
      </c>
      <c r="H156" s="55">
        <v>-22.7</v>
      </c>
      <c r="I156" s="55">
        <v>10.4</v>
      </c>
      <c r="K156" s="30">
        <f t="shared" si="30"/>
        <v>155.47496321748469</v>
      </c>
      <c r="L156" s="30">
        <f t="shared" si="31"/>
        <v>146.34952486850847</v>
      </c>
      <c r="M156" s="30">
        <f t="shared" si="32"/>
        <v>86.550976866470563</v>
      </c>
      <c r="N156" s="30">
        <f t="shared" si="36"/>
        <v>84.026218763437782</v>
      </c>
      <c r="O156" s="30">
        <f t="shared" si="37"/>
        <v>1.0300472654867503</v>
      </c>
      <c r="P156" s="49"/>
      <c r="Q156" s="63">
        <f t="shared" si="38"/>
        <v>11.165383189014998</v>
      </c>
      <c r="R156" s="63">
        <f t="shared" si="39"/>
        <v>10.868851197048059</v>
      </c>
      <c r="S156" s="63">
        <f t="shared" si="40"/>
        <v>0.97344184369250486</v>
      </c>
      <c r="T156" s="64">
        <f t="shared" si="41"/>
        <v>51.1168557130216</v>
      </c>
      <c r="AG156" s="2">
        <v>151</v>
      </c>
      <c r="AH156" s="2">
        <f t="shared" si="42"/>
        <v>2.6354471705114375</v>
      </c>
      <c r="AI156" s="2">
        <f t="shared" si="33"/>
        <v>85.412786599779338</v>
      </c>
      <c r="AJ156" s="3">
        <f t="shared" si="34"/>
        <v>85.412786599779324</v>
      </c>
    </row>
    <row r="157" spans="5:37" ht="17.399999999999999" x14ac:dyDescent="0.3">
      <c r="E157" s="55">
        <v>3501</v>
      </c>
      <c r="F157" s="55">
        <v>160</v>
      </c>
      <c r="G157" s="55">
        <f t="shared" si="35"/>
        <v>13.404128655316452</v>
      </c>
      <c r="H157" s="55">
        <v>-40.9</v>
      </c>
      <c r="I157" s="55">
        <v>4.7</v>
      </c>
      <c r="K157" s="30">
        <f t="shared" si="30"/>
        <v>173.6749632174847</v>
      </c>
      <c r="L157" s="30">
        <f t="shared" si="31"/>
        <v>140.64952486850845</v>
      </c>
      <c r="M157" s="30">
        <f t="shared" si="32"/>
        <v>89.210982315363637</v>
      </c>
      <c r="N157" s="30">
        <f t="shared" si="36"/>
        <v>82.043155888117738</v>
      </c>
      <c r="O157" s="30">
        <f t="shared" si="37"/>
        <v>1.0873665371554047</v>
      </c>
      <c r="P157" s="49"/>
      <c r="Q157" s="63">
        <f t="shared" si="38"/>
        <v>11.477799936368211</v>
      </c>
      <c r="R157" s="63">
        <f t="shared" si="39"/>
        <v>10.635941127799061</v>
      </c>
      <c r="S157" s="63">
        <f t="shared" si="40"/>
        <v>0.92665329477457947</v>
      </c>
      <c r="T157" s="64">
        <f t="shared" si="41"/>
        <v>50.787898224240237</v>
      </c>
      <c r="AG157" s="2">
        <v>152</v>
      </c>
      <c r="AH157" s="2">
        <f t="shared" si="42"/>
        <v>2.6529004630313806</v>
      </c>
      <c r="AI157" s="2">
        <f t="shared" si="33"/>
        <v>85.68380024897759</v>
      </c>
      <c r="AJ157" s="3">
        <f t="shared" si="34"/>
        <v>85.683800248977576</v>
      </c>
    </row>
    <row r="158" spans="5:37" ht="17.399999999999999" x14ac:dyDescent="0.3">
      <c r="E158" s="55">
        <v>3501</v>
      </c>
      <c r="F158" s="55">
        <v>140</v>
      </c>
      <c r="G158" s="55">
        <f t="shared" si="35"/>
        <v>11.728612573401893</v>
      </c>
      <c r="H158" s="55">
        <v>-54.3</v>
      </c>
      <c r="I158" s="55">
        <v>1</v>
      </c>
      <c r="K158" s="30">
        <f t="shared" si="30"/>
        <v>187.07496321748471</v>
      </c>
      <c r="L158" s="30">
        <f t="shared" si="31"/>
        <v>136.94952486850846</v>
      </c>
      <c r="M158" s="30">
        <f t="shared" si="32"/>
        <v>89.163491646753869</v>
      </c>
      <c r="N158" s="30">
        <f t="shared" si="36"/>
        <v>80.588982503470362</v>
      </c>
      <c r="O158" s="30">
        <f t="shared" si="37"/>
        <v>1.1063980320500295</v>
      </c>
      <c r="P158" s="49"/>
      <c r="Q158" s="63">
        <f t="shared" si="38"/>
        <v>11.47222217327646</v>
      </c>
      <c r="R158" s="63">
        <f t="shared" si="39"/>
        <v>10.465148951749873</v>
      </c>
      <c r="S158" s="63">
        <f t="shared" si="40"/>
        <v>0.91221637741008221</v>
      </c>
      <c r="T158" s="64">
        <f t="shared" si="41"/>
        <v>50.543389760422066</v>
      </c>
      <c r="AG158" s="2">
        <v>153</v>
      </c>
      <c r="AH158" s="2">
        <f t="shared" si="42"/>
        <v>2.6703537555513241</v>
      </c>
      <c r="AI158" s="2">
        <f t="shared" si="33"/>
        <v>85.94521631764222</v>
      </c>
      <c r="AJ158" s="3">
        <f t="shared" si="34"/>
        <v>85.945216317642206</v>
      </c>
    </row>
    <row r="159" spans="5:37" ht="17.399999999999999" x14ac:dyDescent="0.3">
      <c r="E159" s="55">
        <v>3501</v>
      </c>
      <c r="F159" s="55">
        <v>120</v>
      </c>
      <c r="G159" s="55">
        <f t="shared" si="35"/>
        <v>10.053096491487338</v>
      </c>
      <c r="H159" s="55">
        <v>-59.2</v>
      </c>
      <c r="I159" s="55">
        <v>0.9</v>
      </c>
      <c r="K159" s="30">
        <f t="shared" si="30"/>
        <v>191.97496321748469</v>
      </c>
      <c r="L159" s="30">
        <f t="shared" si="31"/>
        <v>136.84952486850847</v>
      </c>
      <c r="M159" s="30">
        <f t="shared" si="32"/>
        <v>88.722131898382614</v>
      </c>
      <c r="N159" s="30">
        <f t="shared" si="36"/>
        <v>80.547861883123531</v>
      </c>
      <c r="O159" s="30">
        <f t="shared" si="37"/>
        <v>1.1014833891819513</v>
      </c>
      <c r="P159" s="49"/>
      <c r="Q159" s="63">
        <f t="shared" si="38"/>
        <v>11.420384618937554</v>
      </c>
      <c r="R159" s="63">
        <f t="shared" si="39"/>
        <v>10.460319348689003</v>
      </c>
      <c r="S159" s="63">
        <f t="shared" si="40"/>
        <v>0.91593406857273896</v>
      </c>
      <c r="T159" s="64">
        <f t="shared" si="41"/>
        <v>50.537898893119262</v>
      </c>
      <c r="AG159" s="2">
        <v>154</v>
      </c>
      <c r="AH159" s="2">
        <f t="shared" si="42"/>
        <v>2.6878070480712677</v>
      </c>
      <c r="AI159" s="2">
        <f t="shared" si="33"/>
        <v>86.197040380075805</v>
      </c>
      <c r="AJ159" s="3">
        <f t="shared" si="34"/>
        <v>86.197040380075805</v>
      </c>
    </row>
    <row r="160" spans="5:37" ht="17.399999999999999" x14ac:dyDescent="0.3">
      <c r="E160" s="55">
        <v>3501</v>
      </c>
      <c r="F160" s="55">
        <v>100</v>
      </c>
      <c r="G160" s="55">
        <f t="shared" si="35"/>
        <v>8.3775804095727828</v>
      </c>
      <c r="H160" s="55">
        <v>-59.2</v>
      </c>
      <c r="I160" s="55">
        <v>1</v>
      </c>
      <c r="K160" s="30">
        <f t="shared" si="30"/>
        <v>191.97496321748469</v>
      </c>
      <c r="L160" s="30">
        <f t="shared" si="31"/>
        <v>136.94952486850846</v>
      </c>
      <c r="M160" s="30">
        <f t="shared" si="32"/>
        <v>88.722131898382614</v>
      </c>
      <c r="N160" s="30">
        <f t="shared" si="36"/>
        <v>80.588982503470362</v>
      </c>
      <c r="O160" s="30">
        <f t="shared" si="37"/>
        <v>1.100921356024839</v>
      </c>
      <c r="P160" s="49"/>
      <c r="Q160" s="63">
        <f t="shared" si="38"/>
        <v>11.420384618937554</v>
      </c>
      <c r="R160" s="63">
        <f t="shared" si="39"/>
        <v>10.465148951749873</v>
      </c>
      <c r="S160" s="63">
        <f t="shared" si="40"/>
        <v>0.91635696177835491</v>
      </c>
      <c r="T160" s="64">
        <f t="shared" si="41"/>
        <v>50.544897430818246</v>
      </c>
      <c r="AG160" s="2">
        <v>155</v>
      </c>
      <c r="AH160" s="2">
        <f t="shared" si="42"/>
        <v>2.7052603405912108</v>
      </c>
      <c r="AI160" s="2">
        <f t="shared" si="33"/>
        <v>86.439278518684162</v>
      </c>
      <c r="AJ160" s="3">
        <f t="shared" si="34"/>
        <v>86.439278518684162</v>
      </c>
    </row>
    <row r="161" spans="5:36" ht="17.399999999999999" x14ac:dyDescent="0.3">
      <c r="E161" s="55">
        <v>3501</v>
      </c>
      <c r="F161" s="55">
        <v>90</v>
      </c>
      <c r="G161" s="55">
        <f t="shared" si="35"/>
        <v>7.5398223686155044</v>
      </c>
      <c r="H161" s="55">
        <v>-59.2</v>
      </c>
      <c r="I161" s="55">
        <v>1</v>
      </c>
      <c r="K161" s="30">
        <f t="shared" si="30"/>
        <v>191.97496321748469</v>
      </c>
      <c r="L161" s="30">
        <f t="shared" si="31"/>
        <v>136.94952486850846</v>
      </c>
      <c r="M161" s="30">
        <f t="shared" si="32"/>
        <v>88.722131898382614</v>
      </c>
      <c r="N161" s="30">
        <f t="shared" si="36"/>
        <v>80.588982503470362</v>
      </c>
      <c r="O161" s="30">
        <f t="shared" si="37"/>
        <v>1.100921356024839</v>
      </c>
      <c r="P161" s="49"/>
      <c r="Q161" s="63">
        <f t="shared" si="38"/>
        <v>11.420384618937554</v>
      </c>
      <c r="R161" s="63">
        <f t="shared" si="39"/>
        <v>10.465148951749873</v>
      </c>
      <c r="S161" s="63">
        <f t="shared" si="40"/>
        <v>0.91635696177835491</v>
      </c>
      <c r="T161" s="64">
        <f t="shared" si="41"/>
        <v>50.544897430818246</v>
      </c>
      <c r="Y161" s="6"/>
      <c r="AD161" s="6"/>
      <c r="AG161" s="2">
        <v>156</v>
      </c>
      <c r="AH161" s="2">
        <f t="shared" si="42"/>
        <v>2.7227136331111539</v>
      </c>
      <c r="AI161" s="2">
        <f t="shared" si="33"/>
        <v>86.671937244264726</v>
      </c>
      <c r="AJ161" s="3">
        <f t="shared" si="34"/>
        <v>86.671937244264754</v>
      </c>
    </row>
    <row r="162" spans="5:36" ht="17.399999999999999" x14ac:dyDescent="0.3">
      <c r="E162" s="55">
        <v>3501</v>
      </c>
      <c r="F162" s="55">
        <v>80</v>
      </c>
      <c r="G162" s="55">
        <f t="shared" si="35"/>
        <v>6.7020643276582259</v>
      </c>
      <c r="H162" s="55">
        <v>-59.2</v>
      </c>
      <c r="I162" s="55">
        <v>0.9</v>
      </c>
      <c r="K162" s="30">
        <f t="shared" si="30"/>
        <v>191.97496321748469</v>
      </c>
      <c r="L162" s="30">
        <f t="shared" si="31"/>
        <v>136.84952486850847</v>
      </c>
      <c r="M162" s="30">
        <f t="shared" si="32"/>
        <v>88.722131898382614</v>
      </c>
      <c r="N162" s="30">
        <f t="shared" si="36"/>
        <v>80.547861883123531</v>
      </c>
      <c r="O162" s="30">
        <f t="shared" si="37"/>
        <v>1.1014833891819513</v>
      </c>
      <c r="P162" s="49"/>
      <c r="Q162" s="63">
        <f t="shared" si="38"/>
        <v>11.420384618937554</v>
      </c>
      <c r="R162" s="63">
        <f t="shared" si="39"/>
        <v>10.460319348689003</v>
      </c>
      <c r="S162" s="63">
        <f t="shared" si="40"/>
        <v>0.91593406857273896</v>
      </c>
      <c r="T162" s="64">
        <f t="shared" si="41"/>
        <v>50.537898893119262</v>
      </c>
      <c r="Y162" s="6"/>
      <c r="AD162" s="6"/>
      <c r="AG162" s="2">
        <v>157</v>
      </c>
      <c r="AH162" s="2">
        <f t="shared" si="42"/>
        <v>2.740166925631097</v>
      </c>
      <c r="AI162" s="2">
        <f t="shared" si="33"/>
        <v>86.895023419373345</v>
      </c>
      <c r="AJ162" s="3">
        <f t="shared" si="34"/>
        <v>86.895023419373317</v>
      </c>
    </row>
    <row r="163" spans="5:36" ht="17.399999999999999" x14ac:dyDescent="0.3">
      <c r="E163" s="55">
        <v>3501</v>
      </c>
      <c r="F163" s="55">
        <v>70</v>
      </c>
      <c r="G163" s="55">
        <f t="shared" si="35"/>
        <v>5.8643062867009466</v>
      </c>
      <c r="H163" s="55">
        <v>-54.8</v>
      </c>
      <c r="I163" s="55">
        <v>1</v>
      </c>
      <c r="K163" s="30">
        <f t="shared" si="30"/>
        <v>187.57496321748471</v>
      </c>
      <c r="L163" s="30">
        <f t="shared" si="31"/>
        <v>136.94952486850846</v>
      </c>
      <c r="M163" s="30">
        <f t="shared" si="32"/>
        <v>89.128871607737366</v>
      </c>
      <c r="N163" s="30">
        <f t="shared" si="36"/>
        <v>80.588982503470362</v>
      </c>
      <c r="O163" s="30">
        <f t="shared" si="37"/>
        <v>1.1059684443081192</v>
      </c>
      <c r="P163" s="49"/>
      <c r="Q163" s="63">
        <f t="shared" si="38"/>
        <v>11.468156061311435</v>
      </c>
      <c r="R163" s="63">
        <f t="shared" si="39"/>
        <v>10.465148951749873</v>
      </c>
      <c r="S163" s="63">
        <f t="shared" si="40"/>
        <v>0.91253980987010885</v>
      </c>
      <c r="T163" s="64">
        <f t="shared" si="41"/>
        <v>50.54350990295022</v>
      </c>
      <c r="Y163" s="6"/>
      <c r="AD163" s="6"/>
      <c r="AG163" s="2">
        <v>158</v>
      </c>
      <c r="AH163" s="2">
        <f t="shared" si="42"/>
        <v>2.7576202181510405</v>
      </c>
      <c r="AI163" s="2">
        <f t="shared" si="33"/>
        <v>87.108544184778552</v>
      </c>
      <c r="AJ163" s="3">
        <f t="shared" si="34"/>
        <v>87.108544184778566</v>
      </c>
    </row>
    <row r="164" spans="5:36" ht="17.399999999999999" x14ac:dyDescent="0.3">
      <c r="E164" s="55">
        <v>3501</v>
      </c>
      <c r="F164" s="55">
        <v>60</v>
      </c>
      <c r="G164" s="55">
        <f t="shared" si="35"/>
        <v>5.026548245743669</v>
      </c>
      <c r="H164" s="55">
        <v>-50.3</v>
      </c>
      <c r="I164" s="55">
        <v>0.9</v>
      </c>
      <c r="K164" s="30">
        <f t="shared" si="30"/>
        <v>183.07496321748471</v>
      </c>
      <c r="L164" s="30">
        <f t="shared" si="31"/>
        <v>136.84952486850847</v>
      </c>
      <c r="M164" s="30">
        <f t="shared" si="32"/>
        <v>89.355332722158792</v>
      </c>
      <c r="N164" s="30">
        <f t="shared" si="36"/>
        <v>80.547861883123531</v>
      </c>
      <c r="O164" s="30">
        <f t="shared" si="37"/>
        <v>1.1093445640036363</v>
      </c>
      <c r="P164" s="49"/>
      <c r="Q164" s="63">
        <f t="shared" si="38"/>
        <v>11.494753843206567</v>
      </c>
      <c r="R164" s="63">
        <f t="shared" si="39"/>
        <v>10.460319348689003</v>
      </c>
      <c r="S164" s="63">
        <f t="shared" si="40"/>
        <v>0.91000812121532137</v>
      </c>
      <c r="T164" s="64">
        <f t="shared" si="41"/>
        <v>50.535711107233382</v>
      </c>
      <c r="Y164" s="6"/>
      <c r="AD164" s="6"/>
      <c r="AG164" s="2">
        <v>159</v>
      </c>
      <c r="AH164" s="2">
        <f t="shared" si="42"/>
        <v>2.7750735106709841</v>
      </c>
      <c r="AI164" s="2">
        <f t="shared" si="33"/>
        <v>87.312506889011047</v>
      </c>
      <c r="AJ164" s="3">
        <f t="shared" si="34"/>
        <v>87.312506889011019</v>
      </c>
    </row>
    <row r="165" spans="5:36" ht="17.399999999999999" x14ac:dyDescent="0.3">
      <c r="E165" s="55">
        <v>3501</v>
      </c>
      <c r="F165" s="55">
        <v>50</v>
      </c>
      <c r="G165" s="55">
        <f t="shared" si="35"/>
        <v>4.1887902047863914</v>
      </c>
      <c r="H165" s="55">
        <v>-42.7</v>
      </c>
      <c r="I165" s="55">
        <v>0.9</v>
      </c>
      <c r="K165" s="30">
        <f t="shared" si="30"/>
        <v>175.47496321748469</v>
      </c>
      <c r="L165" s="30">
        <f t="shared" si="31"/>
        <v>136.84952486850847</v>
      </c>
      <c r="M165" s="30">
        <f t="shared" si="32"/>
        <v>89.303266254840167</v>
      </c>
      <c r="N165" s="30">
        <f t="shared" si="36"/>
        <v>80.547861883123531</v>
      </c>
      <c r="O165" s="30">
        <f t="shared" si="37"/>
        <v>1.108698159914175</v>
      </c>
      <c r="P165" s="49"/>
      <c r="Q165" s="63">
        <f t="shared" si="38"/>
        <v>11.488638654091964</v>
      </c>
      <c r="R165" s="63">
        <f t="shared" si="39"/>
        <v>10.460319348689003</v>
      </c>
      <c r="S165" s="63">
        <f t="shared" si="40"/>
        <v>0.91049250164755602</v>
      </c>
      <c r="T165" s="64">
        <f t="shared" si="41"/>
        <v>50.535894984037455</v>
      </c>
      <c r="Y165" s="6"/>
      <c r="AD165" s="6"/>
      <c r="AG165" s="2">
        <v>160</v>
      </c>
      <c r="AH165" s="2">
        <f t="shared" si="42"/>
        <v>2.7925268031909272</v>
      </c>
      <c r="AI165" s="2">
        <f t="shared" si="33"/>
        <v>87.50691902100958</v>
      </c>
      <c r="AJ165" s="3">
        <f t="shared" si="34"/>
        <v>87.506919021009594</v>
      </c>
    </row>
    <row r="166" spans="5:36" ht="17.399999999999999" x14ac:dyDescent="0.3">
      <c r="E166" s="55">
        <v>3501</v>
      </c>
      <c r="F166" s="55">
        <v>40</v>
      </c>
      <c r="G166" s="55">
        <f t="shared" si="35"/>
        <v>3.351032163829113</v>
      </c>
      <c r="H166" s="55">
        <v>-34.1</v>
      </c>
      <c r="I166" s="55">
        <v>0.8</v>
      </c>
      <c r="K166" s="30">
        <f t="shared" si="30"/>
        <v>166.87496321748469</v>
      </c>
      <c r="L166" s="30">
        <f t="shared" si="31"/>
        <v>136.74952486850847</v>
      </c>
      <c r="M166" s="30">
        <f t="shared" si="32"/>
        <v>88.585562050802508</v>
      </c>
      <c r="N166" s="30">
        <f t="shared" si="36"/>
        <v>80.506645714080165</v>
      </c>
      <c r="O166" s="30">
        <f t="shared" si="37"/>
        <v>1.1003509246356464</v>
      </c>
      <c r="P166" s="49"/>
      <c r="Q166" s="63">
        <f t="shared" si="38"/>
        <v>11.404344536168079</v>
      </c>
      <c r="R166" s="63">
        <f t="shared" si="39"/>
        <v>10.455478523465789</v>
      </c>
      <c r="S166" s="63">
        <f t="shared" si="40"/>
        <v>0.91679784754897331</v>
      </c>
      <c r="T166" s="64">
        <f t="shared" si="41"/>
        <v>50.531338885771504</v>
      </c>
      <c r="Y166" s="6"/>
      <c r="AD166" s="6"/>
      <c r="AG166" s="2">
        <v>161</v>
      </c>
      <c r="AH166" s="2">
        <f t="shared" si="42"/>
        <v>2.8099800957108703</v>
      </c>
      <c r="AI166" s="2">
        <f t="shared" si="33"/>
        <v>87.69178814586445</v>
      </c>
      <c r="AJ166" s="3">
        <f t="shared" si="34"/>
        <v>87.691788145864464</v>
      </c>
    </row>
    <row r="167" spans="5:36" ht="17.399999999999999" x14ac:dyDescent="0.3">
      <c r="E167" s="55">
        <v>3501</v>
      </c>
      <c r="F167" s="55">
        <v>30</v>
      </c>
      <c r="G167" s="55">
        <f t="shared" si="35"/>
        <v>2.5132741228718345</v>
      </c>
      <c r="H167" s="55">
        <v>-26.2</v>
      </c>
      <c r="I167" s="55">
        <v>0.7</v>
      </c>
      <c r="K167" s="30">
        <f t="shared" si="30"/>
        <v>158.97496321748469</v>
      </c>
      <c r="L167" s="30">
        <f t="shared" si="31"/>
        <v>136.64952486850845</v>
      </c>
      <c r="M167" s="30">
        <f t="shared" si="32"/>
        <v>87.307516915040537</v>
      </c>
      <c r="N167" s="30">
        <f t="shared" si="36"/>
        <v>80.465334011444881</v>
      </c>
      <c r="O167" s="30">
        <f t="shared" si="37"/>
        <v>1.0850326788256726</v>
      </c>
      <c r="P167" s="49"/>
      <c r="Q167" s="63">
        <f t="shared" si="38"/>
        <v>11.254238563847041</v>
      </c>
      <c r="R167" s="63">
        <f t="shared" si="39"/>
        <v>10.450626477854264</v>
      </c>
      <c r="S167" s="63">
        <f t="shared" si="40"/>
        <v>0.92859471732061116</v>
      </c>
      <c r="T167" s="64">
        <f t="shared" si="41"/>
        <v>50.528360572921002</v>
      </c>
      <c r="Y167" s="6"/>
      <c r="AD167" s="6"/>
      <c r="AG167" s="2">
        <v>162</v>
      </c>
      <c r="AH167" s="2">
        <f t="shared" si="42"/>
        <v>2.8274333882308138</v>
      </c>
      <c r="AI167" s="2">
        <f t="shared" si="33"/>
        <v>87.867121843653919</v>
      </c>
      <c r="AJ167" s="3">
        <f t="shared" si="34"/>
        <v>87.867121843653919</v>
      </c>
    </row>
    <row r="168" spans="5:36" ht="17.399999999999999" x14ac:dyDescent="0.3">
      <c r="E168" s="55">
        <v>3501</v>
      </c>
      <c r="F168" s="55">
        <v>20</v>
      </c>
      <c r="G168" s="55">
        <f t="shared" si="35"/>
        <v>1.6755160819145565</v>
      </c>
      <c r="H168" s="55">
        <v>-16.8</v>
      </c>
      <c r="I168" s="55">
        <v>0.7</v>
      </c>
      <c r="K168" s="30">
        <f t="shared" si="30"/>
        <v>149.57496321748471</v>
      </c>
      <c r="L168" s="30">
        <f t="shared" si="31"/>
        <v>136.64952486850845</v>
      </c>
      <c r="M168" s="30">
        <f t="shared" si="32"/>
        <v>85.009988990898421</v>
      </c>
      <c r="N168" s="30">
        <f t="shared" si="36"/>
        <v>80.465334011444881</v>
      </c>
      <c r="O168" s="30">
        <f t="shared" si="37"/>
        <v>1.0564796633890456</v>
      </c>
      <c r="P168" s="49"/>
      <c r="Q168" s="63">
        <f t="shared" si="38"/>
        <v>10.984394680139076</v>
      </c>
      <c r="R168" s="63">
        <f t="shared" si="39"/>
        <v>10.450626477854264</v>
      </c>
      <c r="S168" s="63">
        <f t="shared" si="40"/>
        <v>0.95140668031075759</v>
      </c>
      <c r="T168" s="64">
        <f t="shared" si="41"/>
        <v>50.534333044531806</v>
      </c>
      <c r="Y168" s="6"/>
      <c r="AD168" s="6"/>
      <c r="AG168" s="2">
        <v>163</v>
      </c>
      <c r="AH168" s="2">
        <f t="shared" si="42"/>
        <v>2.8448866807507569</v>
      </c>
      <c r="AI168" s="2">
        <f t="shared" si="33"/>
        <v>88.032927651369249</v>
      </c>
      <c r="AJ168" s="3">
        <f t="shared" si="34"/>
        <v>88.032927651369263</v>
      </c>
    </row>
    <row r="169" spans="5:36" ht="17.399999999999999" x14ac:dyDescent="0.3">
      <c r="E169" s="55">
        <v>3501</v>
      </c>
      <c r="F169" s="55">
        <v>16</v>
      </c>
      <c r="G169" s="55">
        <f t="shared" si="35"/>
        <v>1.3404128655316452</v>
      </c>
      <c r="H169" s="55">
        <v>-12.6</v>
      </c>
      <c r="I169" s="55">
        <v>0.7</v>
      </c>
      <c r="K169" s="30">
        <f t="shared" si="30"/>
        <v>145.37496321748469</v>
      </c>
      <c r="L169" s="30">
        <f t="shared" si="31"/>
        <v>136.64952486850845</v>
      </c>
      <c r="M169" s="30">
        <f t="shared" si="32"/>
        <v>83.709297396953531</v>
      </c>
      <c r="N169" s="30">
        <f t="shared" si="36"/>
        <v>80.465334011444881</v>
      </c>
      <c r="O169" s="30">
        <f t="shared" si="37"/>
        <v>1.0403150428114454</v>
      </c>
      <c r="P169" s="49"/>
      <c r="Q169" s="63">
        <f t="shared" si="38"/>
        <v>10.831628888903937</v>
      </c>
      <c r="R169" s="63">
        <f t="shared" si="39"/>
        <v>10.450626477854264</v>
      </c>
      <c r="S169" s="63">
        <f t="shared" si="40"/>
        <v>0.96482501247434937</v>
      </c>
      <c r="T169" s="64">
        <f t="shared" si="41"/>
        <v>50.536832729749349</v>
      </c>
      <c r="Y169" s="6"/>
      <c r="AD169" s="6"/>
      <c r="AG169" s="2">
        <v>164</v>
      </c>
      <c r="AH169" s="2">
        <f t="shared" si="42"/>
        <v>2.8623399732707</v>
      </c>
      <c r="AI169" s="2">
        <f t="shared" si="33"/>
        <v>88.189213007920301</v>
      </c>
      <c r="AJ169" s="3">
        <f t="shared" si="34"/>
        <v>88.189213007920287</v>
      </c>
    </row>
    <row r="170" spans="5:36" ht="17.399999999999999" x14ac:dyDescent="0.3">
      <c r="E170" s="55">
        <v>3501</v>
      </c>
      <c r="F170" s="55">
        <v>10</v>
      </c>
      <c r="G170" s="55">
        <f t="shared" si="35"/>
        <v>0.83775804095727824</v>
      </c>
      <c r="H170" s="55">
        <v>-9.1999999999999993</v>
      </c>
      <c r="I170" s="55">
        <v>0.7</v>
      </c>
      <c r="K170" s="30">
        <f t="shared" si="30"/>
        <v>141.97496321748469</v>
      </c>
      <c r="L170" s="30">
        <f t="shared" si="31"/>
        <v>136.64952486850845</v>
      </c>
      <c r="M170" s="30">
        <f t="shared" si="32"/>
        <v>82.532141769723154</v>
      </c>
      <c r="N170" s="30">
        <f t="shared" si="36"/>
        <v>80.465334011444881</v>
      </c>
      <c r="O170" s="30">
        <f t="shared" si="37"/>
        <v>1.0256856916543005</v>
      </c>
      <c r="P170" s="49"/>
      <c r="Q170" s="63">
        <f t="shared" si="38"/>
        <v>10.693372355504398</v>
      </c>
      <c r="R170" s="63">
        <f t="shared" si="39"/>
        <v>10.450626477854264</v>
      </c>
      <c r="S170" s="63">
        <f t="shared" si="40"/>
        <v>0.97729940849528352</v>
      </c>
      <c r="T170" s="64">
        <f t="shared" si="41"/>
        <v>50.538459235374923</v>
      </c>
      <c r="Y170" s="6"/>
      <c r="AD170" s="6"/>
      <c r="AG170" s="2">
        <v>165</v>
      </c>
      <c r="AH170" s="2">
        <f t="shared" si="42"/>
        <v>2.8797932657906435</v>
      </c>
      <c r="AI170" s="2">
        <f t="shared" si="33"/>
        <v>88.335985202212143</v>
      </c>
      <c r="AJ170" s="3">
        <f t="shared" si="34"/>
        <v>88.335985202212171</v>
      </c>
    </row>
    <row r="171" spans="5:36" ht="17.399999999999999" x14ac:dyDescent="0.3">
      <c r="E171" s="55">
        <v>4001</v>
      </c>
      <c r="F171" s="55">
        <v>20</v>
      </c>
      <c r="G171" s="55">
        <f t="shared" si="35"/>
        <v>1.6755160819145565</v>
      </c>
      <c r="H171" s="55">
        <v>-17.899999999999999</v>
      </c>
      <c r="I171" s="55">
        <v>0.8</v>
      </c>
      <c r="K171" s="30">
        <f t="shared" si="30"/>
        <v>150.6749632174847</v>
      </c>
      <c r="L171" s="30">
        <f t="shared" si="31"/>
        <v>136.74952486850847</v>
      </c>
      <c r="M171" s="30">
        <f t="shared" si="32"/>
        <v>85.322629574985058</v>
      </c>
      <c r="N171" s="30">
        <f t="shared" si="36"/>
        <v>80.506645714080165</v>
      </c>
      <c r="O171" s="30">
        <f t="shared" si="37"/>
        <v>1.0598209479253289</v>
      </c>
      <c r="P171" s="49"/>
      <c r="Q171" s="63">
        <f t="shared" si="38"/>
        <v>11.021114211827104</v>
      </c>
      <c r="R171" s="63">
        <f t="shared" si="39"/>
        <v>10.455478523465789</v>
      </c>
      <c r="S171" s="63">
        <f t="shared" si="40"/>
        <v>0.94867708677274087</v>
      </c>
      <c r="T171" s="64">
        <f t="shared" si="41"/>
        <v>50.54061858423691</v>
      </c>
      <c r="Y171" s="6"/>
      <c r="AD171" s="6"/>
      <c r="AG171" s="2">
        <v>166</v>
      </c>
      <c r="AH171" s="2">
        <f t="shared" si="42"/>
        <v>2.8972465583105871</v>
      </c>
      <c r="AI171" s="2">
        <f t="shared" si="33"/>
        <v>88.473251324282998</v>
      </c>
      <c r="AJ171" s="3">
        <f t="shared" si="34"/>
        <v>88.473251324282984</v>
      </c>
    </row>
    <row r="172" spans="5:36" ht="17.399999999999999" x14ac:dyDescent="0.3">
      <c r="E172" s="55">
        <v>4001</v>
      </c>
      <c r="F172" s="55">
        <v>30</v>
      </c>
      <c r="G172" s="55">
        <f t="shared" si="35"/>
        <v>2.5132741228718345</v>
      </c>
      <c r="H172" s="55">
        <v>-25.6</v>
      </c>
      <c r="I172" s="55">
        <v>4.7</v>
      </c>
      <c r="K172" s="30">
        <f t="shared" si="30"/>
        <v>158.37496321748469</v>
      </c>
      <c r="L172" s="30">
        <f t="shared" si="31"/>
        <v>140.64952486850845</v>
      </c>
      <c r="M172" s="30">
        <f t="shared" si="32"/>
        <v>87.186142338117691</v>
      </c>
      <c r="N172" s="30">
        <f t="shared" si="36"/>
        <v>82.043155888117738</v>
      </c>
      <c r="O172" s="30">
        <f t="shared" si="37"/>
        <v>1.0626863556664428</v>
      </c>
      <c r="P172" s="49"/>
      <c r="Q172" s="63">
        <f t="shared" si="38"/>
        <v>11.239983160517177</v>
      </c>
      <c r="R172" s="63">
        <f t="shared" si="39"/>
        <v>10.635941127799061</v>
      </c>
      <c r="S172" s="63">
        <f t="shared" si="40"/>
        <v>0.94625952511744482</v>
      </c>
      <c r="T172" s="64">
        <f t="shared" si="41"/>
        <v>50.79330677059987</v>
      </c>
      <c r="Y172" s="6"/>
      <c r="AD172" s="6"/>
      <c r="AG172" s="2">
        <v>167</v>
      </c>
      <c r="AH172" s="2">
        <f t="shared" si="42"/>
        <v>2.9146998508305306</v>
      </c>
      <c r="AI172" s="2">
        <f t="shared" si="33"/>
        <v>88.601018219490399</v>
      </c>
      <c r="AJ172" s="3">
        <f t="shared" si="34"/>
        <v>88.601018219490399</v>
      </c>
    </row>
    <row r="173" spans="5:36" ht="17.399999999999999" x14ac:dyDescent="0.3">
      <c r="E173" s="55">
        <v>4001</v>
      </c>
      <c r="F173" s="55">
        <v>40</v>
      </c>
      <c r="G173" s="55">
        <f t="shared" si="35"/>
        <v>3.351032163829113</v>
      </c>
      <c r="H173" s="55">
        <v>-34.6</v>
      </c>
      <c r="I173" s="55">
        <v>6.4</v>
      </c>
      <c r="K173" s="30">
        <f t="shared" si="30"/>
        <v>167.37496321748469</v>
      </c>
      <c r="L173" s="30">
        <f t="shared" si="31"/>
        <v>142.34952486850847</v>
      </c>
      <c r="M173" s="30">
        <f t="shared" si="32"/>
        <v>88.646478740232652</v>
      </c>
      <c r="N173" s="30">
        <f t="shared" si="36"/>
        <v>82.667268881147123</v>
      </c>
      <c r="O173" s="30">
        <f t="shared" si="37"/>
        <v>1.0723286246178279</v>
      </c>
      <c r="P173" s="49"/>
      <c r="Q173" s="63">
        <f t="shared" si="38"/>
        <v>11.411499180899808</v>
      </c>
      <c r="R173" s="63">
        <f t="shared" si="39"/>
        <v>10.709242989396472</v>
      </c>
      <c r="S173" s="63">
        <f t="shared" si="40"/>
        <v>0.93846065443541815</v>
      </c>
      <c r="T173" s="64">
        <f t="shared" si="41"/>
        <v>50.892619558511896</v>
      </c>
      <c r="Y173" s="6"/>
      <c r="AD173" s="6"/>
      <c r="AG173" s="2">
        <v>168</v>
      </c>
      <c r="AH173" s="2">
        <f t="shared" si="42"/>
        <v>2.9321531433504737</v>
      </c>
      <c r="AI173" s="2">
        <f t="shared" si="33"/>
        <v>88.719292445734794</v>
      </c>
      <c r="AJ173" s="3">
        <f t="shared" si="34"/>
        <v>88.719292445734794</v>
      </c>
    </row>
    <row r="174" spans="5:36" ht="17.399999999999999" x14ac:dyDescent="0.3">
      <c r="E174" s="55">
        <v>4001</v>
      </c>
      <c r="F174" s="55">
        <v>50</v>
      </c>
      <c r="G174" s="55">
        <f t="shared" si="35"/>
        <v>4.1887902047863914</v>
      </c>
      <c r="H174" s="55">
        <v>-43</v>
      </c>
      <c r="I174" s="55">
        <v>6.2</v>
      </c>
      <c r="K174" s="30">
        <f t="shared" si="30"/>
        <v>175.7749632174847</v>
      </c>
      <c r="L174" s="30">
        <f t="shared" si="31"/>
        <v>142.14952486850845</v>
      </c>
      <c r="M174" s="30">
        <f t="shared" si="32"/>
        <v>89.315668656017635</v>
      </c>
      <c r="N174" s="30">
        <f t="shared" si="36"/>
        <v>82.595284442515037</v>
      </c>
      <c r="O174" s="30">
        <f t="shared" si="37"/>
        <v>1.0813652287641176</v>
      </c>
      <c r="P174" s="49"/>
      <c r="Q174" s="63">
        <f t="shared" si="38"/>
        <v>11.490095311948378</v>
      </c>
      <c r="R174" s="63">
        <f t="shared" si="39"/>
        <v>10.700788441234987</v>
      </c>
      <c r="S174" s="63">
        <f t="shared" si="40"/>
        <v>0.93130545489099614</v>
      </c>
      <c r="T174" s="64">
        <f t="shared" si="41"/>
        <v>50.878965240706009</v>
      </c>
      <c r="Y174" s="6"/>
      <c r="AD174" s="6"/>
      <c r="AG174" s="2">
        <v>169</v>
      </c>
      <c r="AH174" s="2">
        <f t="shared" si="42"/>
        <v>2.9496064358704168</v>
      </c>
      <c r="AI174" s="2">
        <f t="shared" si="33"/>
        <v>88.828080233706373</v>
      </c>
      <c r="AJ174" s="3">
        <f t="shared" si="34"/>
        <v>88.828080233706388</v>
      </c>
    </row>
    <row r="175" spans="5:36" ht="17.399999999999999" x14ac:dyDescent="0.3">
      <c r="E175" s="55">
        <v>4001</v>
      </c>
      <c r="F175" s="55">
        <v>60</v>
      </c>
      <c r="G175" s="55">
        <f t="shared" si="35"/>
        <v>5.026548245743669</v>
      </c>
      <c r="H175" s="55">
        <v>-50.3</v>
      </c>
      <c r="I175" s="55">
        <v>6.2</v>
      </c>
      <c r="K175" s="30">
        <f t="shared" si="30"/>
        <v>183.07496321748471</v>
      </c>
      <c r="L175" s="30">
        <f t="shared" si="31"/>
        <v>142.14952486850845</v>
      </c>
      <c r="M175" s="30">
        <f t="shared" si="32"/>
        <v>89.355332722158792</v>
      </c>
      <c r="N175" s="30">
        <f t="shared" si="36"/>
        <v>82.595284442515037</v>
      </c>
      <c r="O175" s="30">
        <f t="shared" si="37"/>
        <v>1.0818454506848831</v>
      </c>
      <c r="P175" s="49"/>
      <c r="Q175" s="63">
        <f t="shared" si="38"/>
        <v>11.494753843206567</v>
      </c>
      <c r="R175" s="63">
        <f t="shared" si="39"/>
        <v>10.700788441234987</v>
      </c>
      <c r="S175" s="63">
        <f t="shared" si="40"/>
        <v>0.93092802048642254</v>
      </c>
      <c r="T175" s="64">
        <f t="shared" si="41"/>
        <v>50.878853008137966</v>
      </c>
      <c r="Y175" s="6"/>
      <c r="AD175" s="6"/>
      <c r="AG175" s="2">
        <v>170</v>
      </c>
      <c r="AH175" s="2">
        <f t="shared" si="42"/>
        <v>2.9670597283903604</v>
      </c>
      <c r="AI175" s="2">
        <f t="shared" si="33"/>
        <v>88.927387450142575</v>
      </c>
      <c r="AJ175" s="3">
        <f t="shared" si="34"/>
        <v>88.927387450142561</v>
      </c>
    </row>
    <row r="176" spans="5:36" ht="17.399999999999999" x14ac:dyDescent="0.3">
      <c r="E176" s="55">
        <v>4001</v>
      </c>
      <c r="F176" s="55">
        <v>70</v>
      </c>
      <c r="G176" s="55">
        <f t="shared" si="35"/>
        <v>5.8643062867009466</v>
      </c>
      <c r="H176" s="55">
        <v>-53.9</v>
      </c>
      <c r="I176" s="55">
        <v>6.2</v>
      </c>
      <c r="K176" s="30">
        <f t="shared" si="30"/>
        <v>186.6749632174847</v>
      </c>
      <c r="L176" s="30">
        <f t="shared" si="31"/>
        <v>142.14952486850845</v>
      </c>
      <c r="M176" s="30">
        <f t="shared" si="32"/>
        <v>89.189484560896474</v>
      </c>
      <c r="N176" s="30">
        <f t="shared" si="36"/>
        <v>82.595284442515037</v>
      </c>
      <c r="O176" s="30">
        <f t="shared" si="37"/>
        <v>1.0798374890635662</v>
      </c>
      <c r="P176" s="49"/>
      <c r="Q176" s="63">
        <f t="shared" si="38"/>
        <v>11.475275032320054</v>
      </c>
      <c r="R176" s="63">
        <f t="shared" si="39"/>
        <v>10.700788441234987</v>
      </c>
      <c r="S176" s="63">
        <f t="shared" si="40"/>
        <v>0.93250823279583894</v>
      </c>
      <c r="T176" s="64">
        <f t="shared" si="41"/>
        <v>50.87931908660871</v>
      </c>
      <c r="Y176" s="6"/>
      <c r="AD176" s="6"/>
      <c r="AG176" s="2">
        <v>171</v>
      </c>
      <c r="AH176" s="2">
        <f t="shared" si="42"/>
        <v>2.9845130209103035</v>
      </c>
      <c r="AI176" s="2">
        <f t="shared" si="33"/>
        <v>89.017219564082794</v>
      </c>
      <c r="AJ176" s="3">
        <f t="shared" si="34"/>
        <v>89.017219564082822</v>
      </c>
    </row>
    <row r="177" spans="5:36" ht="17.399999999999999" x14ac:dyDescent="0.3">
      <c r="E177" s="55">
        <v>4001</v>
      </c>
      <c r="F177" s="55">
        <v>80</v>
      </c>
      <c r="G177" s="55">
        <f t="shared" si="35"/>
        <v>6.7020643276582259</v>
      </c>
      <c r="H177" s="55">
        <v>-58.3</v>
      </c>
      <c r="I177" s="55">
        <v>6.4</v>
      </c>
      <c r="K177" s="30">
        <f t="shared" si="30"/>
        <v>191.07496321748471</v>
      </c>
      <c r="L177" s="30">
        <f t="shared" si="31"/>
        <v>142.34952486850847</v>
      </c>
      <c r="M177" s="30">
        <f t="shared" si="32"/>
        <v>88.820253930798629</v>
      </c>
      <c r="N177" s="30">
        <f t="shared" si="36"/>
        <v>82.667268881147123</v>
      </c>
      <c r="O177" s="30">
        <f t="shared" si="37"/>
        <v>1.0744307285450281</v>
      </c>
      <c r="P177" s="49"/>
      <c r="Q177" s="63">
        <f t="shared" si="38"/>
        <v>11.431909018717958</v>
      </c>
      <c r="R177" s="63">
        <f t="shared" si="39"/>
        <v>10.709242989396472</v>
      </c>
      <c r="S177" s="63">
        <f t="shared" si="40"/>
        <v>0.93678518363483876</v>
      </c>
      <c r="T177" s="64">
        <f t="shared" si="41"/>
        <v>50.892165342477902</v>
      </c>
      <c r="Y177" s="6"/>
      <c r="AD177" s="6"/>
      <c r="AG177" s="2">
        <v>172</v>
      </c>
      <c r="AH177" s="2">
        <f t="shared" si="42"/>
        <v>3.0019663134302466</v>
      </c>
      <c r="AI177" s="2">
        <f t="shared" si="33"/>
        <v>89.097581616108059</v>
      </c>
      <c r="AJ177" s="3">
        <f t="shared" si="34"/>
        <v>89.097581616108059</v>
      </c>
    </row>
    <row r="178" spans="5:36" ht="17.399999999999999" x14ac:dyDescent="0.3">
      <c r="E178" s="55">
        <v>4001</v>
      </c>
      <c r="F178" s="55">
        <v>90</v>
      </c>
      <c r="G178" s="55">
        <f t="shared" si="35"/>
        <v>7.5398223686155044</v>
      </c>
      <c r="H178" s="55">
        <v>-58.5</v>
      </c>
      <c r="I178" s="55">
        <v>6.2</v>
      </c>
      <c r="K178" s="30">
        <f t="shared" si="30"/>
        <v>191.2749632174847</v>
      </c>
      <c r="L178" s="30">
        <f t="shared" si="31"/>
        <v>142.14952486850845</v>
      </c>
      <c r="M178" s="30">
        <f t="shared" si="32"/>
        <v>88.799112851042295</v>
      </c>
      <c r="N178" s="30">
        <f t="shared" si="36"/>
        <v>82.595284442515037</v>
      </c>
      <c r="O178" s="30">
        <f t="shared" si="37"/>
        <v>1.0751111694862558</v>
      </c>
      <c r="P178" s="49"/>
      <c r="Q178" s="63">
        <f t="shared" si="38"/>
        <v>11.4294260059949</v>
      </c>
      <c r="R178" s="63">
        <f t="shared" si="39"/>
        <v>10.700788441234987</v>
      </c>
      <c r="S178" s="63">
        <f t="shared" si="40"/>
        <v>0.93624898009946156</v>
      </c>
      <c r="T178" s="64">
        <f t="shared" si="41"/>
        <v>50.880382377796586</v>
      </c>
      <c r="Y178" s="6"/>
      <c r="AD178" s="6"/>
      <c r="AG178" s="2">
        <v>173</v>
      </c>
      <c r="AH178" s="2">
        <f t="shared" si="42"/>
        <v>3.0194196059501901</v>
      </c>
      <c r="AI178" s="2">
        <f t="shared" si="33"/>
        <v>89.168478190551895</v>
      </c>
      <c r="AJ178" s="3">
        <f t="shared" si="34"/>
        <v>89.168478190551923</v>
      </c>
    </row>
    <row r="179" spans="5:36" ht="17.399999999999999" x14ac:dyDescent="0.3">
      <c r="E179" s="55">
        <v>4001</v>
      </c>
      <c r="F179" s="55">
        <v>100</v>
      </c>
      <c r="G179" s="55">
        <f t="shared" si="35"/>
        <v>8.3775804095727828</v>
      </c>
      <c r="H179" s="55">
        <v>-58.6</v>
      </c>
      <c r="I179" s="55">
        <v>6.1</v>
      </c>
      <c r="K179" s="30">
        <f t="shared" si="30"/>
        <v>191.37496321748469</v>
      </c>
      <c r="L179" s="30">
        <f t="shared" si="31"/>
        <v>142.04952486850846</v>
      </c>
      <c r="M179" s="30">
        <f t="shared" si="32"/>
        <v>88.788400082331904</v>
      </c>
      <c r="N179" s="30">
        <f t="shared" si="36"/>
        <v>82.559148121806359</v>
      </c>
      <c r="O179" s="30">
        <f t="shared" si="37"/>
        <v>1.0754519892978427</v>
      </c>
      <c r="P179" s="49"/>
      <c r="Q179" s="63">
        <f t="shared" si="38"/>
        <v>11.428167794904754</v>
      </c>
      <c r="R179" s="63">
        <f t="shared" si="39"/>
        <v>10.696544242494035</v>
      </c>
      <c r="S179" s="63">
        <f t="shared" si="40"/>
        <v>0.93598067813312003</v>
      </c>
      <c r="T179" s="64">
        <f t="shared" si="41"/>
        <v>50.87446259658239</v>
      </c>
      <c r="Y179" s="6"/>
      <c r="AD179" s="6"/>
      <c r="AG179" s="2">
        <v>174</v>
      </c>
      <c r="AH179" s="2">
        <f t="shared" si="42"/>
        <v>3.0368728984701332</v>
      </c>
      <c r="AI179" s="2">
        <f t="shared" si="33"/>
        <v>89.229913390672166</v>
      </c>
      <c r="AJ179" s="3">
        <f t="shared" si="34"/>
        <v>89.229913390672166</v>
      </c>
    </row>
    <row r="180" spans="5:36" ht="17.399999999999999" x14ac:dyDescent="0.3">
      <c r="E180" s="55">
        <v>4001</v>
      </c>
      <c r="F180" s="55">
        <v>120</v>
      </c>
      <c r="G180" s="55">
        <f t="shared" si="35"/>
        <v>10.053096491487338</v>
      </c>
      <c r="H180" s="55">
        <v>-58.4</v>
      </c>
      <c r="I180" s="55">
        <v>7.4</v>
      </c>
      <c r="K180" s="30">
        <f t="shared" si="30"/>
        <v>191.1749632174847</v>
      </c>
      <c r="L180" s="30">
        <f t="shared" si="31"/>
        <v>143.34952486850847</v>
      </c>
      <c r="M180" s="30">
        <f t="shared" si="32"/>
        <v>88.809730798609678</v>
      </c>
      <c r="N180" s="30">
        <f t="shared" si="36"/>
        <v>83.021425828181108</v>
      </c>
      <c r="O180" s="30">
        <f t="shared" si="37"/>
        <v>1.0697206162467974</v>
      </c>
      <c r="P180" s="49"/>
      <c r="Q180" s="63">
        <f t="shared" si="38"/>
        <v>11.430673080373618</v>
      </c>
      <c r="R180" s="63">
        <f t="shared" si="39"/>
        <v>10.750838603981002</v>
      </c>
      <c r="S180" s="63">
        <f t="shared" si="40"/>
        <v>0.94052542036567499</v>
      </c>
      <c r="T180" s="64">
        <f t="shared" si="41"/>
        <v>50.950233885639996</v>
      </c>
      <c r="Y180" s="6"/>
      <c r="AD180" s="6"/>
      <c r="AG180" s="2">
        <v>175</v>
      </c>
      <c r="AH180" s="2">
        <f t="shared" si="42"/>
        <v>3.0543261909900763</v>
      </c>
      <c r="AI180" s="2">
        <f t="shared" si="33"/>
        <v>89.281890816771309</v>
      </c>
      <c r="AJ180" s="3">
        <f t="shared" si="34"/>
        <v>89.281890816771323</v>
      </c>
    </row>
    <row r="181" spans="5:36" ht="17.399999999999999" x14ac:dyDescent="0.3">
      <c r="E181" s="55">
        <v>4001</v>
      </c>
      <c r="F181" s="55">
        <v>140</v>
      </c>
      <c r="G181" s="55">
        <f t="shared" si="35"/>
        <v>11.728612573401893</v>
      </c>
      <c r="H181" s="55">
        <v>-54.8</v>
      </c>
      <c r="I181" s="55">
        <v>10.8</v>
      </c>
      <c r="K181" s="30">
        <f t="shared" si="30"/>
        <v>187.57496321748471</v>
      </c>
      <c r="L181" s="30">
        <f t="shared" si="31"/>
        <v>146.74952486850847</v>
      </c>
      <c r="M181" s="30">
        <f t="shared" si="32"/>
        <v>89.128871607737366</v>
      </c>
      <c r="N181" s="30">
        <f t="shared" si="36"/>
        <v>84.153652841250448</v>
      </c>
      <c r="O181" s="30">
        <f t="shared" si="37"/>
        <v>1.0591206513147122</v>
      </c>
      <c r="P181" s="49"/>
      <c r="Q181" s="63">
        <f t="shared" si="38"/>
        <v>11.468156061311435</v>
      </c>
      <c r="R181" s="63">
        <f t="shared" si="39"/>
        <v>10.883818286724043</v>
      </c>
      <c r="S181" s="63">
        <f t="shared" si="40"/>
        <v>0.94904692860269901</v>
      </c>
      <c r="T181" s="64">
        <f t="shared" si="41"/>
        <v>51.132833803176794</v>
      </c>
      <c r="Y181" s="6"/>
      <c r="AD181" s="6"/>
      <c r="AG181" s="2">
        <v>176</v>
      </c>
      <c r="AH181" s="2">
        <f t="shared" si="42"/>
        <v>3.0717794835100198</v>
      </c>
      <c r="AI181" s="2">
        <f t="shared" si="33"/>
        <v>89.324413547256015</v>
      </c>
      <c r="AJ181" s="3">
        <f t="shared" si="34"/>
        <v>89.324413547256015</v>
      </c>
    </row>
    <row r="182" spans="5:36" ht="17.399999999999999" x14ac:dyDescent="0.3">
      <c r="E182" s="55">
        <v>4001</v>
      </c>
      <c r="F182" s="55">
        <v>160</v>
      </c>
      <c r="G182" s="55">
        <f t="shared" si="35"/>
        <v>13.404128655316452</v>
      </c>
      <c r="H182" s="55">
        <v>-24.6</v>
      </c>
      <c r="I182" s="55">
        <v>14.8</v>
      </c>
      <c r="K182" s="30">
        <f t="shared" si="30"/>
        <v>157.37496321748469</v>
      </c>
      <c r="L182" s="30">
        <f t="shared" si="31"/>
        <v>150.74952486850847</v>
      </c>
      <c r="M182" s="30">
        <f t="shared" si="32"/>
        <v>86.976206364183284</v>
      </c>
      <c r="N182" s="30">
        <f t="shared" si="36"/>
        <v>85.343400777560348</v>
      </c>
      <c r="O182" s="30">
        <f t="shared" si="37"/>
        <v>1.0191321832941564</v>
      </c>
      <c r="P182" s="49"/>
      <c r="Q182" s="63">
        <f t="shared" si="38"/>
        <v>11.215326250826894</v>
      </c>
      <c r="R182" s="63">
        <f t="shared" si="39"/>
        <v>11.023553782599368</v>
      </c>
      <c r="S182" s="63">
        <f t="shared" si="40"/>
        <v>0.98290085692216156</v>
      </c>
      <c r="T182" s="64">
        <f t="shared" si="41"/>
        <v>51.324607444915692</v>
      </c>
      <c r="Y182" s="6"/>
      <c r="AD182" s="6"/>
      <c r="AG182" s="2">
        <v>177</v>
      </c>
      <c r="AH182" s="2">
        <f t="shared" si="42"/>
        <v>3.0892327760299634</v>
      </c>
      <c r="AI182" s="2">
        <f t="shared" si="33"/>
        <v>89.357484122626417</v>
      </c>
      <c r="AJ182" s="3">
        <f t="shared" si="34"/>
        <v>89.357484122626389</v>
      </c>
    </row>
    <row r="183" spans="5:36" ht="17.399999999999999" x14ac:dyDescent="0.3">
      <c r="E183" s="55">
        <v>4001</v>
      </c>
      <c r="F183" s="55">
        <v>169</v>
      </c>
      <c r="G183" s="55">
        <f t="shared" si="35"/>
        <v>14.158110892178003</v>
      </c>
      <c r="H183" s="55">
        <v>-14.9</v>
      </c>
      <c r="I183" s="55">
        <v>16.899999999999999</v>
      </c>
      <c r="K183" s="30">
        <f t="shared" si="30"/>
        <v>147.6749632174847</v>
      </c>
      <c r="L183" s="30">
        <f t="shared" si="31"/>
        <v>152.84952486850847</v>
      </c>
      <c r="M183" s="30">
        <f t="shared" si="32"/>
        <v>84.442586885048598</v>
      </c>
      <c r="N183" s="30">
        <f t="shared" si="36"/>
        <v>85.906492927551497</v>
      </c>
      <c r="O183" s="30">
        <f t="shared" si="37"/>
        <v>0.98295930851539393</v>
      </c>
      <c r="P183" s="49"/>
      <c r="Q183" s="63">
        <f t="shared" si="38"/>
        <v>10.917753493210405</v>
      </c>
      <c r="R183" s="63">
        <f t="shared" si="39"/>
        <v>11.089688766658732</v>
      </c>
      <c r="S183" s="63">
        <f t="shared" si="40"/>
        <v>1.0157482282005406</v>
      </c>
      <c r="T183" s="64">
        <f t="shared" si="41"/>
        <v>51.411963154278872</v>
      </c>
      <c r="Y183" s="6"/>
      <c r="AD183" s="6"/>
      <c r="AG183" s="2">
        <v>178</v>
      </c>
      <c r="AH183" s="2">
        <f t="shared" si="42"/>
        <v>3.1066860685499069</v>
      </c>
      <c r="AI183" s="2">
        <f t="shared" si="33"/>
        <v>89.381104532387639</v>
      </c>
      <c r="AJ183" s="3">
        <f t="shared" si="34"/>
        <v>89.381104532387653</v>
      </c>
    </row>
    <row r="184" spans="5:36" ht="17.399999999999999" x14ac:dyDescent="0.3">
      <c r="E184" s="55">
        <v>4501</v>
      </c>
      <c r="F184" s="55">
        <v>140</v>
      </c>
      <c r="G184" s="55">
        <f t="shared" si="35"/>
        <v>11.728612573401893</v>
      </c>
      <c r="H184" s="55">
        <v>-23.1</v>
      </c>
      <c r="I184" s="55">
        <v>11.3</v>
      </c>
      <c r="K184" s="30">
        <f t="shared" si="30"/>
        <v>155.87496321748469</v>
      </c>
      <c r="L184" s="30">
        <f t="shared" si="31"/>
        <v>147.24952486850847</v>
      </c>
      <c r="M184" s="30">
        <f t="shared" si="32"/>
        <v>86.643370120425715</v>
      </c>
      <c r="N184" s="30">
        <f t="shared" si="36"/>
        <v>84.310782032187873</v>
      </c>
      <c r="O184" s="30">
        <f t="shared" si="37"/>
        <v>1.0276665455119052</v>
      </c>
      <c r="P184" s="49"/>
      <c r="Q184" s="63">
        <f t="shared" si="38"/>
        <v>11.176234745687582</v>
      </c>
      <c r="R184" s="63">
        <f t="shared" si="39"/>
        <v>10.902273057471728</v>
      </c>
      <c r="S184" s="63">
        <f t="shared" si="40"/>
        <v>0.97548712115933645</v>
      </c>
      <c r="T184" s="64">
        <f t="shared" si="41"/>
        <v>51.162094932785983</v>
      </c>
      <c r="Y184" s="6"/>
      <c r="AD184" s="6"/>
      <c r="AG184" s="2">
        <v>179</v>
      </c>
      <c r="AH184" s="2">
        <f t="shared" si="42"/>
        <v>3.12413936106985</v>
      </c>
      <c r="AI184" s="2">
        <f t="shared" si="33"/>
        <v>89.395276204876737</v>
      </c>
      <c r="AJ184" s="3">
        <f t="shared" si="34"/>
        <v>89.395276204876751</v>
      </c>
    </row>
    <row r="185" spans="5:36" ht="17.399999999999999" x14ac:dyDescent="0.3">
      <c r="E185" s="55">
        <v>4501</v>
      </c>
      <c r="F185" s="55">
        <v>120</v>
      </c>
      <c r="G185" s="55">
        <f t="shared" si="35"/>
        <v>10.053096491487338</v>
      </c>
      <c r="H185" s="55">
        <v>-28.1</v>
      </c>
      <c r="I185" s="55">
        <v>7.3</v>
      </c>
      <c r="K185" s="30">
        <f t="shared" si="30"/>
        <v>160.87496321748469</v>
      </c>
      <c r="L185" s="30">
        <f t="shared" si="31"/>
        <v>143.24952486850847</v>
      </c>
      <c r="M185" s="30">
        <f t="shared" si="32"/>
        <v>87.669194460805855</v>
      </c>
      <c r="N185" s="30">
        <f t="shared" si="36"/>
        <v>82.986442595012846</v>
      </c>
      <c r="O185" s="30">
        <f t="shared" si="37"/>
        <v>1.0564279142395052</v>
      </c>
      <c r="P185" s="49"/>
      <c r="Q185" s="63">
        <f t="shared" si="38"/>
        <v>11.296717470228874</v>
      </c>
      <c r="R185" s="63">
        <f t="shared" si="39"/>
        <v>10.746729834984729</v>
      </c>
      <c r="S185" s="63">
        <f t="shared" si="40"/>
        <v>0.95131438520140288</v>
      </c>
      <c r="T185" s="64">
        <f t="shared" si="41"/>
        <v>50.947165799037485</v>
      </c>
      <c r="Y185" s="6"/>
      <c r="AD185" s="6"/>
      <c r="AG185" s="2">
        <v>180</v>
      </c>
      <c r="AH185" s="2">
        <f t="shared" si="42"/>
        <v>3.1415926535897931</v>
      </c>
      <c r="AI185" s="2">
        <f t="shared" si="33"/>
        <v>89.4</v>
      </c>
      <c r="AJ185" s="3">
        <f t="shared" si="34"/>
        <v>89.4</v>
      </c>
    </row>
    <row r="186" spans="5:36" ht="17.399999999999999" x14ac:dyDescent="0.3">
      <c r="E186" s="55">
        <v>4501</v>
      </c>
      <c r="F186" s="55">
        <v>100</v>
      </c>
      <c r="G186" s="55">
        <f t="shared" si="35"/>
        <v>8.3775804095727828</v>
      </c>
      <c r="H186" s="55">
        <v>-27.9</v>
      </c>
      <c r="I186" s="55">
        <v>6.2</v>
      </c>
      <c r="K186" s="30">
        <f t="shared" si="30"/>
        <v>160.6749632174847</v>
      </c>
      <c r="L186" s="30">
        <f t="shared" si="31"/>
        <v>142.14952486850845</v>
      </c>
      <c r="M186" s="30">
        <f t="shared" si="32"/>
        <v>87.632745225775722</v>
      </c>
      <c r="N186" s="30">
        <f t="shared" si="36"/>
        <v>82.595284442515037</v>
      </c>
      <c r="O186" s="30">
        <f t="shared" si="37"/>
        <v>1.0609896898746887</v>
      </c>
      <c r="P186" s="49"/>
      <c r="Q186" s="63">
        <f t="shared" si="38"/>
        <v>11.292436519805872</v>
      </c>
      <c r="R186" s="63">
        <f t="shared" si="39"/>
        <v>10.700788441234987</v>
      </c>
      <c r="S186" s="63">
        <f t="shared" si="40"/>
        <v>0.94760669430966571</v>
      </c>
      <c r="T186" s="64">
        <f t="shared" si="41"/>
        <v>50.883261480191713</v>
      </c>
      <c r="Y186" s="6"/>
      <c r="AD186" s="6"/>
      <c r="AG186" s="2">
        <v>181</v>
      </c>
      <c r="AH186" s="2">
        <f t="shared" si="42"/>
        <v>3.1590459461097362</v>
      </c>
      <c r="AI186" s="2">
        <f t="shared" si="33"/>
        <v>89.395276204876737</v>
      </c>
      <c r="AJ186" s="3">
        <f t="shared" si="34"/>
        <v>89.395276204876751</v>
      </c>
    </row>
    <row r="187" spans="5:36" ht="17.399999999999999" x14ac:dyDescent="0.3">
      <c r="E187" s="55">
        <v>4501</v>
      </c>
      <c r="F187" s="55">
        <v>90</v>
      </c>
      <c r="G187" s="55">
        <f t="shared" si="35"/>
        <v>7.5398223686155044</v>
      </c>
      <c r="H187" s="55">
        <v>-27.9</v>
      </c>
      <c r="I187" s="55">
        <v>6.3</v>
      </c>
      <c r="K187" s="30">
        <f t="shared" si="30"/>
        <v>160.6749632174847</v>
      </c>
      <c r="L187" s="30">
        <f t="shared" si="31"/>
        <v>142.24952486850847</v>
      </c>
      <c r="M187" s="30">
        <f t="shared" si="32"/>
        <v>87.632745225775722</v>
      </c>
      <c r="N187" s="30">
        <f t="shared" si="36"/>
        <v>82.631324697295199</v>
      </c>
      <c r="O187" s="30">
        <f t="shared" si="37"/>
        <v>1.0605269314851518</v>
      </c>
      <c r="P187" s="49"/>
      <c r="Q187" s="63">
        <f t="shared" si="38"/>
        <v>11.292436519805872</v>
      </c>
      <c r="R187" s="63">
        <f t="shared" si="39"/>
        <v>10.70502135706487</v>
      </c>
      <c r="S187" s="63">
        <f t="shared" si="40"/>
        <v>0.94798153952774233</v>
      </c>
      <c r="T187" s="64">
        <f t="shared" si="41"/>
        <v>50.889174184443519</v>
      </c>
      <c r="Y187" s="6"/>
      <c r="AD187" s="6"/>
      <c r="AG187" s="2">
        <v>182</v>
      </c>
      <c r="AH187" s="2">
        <f t="shared" si="42"/>
        <v>3.1764992386296798</v>
      </c>
      <c r="AI187" s="2">
        <f t="shared" si="33"/>
        <v>89.381104532387639</v>
      </c>
      <c r="AJ187" s="3">
        <f t="shared" si="34"/>
        <v>89.381104532387653</v>
      </c>
    </row>
    <row r="188" spans="5:36" ht="17.399999999999999" x14ac:dyDescent="0.3">
      <c r="E188" s="55">
        <v>4501</v>
      </c>
      <c r="F188" s="55">
        <v>80</v>
      </c>
      <c r="G188" s="55">
        <f t="shared" si="35"/>
        <v>6.7020643276582259</v>
      </c>
      <c r="H188" s="55">
        <v>-27.9</v>
      </c>
      <c r="I188" s="55">
        <v>6.3</v>
      </c>
      <c r="K188" s="30">
        <f t="shared" si="30"/>
        <v>160.6749632174847</v>
      </c>
      <c r="L188" s="30">
        <f t="shared" si="31"/>
        <v>142.24952486850847</v>
      </c>
      <c r="M188" s="30">
        <f t="shared" si="32"/>
        <v>87.632745225775722</v>
      </c>
      <c r="N188" s="30">
        <f t="shared" si="36"/>
        <v>82.631324697295199</v>
      </c>
      <c r="O188" s="30">
        <f t="shared" si="37"/>
        <v>1.0605269314851518</v>
      </c>
      <c r="P188" s="49"/>
      <c r="Q188" s="63">
        <f t="shared" si="38"/>
        <v>11.292436519805872</v>
      </c>
      <c r="R188" s="63">
        <f t="shared" si="39"/>
        <v>10.70502135706487</v>
      </c>
      <c r="S188" s="63">
        <f t="shared" si="40"/>
        <v>0.94798153952774233</v>
      </c>
      <c r="T188" s="64">
        <f t="shared" si="41"/>
        <v>50.889174184443519</v>
      </c>
      <c r="Y188" s="6"/>
      <c r="AD188" s="6"/>
      <c r="AG188" s="2">
        <v>183</v>
      </c>
      <c r="AH188" s="2">
        <f t="shared" si="42"/>
        <v>3.1939525311496229</v>
      </c>
      <c r="AI188" s="2">
        <f t="shared" si="33"/>
        <v>89.357484122626417</v>
      </c>
      <c r="AJ188" s="3">
        <f t="shared" si="34"/>
        <v>89.357484122626389</v>
      </c>
    </row>
    <row r="189" spans="5:36" ht="17.399999999999999" x14ac:dyDescent="0.3">
      <c r="E189" s="55">
        <v>4501</v>
      </c>
      <c r="F189" s="55">
        <v>70</v>
      </c>
      <c r="G189" s="55">
        <f t="shared" si="35"/>
        <v>5.8643062867009466</v>
      </c>
      <c r="H189" s="55">
        <v>-26.5</v>
      </c>
      <c r="I189" s="55">
        <v>6.3</v>
      </c>
      <c r="K189" s="30">
        <f t="shared" si="30"/>
        <v>159.2749632174847</v>
      </c>
      <c r="L189" s="30">
        <f t="shared" si="31"/>
        <v>142.24952486850847</v>
      </c>
      <c r="M189" s="30">
        <f t="shared" si="32"/>
        <v>87.366914748360742</v>
      </c>
      <c r="N189" s="30">
        <f t="shared" si="36"/>
        <v>82.631324697295199</v>
      </c>
      <c r="O189" s="30">
        <f t="shared" si="37"/>
        <v>1.0573098648534742</v>
      </c>
      <c r="P189" s="49"/>
      <c r="Q189" s="63">
        <f t="shared" si="38"/>
        <v>11.26121481943834</v>
      </c>
      <c r="R189" s="63">
        <f t="shared" si="39"/>
        <v>10.70502135706487</v>
      </c>
      <c r="S189" s="63">
        <f t="shared" si="40"/>
        <v>0.95060981685444745</v>
      </c>
      <c r="T189" s="64">
        <f t="shared" si="41"/>
        <v>50.889760435552468</v>
      </c>
      <c r="Y189" s="6"/>
      <c r="AD189" s="6"/>
      <c r="AG189" s="2">
        <v>184</v>
      </c>
      <c r="AH189" s="2">
        <f t="shared" si="42"/>
        <v>3.211405823669566</v>
      </c>
      <c r="AI189" s="2">
        <f t="shared" si="33"/>
        <v>89.324413547256015</v>
      </c>
      <c r="AJ189" s="3">
        <f t="shared" si="34"/>
        <v>89.324413547256015</v>
      </c>
    </row>
    <row r="190" spans="5:36" ht="17.399999999999999" x14ac:dyDescent="0.3">
      <c r="E190" s="55">
        <v>4501</v>
      </c>
      <c r="F190" s="55">
        <v>60</v>
      </c>
      <c r="G190" s="55">
        <f t="shared" si="35"/>
        <v>5.026548245743669</v>
      </c>
      <c r="H190" s="55">
        <v>-24.5</v>
      </c>
      <c r="I190" s="55">
        <v>6.3</v>
      </c>
      <c r="K190" s="30">
        <f t="shared" si="30"/>
        <v>157.2749632174847</v>
      </c>
      <c r="L190" s="30">
        <f t="shared" si="31"/>
        <v>142.24952486850847</v>
      </c>
      <c r="M190" s="30">
        <f t="shared" si="32"/>
        <v>86.954686940560677</v>
      </c>
      <c r="N190" s="30">
        <f t="shared" si="36"/>
        <v>82.631324697295199</v>
      </c>
      <c r="O190" s="30">
        <f t="shared" si="37"/>
        <v>1.0523211053326729</v>
      </c>
      <c r="P190" s="49"/>
      <c r="Q190" s="63">
        <f t="shared" si="38"/>
        <v>11.212798801743702</v>
      </c>
      <c r="R190" s="63">
        <f t="shared" si="39"/>
        <v>10.70502135706487</v>
      </c>
      <c r="S190" s="63">
        <f t="shared" si="40"/>
        <v>0.95471447819077371</v>
      </c>
      <c r="T190" s="64">
        <f t="shared" si="41"/>
        <v>50.890618151328603</v>
      </c>
      <c r="Y190" s="6"/>
      <c r="AD190" s="6"/>
      <c r="AG190" s="2">
        <v>185</v>
      </c>
      <c r="AH190" s="2">
        <f t="shared" si="42"/>
        <v>3.2288591161895095</v>
      </c>
      <c r="AI190" s="2">
        <f t="shared" si="33"/>
        <v>89.281890816771309</v>
      </c>
      <c r="AJ190" s="3">
        <f t="shared" si="34"/>
        <v>89.281890816771323</v>
      </c>
    </row>
    <row r="191" spans="5:36" ht="17.399999999999999" x14ac:dyDescent="0.3">
      <c r="E191" s="55">
        <v>4501</v>
      </c>
      <c r="F191" s="55">
        <v>50</v>
      </c>
      <c r="G191" s="55">
        <f t="shared" si="35"/>
        <v>4.1887902047863914</v>
      </c>
      <c r="H191" s="55">
        <v>-21.6</v>
      </c>
      <c r="I191" s="55">
        <v>6.3</v>
      </c>
      <c r="K191" s="30">
        <f t="shared" si="30"/>
        <v>154.37496321748469</v>
      </c>
      <c r="L191" s="30">
        <f t="shared" si="31"/>
        <v>142.24952486850847</v>
      </c>
      <c r="M191" s="30">
        <f t="shared" si="32"/>
        <v>86.288993737154371</v>
      </c>
      <c r="N191" s="30">
        <f t="shared" si="36"/>
        <v>82.631324697295199</v>
      </c>
      <c r="O191" s="30">
        <f t="shared" si="37"/>
        <v>1.0442649207580585</v>
      </c>
      <c r="P191" s="49"/>
      <c r="Q191" s="63">
        <f t="shared" si="38"/>
        <v>11.134613358390613</v>
      </c>
      <c r="R191" s="63">
        <f t="shared" si="39"/>
        <v>10.70502135706487</v>
      </c>
      <c r="S191" s="63">
        <f t="shared" si="40"/>
        <v>0.96141832792047344</v>
      </c>
      <c r="T191" s="64">
        <f t="shared" si="41"/>
        <v>50.891865841615747</v>
      </c>
      <c r="Y191" s="6"/>
      <c r="AD191" s="6"/>
      <c r="AG191" s="2">
        <v>186</v>
      </c>
      <c r="AH191" s="2">
        <f t="shared" si="42"/>
        <v>3.2463124087094526</v>
      </c>
      <c r="AI191" s="2">
        <f t="shared" si="33"/>
        <v>89.229913390672166</v>
      </c>
      <c r="AJ191" s="3">
        <f t="shared" si="34"/>
        <v>89.229913390672166</v>
      </c>
    </row>
    <row r="192" spans="5:36" ht="17.399999999999999" x14ac:dyDescent="0.3">
      <c r="E192" s="55">
        <v>4501</v>
      </c>
      <c r="F192" s="55">
        <v>40</v>
      </c>
      <c r="G192" s="55">
        <f t="shared" si="35"/>
        <v>3.351032163829113</v>
      </c>
      <c r="H192" s="55">
        <v>-17.3</v>
      </c>
      <c r="I192" s="55">
        <v>6.4</v>
      </c>
      <c r="K192" s="30">
        <f t="shared" si="30"/>
        <v>150.07496321748471</v>
      </c>
      <c r="L192" s="30">
        <f t="shared" si="31"/>
        <v>142.34952486850847</v>
      </c>
      <c r="M192" s="30">
        <f t="shared" si="32"/>
        <v>85.153539319827374</v>
      </c>
      <c r="N192" s="30">
        <f t="shared" si="36"/>
        <v>82.667268881147123</v>
      </c>
      <c r="O192" s="30">
        <f t="shared" si="37"/>
        <v>1.0300756329842569</v>
      </c>
      <c r="P192" s="49"/>
      <c r="Q192" s="63">
        <f t="shared" si="38"/>
        <v>11.001254618100528</v>
      </c>
      <c r="R192" s="63">
        <f t="shared" si="39"/>
        <v>10.709242989396472</v>
      </c>
      <c r="S192" s="63">
        <f t="shared" si="40"/>
        <v>0.97345651574833969</v>
      </c>
      <c r="T192" s="64">
        <f t="shared" si="41"/>
        <v>50.899429706138413</v>
      </c>
      <c r="Y192" s="6"/>
      <c r="AD192" s="6"/>
      <c r="AG192" s="2">
        <v>187</v>
      </c>
      <c r="AH192" s="2">
        <f t="shared" si="42"/>
        <v>3.2637657012293966</v>
      </c>
      <c r="AI192" s="2">
        <f t="shared" si="33"/>
        <v>89.168478190551895</v>
      </c>
      <c r="AJ192" s="3">
        <f t="shared" si="34"/>
        <v>89.168478190551923</v>
      </c>
    </row>
    <row r="193" spans="5:36" ht="17.399999999999999" x14ac:dyDescent="0.3">
      <c r="E193" s="55">
        <v>4500</v>
      </c>
      <c r="F193" s="55">
        <v>30</v>
      </c>
      <c r="G193" s="55">
        <f t="shared" si="35"/>
        <v>2.5132741228718345</v>
      </c>
      <c r="H193" s="55">
        <v>-12.7</v>
      </c>
      <c r="I193" s="55">
        <v>5.7</v>
      </c>
      <c r="K193" s="30">
        <f t="shared" si="30"/>
        <v>145.47496321748469</v>
      </c>
      <c r="L193" s="30">
        <f t="shared" si="31"/>
        <v>141.64952486850845</v>
      </c>
      <c r="M193" s="30">
        <f t="shared" si="32"/>
        <v>83.742237243316538</v>
      </c>
      <c r="N193" s="30">
        <f t="shared" si="36"/>
        <v>82.413642285173268</v>
      </c>
      <c r="O193" s="30">
        <f t="shared" si="37"/>
        <v>1.0161210561905027</v>
      </c>
      <c r="P193" s="49"/>
      <c r="Q193" s="63">
        <f t="shared" si="38"/>
        <v>10.835497662805633</v>
      </c>
      <c r="R193" s="63">
        <f t="shared" si="39"/>
        <v>10.679454630808939</v>
      </c>
      <c r="S193" s="63">
        <f t="shared" si="40"/>
        <v>0.98559890492779734</v>
      </c>
      <c r="T193" s="64">
        <f t="shared" si="41"/>
        <v>50.859510449461929</v>
      </c>
      <c r="Y193" s="6"/>
      <c r="AD193" s="6"/>
      <c r="AG193" s="2">
        <v>188</v>
      </c>
      <c r="AH193" s="2">
        <f t="shared" si="42"/>
        <v>3.2812189937493397</v>
      </c>
      <c r="AI193" s="2">
        <f t="shared" si="33"/>
        <v>89.097581616108059</v>
      </c>
      <c r="AJ193" s="3">
        <f t="shared" si="34"/>
        <v>89.097581616108059</v>
      </c>
    </row>
    <row r="194" spans="5:36" ht="17.399999999999999" x14ac:dyDescent="0.3">
      <c r="E194" s="55">
        <v>4501</v>
      </c>
      <c r="F194" s="55">
        <v>20</v>
      </c>
      <c r="G194" s="55">
        <f t="shared" si="35"/>
        <v>1.6755160819145565</v>
      </c>
      <c r="H194" s="55">
        <v>-8.1</v>
      </c>
      <c r="I194" s="55">
        <v>0.7</v>
      </c>
      <c r="K194" s="30">
        <f t="shared" si="30"/>
        <v>140.87496321748469</v>
      </c>
      <c r="L194" s="30">
        <f t="shared" si="31"/>
        <v>136.64952486850845</v>
      </c>
      <c r="M194" s="30">
        <f t="shared" si="32"/>
        <v>82.127515891166766</v>
      </c>
      <c r="N194" s="30">
        <f t="shared" si="36"/>
        <v>80.465334011444881</v>
      </c>
      <c r="O194" s="30">
        <f t="shared" si="37"/>
        <v>1.0206571177531614</v>
      </c>
      <c r="P194" s="49"/>
      <c r="Q194" s="63">
        <f t="shared" si="38"/>
        <v>10.645849181848444</v>
      </c>
      <c r="R194" s="63">
        <f t="shared" si="39"/>
        <v>10.450626477854264</v>
      </c>
      <c r="S194" s="63">
        <f t="shared" si="40"/>
        <v>0.98166208250187859</v>
      </c>
      <c r="T194" s="64">
        <f t="shared" si="41"/>
        <v>50.538866125525075</v>
      </c>
      <c r="Y194" s="6"/>
      <c r="AD194" s="6"/>
      <c r="AG194" s="2">
        <v>189</v>
      </c>
      <c r="AH194" s="2">
        <f t="shared" si="42"/>
        <v>3.2986722862692828</v>
      </c>
      <c r="AI194" s="2">
        <f t="shared" si="33"/>
        <v>89.017219564082836</v>
      </c>
      <c r="AJ194" s="3">
        <f t="shared" si="34"/>
        <v>89.017219564082822</v>
      </c>
    </row>
    <row r="195" spans="5:36" ht="17.399999999999999" x14ac:dyDescent="0.3">
      <c r="E195" s="55">
        <v>5001</v>
      </c>
      <c r="F195" s="55">
        <v>20</v>
      </c>
      <c r="G195" s="55">
        <f t="shared" si="35"/>
        <v>1.6755160819145565</v>
      </c>
      <c r="H195" s="55">
        <v>0.3</v>
      </c>
      <c r="I195" s="55">
        <v>0.7</v>
      </c>
      <c r="K195" s="30">
        <f t="shared" si="30"/>
        <v>132.47496321748469</v>
      </c>
      <c r="L195" s="30">
        <f t="shared" si="31"/>
        <v>136.64952486850845</v>
      </c>
      <c r="M195" s="30">
        <f t="shared" si="32"/>
        <v>78.655744492275474</v>
      </c>
      <c r="N195" s="30">
        <f t="shared" si="36"/>
        <v>80.465334011444881</v>
      </c>
      <c r="O195" s="30">
        <f t="shared" si="37"/>
        <v>0.97751094255183202</v>
      </c>
      <c r="P195" s="49"/>
      <c r="Q195" s="63">
        <f t="shared" si="38"/>
        <v>10.238090796072621</v>
      </c>
      <c r="R195" s="63">
        <f t="shared" si="39"/>
        <v>10.450626477854264</v>
      </c>
      <c r="S195" s="63">
        <f t="shared" si="40"/>
        <v>1.0207593081576471</v>
      </c>
      <c r="T195" s="64">
        <f t="shared" si="41"/>
        <v>50.538624240229545</v>
      </c>
      <c r="Y195" s="6"/>
      <c r="AD195" s="6"/>
      <c r="AG195" s="2">
        <v>190</v>
      </c>
      <c r="AH195" s="2">
        <f t="shared" si="42"/>
        <v>3.3161255787892263</v>
      </c>
      <c r="AI195" s="2">
        <f t="shared" si="33"/>
        <v>88.927387450142575</v>
      </c>
      <c r="AJ195" s="3">
        <f t="shared" si="34"/>
        <v>88.927387450142561</v>
      </c>
    </row>
    <row r="196" spans="5:36" ht="17.399999999999999" x14ac:dyDescent="0.3">
      <c r="E196" s="55">
        <v>5001</v>
      </c>
      <c r="F196" s="55">
        <v>30</v>
      </c>
      <c r="G196" s="55">
        <f t="shared" si="35"/>
        <v>2.5132741228718345</v>
      </c>
      <c r="H196" s="55">
        <v>0.4</v>
      </c>
      <c r="I196" s="55">
        <v>5.5</v>
      </c>
      <c r="K196" s="30">
        <f t="shared" si="30"/>
        <v>132.37496321748469</v>
      </c>
      <c r="L196" s="30">
        <f t="shared" si="31"/>
        <v>141.44952486850846</v>
      </c>
      <c r="M196" s="30">
        <f t="shared" si="32"/>
        <v>78.610366524113758</v>
      </c>
      <c r="N196" s="30">
        <f t="shared" si="36"/>
        <v>82.34031311286958</v>
      </c>
      <c r="O196" s="30">
        <f t="shared" si="37"/>
        <v>0.95470084521487153</v>
      </c>
      <c r="P196" s="49"/>
      <c r="Q196" s="63">
        <f t="shared" si="38"/>
        <v>10.232761168939534</v>
      </c>
      <c r="R196" s="63">
        <f t="shared" si="39"/>
        <v>10.670842144128976</v>
      </c>
      <c r="S196" s="63">
        <f t="shared" si="40"/>
        <v>1.0428116094919904</v>
      </c>
      <c r="T196" s="64">
        <f t="shared" si="41"/>
        <v>50.843735601514595</v>
      </c>
      <c r="Y196" s="6"/>
      <c r="AD196" s="6"/>
      <c r="AG196" s="2">
        <v>191</v>
      </c>
      <c r="AH196" s="2">
        <f t="shared" si="42"/>
        <v>3.3335788713091694</v>
      </c>
      <c r="AI196" s="2">
        <f t="shared" si="33"/>
        <v>88.828080233706373</v>
      </c>
      <c r="AJ196" s="3">
        <f t="shared" si="34"/>
        <v>88.828080233706388</v>
      </c>
    </row>
    <row r="197" spans="5:36" ht="17.399999999999999" x14ac:dyDescent="0.3">
      <c r="E197" s="55">
        <v>5001</v>
      </c>
      <c r="F197" s="55">
        <v>40</v>
      </c>
      <c r="G197" s="55">
        <f t="shared" si="35"/>
        <v>3.351032163829113</v>
      </c>
      <c r="H197" s="55">
        <v>0.4</v>
      </c>
      <c r="I197" s="55">
        <v>6</v>
      </c>
      <c r="K197" s="30">
        <f t="shared" ref="K197:K206" si="44">180-($Y$6+H197)</f>
        <v>132.37496321748469</v>
      </c>
      <c r="L197" s="30">
        <f t="shared" ref="L197:L206" si="45">IF(180+$AD$5+I197&gt;180,180,180+$AD$5+I197)</f>
        <v>141.94952486850846</v>
      </c>
      <c r="M197" s="30">
        <f t="shared" ref="M197:M206" si="46">$C$6*(SQRT((1+(1/$C$9))^2-($C$10/$C$9)^2)-COS(K197*PI()/180)-(1/$C$9)*SQRT(1-($C$9*SIN(K197*PI()/180)-$C$10)^2))</f>
        <v>78.610366524113758</v>
      </c>
      <c r="N197" s="30">
        <f t="shared" si="36"/>
        <v>82.522915740325161</v>
      </c>
      <c r="O197" s="30">
        <f t="shared" si="37"/>
        <v>0.9525883303914876</v>
      </c>
      <c r="P197" s="49"/>
      <c r="Q197" s="63">
        <f t="shared" si="38"/>
        <v>10.232761168939534</v>
      </c>
      <c r="R197" s="63">
        <f t="shared" si="39"/>
        <v>10.692288761447584</v>
      </c>
      <c r="S197" s="63">
        <f t="shared" si="40"/>
        <v>1.0449074873263824</v>
      </c>
      <c r="T197" s="64">
        <f t="shared" si="41"/>
        <v>50.872891128649215</v>
      </c>
      <c r="Y197" s="6"/>
      <c r="AD197" s="6"/>
      <c r="AG197" s="2">
        <v>192</v>
      </c>
      <c r="AH197" s="2">
        <f t="shared" si="42"/>
        <v>3.3510321638291125</v>
      </c>
      <c r="AI197" s="2">
        <f t="shared" ref="AI197:AI260" si="47">$C$6*(SQRT((1+(1/$C$9))^2-($C$10/$C$9)^2)-COS(AH197)-(1/$C$9)*SQRT(1-($C$9*SIN(AH197)-$C$10)^2))</f>
        <v>88.719292445734794</v>
      </c>
      <c r="AJ197" s="3">
        <f t="shared" ref="AJ197:AJ260" si="48">$C$6*((1-COS(AH197))+(1/$C$9)*(1-SQRT(1-$C$9^2*SIN(AH197)^2)))</f>
        <v>88.719292445734794</v>
      </c>
    </row>
    <row r="198" spans="5:36" ht="17.399999999999999" x14ac:dyDescent="0.3">
      <c r="E198" s="55">
        <v>5000</v>
      </c>
      <c r="F198" s="55">
        <v>50</v>
      </c>
      <c r="G198" s="55">
        <f t="shared" ref="G198:G206" si="49">2*PI()*F198/(0.0015*0.5)*10^-5</f>
        <v>4.1887902047863914</v>
      </c>
      <c r="H198" s="55">
        <v>0.4</v>
      </c>
      <c r="I198" s="55">
        <v>6</v>
      </c>
      <c r="K198" s="30">
        <f t="shared" si="44"/>
        <v>132.37496321748469</v>
      </c>
      <c r="L198" s="30">
        <f t="shared" si="45"/>
        <v>141.94952486850846</v>
      </c>
      <c r="M198" s="30">
        <f t="shared" si="46"/>
        <v>78.610366524113758</v>
      </c>
      <c r="N198" s="30">
        <f t="shared" ref="N198:N206" si="50">$C$6*(SQRT((1+(1/$C$9))^2-($C$10/$C$9)^2)-COS(L198*PI()/180)-(1/$C$9)*SQRT(1-($C$9*SIN(L198*PI()/180)-$C$10)^2))</f>
        <v>82.522915740325161</v>
      </c>
      <c r="O198" s="30">
        <f t="shared" ref="O198:O206" si="51">M198/N198</f>
        <v>0.9525883303914876</v>
      </c>
      <c r="P198" s="49"/>
      <c r="Q198" s="63">
        <f t="shared" ref="Q198:Q206" si="52">(PI()/4*$C$12^2*M198+$C$15)/$C$15</f>
        <v>10.232761168939534</v>
      </c>
      <c r="R198" s="63">
        <f t="shared" ref="R198:R206" si="53">(PI()/4*$C$12^2*N198+$C$15)/$C$15</f>
        <v>10.692288761447584</v>
      </c>
      <c r="S198" s="63">
        <f t="shared" ref="S198:S206" si="54">R198/Q198</f>
        <v>1.0449074873263824</v>
      </c>
      <c r="T198" s="64">
        <f t="shared" ref="T198:T206" si="55">(1-(1/R198^0.3)*(1+(R198^1.3)/(9.3*(Q198-1))*(1-1.3*((R198/Q198)^0.3)+0.3*((R198/Q198)^1.3))))*100</f>
        <v>50.872891128649215</v>
      </c>
      <c r="Y198" s="6"/>
      <c r="AD198" s="6"/>
      <c r="AG198" s="2">
        <v>193</v>
      </c>
      <c r="AH198" s="2">
        <f t="shared" ref="AH198:AH261" si="56">AG198*PI()/180</f>
        <v>3.3684854563490561</v>
      </c>
      <c r="AI198" s="2">
        <f t="shared" si="47"/>
        <v>88.601018219490399</v>
      </c>
      <c r="AJ198" s="3">
        <f t="shared" si="48"/>
        <v>88.601018219490399</v>
      </c>
    </row>
    <row r="199" spans="5:36" ht="17.399999999999999" x14ac:dyDescent="0.3">
      <c r="E199" s="55">
        <v>5000</v>
      </c>
      <c r="F199" s="55">
        <v>60</v>
      </c>
      <c r="G199" s="55">
        <f t="shared" si="49"/>
        <v>5.026548245743669</v>
      </c>
      <c r="H199" s="55">
        <v>0.4</v>
      </c>
      <c r="I199" s="55">
        <v>6.1</v>
      </c>
      <c r="K199" s="30">
        <f t="shared" si="44"/>
        <v>132.37496321748469</v>
      </c>
      <c r="L199" s="30">
        <f t="shared" si="45"/>
        <v>142.04952486850846</v>
      </c>
      <c r="M199" s="30">
        <f t="shared" si="46"/>
        <v>78.610366524113758</v>
      </c>
      <c r="N199" s="30">
        <f t="shared" si="50"/>
        <v>82.559148121806359</v>
      </c>
      <c r="O199" s="30">
        <f t="shared" si="51"/>
        <v>0.95217027201072091</v>
      </c>
      <c r="P199" s="49"/>
      <c r="Q199" s="63">
        <f t="shared" si="52"/>
        <v>10.232761168939534</v>
      </c>
      <c r="R199" s="63">
        <f t="shared" si="53"/>
        <v>10.696544242494035</v>
      </c>
      <c r="S199" s="63">
        <f t="shared" si="54"/>
        <v>1.0453233556317394</v>
      </c>
      <c r="T199" s="64">
        <f t="shared" si="55"/>
        <v>50.878664456737901</v>
      </c>
      <c r="Y199" s="6"/>
      <c r="AD199" s="6"/>
      <c r="AG199" s="2">
        <v>194</v>
      </c>
      <c r="AH199" s="2">
        <f t="shared" si="56"/>
        <v>3.3859387488689991</v>
      </c>
      <c r="AI199" s="2">
        <f t="shared" si="47"/>
        <v>88.473251324282998</v>
      </c>
      <c r="AJ199" s="3">
        <f t="shared" si="48"/>
        <v>88.473251324282984</v>
      </c>
    </row>
    <row r="200" spans="5:36" ht="17.399999999999999" x14ac:dyDescent="0.3">
      <c r="E200" s="55">
        <v>5001</v>
      </c>
      <c r="F200" s="55">
        <v>70</v>
      </c>
      <c r="G200" s="55">
        <f t="shared" si="49"/>
        <v>5.8643062867009466</v>
      </c>
      <c r="H200" s="55">
        <v>0.4</v>
      </c>
      <c r="I200" s="55">
        <v>6</v>
      </c>
      <c r="K200" s="30">
        <f t="shared" si="44"/>
        <v>132.37496321748469</v>
      </c>
      <c r="L200" s="30">
        <f t="shared" si="45"/>
        <v>141.94952486850846</v>
      </c>
      <c r="M200" s="30">
        <f t="shared" si="46"/>
        <v>78.610366524113758</v>
      </c>
      <c r="N200" s="30">
        <f t="shared" si="50"/>
        <v>82.522915740325161</v>
      </c>
      <c r="O200" s="30">
        <f t="shared" si="51"/>
        <v>0.9525883303914876</v>
      </c>
      <c r="P200" s="49"/>
      <c r="Q200" s="63">
        <f t="shared" si="52"/>
        <v>10.232761168939534</v>
      </c>
      <c r="R200" s="63">
        <f t="shared" si="53"/>
        <v>10.692288761447584</v>
      </c>
      <c r="S200" s="63">
        <f t="shared" si="54"/>
        <v>1.0449074873263824</v>
      </c>
      <c r="T200" s="64">
        <f t="shared" si="55"/>
        <v>50.872891128649215</v>
      </c>
      <c r="Y200" s="6"/>
      <c r="AD200" s="6"/>
      <c r="AG200" s="2">
        <v>195</v>
      </c>
      <c r="AH200" s="2">
        <f t="shared" si="56"/>
        <v>3.4033920413889422</v>
      </c>
      <c r="AI200" s="2">
        <f t="shared" si="47"/>
        <v>88.335985202212186</v>
      </c>
      <c r="AJ200" s="3">
        <f t="shared" si="48"/>
        <v>88.335985202212171</v>
      </c>
    </row>
    <row r="201" spans="5:36" ht="17.399999999999999" x14ac:dyDescent="0.3">
      <c r="E201" s="55">
        <v>5001</v>
      </c>
      <c r="F201" s="55">
        <v>80</v>
      </c>
      <c r="G201" s="55">
        <f t="shared" si="49"/>
        <v>6.7020643276582259</v>
      </c>
      <c r="H201" s="55">
        <v>0.5</v>
      </c>
      <c r="I201" s="55">
        <v>6.1</v>
      </c>
      <c r="K201" s="30">
        <f t="shared" si="44"/>
        <v>132.2749632174847</v>
      </c>
      <c r="L201" s="30">
        <f t="shared" si="45"/>
        <v>142.04952486850846</v>
      </c>
      <c r="M201" s="30">
        <f t="shared" si="46"/>
        <v>78.56489391626269</v>
      </c>
      <c r="N201" s="30">
        <f t="shared" si="50"/>
        <v>82.559148121806359</v>
      </c>
      <c r="O201" s="30">
        <f t="shared" si="51"/>
        <v>0.95161948377119132</v>
      </c>
      <c r="P201" s="49"/>
      <c r="Q201" s="63">
        <f t="shared" si="52"/>
        <v>10.22742042640669</v>
      </c>
      <c r="R201" s="63">
        <f t="shared" si="53"/>
        <v>10.696544242494035</v>
      </c>
      <c r="S201" s="63">
        <f t="shared" si="54"/>
        <v>1.0458692218104275</v>
      </c>
      <c r="T201" s="64">
        <f t="shared" si="55"/>
        <v>50.878544352876574</v>
      </c>
      <c r="Y201" s="6"/>
      <c r="AD201" s="6"/>
      <c r="AG201" s="2">
        <v>196</v>
      </c>
      <c r="AH201" s="2">
        <f t="shared" si="56"/>
        <v>3.4208453339088858</v>
      </c>
      <c r="AI201" s="2">
        <f t="shared" si="47"/>
        <v>88.189213007920273</v>
      </c>
      <c r="AJ201" s="3">
        <f t="shared" si="48"/>
        <v>88.189213007920287</v>
      </c>
    </row>
    <row r="202" spans="5:36" ht="17.399999999999999" x14ac:dyDescent="0.3">
      <c r="E202" s="55">
        <v>5001</v>
      </c>
      <c r="F202" s="55">
        <v>90</v>
      </c>
      <c r="G202" s="55">
        <f t="shared" si="49"/>
        <v>7.5398223686155044</v>
      </c>
      <c r="H202" s="55">
        <v>0.5</v>
      </c>
      <c r="I202" s="55">
        <v>6.1</v>
      </c>
      <c r="K202" s="30">
        <f t="shared" si="44"/>
        <v>132.2749632174847</v>
      </c>
      <c r="L202" s="30">
        <f t="shared" si="45"/>
        <v>142.04952486850846</v>
      </c>
      <c r="M202" s="30">
        <f t="shared" si="46"/>
        <v>78.56489391626269</v>
      </c>
      <c r="N202" s="30">
        <f t="shared" si="50"/>
        <v>82.559148121806359</v>
      </c>
      <c r="O202" s="30">
        <f t="shared" si="51"/>
        <v>0.95161948377119132</v>
      </c>
      <c r="P202" s="49"/>
      <c r="Q202" s="63">
        <f t="shared" si="52"/>
        <v>10.22742042640669</v>
      </c>
      <c r="R202" s="63">
        <f t="shared" si="53"/>
        <v>10.696544242494035</v>
      </c>
      <c r="S202" s="63">
        <f t="shared" si="54"/>
        <v>1.0458692218104275</v>
      </c>
      <c r="T202" s="64">
        <f t="shared" si="55"/>
        <v>50.878544352876574</v>
      </c>
      <c r="Y202" s="6"/>
      <c r="AD202" s="6"/>
      <c r="AG202" s="2">
        <v>197</v>
      </c>
      <c r="AH202" s="2">
        <f t="shared" si="56"/>
        <v>3.4382986264288289</v>
      </c>
      <c r="AI202" s="2">
        <f t="shared" si="47"/>
        <v>88.032927651369249</v>
      </c>
      <c r="AJ202" s="3">
        <f t="shared" si="48"/>
        <v>88.032927651369263</v>
      </c>
    </row>
    <row r="203" spans="5:36" ht="17.399999999999999" x14ac:dyDescent="0.3">
      <c r="E203" s="55">
        <v>5000</v>
      </c>
      <c r="F203" s="55">
        <v>100</v>
      </c>
      <c r="G203" s="55">
        <f t="shared" si="49"/>
        <v>8.3775804095727828</v>
      </c>
      <c r="H203" s="55">
        <v>0.5</v>
      </c>
      <c r="I203" s="55">
        <v>6.2</v>
      </c>
      <c r="K203" s="30">
        <f t="shared" si="44"/>
        <v>132.2749632174847</v>
      </c>
      <c r="L203" s="30">
        <f t="shared" si="45"/>
        <v>142.14952486850845</v>
      </c>
      <c r="M203" s="30">
        <f t="shared" si="46"/>
        <v>78.56489391626269</v>
      </c>
      <c r="N203" s="30">
        <f t="shared" si="50"/>
        <v>82.595284442515037</v>
      </c>
      <c r="O203" s="30">
        <f t="shared" si="51"/>
        <v>0.95120314006476447</v>
      </c>
      <c r="P203" s="49"/>
      <c r="Q203" s="63">
        <f t="shared" si="52"/>
        <v>10.22742042640669</v>
      </c>
      <c r="R203" s="63">
        <f t="shared" si="53"/>
        <v>10.700788441234987</v>
      </c>
      <c r="S203" s="63">
        <f t="shared" si="54"/>
        <v>1.0462842041387177</v>
      </c>
      <c r="T203" s="64">
        <f t="shared" si="55"/>
        <v>50.884297316916793</v>
      </c>
      <c r="Y203" s="6"/>
      <c r="AD203" s="6"/>
      <c r="AG203" s="2">
        <v>198</v>
      </c>
      <c r="AH203" s="2">
        <f t="shared" si="56"/>
        <v>3.4557519189487729</v>
      </c>
      <c r="AI203" s="2">
        <f t="shared" si="47"/>
        <v>87.867121843653919</v>
      </c>
      <c r="AJ203" s="3">
        <f t="shared" si="48"/>
        <v>87.867121843653919</v>
      </c>
    </row>
    <row r="204" spans="5:36" ht="17.399999999999999" x14ac:dyDescent="0.3">
      <c r="E204" s="55">
        <v>5001</v>
      </c>
      <c r="F204" s="55">
        <v>120</v>
      </c>
      <c r="G204" s="55">
        <f t="shared" si="49"/>
        <v>10.053096491487338</v>
      </c>
      <c r="H204" s="55">
        <v>0.4</v>
      </c>
      <c r="I204" s="55">
        <v>8.1</v>
      </c>
      <c r="K204" s="30">
        <f t="shared" si="44"/>
        <v>132.37496321748469</v>
      </c>
      <c r="L204" s="30">
        <f t="shared" si="45"/>
        <v>144.04952486850846</v>
      </c>
      <c r="M204" s="30">
        <f t="shared" si="46"/>
        <v>78.610366524113758</v>
      </c>
      <c r="N204" s="30">
        <f t="shared" si="50"/>
        <v>83.26361704437042</v>
      </c>
      <c r="O204" s="30">
        <f t="shared" si="51"/>
        <v>0.94411423998338928</v>
      </c>
      <c r="P204" s="49"/>
      <c r="Q204" s="63">
        <f t="shared" si="52"/>
        <v>10.232761168939534</v>
      </c>
      <c r="R204" s="63">
        <f t="shared" si="53"/>
        <v>10.779283881050215</v>
      </c>
      <c r="S204" s="63">
        <f t="shared" si="54"/>
        <v>1.0534091144206115</v>
      </c>
      <c r="T204" s="64">
        <f t="shared" si="55"/>
        <v>50.990144913610692</v>
      </c>
      <c r="Y204" s="6"/>
      <c r="AD204" s="6"/>
      <c r="AG204" s="2">
        <v>199</v>
      </c>
      <c r="AH204" s="2">
        <f t="shared" si="56"/>
        <v>3.473205211468716</v>
      </c>
      <c r="AI204" s="2">
        <f t="shared" si="47"/>
        <v>87.691788145864422</v>
      </c>
      <c r="AJ204" s="3">
        <f t="shared" si="48"/>
        <v>87.69178814586445</v>
      </c>
    </row>
    <row r="205" spans="5:36" ht="17.399999999999999" x14ac:dyDescent="0.3">
      <c r="E205" s="55">
        <v>2001</v>
      </c>
      <c r="F205" s="55">
        <v>150</v>
      </c>
      <c r="G205" s="55">
        <f t="shared" si="49"/>
        <v>12.566370614359172</v>
      </c>
      <c r="H205" s="55">
        <v>-28.1</v>
      </c>
      <c r="I205" s="55">
        <v>19</v>
      </c>
      <c r="K205" s="30">
        <f t="shared" si="44"/>
        <v>160.87496321748469</v>
      </c>
      <c r="L205" s="30">
        <f t="shared" si="45"/>
        <v>154.94952486850846</v>
      </c>
      <c r="M205" s="30">
        <f t="shared" si="46"/>
        <v>87.669194460805855</v>
      </c>
      <c r="N205" s="30">
        <f t="shared" si="50"/>
        <v>86.427281131127387</v>
      </c>
      <c r="O205" s="30">
        <f t="shared" si="51"/>
        <v>1.0143694596593202</v>
      </c>
      <c r="P205" s="49"/>
      <c r="Q205" s="63">
        <f t="shared" si="52"/>
        <v>11.296717470228874</v>
      </c>
      <c r="R205" s="63">
        <f t="shared" si="53"/>
        <v>11.150855166407577</v>
      </c>
      <c r="S205" s="63">
        <f t="shared" si="54"/>
        <v>0.98708808074507493</v>
      </c>
      <c r="T205" s="64">
        <f t="shared" si="55"/>
        <v>51.492269342434838</v>
      </c>
      <c r="Y205" s="6"/>
      <c r="AD205" s="6"/>
      <c r="AG205" s="2">
        <v>200</v>
      </c>
      <c r="AH205" s="2">
        <f t="shared" si="56"/>
        <v>3.4906585039886591</v>
      </c>
      <c r="AI205" s="2">
        <f t="shared" si="47"/>
        <v>87.506919021009608</v>
      </c>
      <c r="AJ205" s="3">
        <f t="shared" si="48"/>
        <v>87.506919021009594</v>
      </c>
    </row>
    <row r="206" spans="5:36" ht="17.399999999999999" x14ac:dyDescent="0.3">
      <c r="E206" s="55">
        <v>1501</v>
      </c>
      <c r="F206" s="55">
        <v>10</v>
      </c>
      <c r="G206" s="55">
        <f t="shared" si="49"/>
        <v>0.83775804095727824</v>
      </c>
      <c r="H206" s="55">
        <v>-9</v>
      </c>
      <c r="I206" s="55">
        <v>0.4</v>
      </c>
      <c r="K206" s="30">
        <f t="shared" si="44"/>
        <v>141.7749632174847</v>
      </c>
      <c r="L206" s="30">
        <f t="shared" si="45"/>
        <v>136.34952486850847</v>
      </c>
      <c r="M206" s="30">
        <f t="shared" si="46"/>
        <v>82.4594377132685</v>
      </c>
      <c r="N206" s="30">
        <f t="shared" si="50"/>
        <v>80.340825856346811</v>
      </c>
      <c r="O206" s="30">
        <f t="shared" si="51"/>
        <v>1.0263703022011483</v>
      </c>
      <c r="P206" s="49"/>
      <c r="Q206" s="63">
        <f t="shared" si="52"/>
        <v>10.684833288471131</v>
      </c>
      <c r="R206" s="63">
        <f t="shared" si="53"/>
        <v>10.436003036819256</v>
      </c>
      <c r="S206" s="63">
        <f t="shared" si="54"/>
        <v>0.97671182648021648</v>
      </c>
      <c r="T206" s="64">
        <f t="shared" si="55"/>
        <v>50.517616090364982</v>
      </c>
      <c r="Y206" s="6"/>
      <c r="AD206" s="6"/>
      <c r="AG206" s="2">
        <v>201</v>
      </c>
      <c r="AH206" s="2">
        <f t="shared" si="56"/>
        <v>3.5081117965086026</v>
      </c>
      <c r="AI206" s="2">
        <f t="shared" si="47"/>
        <v>87.312506889011047</v>
      </c>
      <c r="AJ206" s="3">
        <f t="shared" si="48"/>
        <v>87.312506889011019</v>
      </c>
    </row>
    <row r="207" spans="5:36" ht="17.399999999999999" x14ac:dyDescent="0.3">
      <c r="Y207" s="6"/>
      <c r="AD207" s="6"/>
      <c r="AG207" s="2">
        <v>202</v>
      </c>
      <c r="AH207" s="2">
        <f t="shared" si="56"/>
        <v>3.5255650890285457</v>
      </c>
      <c r="AI207" s="2">
        <f t="shared" si="47"/>
        <v>87.108544184778552</v>
      </c>
      <c r="AJ207" s="3">
        <f t="shared" si="48"/>
        <v>87.108544184778566</v>
      </c>
    </row>
    <row r="208" spans="5:36" ht="17.399999999999999" x14ac:dyDescent="0.3">
      <c r="O208" s="68">
        <f>MIN(O5:O206)</f>
        <v>0.94411423998338928</v>
      </c>
      <c r="S208" s="68">
        <f>MIN(S5:S206)</f>
        <v>0.90734295589043801</v>
      </c>
      <c r="Y208" s="6"/>
      <c r="AD208" s="6"/>
      <c r="AG208" s="2">
        <v>203</v>
      </c>
      <c r="AH208" s="2">
        <f t="shared" si="56"/>
        <v>3.5430183815484888</v>
      </c>
      <c r="AI208" s="2">
        <f t="shared" si="47"/>
        <v>86.895023419373345</v>
      </c>
      <c r="AJ208" s="3">
        <f t="shared" si="48"/>
        <v>86.895023419373345</v>
      </c>
    </row>
    <row r="209" spans="15:36" ht="17.399999999999999" x14ac:dyDescent="0.3">
      <c r="O209" s="68">
        <f>MAX(O5:O206)</f>
        <v>1.1129470003907944</v>
      </c>
      <c r="S209" s="68">
        <f>MAX(S5:S206)</f>
        <v>1.0534091144206115</v>
      </c>
      <c r="Y209" s="6"/>
      <c r="AD209" s="6"/>
      <c r="AG209" s="2">
        <v>204</v>
      </c>
      <c r="AH209" s="2">
        <f t="shared" si="56"/>
        <v>3.5604716740684319</v>
      </c>
      <c r="AI209" s="2">
        <f t="shared" si="47"/>
        <v>86.671937244264768</v>
      </c>
      <c r="AJ209" s="3">
        <f t="shared" si="48"/>
        <v>86.671937244264768</v>
      </c>
    </row>
    <row r="210" spans="15:36" ht="17.399999999999999" x14ac:dyDescent="0.3">
      <c r="Y210" s="6"/>
      <c r="AD210" s="6"/>
      <c r="AG210" s="2">
        <v>205</v>
      </c>
      <c r="AH210" s="2">
        <f t="shared" si="56"/>
        <v>3.5779249665883754</v>
      </c>
      <c r="AI210" s="2">
        <f t="shared" si="47"/>
        <v>86.439278518684162</v>
      </c>
      <c r="AJ210" s="3">
        <f t="shared" si="48"/>
        <v>86.439278518684162</v>
      </c>
    </row>
    <row r="211" spans="15:36" ht="17.399999999999999" x14ac:dyDescent="0.3">
      <c r="Y211" s="6"/>
      <c r="AD211" s="6"/>
      <c r="AG211" s="2">
        <v>206</v>
      </c>
      <c r="AH211" s="2">
        <f t="shared" si="56"/>
        <v>3.5953782591083185</v>
      </c>
      <c r="AI211" s="2">
        <f t="shared" si="47"/>
        <v>86.197040380075805</v>
      </c>
      <c r="AJ211" s="3">
        <f t="shared" si="48"/>
        <v>86.197040380075819</v>
      </c>
    </row>
    <row r="212" spans="15:36" ht="17.399999999999999" x14ac:dyDescent="0.3">
      <c r="Y212" s="6"/>
      <c r="AD212" s="6"/>
      <c r="AG212" s="2">
        <v>207</v>
      </c>
      <c r="AH212" s="2">
        <f t="shared" si="56"/>
        <v>3.6128315516282616</v>
      </c>
      <c r="AI212" s="2">
        <f t="shared" si="47"/>
        <v>85.94521631764222</v>
      </c>
      <c r="AJ212" s="3">
        <f t="shared" si="48"/>
        <v>85.94521631764222</v>
      </c>
    </row>
    <row r="213" spans="15:36" ht="17.399999999999999" x14ac:dyDescent="0.3">
      <c r="Y213" s="6"/>
      <c r="AD213" s="6"/>
      <c r="AG213" s="2">
        <v>208</v>
      </c>
      <c r="AH213" s="2">
        <f t="shared" si="56"/>
        <v>3.6302848441482056</v>
      </c>
      <c r="AI213" s="2">
        <f t="shared" si="47"/>
        <v>85.68380024897759</v>
      </c>
      <c r="AJ213" s="3">
        <f t="shared" si="48"/>
        <v>85.68380024897759</v>
      </c>
    </row>
    <row r="214" spans="15:36" ht="17.399999999999999" x14ac:dyDescent="0.3">
      <c r="Y214" s="6"/>
      <c r="AD214" s="6"/>
      <c r="AG214" s="2">
        <v>209</v>
      </c>
      <c r="AH214" s="2">
        <f t="shared" si="56"/>
        <v>3.6477381366681487</v>
      </c>
      <c r="AI214" s="2">
        <f t="shared" si="47"/>
        <v>85.412786599779338</v>
      </c>
      <c r="AJ214" s="3">
        <f t="shared" si="48"/>
        <v>85.412786599779338</v>
      </c>
    </row>
    <row r="215" spans="15:36" ht="17.399999999999999" x14ac:dyDescent="0.3">
      <c r="Y215" s="6"/>
      <c r="AD215" s="6"/>
      <c r="AG215" s="2">
        <v>210</v>
      </c>
      <c r="AH215" s="2">
        <f t="shared" si="56"/>
        <v>3.6651914291880923</v>
      </c>
      <c r="AI215" s="2">
        <f t="shared" si="47"/>
        <v>85.132170386622647</v>
      </c>
      <c r="AJ215" s="3">
        <f t="shared" si="48"/>
        <v>85.132170386622661</v>
      </c>
    </row>
    <row r="216" spans="15:36" ht="17.399999999999999" x14ac:dyDescent="0.3">
      <c r="Y216" s="6"/>
      <c r="AD216" s="6"/>
      <c r="AG216" s="2">
        <v>211</v>
      </c>
      <c r="AH216" s="2">
        <f t="shared" si="56"/>
        <v>3.6826447217080354</v>
      </c>
      <c r="AI216" s="2">
        <f t="shared" si="47"/>
        <v>84.841947302779303</v>
      </c>
      <c r="AJ216" s="3">
        <f t="shared" si="48"/>
        <v>84.841947302779289</v>
      </c>
    </row>
    <row r="217" spans="15:36" ht="17.399999999999999" x14ac:dyDescent="0.3">
      <c r="Y217" s="6"/>
      <c r="AD217" s="6"/>
      <c r="AG217" s="2">
        <v>212</v>
      </c>
      <c r="AH217" s="2">
        <f t="shared" si="56"/>
        <v>3.7000980142279785</v>
      </c>
      <c r="AI217" s="2">
        <f t="shared" si="47"/>
        <v>84.542113807055316</v>
      </c>
      <c r="AJ217" s="3">
        <f t="shared" si="48"/>
        <v>84.542113807055316</v>
      </c>
    </row>
    <row r="218" spans="15:36" ht="17.399999999999999" x14ac:dyDescent="0.3">
      <c r="Y218" s="6"/>
      <c r="AD218" s="6"/>
      <c r="AG218" s="2">
        <v>213</v>
      </c>
      <c r="AH218" s="2">
        <f t="shared" si="56"/>
        <v>3.717551306747922</v>
      </c>
      <c r="AI218" s="2">
        <f t="shared" si="47"/>
        <v>84.232667215618335</v>
      </c>
      <c r="AJ218" s="3">
        <f t="shared" si="48"/>
        <v>84.232667215618306</v>
      </c>
    </row>
    <row r="219" spans="15:36" ht="17.399999999999999" x14ac:dyDescent="0.3">
      <c r="Y219" s="6"/>
      <c r="AD219" s="6"/>
      <c r="AG219" s="2">
        <v>214</v>
      </c>
      <c r="AH219" s="2">
        <f t="shared" si="56"/>
        <v>3.7350045992678651</v>
      </c>
      <c r="AI219" s="2">
        <f t="shared" si="47"/>
        <v>83.91360579677692</v>
      </c>
      <c r="AJ219" s="3">
        <f t="shared" si="48"/>
        <v>83.91360579677692</v>
      </c>
    </row>
    <row r="220" spans="15:36" ht="17.399999999999999" x14ac:dyDescent="0.3">
      <c r="Y220" s="6"/>
      <c r="AD220" s="6"/>
      <c r="AG220" s="2">
        <v>215</v>
      </c>
      <c r="AH220" s="2">
        <f t="shared" si="56"/>
        <v>3.7524578917878082</v>
      </c>
      <c r="AI220" s="2">
        <f t="shared" si="47"/>
        <v>83.58492886867046</v>
      </c>
      <c r="AJ220" s="3">
        <f t="shared" si="48"/>
        <v>83.58492886867046</v>
      </c>
    </row>
    <row r="221" spans="15:36" ht="17.399999999999999" x14ac:dyDescent="0.3">
      <c r="Y221" s="6"/>
      <c r="AD221" s="6"/>
      <c r="AG221" s="2">
        <v>216</v>
      </c>
      <c r="AH221" s="2">
        <f t="shared" si="56"/>
        <v>3.7699111843077517</v>
      </c>
      <c r="AI221" s="2">
        <f t="shared" si="47"/>
        <v>83.24663689981837</v>
      </c>
      <c r="AJ221" s="3">
        <f t="shared" si="48"/>
        <v>83.24663689981837</v>
      </c>
    </row>
    <row r="222" spans="15:36" ht="17.399999999999999" x14ac:dyDescent="0.3">
      <c r="Y222" s="6"/>
      <c r="AD222" s="6"/>
      <c r="AG222" s="2">
        <v>217</v>
      </c>
      <c r="AH222" s="2">
        <f t="shared" si="56"/>
        <v>3.7873644768276948</v>
      </c>
      <c r="AI222" s="2">
        <f t="shared" si="47"/>
        <v>82.898731612472218</v>
      </c>
      <c r="AJ222" s="3">
        <f t="shared" si="48"/>
        <v>82.898731612472218</v>
      </c>
    </row>
    <row r="223" spans="15:36" ht="17.399999999999999" x14ac:dyDescent="0.3">
      <c r="Y223" s="6"/>
      <c r="AD223" s="6"/>
      <c r="AG223" s="2">
        <v>218</v>
      </c>
      <c r="AH223" s="2">
        <f t="shared" si="56"/>
        <v>3.8048177693476379</v>
      </c>
      <c r="AI223" s="2">
        <f t="shared" si="47"/>
        <v>82.541216088705312</v>
      </c>
      <c r="AJ223" s="3">
        <f t="shared" si="48"/>
        <v>82.541216088705326</v>
      </c>
    </row>
    <row r="224" spans="15:36" ht="17.399999999999999" x14ac:dyDescent="0.3">
      <c r="Y224" s="6"/>
      <c r="AD224" s="6"/>
      <c r="AG224" s="2">
        <v>219</v>
      </c>
      <c r="AH224" s="2">
        <f t="shared" si="56"/>
        <v>3.8222710618675819</v>
      </c>
      <c r="AI224" s="2">
        <f t="shared" si="47"/>
        <v>82.174094879166219</v>
      </c>
      <c r="AJ224" s="3">
        <f t="shared" si="48"/>
        <v>82.174094879166219</v>
      </c>
    </row>
    <row r="225" spans="25:36" ht="17.399999999999999" x14ac:dyDescent="0.3">
      <c r="Y225" s="6"/>
      <c r="AD225" s="6"/>
      <c r="AG225" s="2">
        <v>220</v>
      </c>
      <c r="AH225" s="2">
        <f t="shared" si="56"/>
        <v>3.839724354387525</v>
      </c>
      <c r="AI225" s="2">
        <f t="shared" si="47"/>
        <v>81.797374114414382</v>
      </c>
      <c r="AJ225" s="3">
        <f t="shared" si="48"/>
        <v>81.797374114414382</v>
      </c>
    </row>
    <row r="226" spans="25:36" ht="17.399999999999999" x14ac:dyDescent="0.3">
      <c r="Y226" s="6"/>
      <c r="AD226" s="6"/>
      <c r="AG226" s="2">
        <v>221</v>
      </c>
      <c r="AH226" s="2">
        <f t="shared" si="56"/>
        <v>3.8571776469074686</v>
      </c>
      <c r="AI226" s="2">
        <f t="shared" si="47"/>
        <v>81.411061618746302</v>
      </c>
      <c r="AJ226" s="3">
        <f t="shared" si="48"/>
        <v>81.411061618746288</v>
      </c>
    </row>
    <row r="227" spans="25:36" ht="17.399999999999999" x14ac:dyDescent="0.3">
      <c r="Y227" s="6"/>
      <c r="AD227" s="6"/>
      <c r="AG227" s="2">
        <v>222</v>
      </c>
      <c r="AH227" s="2">
        <f t="shared" si="56"/>
        <v>3.8746309394274117</v>
      </c>
      <c r="AI227" s="2">
        <f t="shared" si="47"/>
        <v>81.015167026411902</v>
      </c>
      <c r="AJ227" s="3">
        <f t="shared" si="48"/>
        <v>81.015167026411902</v>
      </c>
    </row>
    <row r="228" spans="25:36" ht="17.399999999999999" x14ac:dyDescent="0.3">
      <c r="Y228" s="6"/>
      <c r="AD228" s="6"/>
      <c r="AG228" s="2">
        <v>223</v>
      </c>
      <c r="AH228" s="2">
        <f t="shared" si="56"/>
        <v>3.8920842319473548</v>
      </c>
      <c r="AI228" s="2">
        <f t="shared" si="47"/>
        <v>80.60970190011048</v>
      </c>
      <c r="AJ228" s="3">
        <f t="shared" si="48"/>
        <v>80.609701900110508</v>
      </c>
    </row>
    <row r="229" spans="25:36" ht="17.399999999999999" x14ac:dyDescent="0.3">
      <c r="Y229" s="6"/>
      <c r="AD229" s="6"/>
      <c r="AG229" s="2">
        <v>224</v>
      </c>
      <c r="AH229" s="2">
        <f t="shared" si="56"/>
        <v>3.9095375244672983</v>
      </c>
      <c r="AI229" s="2">
        <f t="shared" si="47"/>
        <v>80.19467985164566</v>
      </c>
      <c r="AJ229" s="3">
        <f t="shared" si="48"/>
        <v>80.194679851645645</v>
      </c>
    </row>
    <row r="230" spans="25:36" ht="17.399999999999999" x14ac:dyDescent="0.3">
      <c r="Y230" s="6"/>
      <c r="AD230" s="6"/>
      <c r="AG230" s="2">
        <v>225</v>
      </c>
      <c r="AH230" s="2">
        <f t="shared" si="56"/>
        <v>3.9269908169872414</v>
      </c>
      <c r="AI230" s="2">
        <f t="shared" si="47"/>
        <v>79.770116664608054</v>
      </c>
      <c r="AJ230" s="3">
        <f t="shared" si="48"/>
        <v>79.770116664608054</v>
      </c>
    </row>
    <row r="231" spans="25:36" ht="17.399999999999999" x14ac:dyDescent="0.3">
      <c r="Y231" s="6"/>
      <c r="AD231" s="6"/>
      <c r="AG231" s="2">
        <v>226</v>
      </c>
      <c r="AH231" s="2">
        <f t="shared" si="56"/>
        <v>3.9444441095071845</v>
      </c>
      <c r="AI231" s="2">
        <f t="shared" si="47"/>
        <v>79.336030418944375</v>
      </c>
      <c r="AJ231" s="3">
        <f t="shared" si="48"/>
        <v>79.336030418944404</v>
      </c>
    </row>
    <row r="232" spans="25:36" ht="17.399999999999999" x14ac:dyDescent="0.3">
      <c r="Y232" s="6"/>
      <c r="AD232" s="6"/>
      <c r="AG232" s="2">
        <v>227</v>
      </c>
      <c r="AH232" s="2">
        <f t="shared" si="56"/>
        <v>3.9618974020271276</v>
      </c>
      <c r="AI232" s="2">
        <f t="shared" si="47"/>
        <v>78.892441617259692</v>
      </c>
      <c r="AJ232" s="3">
        <f t="shared" si="48"/>
        <v>78.892441617259692</v>
      </c>
    </row>
    <row r="233" spans="25:36" ht="17.399999999999999" x14ac:dyDescent="0.3">
      <c r="Y233" s="6"/>
      <c r="AD233" s="6"/>
      <c r="AG233" s="2">
        <v>228</v>
      </c>
      <c r="AH233" s="2">
        <f t="shared" si="56"/>
        <v>3.9793506945470711</v>
      </c>
      <c r="AI233" s="2">
        <f t="shared" si="47"/>
        <v>78.439373312689085</v>
      </c>
      <c r="AJ233" s="3">
        <f t="shared" si="48"/>
        <v>78.439373312689099</v>
      </c>
    </row>
    <row r="234" spans="25:36" ht="17.399999999999999" x14ac:dyDescent="0.3">
      <c r="Y234" s="6"/>
      <c r="AD234" s="6"/>
      <c r="AG234" s="2">
        <v>229</v>
      </c>
      <c r="AH234" s="2">
        <f t="shared" si="56"/>
        <v>3.9968039870670142</v>
      </c>
      <c r="AI234" s="2">
        <f t="shared" si="47"/>
        <v>77.976851238163945</v>
      </c>
      <c r="AJ234" s="3">
        <f t="shared" si="48"/>
        <v>77.976851238163945</v>
      </c>
    </row>
    <row r="235" spans="25:36" ht="17.399999999999999" x14ac:dyDescent="0.3">
      <c r="Y235" s="6"/>
      <c r="AD235" s="6"/>
      <c r="AG235" s="2">
        <v>230</v>
      </c>
      <c r="AH235" s="2">
        <f t="shared" si="56"/>
        <v>4.0142572795869578</v>
      </c>
      <c r="AI235" s="2">
        <f t="shared" si="47"/>
        <v>77.50490393688554</v>
      </c>
      <c r="AJ235" s="3">
        <f t="shared" si="48"/>
        <v>77.504903936885555</v>
      </c>
    </row>
    <row r="236" spans="25:36" ht="17.399999999999999" x14ac:dyDescent="0.3">
      <c r="Y236" s="6"/>
      <c r="AD236" s="6"/>
      <c r="AG236" s="2">
        <v>231</v>
      </c>
      <c r="AH236" s="2">
        <f t="shared" si="56"/>
        <v>4.0317105721069018</v>
      </c>
      <c r="AI236" s="2">
        <f t="shared" si="47"/>
        <v>77.023562893808787</v>
      </c>
      <c r="AJ236" s="3">
        <f t="shared" si="48"/>
        <v>77.023562893808787</v>
      </c>
    </row>
    <row r="237" spans="25:36" ht="17.399999999999999" x14ac:dyDescent="0.3">
      <c r="Y237" s="6"/>
      <c r="AD237" s="6"/>
      <c r="AG237" s="2">
        <v>232</v>
      </c>
      <c r="AH237" s="2">
        <f t="shared" si="56"/>
        <v>4.0491638646268449</v>
      </c>
      <c r="AI237" s="2">
        <f t="shared" si="47"/>
        <v>76.532862667925841</v>
      </c>
      <c r="AJ237" s="3">
        <f t="shared" si="48"/>
        <v>76.532862667925855</v>
      </c>
    </row>
    <row r="238" spans="25:36" ht="17.399999999999999" x14ac:dyDescent="0.3">
      <c r="Y238" s="6"/>
      <c r="AD238" s="6"/>
      <c r="AG238" s="2">
        <v>233</v>
      </c>
      <c r="AH238" s="2">
        <f t="shared" si="56"/>
        <v>4.066617157146788</v>
      </c>
      <c r="AI238" s="2">
        <f t="shared" si="47"/>
        <v>76.0328410251295</v>
      </c>
      <c r="AJ238" s="3">
        <f t="shared" si="48"/>
        <v>76.032841025129486</v>
      </c>
    </row>
    <row r="239" spans="25:36" ht="17.399999999999999" x14ac:dyDescent="0.3">
      <c r="Y239" s="6"/>
      <c r="AD239" s="6"/>
      <c r="AG239" s="2">
        <v>234</v>
      </c>
      <c r="AH239" s="2">
        <f t="shared" si="56"/>
        <v>4.0840704496667311</v>
      </c>
      <c r="AI239" s="2">
        <f t="shared" si="47"/>
        <v>75.523539071423698</v>
      </c>
      <c r="AJ239" s="3">
        <f t="shared" si="48"/>
        <v>75.523539071423698</v>
      </c>
    </row>
    <row r="240" spans="25:36" ht="17.399999999999999" x14ac:dyDescent="0.3">
      <c r="Y240" s="6"/>
      <c r="AD240" s="6"/>
      <c r="AG240" s="2">
        <v>235</v>
      </c>
      <c r="AH240" s="2">
        <f t="shared" si="56"/>
        <v>4.1015237421866741</v>
      </c>
      <c r="AI240" s="2">
        <f t="shared" si="47"/>
        <v>75.005001386238547</v>
      </c>
      <c r="AJ240" s="3">
        <f t="shared" si="48"/>
        <v>75.005001386238561</v>
      </c>
    </row>
    <row r="241" spans="25:36" ht="17.399999999999999" x14ac:dyDescent="0.3">
      <c r="Y241" s="6"/>
      <c r="AD241" s="6"/>
      <c r="AG241" s="2">
        <v>236</v>
      </c>
      <c r="AH241" s="2">
        <f t="shared" si="56"/>
        <v>4.1189770347066172</v>
      </c>
      <c r="AI241" s="2">
        <f t="shared" si="47"/>
        <v>74.477276155595632</v>
      </c>
      <c r="AJ241" s="3">
        <f t="shared" si="48"/>
        <v>74.477276155595632</v>
      </c>
    </row>
    <row r="242" spans="25:36" ht="17.399999999999999" x14ac:dyDescent="0.3">
      <c r="Y242" s="6"/>
      <c r="AD242" s="6"/>
      <c r="AG242" s="2">
        <v>237</v>
      </c>
      <c r="AH242" s="2">
        <f t="shared" si="56"/>
        <v>4.1364303272265612</v>
      </c>
      <c r="AI242" s="2">
        <f t="shared" si="47"/>
        <v>73.940415304859215</v>
      </c>
      <c r="AJ242" s="3">
        <f t="shared" si="48"/>
        <v>73.940415304859201</v>
      </c>
    </row>
    <row r="243" spans="25:36" ht="17.399999999999999" x14ac:dyDescent="0.3">
      <c r="Y243" s="6"/>
      <c r="AD243" s="6"/>
      <c r="AG243" s="2">
        <v>238</v>
      </c>
      <c r="AH243" s="2">
        <f t="shared" si="56"/>
        <v>4.1538836197465043</v>
      </c>
      <c r="AI243" s="2">
        <f t="shared" si="47"/>
        <v>73.394474630799223</v>
      </c>
      <c r="AJ243" s="3">
        <f t="shared" si="48"/>
        <v>73.394474630799238</v>
      </c>
    </row>
    <row r="244" spans="25:36" ht="17.399999999999999" x14ac:dyDescent="0.3">
      <c r="Y244" s="6"/>
      <c r="AD244" s="6"/>
      <c r="AG244" s="2">
        <v>239</v>
      </c>
      <c r="AH244" s="2">
        <f t="shared" si="56"/>
        <v>4.1713369122664474</v>
      </c>
      <c r="AI244" s="2">
        <f t="shared" si="47"/>
        <v>72.839513932681825</v>
      </c>
      <c r="AJ244" s="3">
        <f t="shared" si="48"/>
        <v>72.839513932681797</v>
      </c>
    </row>
    <row r="245" spans="25:36" ht="17.399999999999999" x14ac:dyDescent="0.3">
      <c r="Y245" s="6"/>
      <c r="AD245" s="6"/>
      <c r="AG245" s="2">
        <v>240</v>
      </c>
      <c r="AH245" s="2">
        <f t="shared" si="56"/>
        <v>4.1887902047863905</v>
      </c>
      <c r="AI245" s="2">
        <f t="shared" si="47"/>
        <v>72.275597142094043</v>
      </c>
      <c r="AJ245" s="3">
        <f t="shared" si="48"/>
        <v>72.275597142094071</v>
      </c>
    </row>
    <row r="246" spans="25:36" ht="17.399999999999999" x14ac:dyDescent="0.3">
      <c r="Y246" s="6"/>
      <c r="AD246" s="6"/>
      <c r="AG246" s="2">
        <v>241</v>
      </c>
      <c r="AH246" s="2">
        <f t="shared" si="56"/>
        <v>4.2062434973063345</v>
      </c>
      <c r="AI246" s="2">
        <f t="shared" si="47"/>
        <v>71.70279245120237</v>
      </c>
      <c r="AJ246" s="3">
        <f t="shared" si="48"/>
        <v>71.702792451202356</v>
      </c>
    </row>
    <row r="247" spans="25:36" ht="17.399999999999999" x14ac:dyDescent="0.3">
      <c r="Y247" s="6"/>
      <c r="AD247" s="6"/>
      <c r="AG247" s="2">
        <v>242</v>
      </c>
      <c r="AH247" s="2">
        <f t="shared" si="56"/>
        <v>4.2236967898262776</v>
      </c>
      <c r="AI247" s="2">
        <f t="shared" si="47"/>
        <v>71.121172439134213</v>
      </c>
      <c r="AJ247" s="3">
        <f t="shared" si="48"/>
        <v>71.121172439134199</v>
      </c>
    </row>
    <row r="248" spans="25:36" ht="17.399999999999999" x14ac:dyDescent="0.3">
      <c r="Y248" s="6"/>
      <c r="AD248" s="6"/>
      <c r="AG248" s="2">
        <v>243</v>
      </c>
      <c r="AH248" s="2">
        <f t="shared" si="56"/>
        <v>4.2411500823462207</v>
      </c>
      <c r="AI248" s="2">
        <f t="shared" si="47"/>
        <v>70.530814196167725</v>
      </c>
      <c r="AJ248" s="3">
        <f t="shared" si="48"/>
        <v>70.530814196167753</v>
      </c>
    </row>
    <row r="249" spans="25:36" ht="17.399999999999999" x14ac:dyDescent="0.3">
      <c r="Y249" s="6"/>
      <c r="AD249" s="6"/>
      <c r="AG249" s="2">
        <v>244</v>
      </c>
      <c r="AH249" s="2">
        <f t="shared" si="56"/>
        <v>4.2586033748661638</v>
      </c>
      <c r="AI249" s="2">
        <f t="shared" si="47"/>
        <v>69.931799445407222</v>
      </c>
      <c r="AJ249" s="3">
        <f t="shared" si="48"/>
        <v>69.931799445407222</v>
      </c>
    </row>
    <row r="250" spans="25:36" ht="17.399999999999999" x14ac:dyDescent="0.3">
      <c r="Y250" s="6"/>
      <c r="AD250" s="6"/>
      <c r="AG250" s="2">
        <v>245</v>
      </c>
      <c r="AH250" s="2">
        <f t="shared" si="56"/>
        <v>4.2760566673861069</v>
      </c>
      <c r="AI250" s="2">
        <f t="shared" si="47"/>
        <v>69.324214661616082</v>
      </c>
      <c r="AJ250" s="3">
        <f t="shared" si="48"/>
        <v>69.324214661616054</v>
      </c>
    </row>
    <row r="251" spans="25:36" ht="17.399999999999999" x14ac:dyDescent="0.3">
      <c r="Y251" s="6"/>
      <c r="AD251" s="6"/>
      <c r="AG251" s="2">
        <v>246</v>
      </c>
      <c r="AH251" s="2">
        <f t="shared" si="56"/>
        <v>4.2935099599060509</v>
      </c>
      <c r="AI251" s="2">
        <f t="shared" si="47"/>
        <v>68.708151186876847</v>
      </c>
      <c r="AJ251" s="3">
        <f t="shared" si="48"/>
        <v>68.708151186876862</v>
      </c>
    </row>
    <row r="252" spans="25:36" ht="17.399999999999999" x14ac:dyDescent="0.3">
      <c r="Y252" s="6"/>
      <c r="AD252" s="6"/>
      <c r="AG252" s="2">
        <v>247</v>
      </c>
      <c r="AH252" s="2">
        <f t="shared" si="56"/>
        <v>4.310963252425994</v>
      </c>
      <c r="AI252" s="2">
        <f t="shared" si="47"/>
        <v>68.083705342743059</v>
      </c>
      <c r="AJ252" s="3">
        <f t="shared" si="48"/>
        <v>68.083705342743045</v>
      </c>
    </row>
    <row r="253" spans="25:36" ht="17.399999999999999" x14ac:dyDescent="0.3">
      <c r="Y253" s="6"/>
      <c r="AD253" s="6"/>
      <c r="AG253" s="2">
        <v>248</v>
      </c>
      <c r="AH253" s="2">
        <f t="shared" si="56"/>
        <v>4.3284165449459371</v>
      </c>
      <c r="AI253" s="2">
        <f t="shared" si="47"/>
        <v>67.450978538545385</v>
      </c>
      <c r="AJ253" s="3">
        <f t="shared" si="48"/>
        <v>67.450978538545399</v>
      </c>
    </row>
    <row r="254" spans="25:36" ht="17.399999999999999" x14ac:dyDescent="0.3">
      <c r="Y254" s="6"/>
      <c r="AD254" s="6"/>
      <c r="AG254" s="2">
        <v>249</v>
      </c>
      <c r="AH254" s="2">
        <f t="shared" si="56"/>
        <v>4.3458698374658802</v>
      </c>
      <c r="AI254" s="2">
        <f t="shared" si="47"/>
        <v>66.810077375516286</v>
      </c>
      <c r="AJ254" s="3">
        <f t="shared" si="48"/>
        <v>66.8100773755163</v>
      </c>
    </row>
    <row r="255" spans="25:36" ht="17.399999999999999" x14ac:dyDescent="0.3">
      <c r="Y255" s="6"/>
      <c r="AD255" s="6"/>
      <c r="AG255" s="2">
        <v>250</v>
      </c>
      <c r="AH255" s="2">
        <f t="shared" si="56"/>
        <v>4.3633231299858233</v>
      </c>
      <c r="AI255" s="2">
        <f t="shared" si="47"/>
        <v>66.161113746393809</v>
      </c>
      <c r="AJ255" s="3">
        <f t="shared" si="48"/>
        <v>66.161113746393809</v>
      </c>
    </row>
    <row r="256" spans="25:36" ht="17.399999999999999" x14ac:dyDescent="0.3">
      <c r="Y256" s="6"/>
      <c r="AD256" s="6"/>
      <c r="AG256" s="2">
        <v>251</v>
      </c>
      <c r="AH256" s="2">
        <f t="shared" si="56"/>
        <v>4.3807764225057673</v>
      </c>
      <c r="AI256" s="2">
        <f t="shared" si="47"/>
        <v>65.504204930170559</v>
      </c>
      <c r="AJ256" s="3">
        <f t="shared" si="48"/>
        <v>65.50420493017053</v>
      </c>
    </row>
    <row r="257" spans="25:36" ht="17.399999999999999" x14ac:dyDescent="0.3">
      <c r="Y257" s="6"/>
      <c r="AD257" s="6"/>
      <c r="AG257" s="2">
        <v>252</v>
      </c>
      <c r="AH257" s="2">
        <f t="shared" si="56"/>
        <v>4.3982297150257104</v>
      </c>
      <c r="AI257" s="2">
        <f t="shared" si="47"/>
        <v>64.839473681654141</v>
      </c>
      <c r="AJ257" s="3">
        <f t="shared" si="48"/>
        <v>64.839473681654155</v>
      </c>
    </row>
    <row r="258" spans="25:36" ht="17.399999999999999" x14ac:dyDescent="0.3">
      <c r="Y258" s="6"/>
      <c r="AD258" s="6"/>
      <c r="AG258" s="2">
        <v>253</v>
      </c>
      <c r="AH258" s="2">
        <f t="shared" si="56"/>
        <v>4.4156830075456535</v>
      </c>
      <c r="AI258" s="2">
        <f t="shared" si="47"/>
        <v>64.167048315511408</v>
      </c>
      <c r="AJ258" s="3">
        <f t="shared" si="48"/>
        <v>64.167048315511394</v>
      </c>
    </row>
    <row r="259" spans="25:36" ht="17.399999999999999" x14ac:dyDescent="0.3">
      <c r="Y259" s="6"/>
      <c r="AD259" s="6"/>
      <c r="AG259" s="2">
        <v>254</v>
      </c>
      <c r="AH259" s="2">
        <f t="shared" si="56"/>
        <v>4.4331363000655974</v>
      </c>
      <c r="AI259" s="2">
        <f t="shared" si="47"/>
        <v>63.487062784472606</v>
      </c>
      <c r="AJ259" s="3">
        <f t="shared" si="48"/>
        <v>63.487062784472627</v>
      </c>
    </row>
    <row r="260" spans="25:36" ht="17.399999999999999" x14ac:dyDescent="0.3">
      <c r="Y260" s="6"/>
      <c r="AD260" s="6"/>
      <c r="AG260" s="2">
        <v>255</v>
      </c>
      <c r="AH260" s="2">
        <f t="shared" si="56"/>
        <v>4.4505895925855405</v>
      </c>
      <c r="AI260" s="2">
        <f t="shared" si="47"/>
        <v>62.799656751381448</v>
      </c>
      <c r="AJ260" s="3">
        <f t="shared" si="48"/>
        <v>62.799656751381441</v>
      </c>
    </row>
    <row r="261" spans="25:36" ht="17.399999999999999" x14ac:dyDescent="0.3">
      <c r="Y261" s="6"/>
      <c r="AD261" s="6"/>
      <c r="AG261" s="2">
        <v>256</v>
      </c>
      <c r="AH261" s="2">
        <f t="shared" si="56"/>
        <v>4.4680428851054836</v>
      </c>
      <c r="AI261" s="2">
        <f t="shared" ref="AI261:AI324" si="57">$C$6*(SQRT((1+(1/$C$9))^2-($C$10/$C$9)^2)-COS(AH261)-(1/$C$9)*SQRT(1-($C$9*SIN(AH261)-$C$10)^2))</f>
        <v>62.104975654781626</v>
      </c>
      <c r="AJ261" s="3">
        <f t="shared" ref="AJ261:AJ324" si="58">$C$6*((1-COS(AH261))+(1/$C$9)*(1-SQRT(1-$C$9^2*SIN(AH261)^2)))</f>
        <v>62.104975654781626</v>
      </c>
    </row>
    <row r="262" spans="25:36" ht="17.399999999999999" x14ac:dyDescent="0.3">
      <c r="Y262" s="6"/>
      <c r="AD262" s="6"/>
      <c r="AG262" s="2">
        <v>257</v>
      </c>
      <c r="AH262" s="2">
        <f t="shared" ref="AH262:AH325" si="59">AG262*PI()/180</f>
        <v>4.4854961776254267</v>
      </c>
      <c r="AI262" s="2">
        <f t="shared" si="57"/>
        <v>61.403170767744101</v>
      </c>
      <c r="AJ262" s="3">
        <f t="shared" si="58"/>
        <v>61.403170767744086</v>
      </c>
    </row>
    <row r="263" spans="25:36" ht="17.399999999999999" x14ac:dyDescent="0.3">
      <c r="Y263" s="6"/>
      <c r="AD263" s="6"/>
      <c r="AG263" s="2">
        <v>258</v>
      </c>
      <c r="AH263" s="2">
        <f t="shared" si="59"/>
        <v>4.5029494701453698</v>
      </c>
      <c r="AI263" s="2">
        <f t="shared" si="57"/>
        <v>60.694399249647418</v>
      </c>
      <c r="AJ263" s="3">
        <f t="shared" si="58"/>
        <v>60.694399249647439</v>
      </c>
    </row>
    <row r="264" spans="25:36" ht="17.399999999999999" x14ac:dyDescent="0.3">
      <c r="Y264" s="6"/>
      <c r="AD264" s="6"/>
      <c r="AG264" s="2">
        <v>259</v>
      </c>
      <c r="AH264" s="2">
        <f t="shared" si="59"/>
        <v>4.5204027626653129</v>
      </c>
      <c r="AI264" s="2">
        <f t="shared" si="57"/>
        <v>59.978824190638065</v>
      </c>
      <c r="AJ264" s="3">
        <f t="shared" si="58"/>
        <v>59.978824190638072</v>
      </c>
    </row>
    <row r="265" spans="25:36" ht="17.399999999999999" x14ac:dyDescent="0.3">
      <c r="Y265" s="6"/>
      <c r="AD265" s="6"/>
      <c r="AG265" s="2">
        <v>260</v>
      </c>
      <c r="AH265" s="2">
        <f t="shared" si="59"/>
        <v>4.5378560551852569</v>
      </c>
      <c r="AI265" s="2">
        <f t="shared" si="57"/>
        <v>59.256614648509817</v>
      </c>
      <c r="AJ265" s="3">
        <f t="shared" si="58"/>
        <v>59.256614648509817</v>
      </c>
    </row>
    <row r="266" spans="25:36" ht="17.399999999999999" x14ac:dyDescent="0.3">
      <c r="Y266" s="6"/>
      <c r="AD266" s="6"/>
      <c r="AG266" s="2">
        <v>261</v>
      </c>
      <c r="AH266" s="2">
        <f t="shared" si="59"/>
        <v>4.5553093477052</v>
      </c>
      <c r="AI266" s="2">
        <f t="shared" si="57"/>
        <v>58.527945677758488</v>
      </c>
      <c r="AJ266" s="3">
        <f t="shared" si="58"/>
        <v>58.527945677758467</v>
      </c>
    </row>
    <row r="267" spans="25:36" ht="17.399999999999999" x14ac:dyDescent="0.3">
      <c r="Y267" s="6"/>
      <c r="AD267" s="6"/>
      <c r="AG267" s="2">
        <v>262</v>
      </c>
      <c r="AH267" s="2">
        <f t="shared" si="59"/>
        <v>4.572762640225144</v>
      </c>
      <c r="AI267" s="2">
        <f t="shared" si="57"/>
        <v>57.792998350581804</v>
      </c>
      <c r="AJ267" s="3">
        <f t="shared" si="58"/>
        <v>57.792998350581804</v>
      </c>
    </row>
    <row r="268" spans="25:36" ht="17.399999999999999" x14ac:dyDescent="0.3">
      <c r="Y268" s="6"/>
      <c r="AD268" s="6"/>
      <c r="AG268" s="2">
        <v>263</v>
      </c>
      <c r="AH268" s="2">
        <f t="shared" si="59"/>
        <v>4.5902159327450871</v>
      </c>
      <c r="AI268" s="2">
        <f t="shared" si="57"/>
        <v>57.051959769615031</v>
      </c>
      <c r="AJ268" s="3">
        <f t="shared" si="58"/>
        <v>57.051959769615031</v>
      </c>
    </row>
    <row r="269" spans="25:36" ht="17.399999999999999" x14ac:dyDescent="0.3">
      <c r="Y269" s="6"/>
      <c r="AD269" s="6"/>
      <c r="AG269" s="2">
        <v>264</v>
      </c>
      <c r="AH269" s="2">
        <f t="shared" si="59"/>
        <v>4.6076692252650302</v>
      </c>
      <c r="AI269" s="2">
        <f t="shared" si="57"/>
        <v>56.305023072208357</v>
      </c>
      <c r="AJ269" s="3">
        <f t="shared" si="58"/>
        <v>56.30502307220835</v>
      </c>
    </row>
    <row r="270" spans="25:36" ht="17.399999999999999" x14ac:dyDescent="0.3">
      <c r="Y270" s="6"/>
      <c r="AD270" s="6"/>
      <c r="AG270" s="2">
        <v>265</v>
      </c>
      <c r="AH270" s="2">
        <f t="shared" si="59"/>
        <v>4.6251225177849733</v>
      </c>
      <c r="AI270" s="2">
        <f t="shared" si="57"/>
        <v>55.552387426074446</v>
      </c>
      <c r="AJ270" s="3">
        <f t="shared" si="58"/>
        <v>55.552387426074446</v>
      </c>
    </row>
    <row r="271" spans="25:36" ht="17.399999999999999" x14ac:dyDescent="0.3">
      <c r="Y271" s="6"/>
      <c r="AD271" s="6"/>
      <c r="AG271" s="2">
        <v>266</v>
      </c>
      <c r="AH271" s="2">
        <f t="shared" si="59"/>
        <v>4.6425758103049164</v>
      </c>
      <c r="AI271" s="2">
        <f t="shared" si="57"/>
        <v>54.794258016153236</v>
      </c>
      <c r="AJ271" s="3">
        <f t="shared" si="58"/>
        <v>54.794258016153236</v>
      </c>
    </row>
    <row r="272" spans="25:36" ht="17.399999999999999" x14ac:dyDescent="0.3">
      <c r="Y272" s="6"/>
      <c r="AD272" s="6"/>
      <c r="AG272" s="2">
        <v>267</v>
      </c>
      <c r="AH272" s="2">
        <f t="shared" si="59"/>
        <v>4.6600291028248595</v>
      </c>
      <c r="AI272" s="2">
        <f t="shared" si="57"/>
        <v>54.03084602256336</v>
      </c>
      <c r="AJ272" s="3">
        <f t="shared" si="58"/>
        <v>54.030846022563352</v>
      </c>
    </row>
    <row r="273" spans="25:36" ht="17.399999999999999" x14ac:dyDescent="0.3">
      <c r="Y273" s="6"/>
      <c r="AD273" s="6"/>
      <c r="AG273" s="2">
        <v>268</v>
      </c>
      <c r="AH273" s="2">
        <f t="shared" si="59"/>
        <v>4.6774823953448026</v>
      </c>
      <c r="AI273" s="2">
        <f t="shared" si="57"/>
        <v>53.262368589531889</v>
      </c>
      <c r="AJ273" s="3">
        <f t="shared" si="58"/>
        <v>53.262368589531889</v>
      </c>
    </row>
    <row r="274" spans="25:36" ht="17.399999999999999" x14ac:dyDescent="0.3">
      <c r="Y274" s="6"/>
      <c r="AD274" s="6"/>
      <c r="AG274" s="2">
        <v>269</v>
      </c>
      <c r="AH274" s="2">
        <f t="shared" si="59"/>
        <v>4.6949356878647466</v>
      </c>
      <c r="AI274" s="2">
        <f t="shared" si="57"/>
        <v>52.489048785216553</v>
      </c>
      <c r="AJ274" s="3">
        <f t="shared" si="58"/>
        <v>52.489048785216546</v>
      </c>
    </row>
    <row r="275" spans="25:36" ht="17.399999999999999" x14ac:dyDescent="0.3">
      <c r="Y275" s="6"/>
      <c r="AD275" s="6"/>
      <c r="AG275" s="2">
        <v>270</v>
      </c>
      <c r="AH275" s="2">
        <f t="shared" si="59"/>
        <v>4.7123889803846897</v>
      </c>
      <c r="AI275" s="2">
        <f t="shared" si="57"/>
        <v>51.711115552357924</v>
      </c>
      <c r="AJ275" s="3">
        <f t="shared" si="58"/>
        <v>51.711115552357946</v>
      </c>
    </row>
    <row r="276" spans="25:36" ht="17.399999999999999" x14ac:dyDescent="0.3">
      <c r="Y276" s="6"/>
      <c r="AD276" s="6"/>
      <c r="AG276" s="2">
        <v>271</v>
      </c>
      <c r="AH276" s="2">
        <f t="shared" si="59"/>
        <v>4.7298422729046328</v>
      </c>
      <c r="AI276" s="2">
        <f t="shared" si="57"/>
        <v>50.92880364972342</v>
      </c>
      <c r="AJ276" s="3">
        <f t="shared" si="58"/>
        <v>50.92880364972342</v>
      </c>
    </row>
    <row r="277" spans="25:36" ht="17.399999999999999" x14ac:dyDescent="0.3">
      <c r="Y277" s="6"/>
      <c r="AD277" s="6"/>
      <c r="AG277" s="2">
        <v>272</v>
      </c>
      <c r="AH277" s="2">
        <f t="shared" si="59"/>
        <v>4.7472955654245768</v>
      </c>
      <c r="AI277" s="2">
        <f t="shared" si="57"/>
        <v>50.142353584328248</v>
      </c>
      <c r="AJ277" s="3">
        <f t="shared" si="58"/>
        <v>50.142353584328269</v>
      </c>
    </row>
    <row r="278" spans="25:36" ht="17.399999999999999" x14ac:dyDescent="0.3">
      <c r="Y278" s="6"/>
      <c r="AD278" s="6"/>
      <c r="AG278" s="2">
        <v>273</v>
      </c>
      <c r="AH278" s="2">
        <f t="shared" si="59"/>
        <v>4.7647488579445199</v>
      </c>
      <c r="AI278" s="2">
        <f t="shared" si="57"/>
        <v>49.352011534444152</v>
      </c>
      <c r="AJ278" s="3">
        <f t="shared" si="58"/>
        <v>49.352011534444138</v>
      </c>
    </row>
    <row r="279" spans="25:36" ht="17.399999999999999" x14ac:dyDescent="0.3">
      <c r="Y279" s="6"/>
      <c r="AD279" s="6"/>
      <c r="AG279" s="2">
        <v>274</v>
      </c>
      <c r="AH279" s="2">
        <f t="shared" si="59"/>
        <v>4.782202150464463</v>
      </c>
      <c r="AI279" s="2">
        <f t="shared" si="57"/>
        <v>48.558029263428402</v>
      </c>
      <c r="AJ279" s="3">
        <f t="shared" si="58"/>
        <v>48.558029263428423</v>
      </c>
    </row>
    <row r="280" spans="25:36" ht="17.399999999999999" x14ac:dyDescent="0.3">
      <c r="Y280" s="6"/>
      <c r="AD280" s="6"/>
      <c r="AG280" s="2">
        <v>275</v>
      </c>
      <c r="AH280" s="2">
        <f t="shared" si="59"/>
        <v>4.7996554429844061</v>
      </c>
      <c r="AI280" s="2">
        <f t="shared" si="57"/>
        <v>47.760664024433808</v>
      </c>
      <c r="AJ280" s="3">
        <f t="shared" si="58"/>
        <v>47.760664024433822</v>
      </c>
    </row>
    <row r="281" spans="25:36" ht="17.399999999999999" x14ac:dyDescent="0.3">
      <c r="Y281" s="6"/>
      <c r="AD281" s="6"/>
      <c r="AG281" s="2">
        <v>276</v>
      </c>
      <c r="AH281" s="2">
        <f t="shared" si="59"/>
        <v>4.8171087355043491</v>
      </c>
      <c r="AI281" s="2">
        <f t="shared" si="57"/>
        <v>46.960178456080151</v>
      </c>
      <c r="AJ281" s="3">
        <f t="shared" si="58"/>
        <v>46.960178456080151</v>
      </c>
    </row>
    <row r="282" spans="25:36" ht="17.399999999999999" x14ac:dyDescent="0.3">
      <c r="Y282" s="6"/>
      <c r="AD282" s="6"/>
      <c r="AG282" s="2">
        <v>277</v>
      </c>
      <c r="AH282" s="2">
        <f t="shared" si="59"/>
        <v>4.8345620280242931</v>
      </c>
      <c r="AI282" s="2">
        <f t="shared" si="57"/>
        <v>46.156840469194805</v>
      </c>
      <c r="AJ282" s="3">
        <f t="shared" si="58"/>
        <v>46.156840469194847</v>
      </c>
    </row>
    <row r="283" spans="25:36" ht="17.399999999999999" x14ac:dyDescent="0.3">
      <c r="Y283" s="6"/>
      <c r="AD283" s="6"/>
      <c r="AG283" s="2">
        <v>278</v>
      </c>
      <c r="AH283" s="2">
        <f t="shared" si="59"/>
        <v>4.8520153205442362</v>
      </c>
      <c r="AI283" s="2">
        <f t="shared" si="57"/>
        <v>45.350923124751979</v>
      </c>
      <c r="AJ283" s="3">
        <f t="shared" si="58"/>
        <v>45.350923124751979</v>
      </c>
    </row>
    <row r="284" spans="25:36" ht="17.399999999999999" x14ac:dyDescent="0.3">
      <c r="Y284" s="6"/>
      <c r="AD284" s="6"/>
      <c r="AG284" s="2">
        <v>279</v>
      </c>
      <c r="AH284" s="2">
        <f t="shared" si="59"/>
        <v>4.8694686130641793</v>
      </c>
      <c r="AI284" s="2">
        <f t="shared" si="57"/>
        <v>44.542704503161865</v>
      </c>
      <c r="AJ284" s="3">
        <f t="shared" si="58"/>
        <v>44.54270450316185</v>
      </c>
    </row>
    <row r="285" spans="25:36" ht="17.399999999999999" x14ac:dyDescent="0.3">
      <c r="Y285" s="6"/>
      <c r="AD285" s="6"/>
      <c r="AG285" s="2">
        <v>280</v>
      </c>
      <c r="AH285" s="2">
        <f t="shared" si="59"/>
        <v>4.8869219055841224</v>
      </c>
      <c r="AI285" s="2">
        <f t="shared" si="57"/>
        <v>43.732467565086267</v>
      </c>
      <c r="AJ285" s="3">
        <f t="shared" si="58"/>
        <v>43.732467565086267</v>
      </c>
    </row>
    <row r="286" spans="25:36" ht="17.399999999999999" x14ac:dyDescent="0.3">
      <c r="Y286" s="6"/>
      <c r="AD286" s="6"/>
      <c r="AG286" s="2">
        <v>281</v>
      </c>
      <c r="AH286" s="2">
        <f t="shared" si="59"/>
        <v>4.9043751981040655</v>
      </c>
      <c r="AI286" s="2">
        <f t="shared" si="57"/>
        <v>42.920500003974951</v>
      </c>
      <c r="AJ286" s="3">
        <f t="shared" si="58"/>
        <v>42.920500003974965</v>
      </c>
    </row>
    <row r="287" spans="25:36" ht="17.399999999999999" x14ac:dyDescent="0.3">
      <c r="Y287" s="6"/>
      <c r="AD287" s="6"/>
      <c r="AG287" s="2">
        <v>282</v>
      </c>
      <c r="AH287" s="2">
        <f t="shared" si="59"/>
        <v>4.9218284906240086</v>
      </c>
      <c r="AI287" s="2">
        <f t="shared" si="57"/>
        <v>42.107094090539753</v>
      </c>
      <c r="AJ287" s="3">
        <f t="shared" si="58"/>
        <v>42.107094090539768</v>
      </c>
    </row>
    <row r="288" spans="25:36" ht="17.399999999999999" x14ac:dyDescent="0.3">
      <c r="Y288" s="6"/>
      <c r="AD288" s="6"/>
      <c r="AG288" s="2">
        <v>283</v>
      </c>
      <c r="AH288" s="2">
        <f t="shared" si="59"/>
        <v>4.9392817831439526</v>
      </c>
      <c r="AI288" s="2">
        <f t="shared" si="57"/>
        <v>41.292546509402541</v>
      </c>
      <c r="AJ288" s="3">
        <f t="shared" si="58"/>
        <v>41.292546509402555</v>
      </c>
    </row>
    <row r="289" spans="25:36" ht="17.399999999999999" x14ac:dyDescent="0.3">
      <c r="Y289" s="6"/>
      <c r="AD289" s="6"/>
      <c r="AG289" s="2">
        <v>284</v>
      </c>
      <c r="AH289" s="2">
        <f t="shared" si="59"/>
        <v>4.9567350756638957</v>
      </c>
      <c r="AI289" s="2">
        <f t="shared" si="57"/>
        <v>40.477158188171323</v>
      </c>
      <c r="AJ289" s="3">
        <f t="shared" si="58"/>
        <v>40.477158188171337</v>
      </c>
    </row>
    <row r="290" spans="25:36" ht="17.399999999999999" x14ac:dyDescent="0.3">
      <c r="Y290" s="6"/>
      <c r="AD290" s="6"/>
      <c r="AG290" s="2">
        <v>285</v>
      </c>
      <c r="AH290" s="2">
        <f t="shared" si="59"/>
        <v>4.9741883681838397</v>
      </c>
      <c r="AI290" s="2">
        <f t="shared" si="57"/>
        <v>39.661234119216097</v>
      </c>
      <c r="AJ290" s="3">
        <f t="shared" si="58"/>
        <v>39.661234119216061</v>
      </c>
    </row>
    <row r="291" spans="25:36" ht="17.399999999999999" x14ac:dyDescent="0.3">
      <c r="Y291" s="6"/>
      <c r="AD291" s="6"/>
      <c r="AG291" s="2">
        <v>286</v>
      </c>
      <c r="AH291" s="2">
        <f t="shared" si="59"/>
        <v>4.9916416607037828</v>
      </c>
      <c r="AI291" s="2">
        <f t="shared" si="57"/>
        <v>38.84508317443288</v>
      </c>
      <c r="AJ291" s="3">
        <f t="shared" si="58"/>
        <v>38.845083174432894</v>
      </c>
    </row>
    <row r="292" spans="25:36" ht="17.399999999999999" x14ac:dyDescent="0.3">
      <c r="Y292" s="6"/>
      <c r="AD292" s="6"/>
      <c r="AG292" s="2">
        <v>287</v>
      </c>
      <c r="AH292" s="2">
        <f t="shared" si="59"/>
        <v>5.0090949532237259</v>
      </c>
      <c r="AI292" s="2">
        <f t="shared" si="57"/>
        <v>38.029017913298723</v>
      </c>
      <c r="AJ292" s="3">
        <f t="shared" si="58"/>
        <v>38.029017913298709</v>
      </c>
    </row>
    <row r="293" spans="25:36" ht="17.399999999999999" x14ac:dyDescent="0.3">
      <c r="Y293" s="6"/>
      <c r="AD293" s="6"/>
      <c r="AG293" s="2">
        <v>288</v>
      </c>
      <c r="AH293" s="2">
        <f t="shared" si="59"/>
        <v>5.026548245743669</v>
      </c>
      <c r="AI293" s="2">
        <f t="shared" si="57"/>
        <v>37.213354384533844</v>
      </c>
      <c r="AJ293" s="3">
        <f t="shared" si="58"/>
        <v>37.213354384533865</v>
      </c>
    </row>
    <row r="294" spans="25:36" ht="17.399999999999999" x14ac:dyDescent="0.3">
      <c r="Y294" s="6"/>
      <c r="AD294" s="6"/>
      <c r="AG294" s="2">
        <v>289</v>
      </c>
      <c r="AH294" s="2">
        <f t="shared" si="59"/>
        <v>5.0440015382636121</v>
      </c>
      <c r="AI294" s="2">
        <f t="shared" si="57"/>
        <v>36.398411921700742</v>
      </c>
      <c r="AJ294" s="3">
        <f t="shared" si="58"/>
        <v>36.398411921700749</v>
      </c>
    </row>
    <row r="295" spans="25:36" ht="17.399999999999999" x14ac:dyDescent="0.3">
      <c r="Y295" s="6"/>
      <c r="AD295" s="6"/>
      <c r="AG295" s="2">
        <v>290</v>
      </c>
      <c r="AH295" s="2">
        <f t="shared" si="59"/>
        <v>5.0614548307835552</v>
      </c>
      <c r="AI295" s="2">
        <f t="shared" si="57"/>
        <v>35.584512933079047</v>
      </c>
      <c r="AJ295" s="3">
        <f t="shared" si="58"/>
        <v>35.58451293307904</v>
      </c>
    </row>
    <row r="296" spans="25:36" ht="17.399999999999999" x14ac:dyDescent="0.3">
      <c r="Y296" s="6"/>
      <c r="AD296" s="6"/>
      <c r="AG296" s="2">
        <v>291</v>
      </c>
      <c r="AH296" s="2">
        <f t="shared" si="59"/>
        <v>5.0789081233034983</v>
      </c>
      <c r="AI296" s="2">
        <f t="shared" si="57"/>
        <v>34.771982686166453</v>
      </c>
      <c r="AJ296" s="3">
        <f t="shared" si="58"/>
        <v>34.77198268616646</v>
      </c>
    </row>
    <row r="297" spans="25:36" ht="17.399999999999999" x14ac:dyDescent="0.3">
      <c r="Y297" s="6"/>
      <c r="AD297" s="6"/>
      <c r="AG297" s="2">
        <v>292</v>
      </c>
      <c r="AH297" s="2">
        <f t="shared" si="59"/>
        <v>5.0963614158234423</v>
      </c>
      <c r="AI297" s="2">
        <f t="shared" si="57"/>
        <v>33.961149087162852</v>
      </c>
      <c r="AJ297" s="3">
        <f t="shared" si="58"/>
        <v>33.961149087162852</v>
      </c>
    </row>
    <row r="298" spans="25:36" ht="17.399999999999999" x14ac:dyDescent="0.3">
      <c r="Y298" s="6"/>
      <c r="AD298" s="6"/>
      <c r="AG298" s="2">
        <v>293</v>
      </c>
      <c r="AH298" s="2">
        <f t="shared" si="59"/>
        <v>5.1138147083433854</v>
      </c>
      <c r="AI298" s="2">
        <f t="shared" si="57"/>
        <v>33.152342455801971</v>
      </c>
      <c r="AJ298" s="3">
        <f t="shared" si="58"/>
        <v>33.152342455801978</v>
      </c>
    </row>
    <row r="299" spans="25:36" ht="17.399999999999999" x14ac:dyDescent="0.3">
      <c r="Y299" s="6"/>
      <c r="AD299" s="6"/>
      <c r="AG299" s="2">
        <v>294</v>
      </c>
      <c r="AH299" s="2">
        <f t="shared" si="59"/>
        <v>5.1312680008633293</v>
      </c>
      <c r="AI299" s="2">
        <f t="shared" si="57"/>
        <v>32.345895295900299</v>
      </c>
      <c r="AJ299" s="3">
        <f t="shared" si="58"/>
        <v>32.345895295900306</v>
      </c>
    </row>
    <row r="300" spans="25:36" ht="17.399999999999999" x14ac:dyDescent="0.3">
      <c r="Y300" s="6"/>
      <c r="AD300" s="6"/>
      <c r="AG300" s="2">
        <v>295</v>
      </c>
      <c r="AH300" s="2">
        <f t="shared" si="59"/>
        <v>5.1487212933832724</v>
      </c>
      <c r="AI300" s="2">
        <f t="shared" si="57"/>
        <v>31.542142061997502</v>
      </c>
      <c r="AJ300" s="3">
        <f t="shared" si="58"/>
        <v>31.542142061997513</v>
      </c>
    </row>
    <row r="301" spans="25:36" ht="17.399999999999999" x14ac:dyDescent="0.3">
      <c r="Y301" s="6"/>
      <c r="AD301" s="6"/>
      <c r="AG301" s="2">
        <v>296</v>
      </c>
      <c r="AH301" s="2">
        <f t="shared" si="59"/>
        <v>5.1661745859032155</v>
      </c>
      <c r="AI301" s="2">
        <f t="shared" si="57"/>
        <v>30.741418922463684</v>
      </c>
      <c r="AJ301" s="3">
        <f t="shared" si="58"/>
        <v>30.741418922463684</v>
      </c>
    </row>
    <row r="302" spans="25:36" ht="17.399999999999999" x14ac:dyDescent="0.3">
      <c r="Y302" s="6"/>
      <c r="AD302" s="6"/>
      <c r="AG302" s="2">
        <v>297</v>
      </c>
      <c r="AH302" s="2">
        <f t="shared" si="59"/>
        <v>5.1836278784231586</v>
      </c>
      <c r="AI302" s="2">
        <f t="shared" si="57"/>
        <v>29.944063519452246</v>
      </c>
      <c r="AJ302" s="3">
        <f t="shared" si="58"/>
        <v>29.944063519452254</v>
      </c>
    </row>
    <row r="303" spans="25:36" ht="17.399999999999999" x14ac:dyDescent="0.3">
      <c r="Y303" s="6"/>
      <c r="AD303" s="6"/>
      <c r="AG303" s="2">
        <v>298</v>
      </c>
      <c r="AH303" s="2">
        <f t="shared" si="59"/>
        <v>5.2010811709431017</v>
      </c>
      <c r="AI303" s="2">
        <f t="shared" si="57"/>
        <v>29.150414726075581</v>
      </c>
      <c r="AJ303" s="3">
        <f t="shared" si="58"/>
        <v>29.150414726075571</v>
      </c>
    </row>
    <row r="304" spans="25:36" ht="17.399999999999999" x14ac:dyDescent="0.3">
      <c r="Y304" s="6"/>
      <c r="AD304" s="6"/>
      <c r="AG304" s="2">
        <v>299</v>
      </c>
      <c r="AH304" s="2">
        <f t="shared" si="59"/>
        <v>5.2185344634630448</v>
      </c>
      <c r="AI304" s="2">
        <f t="shared" si="57"/>
        <v>28.360812401179864</v>
      </c>
      <c r="AJ304" s="3">
        <f t="shared" si="58"/>
        <v>28.360812401179853</v>
      </c>
    </row>
    <row r="305" spans="25:36" ht="17.399999999999999" x14ac:dyDescent="0.3">
      <c r="Y305" s="6"/>
      <c r="AD305" s="6"/>
      <c r="AG305" s="2">
        <v>300</v>
      </c>
      <c r="AH305" s="2">
        <f t="shared" si="59"/>
        <v>5.2359877559829888</v>
      </c>
      <c r="AI305" s="2">
        <f t="shared" si="57"/>
        <v>27.575597142094043</v>
      </c>
      <c r="AJ305" s="3">
        <f t="shared" si="58"/>
        <v>27.575597142094043</v>
      </c>
    </row>
    <row r="306" spans="25:36" ht="17.399999999999999" x14ac:dyDescent="0.3">
      <c r="Y306" s="6"/>
      <c r="AD306" s="6"/>
      <c r="AG306" s="2">
        <v>301</v>
      </c>
      <c r="AH306" s="2">
        <f t="shared" si="59"/>
        <v>5.2534410485029319</v>
      </c>
      <c r="AI306" s="2">
        <f t="shared" si="57"/>
        <v>26.795110035722949</v>
      </c>
      <c r="AJ306" s="3">
        <f t="shared" si="58"/>
        <v>26.795110035722946</v>
      </c>
    </row>
    <row r="307" spans="25:36" ht="17.399999999999999" x14ac:dyDescent="0.3">
      <c r="Y307" s="6"/>
      <c r="AD307" s="6"/>
      <c r="AG307" s="2">
        <v>302</v>
      </c>
      <c r="AH307" s="2">
        <f t="shared" si="59"/>
        <v>5.270894341022875</v>
      </c>
      <c r="AI307" s="2">
        <f t="shared" si="57"/>
        <v>26.019692408350735</v>
      </c>
      <c r="AJ307" s="3">
        <f t="shared" si="58"/>
        <v>26.019692408350735</v>
      </c>
    </row>
    <row r="308" spans="25:36" ht="17.399999999999999" x14ac:dyDescent="0.3">
      <c r="Y308" s="6"/>
      <c r="AD308" s="6"/>
      <c r="AG308" s="2">
        <v>303</v>
      </c>
      <c r="AH308" s="2">
        <f t="shared" si="59"/>
        <v>5.2883476335428181</v>
      </c>
      <c r="AI308" s="2">
        <f t="shared" si="57"/>
        <v>25.249685574515802</v>
      </c>
      <c r="AJ308" s="3">
        <f t="shared" si="58"/>
        <v>25.249685574515798</v>
      </c>
    </row>
    <row r="309" spans="25:36" ht="17.399999999999999" x14ac:dyDescent="0.3">
      <c r="Y309" s="6"/>
      <c r="AD309" s="6"/>
      <c r="AG309" s="2">
        <v>304</v>
      </c>
      <c r="AH309" s="2">
        <f t="shared" si="59"/>
        <v>5.3058009260627612</v>
      </c>
      <c r="AI309" s="2">
        <f t="shared" si="57"/>
        <v>24.48543058531089</v>
      </c>
      <c r="AJ309" s="3">
        <f t="shared" si="58"/>
        <v>24.48543058531089</v>
      </c>
    </row>
    <row r="310" spans="25:36" ht="17.399999999999999" x14ac:dyDescent="0.3">
      <c r="Y310" s="6"/>
      <c r="AD310" s="6"/>
      <c r="AG310" s="2">
        <v>305</v>
      </c>
      <c r="AH310" s="2">
        <f t="shared" si="59"/>
        <v>5.3232542185827052</v>
      </c>
      <c r="AI310" s="2">
        <f t="shared" si="57"/>
        <v>23.727267976455028</v>
      </c>
      <c r="AJ310" s="3">
        <f t="shared" si="58"/>
        <v>23.727267976455021</v>
      </c>
    </row>
    <row r="311" spans="25:36" ht="17.399999999999999" x14ac:dyDescent="0.3">
      <c r="Y311" s="6"/>
      <c r="AD311" s="6"/>
      <c r="AG311" s="2">
        <v>306</v>
      </c>
      <c r="AH311" s="2">
        <f t="shared" si="59"/>
        <v>5.3407075111026483</v>
      </c>
      <c r="AI311" s="2">
        <f t="shared" si="57"/>
        <v>22.975537516476603</v>
      </c>
      <c r="AJ311" s="3">
        <f t="shared" si="58"/>
        <v>22.975537516476592</v>
      </c>
    </row>
    <row r="312" spans="25:36" ht="17.399999999999999" x14ac:dyDescent="0.3">
      <c r="Y312" s="6"/>
      <c r="AD312" s="6"/>
      <c r="AG312" s="2">
        <v>307</v>
      </c>
      <c r="AH312" s="2">
        <f t="shared" si="59"/>
        <v>5.3581608036225914</v>
      </c>
      <c r="AI312" s="2">
        <f t="shared" si="57"/>
        <v>22.230577955336383</v>
      </c>
      <c r="AJ312" s="3">
        <f t="shared" si="58"/>
        <v>22.230577955336386</v>
      </c>
    </row>
    <row r="313" spans="25:36" ht="17.399999999999999" x14ac:dyDescent="0.3">
      <c r="Y313" s="6"/>
      <c r="AD313" s="6"/>
      <c r="AG313" s="2">
        <v>308</v>
      </c>
      <c r="AH313" s="2">
        <f t="shared" si="59"/>
        <v>5.3756140961425354</v>
      </c>
      <c r="AI313" s="2">
        <f t="shared" si="57"/>
        <v>21.492726773811981</v>
      </c>
      <c r="AJ313" s="3">
        <f t="shared" si="58"/>
        <v>21.492726773811995</v>
      </c>
    </row>
    <row r="314" spans="25:36" ht="17.399999999999999" x14ac:dyDescent="0.3">
      <c r="Y314" s="6"/>
      <c r="AD314" s="6"/>
      <c r="AG314" s="2">
        <v>309</v>
      </c>
      <c r="AH314" s="2">
        <f t="shared" si="59"/>
        <v>5.3930673886624785</v>
      </c>
      <c r="AI314" s="2">
        <f t="shared" si="57"/>
        <v>20.762319933953325</v>
      </c>
      <c r="AJ314" s="3">
        <f t="shared" si="58"/>
        <v>20.762319933953325</v>
      </c>
    </row>
    <row r="315" spans="25:36" ht="17.399999999999999" x14ac:dyDescent="0.3">
      <c r="Y315" s="6"/>
      <c r="AD315" s="6"/>
      <c r="AG315" s="2">
        <v>310</v>
      </c>
      <c r="AH315" s="2">
        <f t="shared" si="59"/>
        <v>5.4105206811824216</v>
      </c>
      <c r="AI315" s="2">
        <f t="shared" si="57"/>
        <v>20.039691630908933</v>
      </c>
      <c r="AJ315" s="3">
        <f t="shared" si="58"/>
        <v>20.039691630908937</v>
      </c>
    </row>
    <row r="316" spans="25:36" ht="17.399999999999999" x14ac:dyDescent="0.3">
      <c r="Y316" s="6"/>
      <c r="AD316" s="6"/>
      <c r="AG316" s="2">
        <v>311</v>
      </c>
      <c r="AH316" s="2">
        <f t="shared" si="59"/>
        <v>5.4279739737023647</v>
      </c>
      <c r="AI316" s="2">
        <f t="shared" si="57"/>
        <v>19.325174046412599</v>
      </c>
      <c r="AJ316" s="3">
        <f t="shared" si="58"/>
        <v>19.325174046412585</v>
      </c>
    </row>
    <row r="317" spans="25:36" ht="17.399999999999999" x14ac:dyDescent="0.3">
      <c r="Y317" s="6"/>
      <c r="AD317" s="6"/>
      <c r="AG317" s="2">
        <v>312</v>
      </c>
      <c r="AH317" s="2">
        <f t="shared" si="59"/>
        <v>5.4454272662223078</v>
      </c>
      <c r="AI317" s="2">
        <f t="shared" si="57"/>
        <v>18.619097104207196</v>
      </c>
      <c r="AJ317" s="3">
        <f t="shared" si="58"/>
        <v>18.619097104207189</v>
      </c>
    </row>
    <row r="318" spans="25:36" ht="17.399999999999999" x14ac:dyDescent="0.3">
      <c r="Y318" s="6"/>
      <c r="AD318" s="6"/>
      <c r="AG318" s="2">
        <v>313</v>
      </c>
      <c r="AH318" s="2">
        <f t="shared" si="59"/>
        <v>5.4628805587422509</v>
      </c>
      <c r="AI318" s="2">
        <f t="shared" si="57"/>
        <v>17.921788227672337</v>
      </c>
      <c r="AJ318" s="3">
        <f t="shared" si="58"/>
        <v>17.921788227672337</v>
      </c>
    </row>
    <row r="319" spans="25:36" ht="17.399999999999999" x14ac:dyDescent="0.3">
      <c r="Y319" s="6"/>
      <c r="AD319" s="6"/>
      <c r="AG319" s="2">
        <v>314</v>
      </c>
      <c r="AH319" s="2">
        <f t="shared" si="59"/>
        <v>5.480333851262194</v>
      </c>
      <c r="AI319" s="2">
        <f t="shared" si="57"/>
        <v>17.233572099910059</v>
      </c>
      <c r="AJ319" s="3">
        <f t="shared" si="58"/>
        <v>17.233572099910052</v>
      </c>
    </row>
    <row r="320" spans="25:36" ht="17.399999999999999" x14ac:dyDescent="0.3">
      <c r="Y320" s="6"/>
      <c r="AD320" s="6"/>
      <c r="AG320" s="2">
        <v>315</v>
      </c>
      <c r="AH320" s="2">
        <f t="shared" si="59"/>
        <v>5.497787143782138</v>
      </c>
      <c r="AI320" s="2">
        <f t="shared" si="57"/>
        <v>16.554770426530691</v>
      </c>
      <c r="AJ320" s="3">
        <f t="shared" si="58"/>
        <v>16.554770426530705</v>
      </c>
    </row>
    <row r="321" spans="25:36" ht="17.399999999999999" x14ac:dyDescent="0.3">
      <c r="Y321" s="6"/>
      <c r="AD321" s="6"/>
      <c r="AG321" s="2">
        <v>316</v>
      </c>
      <c r="AH321" s="2">
        <f t="shared" si="59"/>
        <v>5.5152404363020811</v>
      </c>
      <c r="AI321" s="2">
        <f t="shared" si="57"/>
        <v>15.885701701370246</v>
      </c>
      <c r="AJ321" s="3">
        <f t="shared" si="58"/>
        <v>15.885701701370246</v>
      </c>
    </row>
    <row r="322" spans="25:36" ht="17.399999999999999" x14ac:dyDescent="0.3">
      <c r="Y322" s="6"/>
      <c r="AD322" s="6"/>
      <c r="AG322" s="2">
        <v>317</v>
      </c>
      <c r="AH322" s="2">
        <f t="shared" si="59"/>
        <v>5.532693728822025</v>
      </c>
      <c r="AI322" s="2">
        <f t="shared" si="57"/>
        <v>15.226680975356633</v>
      </c>
      <c r="AJ322" s="3">
        <f t="shared" si="58"/>
        <v>15.22668097535664</v>
      </c>
    </row>
    <row r="323" spans="25:36" ht="17.399999999999999" x14ac:dyDescent="0.3">
      <c r="Y323" s="6"/>
      <c r="AD323" s="6"/>
      <c r="AG323" s="2">
        <v>318</v>
      </c>
      <c r="AH323" s="2">
        <f t="shared" si="59"/>
        <v>5.5501470213419681</v>
      </c>
      <c r="AI323" s="2">
        <f t="shared" si="57"/>
        <v>14.578019628732848</v>
      </c>
      <c r="AJ323" s="3">
        <f t="shared" si="58"/>
        <v>14.578019628732841</v>
      </c>
    </row>
    <row r="324" spans="25:36" ht="17.399999999999999" x14ac:dyDescent="0.3">
      <c r="Y324" s="6"/>
      <c r="AD324" s="6"/>
      <c r="AG324" s="2">
        <v>319</v>
      </c>
      <c r="AH324" s="2">
        <f t="shared" si="59"/>
        <v>5.5676003138619112</v>
      </c>
      <c r="AI324" s="2">
        <f t="shared" si="57"/>
        <v>13.940025146830466</v>
      </c>
      <c r="AJ324" s="3">
        <f t="shared" si="58"/>
        <v>13.940025146830473</v>
      </c>
    </row>
    <row r="325" spans="25:36" ht="17.399999999999999" x14ac:dyDescent="0.3">
      <c r="Y325" s="6"/>
      <c r="AD325" s="6"/>
      <c r="AG325" s="2">
        <v>320</v>
      </c>
      <c r="AH325" s="2">
        <f t="shared" si="59"/>
        <v>5.5850536063818543</v>
      </c>
      <c r="AI325" s="2">
        <f t="shared" ref="AI325:AI365" si="60">$C$6*(SQRT((1+(1/$C$9))^2-($C$10/$C$9)^2)-COS(AH325)-(1/$C$9)*SQRT(1-($C$9*SIN(AH325)-$C$10)^2))</f>
        <v>13.313000899577757</v>
      </c>
      <c r="AJ325" s="3">
        <f t="shared" ref="AJ325:AJ365" si="61">$C$6*((1-COS(AH325))+(1/$C$9)*(1-SQRT(1-$C$9^2*SIN(AH325)^2)))</f>
        <v>13.313000899577753</v>
      </c>
    </row>
    <row r="326" spans="25:36" ht="17.399999999999999" x14ac:dyDescent="0.3">
      <c r="Y326" s="6"/>
      <c r="AD326" s="6"/>
      <c r="AG326" s="2">
        <v>321</v>
      </c>
      <c r="AH326" s="2">
        <f t="shared" ref="AH326:AH365" si="62">AG326*PI()/180</f>
        <v>5.6025068989017974</v>
      </c>
      <c r="AI326" s="2">
        <f t="shared" si="60"/>
        <v>12.697245924913034</v>
      </c>
      <c r="AJ326" s="3">
        <f t="shared" si="61"/>
        <v>12.697245924913032</v>
      </c>
    </row>
    <row r="327" spans="25:36" ht="17.399999999999999" x14ac:dyDescent="0.3">
      <c r="Y327" s="6"/>
      <c r="AD327" s="6"/>
      <c r="AG327" s="2">
        <v>322</v>
      </c>
      <c r="AH327" s="2">
        <f t="shared" si="62"/>
        <v>5.6199601914217405</v>
      </c>
      <c r="AI327" s="2">
        <f t="shared" si="60"/>
        <v>12.093054716264373</v>
      </c>
      <c r="AJ327" s="3">
        <f t="shared" si="61"/>
        <v>12.093054716264378</v>
      </c>
    </row>
    <row r="328" spans="25:36" ht="17.399999999999999" x14ac:dyDescent="0.3">
      <c r="Y328" s="6"/>
      <c r="AD328" s="6"/>
      <c r="AG328" s="2">
        <v>323</v>
      </c>
      <c r="AH328" s="2">
        <f t="shared" si="62"/>
        <v>5.6374134839416845</v>
      </c>
      <c r="AI328" s="2">
        <f t="shared" si="60"/>
        <v>11.500717014244216</v>
      </c>
      <c r="AJ328" s="3">
        <f t="shared" si="61"/>
        <v>11.500717014244223</v>
      </c>
    </row>
    <row r="329" spans="25:36" ht="17.399999999999999" x14ac:dyDescent="0.3">
      <c r="Y329" s="6"/>
      <c r="AD329" s="6"/>
      <c r="AG329" s="2">
        <v>324</v>
      </c>
      <c r="AH329" s="2">
        <f t="shared" si="62"/>
        <v>5.6548667764616276</v>
      </c>
      <c r="AI329" s="2">
        <f t="shared" si="60"/>
        <v>10.920517602698068</v>
      </c>
      <c r="AJ329" s="3">
        <f t="shared" si="61"/>
        <v>10.920517602698069</v>
      </c>
    </row>
    <row r="330" spans="25:36" ht="17.399999999999999" x14ac:dyDescent="0.3">
      <c r="Y330" s="6"/>
      <c r="AD330" s="6"/>
      <c r="AG330" s="2">
        <v>325</v>
      </c>
      <c r="AH330" s="2">
        <f t="shared" si="62"/>
        <v>5.6723200689815707</v>
      </c>
      <c r="AI330" s="2">
        <f t="shared" si="60"/>
        <v>10.352736109234593</v>
      </c>
      <c r="AJ330" s="3">
        <f t="shared" si="61"/>
        <v>10.352736109234591</v>
      </c>
    </row>
    <row r="331" spans="25:36" ht="17.399999999999999" x14ac:dyDescent="0.3">
      <c r="Y331" s="6"/>
      <c r="AD331" s="6"/>
      <c r="AG331" s="2">
        <v>326</v>
      </c>
      <c r="AH331" s="2">
        <f t="shared" si="62"/>
        <v>5.6897733615015138</v>
      </c>
      <c r="AI331" s="2">
        <f t="shared" si="60"/>
        <v>9.7976468103561984</v>
      </c>
      <c r="AJ331" s="3">
        <f t="shared" si="61"/>
        <v>9.7976468103561842</v>
      </c>
    </row>
    <row r="332" spans="25:36" ht="17.399999999999999" x14ac:dyDescent="0.3">
      <c r="Y332" s="6"/>
      <c r="AD332" s="6"/>
      <c r="AG332" s="2">
        <v>327</v>
      </c>
      <c r="AH332" s="2">
        <f t="shared" si="62"/>
        <v>5.7072266540214578</v>
      </c>
      <c r="AI332" s="2">
        <f t="shared" si="60"/>
        <v>9.2555184412974043</v>
      </c>
      <c r="AJ332" s="3">
        <f t="shared" si="61"/>
        <v>9.2555184412973954</v>
      </c>
    </row>
    <row r="333" spans="25:36" ht="17.399999999999999" x14ac:dyDescent="0.3">
      <c r="Y333" s="6"/>
      <c r="AD333" s="6"/>
      <c r="AG333" s="2">
        <v>328</v>
      </c>
      <c r="AH333" s="2">
        <f t="shared" si="62"/>
        <v>5.7246799465414</v>
      </c>
      <c r="AI333" s="2">
        <f t="shared" si="60"/>
        <v>8.726614010670863</v>
      </c>
      <c r="AJ333" s="3">
        <f t="shared" si="61"/>
        <v>8.7266140106708665</v>
      </c>
    </row>
    <row r="334" spans="25:36" ht="17.399999999999999" x14ac:dyDescent="0.3">
      <c r="Y334" s="6"/>
      <c r="AD334" s="6"/>
      <c r="AG334" s="2">
        <v>329</v>
      </c>
      <c r="AH334" s="2">
        <f t="shared" si="62"/>
        <v>5.742133239061344</v>
      </c>
      <c r="AI334" s="2">
        <f t="shared" si="60"/>
        <v>8.2111906200104627</v>
      </c>
      <c r="AJ334" s="3">
        <f t="shared" si="61"/>
        <v>8.2111906200104556</v>
      </c>
    </row>
    <row r="335" spans="25:36" ht="17.399999999999999" x14ac:dyDescent="0.3">
      <c r="Y335" s="6"/>
      <c r="AD335" s="6"/>
      <c r="AG335" s="2">
        <v>330</v>
      </c>
      <c r="AH335" s="2">
        <f t="shared" si="62"/>
        <v>5.7595865315812871</v>
      </c>
      <c r="AI335" s="2">
        <f t="shared" si="60"/>
        <v>7.7094992882938644</v>
      </c>
      <c r="AJ335" s="3">
        <f t="shared" si="61"/>
        <v>7.7094992882938653</v>
      </c>
    </row>
    <row r="336" spans="25:36" ht="17.399999999999999" x14ac:dyDescent="0.3">
      <c r="Y336" s="6"/>
      <c r="AD336" s="6"/>
      <c r="AG336" s="2">
        <v>331</v>
      </c>
      <c r="AH336" s="2">
        <f t="shared" si="62"/>
        <v>5.7770398241012311</v>
      </c>
      <c r="AI336" s="2">
        <f t="shared" si="60"/>
        <v>7.2217847815173313</v>
      </c>
      <c r="AJ336" s="3">
        <f t="shared" si="61"/>
        <v>7.2217847815173375</v>
      </c>
    </row>
    <row r="337" spans="25:36" ht="17.399999999999999" x14ac:dyDescent="0.3">
      <c r="Y337" s="6"/>
      <c r="AD337" s="6"/>
      <c r="AG337" s="2">
        <v>332</v>
      </c>
      <c r="AH337" s="2">
        <f t="shared" si="62"/>
        <v>5.7944931166211742</v>
      </c>
      <c r="AI337" s="2">
        <f t="shared" si="60"/>
        <v>6.748285447389514</v>
      </c>
      <c r="AJ337" s="3">
        <f t="shared" si="61"/>
        <v>6.7482854473895202</v>
      </c>
    </row>
    <row r="338" spans="25:36" ht="17.399999999999999" x14ac:dyDescent="0.3">
      <c r="Y338" s="6"/>
      <c r="AD338" s="6"/>
      <c r="AG338" s="2">
        <v>333</v>
      </c>
      <c r="AH338" s="2">
        <f t="shared" si="62"/>
        <v>5.8119464091411173</v>
      </c>
      <c r="AI338" s="2">
        <f t="shared" si="60"/>
        <v>6.2892330552021196</v>
      </c>
      <c r="AJ338" s="3">
        <f t="shared" si="61"/>
        <v>6.289233055202117</v>
      </c>
    </row>
    <row r="339" spans="25:36" ht="17.399999999999999" x14ac:dyDescent="0.3">
      <c r="Y339" s="6"/>
      <c r="AD339" s="6"/>
      <c r="AG339" s="2">
        <v>334</v>
      </c>
      <c r="AH339" s="2">
        <f t="shared" si="62"/>
        <v>5.8293997016610613</v>
      </c>
      <c r="AI339" s="2">
        <f t="shared" si="60"/>
        <v>5.8448526409302621</v>
      </c>
      <c r="AJ339" s="3">
        <f t="shared" si="61"/>
        <v>5.8448526409302701</v>
      </c>
    </row>
    <row r="340" spans="25:36" ht="17.399999999999999" x14ac:dyDescent="0.3">
      <c r="Y340" s="6"/>
      <c r="AD340" s="6"/>
      <c r="AG340" s="2">
        <v>335</v>
      </c>
      <c r="AH340" s="2">
        <f t="shared" si="62"/>
        <v>5.8468529941810035</v>
      </c>
      <c r="AI340" s="2">
        <f t="shared" si="60"/>
        <v>5.4153623576076688</v>
      </c>
      <c r="AJ340" s="3">
        <f t="shared" si="61"/>
        <v>5.4153623576076564</v>
      </c>
    </row>
    <row r="341" spans="25:36" ht="17.399999999999999" x14ac:dyDescent="0.3">
      <c r="Y341" s="6"/>
      <c r="AD341" s="6"/>
      <c r="AG341" s="2">
        <v>336</v>
      </c>
      <c r="AH341" s="2">
        <f t="shared" si="62"/>
        <v>5.8643062867009474</v>
      </c>
      <c r="AI341" s="2">
        <f t="shared" si="60"/>
        <v>5.0009733310162163</v>
      </c>
      <c r="AJ341" s="3">
        <f t="shared" si="61"/>
        <v>5.0009733310162217</v>
      </c>
    </row>
    <row r="342" spans="25:36" ht="17.399999999999999" x14ac:dyDescent="0.3">
      <c r="Y342" s="6"/>
      <c r="AD342" s="6"/>
      <c r="AG342" s="2">
        <v>337</v>
      </c>
      <c r="AH342" s="2">
        <f t="shared" si="62"/>
        <v>5.8817595792208897</v>
      </c>
      <c r="AI342" s="2">
        <f t="shared" si="60"/>
        <v>4.6018895207251784</v>
      </c>
      <c r="AJ342" s="3">
        <f t="shared" si="61"/>
        <v>4.6018895207251811</v>
      </c>
    </row>
    <row r="343" spans="25:36" ht="17.399999999999999" x14ac:dyDescent="0.3">
      <c r="Y343" s="6"/>
      <c r="AD343" s="6"/>
      <c r="AG343" s="2">
        <v>338</v>
      </c>
      <c r="AH343" s="2">
        <f t="shared" si="62"/>
        <v>5.8992128717408336</v>
      </c>
      <c r="AI343" s="2">
        <f t="shared" si="60"/>
        <v>4.2183075865077484</v>
      </c>
      <c r="AJ343" s="3">
        <f t="shared" si="61"/>
        <v>4.2183075865077608</v>
      </c>
    </row>
    <row r="344" spans="25:36" ht="17.399999999999999" x14ac:dyDescent="0.3">
      <c r="Y344" s="6"/>
      <c r="AD344" s="6"/>
      <c r="AG344" s="2">
        <v>339</v>
      </c>
      <c r="AH344" s="2">
        <f t="shared" si="62"/>
        <v>5.9166661642607767</v>
      </c>
      <c r="AI344" s="2">
        <f t="shared" si="60"/>
        <v>3.8504167601611918</v>
      </c>
      <c r="AJ344" s="3">
        <f t="shared" si="61"/>
        <v>3.8504167601611932</v>
      </c>
    </row>
    <row r="345" spans="25:36" ht="17.399999999999999" x14ac:dyDescent="0.3">
      <c r="Y345" s="6"/>
      <c r="AD345" s="6"/>
      <c r="AG345" s="2">
        <v>340</v>
      </c>
      <c r="AH345" s="2">
        <f t="shared" si="62"/>
        <v>5.9341194567807207</v>
      </c>
      <c r="AI345" s="2">
        <f t="shared" si="60"/>
        <v>3.4983987227493749</v>
      </c>
      <c r="AJ345" s="3">
        <f t="shared" si="61"/>
        <v>3.4983987227493794</v>
      </c>
    </row>
    <row r="346" spans="25:36" ht="17.399999999999999" x14ac:dyDescent="0.3">
      <c r="Y346" s="6"/>
      <c r="AD346" s="6"/>
      <c r="AG346" s="2">
        <v>341</v>
      </c>
      <c r="AH346" s="2">
        <f t="shared" si="62"/>
        <v>5.9515727493006629</v>
      </c>
      <c r="AI346" s="2">
        <f t="shared" si="60"/>
        <v>3.1624274872855431</v>
      </c>
      <c r="AJ346" s="3">
        <f t="shared" si="61"/>
        <v>3.1624274872855493</v>
      </c>
    </row>
    <row r="347" spans="25:36" ht="17.399999999999999" x14ac:dyDescent="0.3">
      <c r="Y347" s="6"/>
      <c r="AD347" s="6"/>
      <c r="AG347" s="2">
        <v>342</v>
      </c>
      <c r="AH347" s="2">
        <f t="shared" si="62"/>
        <v>5.9690260418206069</v>
      </c>
      <c r="AI347" s="2">
        <f t="shared" si="60"/>
        <v>2.842669286867177</v>
      </c>
      <c r="AJ347" s="3">
        <f t="shared" si="61"/>
        <v>2.8426692868671859</v>
      </c>
    </row>
    <row r="348" spans="25:36" ht="17.399999999999999" x14ac:dyDescent="0.3">
      <c r="Y348" s="6"/>
      <c r="AD348" s="6"/>
      <c r="AG348" s="2">
        <v>343</v>
      </c>
      <c r="AH348" s="2">
        <f t="shared" si="62"/>
        <v>5.9864793343405509</v>
      </c>
      <c r="AI348" s="2">
        <f t="shared" si="60"/>
        <v>2.5392824682738646</v>
      </c>
      <c r="AJ348" s="3">
        <f t="shared" si="61"/>
        <v>2.5392824682738668</v>
      </c>
    </row>
    <row r="349" spans="25:36" ht="17.399999999999999" x14ac:dyDescent="0.3">
      <c r="Y349" s="6"/>
      <c r="AD349" s="6"/>
      <c r="AG349" s="2">
        <v>344</v>
      </c>
      <c r="AH349" s="2">
        <f t="shared" si="62"/>
        <v>6.0039326268604931</v>
      </c>
      <c r="AI349" s="2">
        <f t="shared" si="60"/>
        <v>2.2524173910345819</v>
      </c>
      <c r="AJ349" s="3">
        <f t="shared" si="61"/>
        <v>2.2524173910345953</v>
      </c>
    </row>
    <row r="350" spans="25:36" ht="17.399999999999999" x14ac:dyDescent="0.3">
      <c r="Y350" s="6"/>
      <c r="AD350" s="6"/>
      <c r="AG350" s="2">
        <v>345</v>
      </c>
      <c r="AH350" s="2">
        <f t="shared" si="62"/>
        <v>6.0213859193804371</v>
      </c>
      <c r="AI350" s="2">
        <f t="shared" si="60"/>
        <v>1.9822163319694639</v>
      </c>
      <c r="AJ350" s="3">
        <f t="shared" si="61"/>
        <v>1.9822163319694597</v>
      </c>
    </row>
    <row r="351" spans="25:36" ht="17.399999999999999" x14ac:dyDescent="0.3">
      <c r="Y351" s="6"/>
      <c r="AD351" s="6"/>
      <c r="AG351" s="2">
        <v>346</v>
      </c>
      <c r="AH351" s="2">
        <f t="shared" si="62"/>
        <v>6.0388392119003802</v>
      </c>
      <c r="AI351" s="2">
        <f t="shared" si="60"/>
        <v>1.728813395208902</v>
      </c>
      <c r="AJ351" s="3">
        <f t="shared" si="61"/>
        <v>1.728813395208902</v>
      </c>
    </row>
    <row r="352" spans="25:36" ht="17.399999999999999" x14ac:dyDescent="0.3">
      <c r="Y352" s="6"/>
      <c r="AD352" s="6"/>
      <c r="AG352" s="2">
        <v>347</v>
      </c>
      <c r="AH352" s="2">
        <f t="shared" si="62"/>
        <v>6.0562925044203233</v>
      </c>
      <c r="AI352" s="2">
        <f t="shared" si="60"/>
        <v>1.4923344276903505</v>
      </c>
      <c r="AJ352" s="3">
        <f t="shared" si="61"/>
        <v>1.4923344276903643</v>
      </c>
    </row>
    <row r="353" spans="25:36" ht="17.399999999999999" x14ac:dyDescent="0.3">
      <c r="Y353" s="6"/>
      <c r="AD353" s="6"/>
      <c r="AG353" s="2">
        <v>348</v>
      </c>
      <c r="AH353" s="2">
        <f t="shared" si="62"/>
        <v>6.0737457969402664</v>
      </c>
      <c r="AI353" s="2">
        <f t="shared" si="60"/>
        <v>1.2728969401325587</v>
      </c>
      <c r="AJ353" s="3">
        <f t="shared" si="61"/>
        <v>1.2728969401325607</v>
      </c>
    </row>
    <row r="354" spans="25:36" ht="17.399999999999999" x14ac:dyDescent="0.3">
      <c r="Y354" s="6"/>
      <c r="AD354" s="6"/>
      <c r="AG354" s="2">
        <v>349</v>
      </c>
      <c r="AH354" s="2">
        <f t="shared" si="62"/>
        <v>6.0911990894602104</v>
      </c>
      <c r="AI354" s="2">
        <f t="shared" si="60"/>
        <v>1.0706100334852258</v>
      </c>
      <c r="AJ354" s="3">
        <f t="shared" si="61"/>
        <v>1.0706100334852138</v>
      </c>
    </row>
    <row r="355" spans="25:36" ht="17.399999999999999" x14ac:dyDescent="0.3">
      <c r="Y355" s="6"/>
      <c r="AD355" s="6"/>
      <c r="AG355" s="2">
        <v>350</v>
      </c>
      <c r="AH355" s="2">
        <f t="shared" si="62"/>
        <v>6.1086523819801526</v>
      </c>
      <c r="AI355" s="2">
        <f t="shared" si="60"/>
        <v>0.88557433085116166</v>
      </c>
      <c r="AJ355" s="3">
        <f t="shared" si="61"/>
        <v>0.8855743308511651</v>
      </c>
    </row>
    <row r="356" spans="25:36" ht="17.399999999999999" x14ac:dyDescent="0.3">
      <c r="Y356" s="6"/>
      <c r="AD356" s="6"/>
      <c r="AG356" s="2">
        <v>351</v>
      </c>
      <c r="AH356" s="2">
        <f t="shared" si="62"/>
        <v>6.1261056745000966</v>
      </c>
      <c r="AI356" s="2">
        <f t="shared" si="60"/>
        <v>0.71788191487749831</v>
      </c>
      <c r="AJ356" s="3">
        <f t="shared" si="61"/>
        <v>0.71788191487750397</v>
      </c>
    </row>
    <row r="357" spans="25:36" ht="17.399999999999999" x14ac:dyDescent="0.3">
      <c r="Y357" s="6"/>
      <c r="AD357" s="6"/>
      <c r="AG357" s="2">
        <v>352</v>
      </c>
      <c r="AH357" s="2">
        <f t="shared" si="62"/>
        <v>6.1435589670200397</v>
      </c>
      <c r="AI357" s="2">
        <f t="shared" si="60"/>
        <v>0.5676162706116834</v>
      </c>
      <c r="AJ357" s="3">
        <f t="shared" si="61"/>
        <v>0.5676162706116793</v>
      </c>
    </row>
    <row r="358" spans="25:36" ht="17.399999999999999" x14ac:dyDescent="0.3">
      <c r="Y358" s="6"/>
      <c r="AD358" s="6"/>
      <c r="AG358" s="2">
        <v>353</v>
      </c>
      <c r="AH358" s="2">
        <f t="shared" si="62"/>
        <v>6.1610122595399828</v>
      </c>
      <c r="AI358" s="2">
        <f t="shared" si="60"/>
        <v>0.43485223381771204</v>
      </c>
      <c r="AJ358" s="3">
        <f t="shared" si="61"/>
        <v>0.43485223381772475</v>
      </c>
    </row>
    <row r="359" spans="25:36" ht="17.399999999999999" x14ac:dyDescent="0.3">
      <c r="Y359" s="6"/>
      <c r="AD359" s="6"/>
      <c r="AG359" s="2">
        <v>354</v>
      </c>
      <c r="AH359" s="2">
        <f t="shared" si="62"/>
        <v>6.1784655520599268</v>
      </c>
      <c r="AI359" s="2">
        <f t="shared" si="60"/>
        <v>0.31965594474850501</v>
      </c>
      <c r="AJ359" s="3">
        <f t="shared" si="61"/>
        <v>0.31965594474852116</v>
      </c>
    </row>
    <row r="360" spans="25:36" ht="17.399999999999999" x14ac:dyDescent="0.3">
      <c r="Y360" s="6"/>
      <c r="AD360" s="6"/>
      <c r="AG360" s="2">
        <v>355</v>
      </c>
      <c r="AH360" s="2">
        <f t="shared" si="62"/>
        <v>6.1959188445798699</v>
      </c>
      <c r="AI360" s="2">
        <f t="shared" si="60"/>
        <v>0.22208480736927474</v>
      </c>
      <c r="AJ360" s="3">
        <f t="shared" si="61"/>
        <v>0.22208480736926736</v>
      </c>
    </row>
    <row r="361" spans="25:36" ht="17.399999999999999" x14ac:dyDescent="0.3">
      <c r="Y361" s="6"/>
      <c r="AD361" s="6"/>
      <c r="AG361" s="2">
        <v>356</v>
      </c>
      <c r="AH361" s="2">
        <f t="shared" si="62"/>
        <v>6.2133721370998138</v>
      </c>
      <c r="AI361" s="2">
        <f t="shared" si="60"/>
        <v>0.14218745402770874</v>
      </c>
      <c r="AJ361" s="3">
        <f t="shared" si="61"/>
        <v>0.14218745402771238</v>
      </c>
    </row>
    <row r="362" spans="25:36" ht="17.399999999999999" x14ac:dyDescent="0.3">
      <c r="Y362" s="6"/>
      <c r="AD362" s="6"/>
      <c r="AG362" s="2">
        <v>357</v>
      </c>
      <c r="AH362" s="2">
        <f t="shared" si="62"/>
        <v>6.2308254296197561</v>
      </c>
      <c r="AI362" s="2">
        <f t="shared" si="60"/>
        <v>8.0003715567496997E-2</v>
      </c>
      <c r="AJ362" s="3">
        <f t="shared" si="61"/>
        <v>8.0003715567488171E-2</v>
      </c>
    </row>
    <row r="363" spans="25:36" ht="17.399999999999999" x14ac:dyDescent="0.3">
      <c r="Y363" s="6"/>
      <c r="AD363" s="6"/>
      <c r="AG363" s="2">
        <v>358</v>
      </c>
      <c r="AH363" s="2">
        <f t="shared" si="62"/>
        <v>6.2482787221397</v>
      </c>
      <c r="AI363" s="2">
        <f t="shared" si="60"/>
        <v>3.5564596880459168E-2</v>
      </c>
      <c r="AJ363" s="3">
        <f t="shared" si="61"/>
        <v>3.5564596880471901E-2</v>
      </c>
    </row>
    <row r="364" spans="25:36" ht="17.399999999999999" x14ac:dyDescent="0.3">
      <c r="Y364" s="6"/>
      <c r="AD364" s="6"/>
      <c r="AG364" s="2">
        <v>359</v>
      </c>
      <c r="AH364" s="2">
        <f t="shared" si="62"/>
        <v>6.2657320146596422</v>
      </c>
      <c r="AI364" s="2">
        <f t="shared" si="60"/>
        <v>8.8922578953658966E-3</v>
      </c>
      <c r="AJ364" s="3">
        <f t="shared" si="61"/>
        <v>8.8922578953625434E-3</v>
      </c>
    </row>
    <row r="365" spans="25:36" ht="17.399999999999999" x14ac:dyDescent="0.3">
      <c r="Y365" s="6"/>
      <c r="AD365" s="6"/>
      <c r="AG365" s="2">
        <v>360</v>
      </c>
      <c r="AH365" s="2">
        <f t="shared" si="62"/>
        <v>6.2831853071795862</v>
      </c>
      <c r="AI365" s="2">
        <f t="shared" si="60"/>
        <v>0</v>
      </c>
      <c r="AJ365" s="3">
        <f t="shared" si="61"/>
        <v>0</v>
      </c>
    </row>
  </sheetData>
  <mergeCells count="7">
    <mergeCell ref="AG3:AJ3"/>
    <mergeCell ref="B5:C5"/>
    <mergeCell ref="E2:I2"/>
    <mergeCell ref="K2:O2"/>
    <mergeCell ref="V2:X3"/>
    <mergeCell ref="AA2:AC3"/>
    <mergeCell ref="Q2:T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5"/>
  <sheetViews>
    <sheetView workbookViewId="0">
      <selection activeCell="N7" sqref="N7"/>
    </sheetView>
  </sheetViews>
  <sheetFormatPr defaultColWidth="9.109375" defaultRowHeight="13.2" x14ac:dyDescent="0.25"/>
  <cols>
    <col min="1" max="2" width="5.6640625" style="6" customWidth="1"/>
    <col min="3" max="3" width="9.6640625" style="6" customWidth="1"/>
    <col min="4" max="4" width="6" style="6" customWidth="1"/>
    <col min="5" max="6" width="11" style="6" customWidth="1"/>
    <col min="7" max="7" width="8.88671875" style="6" customWidth="1"/>
    <col min="8" max="8" width="8.33203125" style="6" customWidth="1"/>
    <col min="9" max="9" width="9.109375" style="6"/>
    <col min="10" max="10" width="4.109375" style="6" customWidth="1"/>
    <col min="11" max="11" width="7.33203125" style="6" customWidth="1"/>
    <col min="12" max="12" width="8.6640625" style="6" customWidth="1"/>
    <col min="13" max="13" width="7.44140625" style="6" customWidth="1"/>
    <col min="14" max="15" width="7.6640625" style="6" customWidth="1"/>
    <col min="16" max="16" width="4.109375" style="6" customWidth="1"/>
    <col min="17" max="19" width="9.109375" style="6"/>
    <col min="20" max="20" width="12.109375" style="17" customWidth="1"/>
    <col min="21" max="21" width="3.5546875" style="6" customWidth="1"/>
    <col min="22" max="24" width="9.109375" style="6"/>
    <col min="25" max="25" width="13.44140625" style="17" customWidth="1"/>
    <col min="26" max="26" width="3.33203125" style="6" customWidth="1"/>
    <col min="27" max="27" width="4.5546875" style="6" customWidth="1"/>
    <col min="28" max="31" width="9.109375" style="6"/>
    <col min="32" max="32" width="17.88671875" style="6" customWidth="1"/>
    <col min="33" max="16384" width="9.109375" style="6"/>
  </cols>
  <sheetData>
    <row r="2" spans="1:32" ht="15" customHeight="1" x14ac:dyDescent="0.35">
      <c r="A2" s="32" t="s">
        <v>34</v>
      </c>
      <c r="B2" s="33"/>
      <c r="C2" s="33"/>
      <c r="D2" s="34"/>
      <c r="E2" s="70" t="s">
        <v>23</v>
      </c>
      <c r="F2" s="70"/>
      <c r="G2" s="70"/>
      <c r="H2" s="70"/>
      <c r="I2" s="70"/>
      <c r="K2" s="73" t="s">
        <v>26</v>
      </c>
      <c r="L2" s="74"/>
      <c r="M2" s="74"/>
      <c r="N2" s="74"/>
      <c r="O2" s="75"/>
      <c r="Q2" s="76" t="s">
        <v>24</v>
      </c>
      <c r="R2" s="76"/>
      <c r="S2" s="76"/>
      <c r="T2" s="18"/>
      <c r="U2" s="16"/>
      <c r="V2" s="78" t="s">
        <v>25</v>
      </c>
      <c r="W2" s="78"/>
      <c r="X2" s="78"/>
      <c r="Y2" s="18"/>
    </row>
    <row r="3" spans="1:32" ht="16.2" x14ac:dyDescent="0.35">
      <c r="A3" s="35"/>
      <c r="B3" s="36"/>
      <c r="C3" s="36"/>
      <c r="D3" s="39"/>
      <c r="E3" s="41" t="s">
        <v>8</v>
      </c>
      <c r="F3" s="41" t="s">
        <v>41</v>
      </c>
      <c r="G3" s="14" t="s">
        <v>9</v>
      </c>
      <c r="H3" s="14" t="s">
        <v>12</v>
      </c>
      <c r="I3" s="14" t="s">
        <v>13</v>
      </c>
      <c r="J3" s="24" t="s">
        <v>29</v>
      </c>
      <c r="K3" s="25" t="s">
        <v>38</v>
      </c>
      <c r="L3" s="26" t="s">
        <v>36</v>
      </c>
      <c r="M3" s="25" t="s">
        <v>37</v>
      </c>
      <c r="N3" s="26" t="s">
        <v>28</v>
      </c>
      <c r="O3" s="25" t="s">
        <v>31</v>
      </c>
      <c r="Q3" s="77"/>
      <c r="R3" s="77"/>
      <c r="S3" s="77"/>
      <c r="T3" s="18"/>
      <c r="U3" s="16"/>
      <c r="V3" s="79"/>
      <c r="W3" s="79"/>
      <c r="X3" s="79"/>
      <c r="Y3" s="18"/>
      <c r="AB3" s="70" t="s">
        <v>30</v>
      </c>
      <c r="AC3" s="70"/>
      <c r="AD3" s="70"/>
      <c r="AE3" s="70"/>
      <c r="AF3" s="16"/>
    </row>
    <row r="4" spans="1:32" ht="28.2" x14ac:dyDescent="0.4">
      <c r="A4" s="37"/>
      <c r="B4" s="38"/>
      <c r="C4" s="38"/>
      <c r="D4" s="40"/>
      <c r="E4" s="41" t="s">
        <v>10</v>
      </c>
      <c r="F4" s="41" t="s">
        <v>40</v>
      </c>
      <c r="G4" s="14" t="s">
        <v>11</v>
      </c>
      <c r="H4" s="14" t="s">
        <v>14</v>
      </c>
      <c r="I4" s="14" t="s">
        <v>14</v>
      </c>
      <c r="K4" s="27" t="s">
        <v>14</v>
      </c>
      <c r="L4" s="28" t="s">
        <v>14</v>
      </c>
      <c r="M4" s="29" t="s">
        <v>19</v>
      </c>
      <c r="N4" s="29" t="s">
        <v>19</v>
      </c>
      <c r="O4" s="29"/>
      <c r="Q4" s="7"/>
      <c r="R4" s="7"/>
      <c r="S4" s="7" t="s">
        <v>14</v>
      </c>
      <c r="T4" s="31" t="s">
        <v>32</v>
      </c>
      <c r="U4" s="16"/>
      <c r="V4" s="7"/>
      <c r="W4" s="7"/>
      <c r="X4" s="7" t="s">
        <v>14</v>
      </c>
      <c r="Y4" s="31" t="s">
        <v>32</v>
      </c>
      <c r="AB4" s="2" t="s">
        <v>4</v>
      </c>
      <c r="AC4" s="2"/>
      <c r="AD4" s="2" t="s">
        <v>6</v>
      </c>
      <c r="AE4" s="2" t="s">
        <v>7</v>
      </c>
      <c r="AF4" s="15"/>
    </row>
    <row r="5" spans="1:32" ht="17.399999999999999" x14ac:dyDescent="0.3">
      <c r="B5" s="71" t="s">
        <v>21</v>
      </c>
      <c r="C5" s="72"/>
      <c r="D5" s="22"/>
      <c r="E5" s="14">
        <v>1000</v>
      </c>
      <c r="F5" s="14">
        <v>-7.38</v>
      </c>
      <c r="G5" s="14">
        <f>2*PI()*F5/(0.0027*0.5)*10^-5</f>
        <v>-0.34348079679248406</v>
      </c>
      <c r="H5" s="14">
        <v>0.39</v>
      </c>
      <c r="I5" s="14">
        <v>-0.36</v>
      </c>
      <c r="K5" s="30">
        <f>180-($T$6+H5)</f>
        <v>132.38496321748471</v>
      </c>
      <c r="L5" s="30">
        <f>IF(180+$Y$5+I5&gt;180,180,180+$Y$5+I5)</f>
        <v>135.58952486850845</v>
      </c>
      <c r="M5" s="30">
        <f t="shared" ref="M5:N68" si="0">$C$6*(SQRT((1+(1/$C$9))^2-($C$10/$C$9)^2)-COS(K5*PI()/180)-(1/$C$9)*SQRT(1-($C$9*SIN(K5*PI()/180)-$C$10)^2))</f>
        <v>72.729651137182884</v>
      </c>
      <c r="N5" s="30">
        <f>$C$6*(SQRT((1+(1/$C$9))^2-($C$10/$C$9)^2)-COS(L5*PI()/180)-(1/$C$9)*SQRT(1-($C$9*SIN(L5*PI()/180)-$C$10)^2))</f>
        <v>74.06283362930256</v>
      </c>
      <c r="O5" s="30">
        <f>M5/N5</f>
        <v>0.9819993048228145</v>
      </c>
      <c r="Q5" s="5" t="s">
        <v>15</v>
      </c>
      <c r="R5" s="5"/>
      <c r="S5" s="19">
        <f>S16+(S17-S16)/(R17-R16)*(1-R16)</f>
        <v>383.79106035399911</v>
      </c>
      <c r="T5" s="21">
        <f>-(360-S5)</f>
        <v>23.791060353999114</v>
      </c>
      <c r="U5" s="16"/>
      <c r="V5" s="8" t="s">
        <v>15</v>
      </c>
      <c r="W5" s="8"/>
      <c r="X5" s="20">
        <f>X21+(X22-X21)/(W22-W21)*(1-W21)</f>
        <v>135.94952486850846</v>
      </c>
      <c r="Y5" s="20">
        <f>-(180-X5)</f>
        <v>-44.050475131491538</v>
      </c>
      <c r="AB5" s="2">
        <v>0</v>
      </c>
      <c r="AC5" s="2">
        <f>AB5*PI()/180</f>
        <v>0</v>
      </c>
      <c r="AD5" s="2">
        <f t="shared" ref="AD5:AD68" si="1">$C$6*(SQRT((1+(1/$C$9))^2-($C$10/$C$9)^2)-COS(AC5)-(1/$C$9)*SQRT(1-($C$9*SIN(AC5)-$C$10)^2))</f>
        <v>-1.8429702208777599E-14</v>
      </c>
      <c r="AE5" s="3">
        <f t="shared" ref="AE5:AE68" si="2">$C$6*((1-COS(AC5))+(1/$C$9)*(1-SQRT(1-$C$9^2*SIN(AC5)^2)))</f>
        <v>0</v>
      </c>
      <c r="AF5" s="15"/>
    </row>
    <row r="6" spans="1:32" ht="17.399999999999999" x14ac:dyDescent="0.3">
      <c r="B6" s="11" t="s">
        <v>0</v>
      </c>
      <c r="C6" s="12">
        <v>41.5</v>
      </c>
      <c r="D6" s="22"/>
      <c r="E6" s="14">
        <v>1000</v>
      </c>
      <c r="F6" s="14">
        <v>34.65</v>
      </c>
      <c r="G6" s="14">
        <f t="shared" ref="G6:G69" si="3">2*PI()*F6/(0.0027*0.5)*10^-5</f>
        <v>1.6126842288427603</v>
      </c>
      <c r="H6" s="14">
        <v>0.42</v>
      </c>
      <c r="I6" s="14">
        <v>24.788</v>
      </c>
      <c r="K6" s="30">
        <f t="shared" ref="K6:K69" si="4">180-($T$6+H6)</f>
        <v>132.35496321748468</v>
      </c>
      <c r="L6" s="30">
        <f t="shared" ref="L6:L69" si="5">IF(180+$Y$5+I6&gt;180,180,180+$Y$5+I6)</f>
        <v>160.73752486850847</v>
      </c>
      <c r="M6" s="30">
        <f t="shared" si="0"/>
        <v>72.716742685868823</v>
      </c>
      <c r="N6" s="30">
        <f t="shared" si="0"/>
        <v>81.320032554196899</v>
      </c>
      <c r="O6" s="30">
        <f t="shared" ref="O6:O69" si="6">M6/N6</f>
        <v>0.89420454470927213</v>
      </c>
      <c r="Q6" s="5" t="s">
        <v>16</v>
      </c>
      <c r="R6" s="5"/>
      <c r="S6" s="19">
        <f>S119+(S120-S119)/(R120-R119)*(1-R119)</f>
        <v>587.2250367825153</v>
      </c>
      <c r="T6" s="21">
        <f>-(540-S6)</f>
        <v>47.225036782515303</v>
      </c>
      <c r="U6" s="16"/>
      <c r="V6" s="8" t="s">
        <v>16</v>
      </c>
      <c r="W6" s="8"/>
      <c r="X6" s="20">
        <f>X123+(X124-X123)/(W124-W123)*(1-W123)</f>
        <v>339.28126782654255</v>
      </c>
      <c r="Y6" s="20">
        <f>-(360-X6)</f>
        <v>-20.718732173457454</v>
      </c>
      <c r="AB6" s="2">
        <v>1</v>
      </c>
      <c r="AC6" s="2">
        <f t="shared" ref="AC6:AC69" si="7">AB6*PI()/180</f>
        <v>1.7453292519943295E-2</v>
      </c>
      <c r="AD6" s="2">
        <f t="shared" si="1"/>
        <v>8.1171486487394695E-3</v>
      </c>
      <c r="AE6" s="3">
        <f t="shared" si="2"/>
        <v>8.1171486487509048E-3</v>
      </c>
      <c r="AF6" s="15"/>
    </row>
    <row r="7" spans="1:32" ht="17.399999999999999" x14ac:dyDescent="0.3">
      <c r="B7" s="11" t="s">
        <v>1</v>
      </c>
      <c r="C7" s="12">
        <v>146</v>
      </c>
      <c r="D7" s="22"/>
      <c r="E7" s="14">
        <v>1000</v>
      </c>
      <c r="F7" s="14">
        <v>62.72</v>
      </c>
      <c r="G7" s="14">
        <f t="shared" si="3"/>
        <v>2.9191213516022496</v>
      </c>
      <c r="H7" s="14">
        <v>0.42</v>
      </c>
      <c r="I7" s="14">
        <v>36.450000000000003</v>
      </c>
      <c r="K7" s="30">
        <f t="shared" si="4"/>
        <v>132.35496321748468</v>
      </c>
      <c r="L7" s="30">
        <f t="shared" si="5"/>
        <v>172.39952486850848</v>
      </c>
      <c r="M7" s="30">
        <f t="shared" si="0"/>
        <v>72.716742685868823</v>
      </c>
      <c r="N7" s="30">
        <f t="shared" si="0"/>
        <v>82.738617108597168</v>
      </c>
      <c r="O7" s="30">
        <f t="shared" si="6"/>
        <v>0.87887307314341134</v>
      </c>
      <c r="Q7" s="7"/>
      <c r="R7" s="7"/>
      <c r="S7" s="7"/>
      <c r="U7" s="16"/>
      <c r="AB7" s="2">
        <v>2</v>
      </c>
      <c r="AC7" s="2">
        <f t="shared" si="7"/>
        <v>3.4906585039886591E-2</v>
      </c>
      <c r="AD7" s="2">
        <f t="shared" si="1"/>
        <v>3.2464613053113656E-2</v>
      </c>
      <c r="AE7" s="3">
        <f t="shared" si="2"/>
        <v>3.2464613053137803E-2</v>
      </c>
      <c r="AF7" s="15"/>
    </row>
    <row r="8" spans="1:32" ht="17.399999999999999" x14ac:dyDescent="0.3">
      <c r="B8" s="11" t="s">
        <v>3</v>
      </c>
      <c r="C8" s="12"/>
      <c r="D8" s="23"/>
      <c r="E8" s="14">
        <v>1000</v>
      </c>
      <c r="F8" s="14">
        <v>82.12</v>
      </c>
      <c r="G8" s="14">
        <f t="shared" si="3"/>
        <v>3.8220383513006491</v>
      </c>
      <c r="H8" s="14">
        <v>0.42</v>
      </c>
      <c r="I8" s="14">
        <v>43.192999999999998</v>
      </c>
      <c r="K8" s="30">
        <f t="shared" si="4"/>
        <v>132.35496321748468</v>
      </c>
      <c r="L8" s="30">
        <f t="shared" si="5"/>
        <v>179.14252486850847</v>
      </c>
      <c r="M8" s="30">
        <f t="shared" si="0"/>
        <v>72.716742685868823</v>
      </c>
      <c r="N8" s="30">
        <f t="shared" si="0"/>
        <v>82.996673556825826</v>
      </c>
      <c r="O8" s="30">
        <f t="shared" si="6"/>
        <v>0.87614044719613271</v>
      </c>
      <c r="Q8" s="4" t="s">
        <v>44</v>
      </c>
      <c r="R8" s="4" t="s">
        <v>17</v>
      </c>
      <c r="S8" s="4" t="s">
        <v>22</v>
      </c>
      <c r="T8" s="16"/>
      <c r="U8" s="16"/>
      <c r="V8" s="9" t="s">
        <v>44</v>
      </c>
      <c r="W8" s="9" t="s">
        <v>17</v>
      </c>
      <c r="X8" s="9" t="s">
        <v>18</v>
      </c>
      <c r="Y8" s="16"/>
      <c r="AB8" s="2">
        <v>3</v>
      </c>
      <c r="AC8" s="2">
        <f t="shared" si="7"/>
        <v>5.2359877559829883E-2</v>
      </c>
      <c r="AD8" s="2">
        <f t="shared" si="1"/>
        <v>7.3030451082308101E-2</v>
      </c>
      <c r="AE8" s="3">
        <f t="shared" si="2"/>
        <v>7.3030451082328141E-2</v>
      </c>
      <c r="AF8" s="15"/>
    </row>
    <row r="9" spans="1:32" ht="19.8" x14ac:dyDescent="0.4">
      <c r="B9" s="11" t="s">
        <v>2</v>
      </c>
      <c r="C9" s="12">
        <f>C6/C7</f>
        <v>0.28424657534246578</v>
      </c>
      <c r="D9" s="1"/>
      <c r="E9" s="14">
        <v>1000</v>
      </c>
      <c r="F9" s="14">
        <v>105.37</v>
      </c>
      <c r="G9" s="14">
        <f t="shared" si="3"/>
        <v>4.9041424875371336</v>
      </c>
      <c r="H9" s="14">
        <v>0.43099999999999999</v>
      </c>
      <c r="I9" s="14">
        <v>49.459000000000003</v>
      </c>
      <c r="K9" s="30">
        <f t="shared" si="4"/>
        <v>132.34396321748471</v>
      </c>
      <c r="L9" s="30">
        <f t="shared" si="5"/>
        <v>180</v>
      </c>
      <c r="M9" s="30">
        <f t="shared" si="0"/>
        <v>72.712007607386951</v>
      </c>
      <c r="N9" s="30">
        <f t="shared" si="0"/>
        <v>82.999999999999986</v>
      </c>
      <c r="O9" s="30">
        <f t="shared" si="6"/>
        <v>0.87604828442634897</v>
      </c>
      <c r="Q9" s="4" t="s">
        <v>43</v>
      </c>
      <c r="R9" s="4" t="s">
        <v>19</v>
      </c>
      <c r="S9" s="4" t="s">
        <v>20</v>
      </c>
      <c r="T9" s="16"/>
      <c r="U9" s="16"/>
      <c r="V9" s="9" t="s">
        <v>43</v>
      </c>
      <c r="W9" s="9" t="s">
        <v>19</v>
      </c>
      <c r="X9" s="9" t="s">
        <v>20</v>
      </c>
      <c r="Y9" s="16"/>
      <c r="AB9" s="2">
        <v>4</v>
      </c>
      <c r="AC9" s="2">
        <f t="shared" si="7"/>
        <v>6.9813170079773182E-2</v>
      </c>
      <c r="AD9" s="2">
        <f t="shared" si="1"/>
        <v>0.12979476750049002</v>
      </c>
      <c r="AE9" s="3">
        <f t="shared" si="2"/>
        <v>0.12979476750051477</v>
      </c>
      <c r="AF9" s="15"/>
    </row>
    <row r="10" spans="1:32" ht="17.399999999999999" x14ac:dyDescent="0.3">
      <c r="B10" s="11" t="s">
        <v>5</v>
      </c>
      <c r="C10" s="13">
        <f>C8/C7</f>
        <v>0</v>
      </c>
      <c r="D10" s="1"/>
      <c r="E10" s="14">
        <v>1000</v>
      </c>
      <c r="F10" s="14">
        <v>136.66</v>
      </c>
      <c r="G10" s="14">
        <f t="shared" si="3"/>
        <v>6.3604452154012021</v>
      </c>
      <c r="H10" s="14">
        <v>-25.916</v>
      </c>
      <c r="I10" s="14">
        <v>10.005000000000001</v>
      </c>
      <c r="K10" s="30">
        <f t="shared" si="4"/>
        <v>158.69096321748469</v>
      </c>
      <c r="L10" s="30">
        <f t="shared" si="5"/>
        <v>145.95452486850846</v>
      </c>
      <c r="M10" s="30">
        <f t="shared" si="0"/>
        <v>80.943791475597251</v>
      </c>
      <c r="N10" s="30">
        <f t="shared" si="0"/>
        <v>77.747147544893352</v>
      </c>
      <c r="O10" s="30">
        <f t="shared" si="6"/>
        <v>1.0411158998323131</v>
      </c>
      <c r="Q10" s="4">
        <v>0</v>
      </c>
      <c r="R10" s="4">
        <f>Q10*25.4</f>
        <v>0</v>
      </c>
      <c r="S10" s="4">
        <v>370</v>
      </c>
      <c r="T10" s="16"/>
      <c r="U10" s="16"/>
      <c r="V10" s="10">
        <v>0</v>
      </c>
      <c r="W10" s="10">
        <f>V10*25.4</f>
        <v>0</v>
      </c>
      <c r="X10" s="10">
        <v>112</v>
      </c>
      <c r="Y10" s="16"/>
      <c r="AB10" s="2">
        <v>5</v>
      </c>
      <c r="AC10" s="2">
        <f t="shared" si="7"/>
        <v>8.7266462599716474E-2</v>
      </c>
      <c r="AD10" s="2">
        <f t="shared" si="1"/>
        <v>0.20272972644025189</v>
      </c>
      <c r="AE10" s="3">
        <f t="shared" si="2"/>
        <v>0.20272972644026313</v>
      </c>
      <c r="AF10" s="15"/>
    </row>
    <row r="11" spans="1:32" ht="17.399999999999999" x14ac:dyDescent="0.3">
      <c r="B11" s="1"/>
      <c r="C11" s="1"/>
      <c r="D11" s="1"/>
      <c r="E11" s="14">
        <v>1000</v>
      </c>
      <c r="F11" s="14">
        <v>154.01</v>
      </c>
      <c r="G11" s="14">
        <f t="shared" si="3"/>
        <v>7.1679508826572453</v>
      </c>
      <c r="H11" s="14">
        <v>-32.500999999999998</v>
      </c>
      <c r="I11" s="14">
        <v>9.9109999999999996</v>
      </c>
      <c r="K11" s="30">
        <f t="shared" si="4"/>
        <v>165.2759632174847</v>
      </c>
      <c r="L11" s="30">
        <f t="shared" si="5"/>
        <v>145.86052486850846</v>
      </c>
      <c r="M11" s="30">
        <f t="shared" si="0"/>
        <v>82.018702272372337</v>
      </c>
      <c r="N11" s="30">
        <f t="shared" si="0"/>
        <v>77.718083478131945</v>
      </c>
      <c r="O11" s="30">
        <f t="shared" si="6"/>
        <v>1.0553361405965509</v>
      </c>
      <c r="Q11" s="4">
        <v>2.9229999999999998E-3</v>
      </c>
      <c r="R11" s="4">
        <f t="shared" ref="R11:R74" si="8">Q11*25.4</f>
        <v>7.4244199999999996E-2</v>
      </c>
      <c r="S11" s="4">
        <v>372</v>
      </c>
      <c r="T11" s="16"/>
      <c r="U11" s="16"/>
      <c r="V11" s="9">
        <v>5.8E-4</v>
      </c>
      <c r="W11" s="10">
        <f t="shared" ref="W11:W74" si="9">V11*25.4</f>
        <v>1.4731999999999999E-2</v>
      </c>
      <c r="X11" s="9">
        <v>114</v>
      </c>
      <c r="Y11" s="16"/>
      <c r="AB11" s="2">
        <v>6</v>
      </c>
      <c r="AC11" s="2">
        <f t="shared" si="7"/>
        <v>0.10471975511965977</v>
      </c>
      <c r="AD11" s="2">
        <f t="shared" si="1"/>
        <v>0.29179956886418301</v>
      </c>
      <c r="AE11" s="3">
        <f t="shared" si="2"/>
        <v>0.29179956886421066</v>
      </c>
      <c r="AF11" s="15"/>
    </row>
    <row r="12" spans="1:32" ht="17.399999999999999" x14ac:dyDescent="0.3">
      <c r="B12" s="1"/>
      <c r="C12" s="1"/>
      <c r="D12" s="1"/>
      <c r="E12" s="14">
        <v>1000</v>
      </c>
      <c r="F12" s="14">
        <v>182.76</v>
      </c>
      <c r="G12" s="14">
        <f t="shared" si="3"/>
        <v>8.5060366425195628</v>
      </c>
      <c r="H12" s="14">
        <v>-33.938000000000002</v>
      </c>
      <c r="I12" s="14">
        <v>9.8140000000000001</v>
      </c>
      <c r="K12" s="30">
        <f t="shared" si="4"/>
        <v>166.71296321748468</v>
      </c>
      <c r="L12" s="30">
        <f t="shared" si="5"/>
        <v>145.76352486850845</v>
      </c>
      <c r="M12" s="30">
        <f t="shared" si="0"/>
        <v>82.200963407717069</v>
      </c>
      <c r="N12" s="30">
        <f t="shared" si="0"/>
        <v>77.688007991581685</v>
      </c>
      <c r="O12" s="30">
        <f t="shared" si="6"/>
        <v>1.058090759858644</v>
      </c>
      <c r="Q12" s="4">
        <v>7.2259999999999998E-3</v>
      </c>
      <c r="R12" s="4">
        <f t="shared" si="8"/>
        <v>0.18354039999999999</v>
      </c>
      <c r="S12" s="4">
        <v>374</v>
      </c>
      <c r="T12" s="16"/>
      <c r="U12" s="16"/>
      <c r="V12" s="9">
        <v>3.7599999999999998E-4</v>
      </c>
      <c r="W12" s="10">
        <f t="shared" si="9"/>
        <v>9.5503999999999988E-3</v>
      </c>
      <c r="X12" s="9">
        <v>116</v>
      </c>
      <c r="Y12" s="16"/>
      <c r="AB12" s="2">
        <v>7</v>
      </c>
      <c r="AC12" s="2">
        <f t="shared" si="7"/>
        <v>0.12217304763960307</v>
      </c>
      <c r="AD12" s="2">
        <f t="shared" si="1"/>
        <v>0.39696063501479006</v>
      </c>
      <c r="AE12" s="3">
        <f t="shared" si="2"/>
        <v>0.39696063501480844</v>
      </c>
      <c r="AF12" s="15"/>
    </row>
    <row r="13" spans="1:32" ht="17.399999999999999" x14ac:dyDescent="0.3">
      <c r="B13" s="1"/>
      <c r="C13" s="1"/>
      <c r="D13" s="1"/>
      <c r="E13" s="14">
        <v>1000</v>
      </c>
      <c r="F13" s="14">
        <v>217.86</v>
      </c>
      <c r="G13" s="14">
        <f t="shared" si="3"/>
        <v>10.139664822386257</v>
      </c>
      <c r="H13" s="14">
        <v>-41.406999999999996</v>
      </c>
      <c r="I13" s="14">
        <v>9.7949999999999999</v>
      </c>
      <c r="K13" s="30">
        <f t="shared" si="4"/>
        <v>174.18196321748468</v>
      </c>
      <c r="L13" s="30">
        <f t="shared" si="5"/>
        <v>145.74452486850845</v>
      </c>
      <c r="M13" s="30">
        <f t="shared" si="0"/>
        <v>82.846847429605901</v>
      </c>
      <c r="N13" s="30">
        <f t="shared" si="0"/>
        <v>77.682106943452638</v>
      </c>
      <c r="O13" s="30">
        <f t="shared" si="6"/>
        <v>1.0664855870852326</v>
      </c>
      <c r="Q13" s="4">
        <v>1.2395E-2</v>
      </c>
      <c r="R13" s="4">
        <f t="shared" si="8"/>
        <v>0.31483299999999997</v>
      </c>
      <c r="S13" s="4">
        <v>376</v>
      </c>
      <c r="T13" s="16"/>
      <c r="U13" s="16"/>
      <c r="V13" s="9">
        <v>1.142E-3</v>
      </c>
      <c r="W13" s="10">
        <f t="shared" si="9"/>
        <v>2.9006799999999999E-2</v>
      </c>
      <c r="X13" s="9">
        <v>118</v>
      </c>
      <c r="Y13" s="16"/>
      <c r="AB13" s="2">
        <v>8</v>
      </c>
      <c r="AC13" s="2">
        <f t="shared" si="7"/>
        <v>0.13962634015954636</v>
      </c>
      <c r="AD13" s="2">
        <f t="shared" si="1"/>
        <v>0.51816139185094223</v>
      </c>
      <c r="AE13" s="3">
        <f t="shared" si="2"/>
        <v>0.51816139185094257</v>
      </c>
      <c r="AF13" s="15"/>
    </row>
    <row r="14" spans="1:32" ht="17.399999999999999" x14ac:dyDescent="0.3">
      <c r="B14" s="1"/>
      <c r="C14" s="1"/>
      <c r="D14" s="1"/>
      <c r="E14" s="14">
        <v>1000</v>
      </c>
      <c r="F14" s="14">
        <v>232.08</v>
      </c>
      <c r="G14" s="14">
        <f t="shared" si="3"/>
        <v>10.801493674742508</v>
      </c>
      <c r="H14" s="14">
        <v>-41.91</v>
      </c>
      <c r="I14" s="14">
        <v>9.8320000000000007</v>
      </c>
      <c r="K14" s="30">
        <f t="shared" si="4"/>
        <v>174.68496321748469</v>
      </c>
      <c r="L14" s="30">
        <f t="shared" si="5"/>
        <v>145.78152486850846</v>
      </c>
      <c r="M14" s="30">
        <f t="shared" si="0"/>
        <v>82.872186077316542</v>
      </c>
      <c r="N14" s="30">
        <f t="shared" si="0"/>
        <v>77.693595444552827</v>
      </c>
      <c r="O14" s="30">
        <f t="shared" si="6"/>
        <v>1.0666540221640211</v>
      </c>
      <c r="Q14" s="4">
        <v>1.8293E-2</v>
      </c>
      <c r="R14" s="4">
        <f t="shared" si="8"/>
        <v>0.46464220000000001</v>
      </c>
      <c r="S14" s="4">
        <v>378</v>
      </c>
      <c r="T14" s="16"/>
      <c r="U14" s="16"/>
      <c r="V14" s="9">
        <v>2.6649999999999998E-3</v>
      </c>
      <c r="W14" s="10">
        <f t="shared" si="9"/>
        <v>6.7690999999999987E-2</v>
      </c>
      <c r="X14" s="9">
        <v>120</v>
      </c>
      <c r="Y14" s="16"/>
      <c r="AB14" s="2">
        <v>9</v>
      </c>
      <c r="AC14" s="2">
        <f t="shared" si="7"/>
        <v>0.15707963267948966</v>
      </c>
      <c r="AD14" s="2">
        <f t="shared" si="1"/>
        <v>0.65534246547004837</v>
      </c>
      <c r="AE14" s="3">
        <f t="shared" si="2"/>
        <v>0.65534246547006192</v>
      </c>
      <c r="AF14" s="15"/>
    </row>
    <row r="15" spans="1:32" ht="17.399999999999999" x14ac:dyDescent="0.3">
      <c r="B15" s="1"/>
      <c r="C15" s="1"/>
      <c r="D15" s="1"/>
      <c r="E15" s="14">
        <v>1250</v>
      </c>
      <c r="F15" s="14">
        <v>-10.72</v>
      </c>
      <c r="G15" s="14">
        <f t="shared" si="3"/>
        <v>-0.49893145550344575</v>
      </c>
      <c r="H15" s="14">
        <v>0.375</v>
      </c>
      <c r="I15" s="14">
        <v>-0.48399999999999999</v>
      </c>
      <c r="K15" s="30">
        <f t="shared" si="4"/>
        <v>132.3999632174847</v>
      </c>
      <c r="L15" s="30">
        <f t="shared" si="5"/>
        <v>135.46552486850845</v>
      </c>
      <c r="M15" s="30">
        <f t="shared" si="0"/>
        <v>72.736102399705587</v>
      </c>
      <c r="N15" s="30">
        <f t="shared" si="0"/>
        <v>74.012935914539625</v>
      </c>
      <c r="O15" s="30">
        <f t="shared" si="6"/>
        <v>0.98274850877002962</v>
      </c>
      <c r="Q15" s="4">
        <v>2.4819999999999998E-2</v>
      </c>
      <c r="R15" s="4">
        <f t="shared" si="8"/>
        <v>0.63042799999999988</v>
      </c>
      <c r="S15" s="4">
        <v>380</v>
      </c>
      <c r="T15" s="16"/>
      <c r="U15" s="16"/>
      <c r="V15" s="9">
        <v>4.9449999999999997E-3</v>
      </c>
      <c r="W15" s="10">
        <f t="shared" si="9"/>
        <v>0.12560299999999999</v>
      </c>
      <c r="X15" s="9">
        <v>122</v>
      </c>
      <c r="Y15" s="16"/>
      <c r="AB15" s="2">
        <v>10</v>
      </c>
      <c r="AC15" s="2">
        <f t="shared" si="7"/>
        <v>0.17453292519943295</v>
      </c>
      <c r="AD15" s="2">
        <f t="shared" si="1"/>
        <v>0.8084366785139574</v>
      </c>
      <c r="AE15" s="3">
        <f t="shared" si="2"/>
        <v>0.80843667851397139</v>
      </c>
      <c r="AF15" s="15"/>
    </row>
    <row r="16" spans="1:32" ht="17.399999999999999" x14ac:dyDescent="0.3">
      <c r="B16" s="1"/>
      <c r="C16" s="1"/>
      <c r="D16" s="1"/>
      <c r="E16" s="14">
        <v>1250</v>
      </c>
      <c r="F16" s="14">
        <v>32.51</v>
      </c>
      <c r="G16" s="14">
        <f t="shared" si="3"/>
        <v>1.5130841061956175</v>
      </c>
      <c r="H16" s="14">
        <v>0.39</v>
      </c>
      <c r="I16" s="14">
        <v>-0.63400000000000001</v>
      </c>
      <c r="K16" s="30">
        <f t="shared" si="4"/>
        <v>132.38496321748471</v>
      </c>
      <c r="L16" s="30">
        <f t="shared" si="5"/>
        <v>135.31552486850848</v>
      </c>
      <c r="M16" s="30">
        <f t="shared" si="0"/>
        <v>72.729651137182884</v>
      </c>
      <c r="N16" s="30">
        <f t="shared" si="0"/>
        <v>73.95239340733977</v>
      </c>
      <c r="O16" s="30">
        <f t="shared" si="6"/>
        <v>0.98346581883534379</v>
      </c>
      <c r="Q16" s="4">
        <v>3.2032999999999999E-2</v>
      </c>
      <c r="R16" s="4">
        <f t="shared" si="8"/>
        <v>0.81363819999999998</v>
      </c>
      <c r="S16" s="4">
        <v>382</v>
      </c>
      <c r="T16" s="16"/>
      <c r="U16" s="16"/>
      <c r="V16" s="9">
        <v>8.0079999999999995E-3</v>
      </c>
      <c r="W16" s="10">
        <f t="shared" si="9"/>
        <v>0.20340319999999998</v>
      </c>
      <c r="X16" s="9">
        <v>124</v>
      </c>
      <c r="Y16" s="16"/>
      <c r="AB16" s="2">
        <v>11</v>
      </c>
      <c r="AC16" s="2">
        <f t="shared" si="7"/>
        <v>0.19198621771937624</v>
      </c>
      <c r="AD16" s="2">
        <f t="shared" si="1"/>
        <v>0.97736909255605697</v>
      </c>
      <c r="AE16" s="3">
        <f t="shared" si="2"/>
        <v>0.97736909255606941</v>
      </c>
      <c r="AF16" s="15"/>
    </row>
    <row r="17" spans="2:32" ht="17.399999999999999" x14ac:dyDescent="0.3">
      <c r="B17" s="1"/>
      <c r="C17" s="1"/>
      <c r="D17" s="1"/>
      <c r="E17" s="14">
        <v>1250</v>
      </c>
      <c r="F17" s="14">
        <v>57.23</v>
      </c>
      <c r="G17" s="14">
        <f t="shared" si="3"/>
        <v>2.6636051491102792</v>
      </c>
      <c r="H17" s="14">
        <v>0.41199999999999998</v>
      </c>
      <c r="I17" s="14">
        <v>38.722000000000001</v>
      </c>
      <c r="K17" s="30">
        <f t="shared" si="4"/>
        <v>132.36296321748469</v>
      </c>
      <c r="L17" s="30">
        <f t="shared" si="5"/>
        <v>174.67152486850847</v>
      </c>
      <c r="M17" s="30">
        <f t="shared" si="0"/>
        <v>72.720185712124774</v>
      </c>
      <c r="N17" s="30">
        <f t="shared" si="0"/>
        <v>82.871538896423147</v>
      </c>
      <c r="O17" s="30">
        <f t="shared" si="6"/>
        <v>0.87750495140453433</v>
      </c>
      <c r="Q17" s="4">
        <v>4.0225999999999998E-2</v>
      </c>
      <c r="R17" s="4">
        <f t="shared" si="8"/>
        <v>1.0217403999999999</v>
      </c>
      <c r="S17" s="4">
        <v>384</v>
      </c>
      <c r="T17" s="16"/>
      <c r="U17" s="16"/>
      <c r="V17" s="9">
        <v>1.1701E-2</v>
      </c>
      <c r="W17" s="10">
        <f t="shared" si="9"/>
        <v>0.29720539999999995</v>
      </c>
      <c r="X17" s="9">
        <v>126</v>
      </c>
      <c r="Y17" s="16"/>
      <c r="AB17" s="2">
        <v>12</v>
      </c>
      <c r="AC17" s="2">
        <f t="shared" si="7"/>
        <v>0.20943951023931953</v>
      </c>
      <c r="AD17" s="2">
        <f t="shared" si="1"/>
        <v>1.1620570554670457</v>
      </c>
      <c r="AE17" s="3">
        <f t="shared" si="2"/>
        <v>1.1620570554670564</v>
      </c>
      <c r="AF17" s="15"/>
    </row>
    <row r="18" spans="2:32" ht="17.399999999999999" x14ac:dyDescent="0.3">
      <c r="B18" s="1"/>
      <c r="C18" s="1"/>
      <c r="D18" s="1"/>
      <c r="E18" s="14">
        <v>1250</v>
      </c>
      <c r="F18" s="14">
        <v>76.36</v>
      </c>
      <c r="G18" s="14">
        <f t="shared" si="3"/>
        <v>3.5539557781943198</v>
      </c>
      <c r="H18" s="14">
        <v>0.435</v>
      </c>
      <c r="I18" s="14">
        <v>45.116</v>
      </c>
      <c r="K18" s="30">
        <f t="shared" si="4"/>
        <v>132.33996321748469</v>
      </c>
      <c r="L18" s="30">
        <f t="shared" si="5"/>
        <v>180</v>
      </c>
      <c r="M18" s="30">
        <f t="shared" si="0"/>
        <v>72.710285497311617</v>
      </c>
      <c r="N18" s="30">
        <f t="shared" si="0"/>
        <v>82.999999999999986</v>
      </c>
      <c r="O18" s="30">
        <f t="shared" si="6"/>
        <v>0.87602753611218831</v>
      </c>
      <c r="Q18" s="4">
        <v>4.8614999999999998E-2</v>
      </c>
      <c r="R18" s="4">
        <f t="shared" si="8"/>
        <v>1.2348209999999999</v>
      </c>
      <c r="S18" s="4">
        <v>386</v>
      </c>
      <c r="T18" s="16"/>
      <c r="U18" s="16"/>
      <c r="V18" s="9">
        <v>1.6088000000000002E-2</v>
      </c>
      <c r="W18" s="10">
        <f t="shared" si="9"/>
        <v>0.40863520000000003</v>
      </c>
      <c r="X18" s="9">
        <v>128</v>
      </c>
      <c r="Y18" s="16"/>
      <c r="AB18" s="2">
        <v>13</v>
      </c>
      <c r="AC18" s="2">
        <f t="shared" si="7"/>
        <v>0.22689280275926285</v>
      </c>
      <c r="AD18" s="2">
        <f t="shared" si="1"/>
        <v>1.3624102537551954</v>
      </c>
      <c r="AE18" s="3">
        <f t="shared" si="2"/>
        <v>1.3624102537552096</v>
      </c>
      <c r="AF18" s="15"/>
    </row>
    <row r="19" spans="2:32" ht="17.399999999999999" x14ac:dyDescent="0.3">
      <c r="E19" s="14">
        <v>1250</v>
      </c>
      <c r="F19" s="14">
        <v>96.6</v>
      </c>
      <c r="G19" s="14">
        <f t="shared" si="3"/>
        <v>4.495968153137393</v>
      </c>
      <c r="H19" s="14">
        <v>0.44600000000000001</v>
      </c>
      <c r="I19" s="14">
        <v>49.451000000000001</v>
      </c>
      <c r="K19" s="30">
        <f t="shared" si="4"/>
        <v>132.3289632174847</v>
      </c>
      <c r="L19" s="30">
        <f t="shared" si="5"/>
        <v>180</v>
      </c>
      <c r="M19" s="30">
        <f t="shared" si="0"/>
        <v>72.705548970403925</v>
      </c>
      <c r="N19" s="30">
        <f t="shared" si="0"/>
        <v>82.999999999999986</v>
      </c>
      <c r="O19" s="30">
        <f t="shared" si="6"/>
        <v>0.875970469522939</v>
      </c>
      <c r="Q19" s="4">
        <v>5.7446999999999998E-2</v>
      </c>
      <c r="R19" s="4">
        <f t="shared" si="8"/>
        <v>1.4591537999999999</v>
      </c>
      <c r="S19" s="4">
        <v>388</v>
      </c>
      <c r="T19" s="16"/>
      <c r="U19" s="16"/>
      <c r="V19" s="9">
        <v>2.1402999999999998E-2</v>
      </c>
      <c r="W19" s="10">
        <f t="shared" si="9"/>
        <v>0.5436361999999999</v>
      </c>
      <c r="X19" s="9">
        <v>130</v>
      </c>
      <c r="Y19" s="16"/>
      <c r="AB19" s="2">
        <v>14</v>
      </c>
      <c r="AC19" s="2">
        <f t="shared" si="7"/>
        <v>0.24434609527920614</v>
      </c>
      <c r="AD19" s="2">
        <f t="shared" si="1"/>
        <v>1.5783307698769193</v>
      </c>
      <c r="AE19" s="3">
        <f t="shared" si="2"/>
        <v>1.5783307698769318</v>
      </c>
      <c r="AF19" s="15"/>
    </row>
    <row r="20" spans="2:32" ht="17.399999999999999" x14ac:dyDescent="0.3">
      <c r="E20" s="14">
        <v>1250</v>
      </c>
      <c r="F20" s="14">
        <v>132.21</v>
      </c>
      <c r="G20" s="14">
        <f t="shared" si="3"/>
        <v>6.1533328108312091</v>
      </c>
      <c r="H20" s="14">
        <v>0.40100000000000002</v>
      </c>
      <c r="I20" s="14">
        <v>34.087000000000003</v>
      </c>
      <c r="K20" s="30">
        <f t="shared" si="4"/>
        <v>132.37396321748469</v>
      </c>
      <c r="L20" s="30">
        <f t="shared" si="5"/>
        <v>170.03652486850848</v>
      </c>
      <c r="M20" s="30">
        <f t="shared" si="0"/>
        <v>72.724918955810509</v>
      </c>
      <c r="N20" s="30">
        <f t="shared" si="0"/>
        <v>82.550780524821278</v>
      </c>
      <c r="O20" s="30">
        <f t="shared" si="6"/>
        <v>0.88097191199716951</v>
      </c>
      <c r="Q20" s="4">
        <v>6.6927E-2</v>
      </c>
      <c r="R20" s="4">
        <f t="shared" si="8"/>
        <v>1.6999457999999998</v>
      </c>
      <c r="S20" s="4">
        <v>390</v>
      </c>
      <c r="T20" s="16"/>
      <c r="U20" s="16"/>
      <c r="V20" s="9">
        <v>2.7016999999999999E-2</v>
      </c>
      <c r="W20" s="10">
        <f t="shared" si="9"/>
        <v>0.68623179999999995</v>
      </c>
      <c r="X20" s="9">
        <v>132</v>
      </c>
      <c r="Y20" s="16"/>
      <c r="AB20" s="2">
        <v>15</v>
      </c>
      <c r="AC20" s="2">
        <f t="shared" si="7"/>
        <v>0.26179938779914941</v>
      </c>
      <c r="AD20" s="2">
        <f t="shared" si="1"/>
        <v>1.8097131445116024</v>
      </c>
      <c r="AE20" s="3">
        <f t="shared" si="2"/>
        <v>1.8097131445116128</v>
      </c>
      <c r="AF20" s="15"/>
    </row>
    <row r="21" spans="2:32" ht="17.399999999999999" x14ac:dyDescent="0.3">
      <c r="E21" s="14">
        <v>1250</v>
      </c>
      <c r="F21" s="14">
        <v>154.63</v>
      </c>
      <c r="G21" s="14">
        <f t="shared" si="3"/>
        <v>7.1968069929568852</v>
      </c>
      <c r="H21" s="14">
        <v>-7.3879999999999999</v>
      </c>
      <c r="I21" s="14">
        <v>21.773</v>
      </c>
      <c r="K21" s="30">
        <f t="shared" si="4"/>
        <v>140.1629632174847</v>
      </c>
      <c r="L21" s="30">
        <f t="shared" si="5"/>
        <v>157.72252486850846</v>
      </c>
      <c r="M21" s="30">
        <f t="shared" si="0"/>
        <v>75.807438314114748</v>
      </c>
      <c r="N21" s="30">
        <f t="shared" si="0"/>
        <v>80.752490567338555</v>
      </c>
      <c r="O21" s="30">
        <f t="shared" si="6"/>
        <v>0.93876285154201922</v>
      </c>
      <c r="Q21" s="4">
        <v>7.6505000000000004E-2</v>
      </c>
      <c r="R21" s="4">
        <f t="shared" si="8"/>
        <v>1.943227</v>
      </c>
      <c r="S21" s="4">
        <v>392</v>
      </c>
      <c r="T21" s="16"/>
      <c r="U21" s="16"/>
      <c r="V21" s="9">
        <v>3.2923000000000001E-2</v>
      </c>
      <c r="W21" s="10">
        <f t="shared" si="9"/>
        <v>0.83624419999999999</v>
      </c>
      <c r="X21" s="9">
        <v>134</v>
      </c>
      <c r="Y21" s="16"/>
      <c r="AB21" s="2">
        <v>16</v>
      </c>
      <c r="AC21" s="2">
        <f t="shared" si="7"/>
        <v>0.27925268031909273</v>
      </c>
      <c r="AD21" s="2">
        <f t="shared" si="1"/>
        <v>2.0564444437941685</v>
      </c>
      <c r="AE21" s="3">
        <f t="shared" si="2"/>
        <v>2.0564444437941853</v>
      </c>
      <c r="AF21" s="15"/>
    </row>
    <row r="22" spans="2:32" ht="17.399999999999999" x14ac:dyDescent="0.3">
      <c r="E22" s="14">
        <v>1250</v>
      </c>
      <c r="F22" s="14">
        <v>183.22</v>
      </c>
      <c r="G22" s="14">
        <f t="shared" si="3"/>
        <v>8.5274460146773627</v>
      </c>
      <c r="H22" s="14">
        <v>-33.097000000000001</v>
      </c>
      <c r="I22" s="14">
        <v>9.8249999999999993</v>
      </c>
      <c r="K22" s="30">
        <f t="shared" si="4"/>
        <v>165.8719632174847</v>
      </c>
      <c r="L22" s="30">
        <f t="shared" si="5"/>
        <v>145.77452486850845</v>
      </c>
      <c r="M22" s="30">
        <f t="shared" si="0"/>
        <v>82.096568686988974</v>
      </c>
      <c r="N22" s="30">
        <f t="shared" si="0"/>
        <v>77.691422894606688</v>
      </c>
      <c r="O22" s="30">
        <f t="shared" si="6"/>
        <v>1.0567005420708815</v>
      </c>
      <c r="Q22" s="4">
        <v>8.6335999999999996E-2</v>
      </c>
      <c r="R22" s="4">
        <f t="shared" si="8"/>
        <v>2.1929344</v>
      </c>
      <c r="S22" s="4">
        <v>394</v>
      </c>
      <c r="T22" s="16"/>
      <c r="U22" s="16"/>
      <c r="V22" s="9">
        <v>3.9537000000000003E-2</v>
      </c>
      <c r="W22" s="10">
        <f t="shared" si="9"/>
        <v>1.0042397999999999</v>
      </c>
      <c r="X22" s="9">
        <v>136</v>
      </c>
      <c r="Y22" s="16"/>
      <c r="AB22" s="2">
        <v>17</v>
      </c>
      <c r="AC22" s="2">
        <f t="shared" si="7"/>
        <v>0.29670597283903605</v>
      </c>
      <c r="AD22" s="2">
        <f t="shared" si="1"/>
        <v>2.3184043314970726</v>
      </c>
      <c r="AE22" s="3">
        <f t="shared" si="2"/>
        <v>2.3184043314971037</v>
      </c>
      <c r="AF22" s="15"/>
    </row>
    <row r="23" spans="2:32" ht="17.399999999999999" x14ac:dyDescent="0.3">
      <c r="E23" s="14">
        <v>1250</v>
      </c>
      <c r="F23" s="14">
        <v>233.57</v>
      </c>
      <c r="G23" s="14">
        <f t="shared" si="3"/>
        <v>10.870841423688413</v>
      </c>
      <c r="H23" s="14">
        <v>-41.500999999999998</v>
      </c>
      <c r="I23" s="14">
        <v>9.5180000000000007</v>
      </c>
      <c r="K23" s="30">
        <f t="shared" si="4"/>
        <v>174.2759632174847</v>
      </c>
      <c r="L23" s="30">
        <f t="shared" si="5"/>
        <v>145.46752486850846</v>
      </c>
      <c r="M23" s="30">
        <f t="shared" si="0"/>
        <v>82.851756696513931</v>
      </c>
      <c r="N23" s="30">
        <f t="shared" si="0"/>
        <v>77.595704894186241</v>
      </c>
      <c r="O23" s="30">
        <f t="shared" si="6"/>
        <v>1.06773637547974</v>
      </c>
      <c r="Q23" s="4">
        <v>9.6420000000000006E-2</v>
      </c>
      <c r="R23" s="4">
        <f t="shared" si="8"/>
        <v>2.449068</v>
      </c>
      <c r="S23" s="4">
        <v>396</v>
      </c>
      <c r="T23" s="16"/>
      <c r="U23" s="16"/>
      <c r="V23" s="9">
        <v>4.7010999999999997E-2</v>
      </c>
      <c r="W23" s="10">
        <f t="shared" si="9"/>
        <v>1.1940793999999999</v>
      </c>
      <c r="X23" s="9">
        <v>138</v>
      </c>
      <c r="Y23" s="16"/>
      <c r="AB23" s="2">
        <v>18</v>
      </c>
      <c r="AC23" s="2">
        <f t="shared" si="7"/>
        <v>0.31415926535897931</v>
      </c>
      <c r="AD23" s="2">
        <f t="shared" si="1"/>
        <v>2.5954651461517866</v>
      </c>
      <c r="AE23" s="3">
        <f t="shared" si="2"/>
        <v>2.5954651461518079</v>
      </c>
      <c r="AF23" s="15"/>
    </row>
    <row r="24" spans="2:32" ht="17.399999999999999" x14ac:dyDescent="0.3">
      <c r="E24" s="14">
        <v>1250</v>
      </c>
      <c r="F24" s="14">
        <v>282.36</v>
      </c>
      <c r="G24" s="14">
        <f t="shared" si="3"/>
        <v>13.141631135816505</v>
      </c>
      <c r="H24" s="14">
        <v>-45.921999999999997</v>
      </c>
      <c r="I24" s="14">
        <v>9.4120000000000008</v>
      </c>
      <c r="K24" s="30">
        <f t="shared" si="4"/>
        <v>178.69696321748469</v>
      </c>
      <c r="L24" s="30">
        <f t="shared" si="5"/>
        <v>145.36152486850847</v>
      </c>
      <c r="M24" s="30">
        <f t="shared" si="0"/>
        <v>82.992318405085769</v>
      </c>
      <c r="N24" s="30">
        <f t="shared" si="0"/>
        <v>77.562457629758129</v>
      </c>
      <c r="O24" s="30">
        <f t="shared" si="6"/>
        <v>1.0700063012604231</v>
      </c>
      <c r="Q24" s="4">
        <v>0.10630000000000001</v>
      </c>
      <c r="R24" s="4">
        <f t="shared" si="8"/>
        <v>2.7000199999999999</v>
      </c>
      <c r="S24" s="4">
        <v>398</v>
      </c>
      <c r="T24" s="16"/>
      <c r="U24" s="16"/>
      <c r="V24" s="9">
        <v>5.5620000000000003E-2</v>
      </c>
      <c r="W24" s="10">
        <f t="shared" si="9"/>
        <v>1.4127479999999999</v>
      </c>
      <c r="X24" s="9">
        <v>140</v>
      </c>
      <c r="Y24" s="16"/>
      <c r="AB24" s="2">
        <v>19</v>
      </c>
      <c r="AC24" s="2">
        <f t="shared" si="7"/>
        <v>0.33161255787892258</v>
      </c>
      <c r="AD24" s="2">
        <f t="shared" si="1"/>
        <v>2.8874919830984602</v>
      </c>
      <c r="AE24" s="3">
        <f t="shared" si="2"/>
        <v>2.8874919830984784</v>
      </c>
      <c r="AF24" s="15"/>
    </row>
    <row r="25" spans="2:32" ht="17.399999999999999" x14ac:dyDescent="0.3">
      <c r="E25" s="14">
        <v>1250</v>
      </c>
      <c r="F25" s="14">
        <v>291.14</v>
      </c>
      <c r="G25" s="14">
        <f t="shared" si="3"/>
        <v>13.550270891350108</v>
      </c>
      <c r="H25" s="14">
        <v>-49.646000000000001</v>
      </c>
      <c r="I25" s="14">
        <v>9.4090000000000007</v>
      </c>
      <c r="K25" s="30">
        <f t="shared" si="4"/>
        <v>182.42096321748471</v>
      </c>
      <c r="L25" s="30">
        <f t="shared" si="5"/>
        <v>145.35852486850845</v>
      </c>
      <c r="M25" s="30">
        <f t="shared" si="0"/>
        <v>82.973483341978465</v>
      </c>
      <c r="N25" s="30">
        <f t="shared" si="0"/>
        <v>77.561515190296134</v>
      </c>
      <c r="O25" s="30">
        <f t="shared" si="6"/>
        <v>1.0697764624427997</v>
      </c>
      <c r="Q25" s="4">
        <v>0.118065</v>
      </c>
      <c r="R25" s="4">
        <f t="shared" si="8"/>
        <v>2.9988509999999997</v>
      </c>
      <c r="S25" s="4">
        <v>400</v>
      </c>
      <c r="T25" s="16"/>
      <c r="U25" s="16"/>
      <c r="V25" s="9">
        <v>6.4870999999999998E-2</v>
      </c>
      <c r="W25" s="10">
        <f t="shared" si="9"/>
        <v>1.6477233999999998</v>
      </c>
      <c r="X25" s="9">
        <v>142</v>
      </c>
      <c r="Y25" s="16"/>
      <c r="AB25" s="2">
        <v>20</v>
      </c>
      <c r="AC25" s="2">
        <f t="shared" si="7"/>
        <v>0.3490658503988659</v>
      </c>
      <c r="AD25" s="2">
        <f t="shared" si="1"/>
        <v>3.1943427814502101</v>
      </c>
      <c r="AE25" s="3">
        <f t="shared" si="2"/>
        <v>3.1943427814502212</v>
      </c>
      <c r="AF25" s="15"/>
    </row>
    <row r="26" spans="2:32" ht="17.399999999999999" x14ac:dyDescent="0.3">
      <c r="E26" s="14">
        <v>1250</v>
      </c>
      <c r="F26" s="14">
        <v>291.64999999999998</v>
      </c>
      <c r="G26" s="14">
        <f t="shared" si="3"/>
        <v>13.574007369177231</v>
      </c>
      <c r="H26" s="14">
        <v>-49.642000000000003</v>
      </c>
      <c r="I26" s="14">
        <v>9.42</v>
      </c>
      <c r="K26" s="30">
        <f t="shared" si="4"/>
        <v>182.41696321748469</v>
      </c>
      <c r="L26" s="30">
        <f t="shared" si="5"/>
        <v>145.36952486850845</v>
      </c>
      <c r="M26" s="30">
        <f t="shared" si="0"/>
        <v>82.973570894318726</v>
      </c>
      <c r="N26" s="30">
        <f t="shared" si="0"/>
        <v>77.564970403611866</v>
      </c>
      <c r="O26" s="30">
        <f t="shared" si="6"/>
        <v>1.069729936884692</v>
      </c>
      <c r="Q26" s="4">
        <v>0.130803</v>
      </c>
      <c r="R26" s="4">
        <f t="shared" si="8"/>
        <v>3.3223962</v>
      </c>
      <c r="S26" s="4">
        <v>402</v>
      </c>
      <c r="T26" s="16"/>
      <c r="U26" s="16"/>
      <c r="V26" s="9">
        <v>7.4484999999999996E-2</v>
      </c>
      <c r="W26" s="10">
        <f t="shared" si="9"/>
        <v>1.8919189999999997</v>
      </c>
      <c r="X26" s="9">
        <v>144</v>
      </c>
      <c r="Y26" s="16"/>
      <c r="AB26" s="2">
        <v>21</v>
      </c>
      <c r="AC26" s="2">
        <f t="shared" si="7"/>
        <v>0.36651914291880922</v>
      </c>
      <c r="AD26" s="2">
        <f t="shared" si="1"/>
        <v>3.5158684159561391</v>
      </c>
      <c r="AE26" s="3">
        <f t="shared" si="2"/>
        <v>3.5158684159561533</v>
      </c>
      <c r="AF26" s="15"/>
    </row>
    <row r="27" spans="2:32" ht="17.399999999999999" x14ac:dyDescent="0.3">
      <c r="E27" s="14">
        <v>1250</v>
      </c>
      <c r="F27" s="14">
        <v>294.79000000000002</v>
      </c>
      <c r="G27" s="14">
        <f t="shared" si="3"/>
        <v>13.72014960521089</v>
      </c>
      <c r="H27" s="14">
        <v>-49.71</v>
      </c>
      <c r="I27" s="14">
        <v>9.8849999999999998</v>
      </c>
      <c r="K27" s="30">
        <f t="shared" si="4"/>
        <v>182.4849632174847</v>
      </c>
      <c r="L27" s="30">
        <f t="shared" si="5"/>
        <v>145.83452486850845</v>
      </c>
      <c r="M27" s="30">
        <f t="shared" si="0"/>
        <v>82.972062813775011</v>
      </c>
      <c r="N27" s="30">
        <f t="shared" si="0"/>
        <v>77.710030361189482</v>
      </c>
      <c r="O27" s="30">
        <f t="shared" si="6"/>
        <v>1.0677136841682864</v>
      </c>
      <c r="Q27" s="4">
        <v>0.149899</v>
      </c>
      <c r="R27" s="4">
        <f t="shared" si="8"/>
        <v>3.8074346000000001</v>
      </c>
      <c r="S27" s="4">
        <v>404</v>
      </c>
      <c r="T27" s="16"/>
      <c r="U27" s="16"/>
      <c r="V27" s="9">
        <v>8.4431000000000006E-2</v>
      </c>
      <c r="W27" s="10">
        <f t="shared" si="9"/>
        <v>2.1445474</v>
      </c>
      <c r="X27" s="9">
        <v>146</v>
      </c>
      <c r="Y27" s="16"/>
      <c r="AB27" s="2">
        <v>22</v>
      </c>
      <c r="AC27" s="2">
        <f t="shared" si="7"/>
        <v>0.38397243543875248</v>
      </c>
      <c r="AD27" s="2">
        <f t="shared" si="1"/>
        <v>3.8519127937451816</v>
      </c>
      <c r="AE27" s="3">
        <f t="shared" si="2"/>
        <v>3.8519127937451998</v>
      </c>
      <c r="AF27" s="15"/>
    </row>
    <row r="28" spans="2:32" ht="17.399999999999999" x14ac:dyDescent="0.3">
      <c r="E28" s="14">
        <v>1500</v>
      </c>
      <c r="F28" s="14">
        <v>-12.89</v>
      </c>
      <c r="G28" s="14">
        <f t="shared" si="3"/>
        <v>-0.59992784155218426</v>
      </c>
      <c r="H28" s="14">
        <v>0.38600000000000001</v>
      </c>
      <c r="I28" s="14">
        <v>-0.40899999999999997</v>
      </c>
      <c r="K28" s="30">
        <f t="shared" si="4"/>
        <v>132.3889632174847</v>
      </c>
      <c r="L28" s="30">
        <f t="shared" si="5"/>
        <v>135.54052486850847</v>
      </c>
      <c r="M28" s="30">
        <f t="shared" si="0"/>
        <v>72.731371667016717</v>
      </c>
      <c r="N28" s="30">
        <f t="shared" si="0"/>
        <v>74.043132294339131</v>
      </c>
      <c r="O28" s="30">
        <f t="shared" si="6"/>
        <v>0.98228383123896146</v>
      </c>
      <c r="Q28" s="4">
        <v>0.162971</v>
      </c>
      <c r="R28" s="4">
        <f t="shared" si="8"/>
        <v>4.1394633999999995</v>
      </c>
      <c r="S28" s="4">
        <v>406</v>
      </c>
      <c r="T28" s="16"/>
      <c r="U28" s="16"/>
      <c r="V28" s="9">
        <v>9.4779000000000002E-2</v>
      </c>
      <c r="W28" s="10">
        <f t="shared" si="9"/>
        <v>2.4073865999999997</v>
      </c>
      <c r="X28" s="9">
        <v>148</v>
      </c>
      <c r="Y28" s="16"/>
      <c r="AB28" s="2">
        <v>23</v>
      </c>
      <c r="AC28" s="2">
        <f t="shared" si="7"/>
        <v>0.40142572795869574</v>
      </c>
      <c r="AD28" s="2">
        <f t="shared" si="1"/>
        <v>4.2023129559298802</v>
      </c>
      <c r="AE28" s="3">
        <f t="shared" si="2"/>
        <v>4.2023129559299077</v>
      </c>
      <c r="AF28" s="15"/>
    </row>
    <row r="29" spans="2:32" ht="17.399999999999999" x14ac:dyDescent="0.3">
      <c r="E29" s="14">
        <v>1500</v>
      </c>
      <c r="F29" s="14">
        <v>26.03</v>
      </c>
      <c r="G29" s="14">
        <f t="shared" si="3"/>
        <v>1.2114912114509973</v>
      </c>
      <c r="H29" s="14">
        <v>0.39400000000000002</v>
      </c>
      <c r="I29" s="14">
        <v>-0.435</v>
      </c>
      <c r="K29" s="30">
        <f t="shared" si="4"/>
        <v>132.38096321748469</v>
      </c>
      <c r="L29" s="30">
        <f t="shared" si="5"/>
        <v>135.51452486850846</v>
      </c>
      <c r="M29" s="30">
        <f t="shared" si="0"/>
        <v>72.727930466871754</v>
      </c>
      <c r="N29" s="30">
        <f t="shared" si="0"/>
        <v>74.032669869847268</v>
      </c>
      <c r="O29" s="30">
        <f t="shared" si="6"/>
        <v>0.98237616709934539</v>
      </c>
      <c r="Q29" s="4">
        <v>0.174904</v>
      </c>
      <c r="R29" s="4">
        <f t="shared" si="8"/>
        <v>4.4425615999999994</v>
      </c>
      <c r="S29" s="4">
        <v>408</v>
      </c>
      <c r="T29" s="16"/>
      <c r="U29" s="16"/>
      <c r="V29" s="9">
        <v>0.105626</v>
      </c>
      <c r="W29" s="10">
        <f t="shared" si="9"/>
        <v>2.6829003999999999</v>
      </c>
      <c r="X29" s="9">
        <v>150</v>
      </c>
      <c r="Y29" s="16"/>
      <c r="AB29" s="2">
        <v>24</v>
      </c>
      <c r="AC29" s="2">
        <f t="shared" si="7"/>
        <v>0.41887902047863906</v>
      </c>
      <c r="AD29" s="2">
        <f t="shared" si="1"/>
        <v>4.5668991840461928</v>
      </c>
      <c r="AE29" s="3">
        <f t="shared" si="2"/>
        <v>4.5668991840462088</v>
      </c>
      <c r="AF29" s="15"/>
    </row>
    <row r="30" spans="2:32" ht="17.399999999999999" x14ac:dyDescent="0.3">
      <c r="E30" s="14">
        <v>1500</v>
      </c>
      <c r="F30" s="14">
        <v>51.77</v>
      </c>
      <c r="G30" s="14">
        <f t="shared" si="3"/>
        <v>2.4094852100199051</v>
      </c>
      <c r="H30" s="14">
        <v>0.45800000000000002</v>
      </c>
      <c r="I30" s="14">
        <v>41.350999999999999</v>
      </c>
      <c r="K30" s="30">
        <f t="shared" si="4"/>
        <v>132.3169632174847</v>
      </c>
      <c r="L30" s="30">
        <f t="shared" si="5"/>
        <v>177.30052486850846</v>
      </c>
      <c r="M30" s="30">
        <f t="shared" si="0"/>
        <v>72.700380638794243</v>
      </c>
      <c r="N30" s="30">
        <f t="shared" si="0"/>
        <v>82.967031244304906</v>
      </c>
      <c r="O30" s="30">
        <f t="shared" si="6"/>
        <v>0.87625626165555492</v>
      </c>
      <c r="Q30" s="4">
        <v>0.185698</v>
      </c>
      <c r="R30" s="4">
        <f t="shared" si="8"/>
        <v>4.7167291999999996</v>
      </c>
      <c r="S30" s="4">
        <v>410</v>
      </c>
      <c r="T30" s="16"/>
      <c r="U30" s="16"/>
      <c r="V30" s="9">
        <v>0.116933</v>
      </c>
      <c r="W30" s="10">
        <f t="shared" si="9"/>
        <v>2.9700981999999998</v>
      </c>
      <c r="X30" s="9">
        <v>152</v>
      </c>
      <c r="Y30" s="16"/>
      <c r="AB30" s="2">
        <v>25</v>
      </c>
      <c r="AC30" s="2">
        <f t="shared" si="7"/>
        <v>0.43633231299858238</v>
      </c>
      <c r="AD30" s="2">
        <f t="shared" si="1"/>
        <v>4.9454951113024723</v>
      </c>
      <c r="AE30" s="3">
        <f t="shared" si="2"/>
        <v>4.9454951113025016</v>
      </c>
      <c r="AF30" s="15"/>
    </row>
    <row r="31" spans="2:32" ht="17.399999999999999" x14ac:dyDescent="0.3">
      <c r="E31" s="14">
        <v>1500</v>
      </c>
      <c r="F31" s="14">
        <v>70.209999999999994</v>
      </c>
      <c r="G31" s="14">
        <f t="shared" si="3"/>
        <v>3.2677217808672498</v>
      </c>
      <c r="H31" s="14">
        <v>0.48699999999999999</v>
      </c>
      <c r="I31" s="14">
        <v>45.835999999999999</v>
      </c>
      <c r="K31" s="30">
        <f t="shared" si="4"/>
        <v>132.2879632174847</v>
      </c>
      <c r="L31" s="30">
        <f t="shared" si="5"/>
        <v>180</v>
      </c>
      <c r="M31" s="30">
        <f t="shared" si="0"/>
        <v>72.687885285983228</v>
      </c>
      <c r="N31" s="30">
        <f t="shared" si="0"/>
        <v>82.999999999999986</v>
      </c>
      <c r="O31" s="30">
        <f t="shared" si="6"/>
        <v>0.87575765404799089</v>
      </c>
      <c r="Q31" s="4">
        <v>0.193554</v>
      </c>
      <c r="R31" s="4">
        <f t="shared" si="8"/>
        <v>4.9162716</v>
      </c>
      <c r="S31" s="4">
        <v>412</v>
      </c>
      <c r="T31" s="16"/>
      <c r="U31" s="16"/>
      <c r="V31" s="9">
        <v>0.12845000000000001</v>
      </c>
      <c r="W31" s="10">
        <f t="shared" si="9"/>
        <v>3.2626300000000001</v>
      </c>
      <c r="X31" s="9">
        <v>154</v>
      </c>
      <c r="Y31" s="16"/>
      <c r="AB31" s="2">
        <v>26</v>
      </c>
      <c r="AC31" s="2">
        <f t="shared" si="7"/>
        <v>0.4537856055185257</v>
      </c>
      <c r="AD31" s="2">
        <f t="shared" si="1"/>
        <v>5.3379178386075266</v>
      </c>
      <c r="AE31" s="3">
        <f t="shared" si="2"/>
        <v>5.3379178386075425</v>
      </c>
      <c r="AF31" s="15"/>
    </row>
    <row r="32" spans="2:32" ht="17.399999999999999" x14ac:dyDescent="0.3">
      <c r="E32" s="14">
        <v>1500</v>
      </c>
      <c r="F32" s="14">
        <v>92.69</v>
      </c>
      <c r="G32" s="14">
        <f t="shared" si="3"/>
        <v>4.3139884897961167</v>
      </c>
      <c r="H32" s="14">
        <v>0.45400000000000001</v>
      </c>
      <c r="I32" s="14">
        <v>47.749000000000002</v>
      </c>
      <c r="K32" s="30">
        <f t="shared" si="4"/>
        <v>132.32096321748469</v>
      </c>
      <c r="L32" s="30">
        <f t="shared" si="5"/>
        <v>180</v>
      </c>
      <c r="M32" s="30">
        <f t="shared" si="0"/>
        <v>72.702103556439951</v>
      </c>
      <c r="N32" s="30">
        <f t="shared" si="0"/>
        <v>82.999999999999986</v>
      </c>
      <c r="O32" s="30">
        <f t="shared" si="6"/>
        <v>0.87592895851132491</v>
      </c>
      <c r="Q32" s="4">
        <v>0.20308100000000001</v>
      </c>
      <c r="R32" s="4">
        <f t="shared" si="8"/>
        <v>5.1582574000000001</v>
      </c>
      <c r="S32" s="4">
        <v>414</v>
      </c>
      <c r="T32" s="16"/>
      <c r="U32" s="16"/>
      <c r="V32" s="9">
        <v>0.13961999999999999</v>
      </c>
      <c r="W32" s="10">
        <f t="shared" si="9"/>
        <v>3.5463479999999996</v>
      </c>
      <c r="X32" s="9">
        <v>156</v>
      </c>
      <c r="Y32" s="16"/>
      <c r="AB32" s="2">
        <v>27</v>
      </c>
      <c r="AC32" s="2">
        <f t="shared" si="7"/>
        <v>0.47123889803846897</v>
      </c>
      <c r="AD32" s="2">
        <f t="shared" si="1"/>
        <v>5.7439780553426703</v>
      </c>
      <c r="AE32" s="3">
        <f t="shared" si="2"/>
        <v>5.7439780553426925</v>
      </c>
      <c r="AF32" s="15"/>
    </row>
    <row r="33" spans="5:32" ht="17.399999999999999" x14ac:dyDescent="0.3">
      <c r="E33" s="14">
        <v>1500</v>
      </c>
      <c r="F33" s="14">
        <v>129.86000000000001</v>
      </c>
      <c r="G33" s="14">
        <f t="shared" si="3"/>
        <v>6.0439588443728969</v>
      </c>
      <c r="H33" s="14">
        <v>0.38300000000000001</v>
      </c>
      <c r="I33" s="14">
        <v>36.040999999999997</v>
      </c>
      <c r="K33" s="30">
        <f t="shared" si="4"/>
        <v>132.39196321748469</v>
      </c>
      <c r="L33" s="30">
        <f t="shared" si="5"/>
        <v>171.99052486850846</v>
      </c>
      <c r="M33" s="30">
        <f t="shared" si="0"/>
        <v>72.732661972202521</v>
      </c>
      <c r="N33" s="30">
        <f t="shared" si="0"/>
        <v>82.70972461620471</v>
      </c>
      <c r="O33" s="30">
        <f t="shared" si="6"/>
        <v>0.87937255636748357</v>
      </c>
      <c r="Q33" s="4">
        <v>0.212753</v>
      </c>
      <c r="R33" s="4">
        <f t="shared" si="8"/>
        <v>5.4039261999999999</v>
      </c>
      <c r="S33" s="4">
        <v>416</v>
      </c>
      <c r="T33" s="16"/>
      <c r="U33" s="16"/>
      <c r="V33" s="9">
        <v>0.151033</v>
      </c>
      <c r="W33" s="10">
        <f t="shared" si="9"/>
        <v>3.8362381999999999</v>
      </c>
      <c r="X33" s="9">
        <v>158</v>
      </c>
      <c r="Y33" s="16"/>
      <c r="AB33" s="2">
        <v>28</v>
      </c>
      <c r="AC33" s="2">
        <f t="shared" si="7"/>
        <v>0.48869219055841229</v>
      </c>
      <c r="AD33" s="2">
        <f t="shared" si="1"/>
        <v>6.1634801648406823</v>
      </c>
      <c r="AE33" s="3">
        <f t="shared" si="2"/>
        <v>6.1634801648407027</v>
      </c>
      <c r="AF33" s="15"/>
    </row>
    <row r="34" spans="5:32" ht="17.399999999999999" x14ac:dyDescent="0.3">
      <c r="E34" s="14">
        <v>1500</v>
      </c>
      <c r="F34" s="14">
        <v>151.1</v>
      </c>
      <c r="G34" s="14">
        <f t="shared" si="3"/>
        <v>7.032513332702484</v>
      </c>
      <c r="H34" s="14">
        <v>-3.4990000000000001</v>
      </c>
      <c r="I34" s="14">
        <v>25.852</v>
      </c>
      <c r="K34" s="30">
        <f t="shared" si="4"/>
        <v>136.27396321748469</v>
      </c>
      <c r="L34" s="30">
        <f t="shared" si="5"/>
        <v>161.80152486850847</v>
      </c>
      <c r="M34" s="30">
        <f t="shared" si="0"/>
        <v>74.335794690376588</v>
      </c>
      <c r="N34" s="30">
        <f t="shared" si="0"/>
        <v>81.500609389256695</v>
      </c>
      <c r="O34" s="30">
        <f t="shared" si="6"/>
        <v>0.91208882053065277</v>
      </c>
      <c r="Q34" s="4">
        <v>0.22256899999999999</v>
      </c>
      <c r="R34" s="4">
        <f t="shared" si="8"/>
        <v>5.6532525999999992</v>
      </c>
      <c r="S34" s="4">
        <v>418</v>
      </c>
      <c r="T34" s="16"/>
      <c r="U34" s="16"/>
      <c r="V34" s="9">
        <v>0.162269</v>
      </c>
      <c r="W34" s="10">
        <f t="shared" si="9"/>
        <v>4.1216325999999999</v>
      </c>
      <c r="X34" s="9">
        <v>160</v>
      </c>
      <c r="Y34" s="16"/>
      <c r="AB34" s="2">
        <v>29</v>
      </c>
      <c r="AC34" s="2">
        <f t="shared" si="7"/>
        <v>0.50614548307835561</v>
      </c>
      <c r="AD34" s="2">
        <f t="shared" si="1"/>
        <v>6.5962224145279782</v>
      </c>
      <c r="AE34" s="3">
        <f t="shared" si="2"/>
        <v>6.596222414528004</v>
      </c>
      <c r="AF34" s="15"/>
    </row>
    <row r="35" spans="5:32" ht="17.399999999999999" x14ac:dyDescent="0.3">
      <c r="E35" s="14">
        <v>1500</v>
      </c>
      <c r="F35" s="14">
        <v>179.39</v>
      </c>
      <c r="G35" s="14">
        <f t="shared" si="3"/>
        <v>8.349189720407006</v>
      </c>
      <c r="H35" s="14">
        <v>-19.556000000000001</v>
      </c>
      <c r="I35" s="14">
        <v>10.159000000000001</v>
      </c>
      <c r="K35" s="30">
        <f t="shared" si="4"/>
        <v>152.33096321748471</v>
      </c>
      <c r="L35" s="30">
        <f t="shared" si="5"/>
        <v>146.10852486850845</v>
      </c>
      <c r="M35" s="30">
        <f t="shared" si="0"/>
        <v>79.531674751506614</v>
      </c>
      <c r="N35" s="30">
        <f t="shared" si="0"/>
        <v>77.794590288485409</v>
      </c>
      <c r="O35" s="30">
        <f t="shared" si="6"/>
        <v>1.0223291164151591</v>
      </c>
      <c r="Q35" s="4">
        <v>0.23311899999999999</v>
      </c>
      <c r="R35" s="4">
        <f t="shared" si="8"/>
        <v>5.9212225999999992</v>
      </c>
      <c r="S35" s="4">
        <v>420</v>
      </c>
      <c r="T35" s="16"/>
      <c r="U35" s="16"/>
      <c r="V35" s="9">
        <v>0.172905</v>
      </c>
      <c r="W35" s="10">
        <f t="shared" si="9"/>
        <v>4.3917869999999999</v>
      </c>
      <c r="X35" s="9">
        <v>162</v>
      </c>
      <c r="Y35" s="16"/>
      <c r="AB35" s="2">
        <v>30</v>
      </c>
      <c r="AC35" s="2">
        <f t="shared" si="7"/>
        <v>0.52359877559829882</v>
      </c>
      <c r="AD35" s="2">
        <f t="shared" si="1"/>
        <v>7.0419970306837349</v>
      </c>
      <c r="AE35" s="3">
        <f t="shared" si="2"/>
        <v>7.0419970306837607</v>
      </c>
      <c r="AF35" s="15"/>
    </row>
    <row r="36" spans="5:32" ht="17.399999999999999" x14ac:dyDescent="0.3">
      <c r="E36" s="14">
        <v>1500</v>
      </c>
      <c r="F36" s="14">
        <v>235.3</v>
      </c>
      <c r="G36" s="14">
        <f t="shared" si="3"/>
        <v>10.951359279847088</v>
      </c>
      <c r="H36" s="14">
        <v>-30.48</v>
      </c>
      <c r="I36" s="14">
        <v>10.02</v>
      </c>
      <c r="K36" s="30">
        <f t="shared" si="4"/>
        <v>163.25496321748469</v>
      </c>
      <c r="L36" s="30">
        <f t="shared" si="5"/>
        <v>145.96952486850847</v>
      </c>
      <c r="M36" s="30">
        <f t="shared" si="0"/>
        <v>81.730669465548687</v>
      </c>
      <c r="N36" s="30">
        <f t="shared" si="0"/>
        <v>77.751778028277926</v>
      </c>
      <c r="O36" s="30">
        <f t="shared" si="6"/>
        <v>1.0511742822887427</v>
      </c>
      <c r="Q36" s="4">
        <v>0.242645</v>
      </c>
      <c r="R36" s="4">
        <f t="shared" si="8"/>
        <v>6.1631830000000001</v>
      </c>
      <c r="S36" s="4">
        <v>422</v>
      </c>
      <c r="T36" s="16"/>
      <c r="U36" s="16"/>
      <c r="V36" s="9">
        <v>0.183253</v>
      </c>
      <c r="W36" s="10">
        <f t="shared" si="9"/>
        <v>4.6546262</v>
      </c>
      <c r="X36" s="9">
        <v>164</v>
      </c>
      <c r="Y36" s="16"/>
      <c r="AB36" s="2">
        <v>31</v>
      </c>
      <c r="AC36" s="2">
        <f t="shared" si="7"/>
        <v>0.54105206811824214</v>
      </c>
      <c r="AD36" s="2">
        <f t="shared" si="1"/>
        <v>7.5005903577629853</v>
      </c>
      <c r="AE36" s="3">
        <f t="shared" si="2"/>
        <v>7.5005903577630182</v>
      </c>
      <c r="AF36" s="15"/>
    </row>
    <row r="37" spans="5:32" ht="17.399999999999999" x14ac:dyDescent="0.3">
      <c r="E37" s="14">
        <v>1500</v>
      </c>
      <c r="F37" s="14">
        <v>238.43</v>
      </c>
      <c r="G37" s="14">
        <f t="shared" si="3"/>
        <v>11.097036094746882</v>
      </c>
      <c r="H37" s="14">
        <v>-29.629000000000001</v>
      </c>
      <c r="I37" s="14">
        <v>9.9380000000000006</v>
      </c>
      <c r="K37" s="30">
        <f t="shared" si="4"/>
        <v>162.40396321748469</v>
      </c>
      <c r="L37" s="30">
        <f t="shared" si="5"/>
        <v>145.88752486850845</v>
      </c>
      <c r="M37" s="30">
        <f t="shared" si="0"/>
        <v>81.598294475432041</v>
      </c>
      <c r="N37" s="30">
        <f t="shared" si="0"/>
        <v>77.726439854399842</v>
      </c>
      <c r="O37" s="30">
        <f t="shared" si="6"/>
        <v>1.0498138680773892</v>
      </c>
      <c r="Q37" s="4">
        <v>0.25186599999999998</v>
      </c>
      <c r="R37" s="4">
        <f t="shared" si="8"/>
        <v>6.397396399999999</v>
      </c>
      <c r="S37" s="4">
        <v>424</v>
      </c>
      <c r="T37" s="16"/>
      <c r="U37" s="16"/>
      <c r="V37" s="9">
        <v>0.193354</v>
      </c>
      <c r="W37" s="10">
        <f t="shared" si="9"/>
        <v>4.9111915999999995</v>
      </c>
      <c r="X37" s="9">
        <v>166</v>
      </c>
      <c r="Y37" s="16"/>
      <c r="AB37" s="2">
        <v>32</v>
      </c>
      <c r="AC37" s="2">
        <f t="shared" si="7"/>
        <v>0.55850536063818546</v>
      </c>
      <c r="AD37" s="2">
        <f t="shared" si="1"/>
        <v>7.9717830022269336</v>
      </c>
      <c r="AE37" s="3">
        <f t="shared" si="2"/>
        <v>7.9717830022269522</v>
      </c>
      <c r="AF37" s="15"/>
    </row>
    <row r="38" spans="5:32" ht="17.399999999999999" x14ac:dyDescent="0.3">
      <c r="E38" s="14">
        <v>1500</v>
      </c>
      <c r="F38" s="14">
        <v>239.23</v>
      </c>
      <c r="G38" s="14">
        <f t="shared" si="3"/>
        <v>11.134269785456093</v>
      </c>
      <c r="H38" s="14">
        <v>-29.486000000000001</v>
      </c>
      <c r="I38" s="14">
        <v>9.9749999999999996</v>
      </c>
      <c r="K38" s="30">
        <f t="shared" si="4"/>
        <v>162.26096321748469</v>
      </c>
      <c r="L38" s="30">
        <f t="shared" si="5"/>
        <v>145.92452486850846</v>
      </c>
      <c r="M38" s="30">
        <f t="shared" si="0"/>
        <v>81.575405333243097</v>
      </c>
      <c r="N38" s="30">
        <f t="shared" si="0"/>
        <v>77.737880468231978</v>
      </c>
      <c r="O38" s="30">
        <f t="shared" si="6"/>
        <v>1.0493649279076929</v>
      </c>
      <c r="Q38" s="4">
        <v>0.26078200000000001</v>
      </c>
      <c r="R38" s="4">
        <f t="shared" si="8"/>
        <v>6.6238628000000004</v>
      </c>
      <c r="S38" s="4">
        <v>426</v>
      </c>
      <c r="T38" s="16"/>
      <c r="U38" s="16"/>
      <c r="V38" s="9">
        <v>0.203093</v>
      </c>
      <c r="W38" s="10">
        <f t="shared" si="9"/>
        <v>5.1585621999999995</v>
      </c>
      <c r="X38" s="9">
        <v>168</v>
      </c>
      <c r="Y38" s="16"/>
      <c r="AB38" s="2">
        <v>33</v>
      </c>
      <c r="AC38" s="2">
        <f t="shared" si="7"/>
        <v>0.57595865315812877</v>
      </c>
      <c r="AD38" s="2">
        <f t="shared" si="1"/>
        <v>8.4553499808168393</v>
      </c>
      <c r="AE38" s="3">
        <f t="shared" si="2"/>
        <v>8.455349980816866</v>
      </c>
      <c r="AF38" s="15"/>
    </row>
    <row r="39" spans="5:32" ht="17.399999999999999" x14ac:dyDescent="0.3">
      <c r="E39" s="14">
        <v>1500</v>
      </c>
      <c r="F39" s="14">
        <v>279.63</v>
      </c>
      <c r="G39" s="14">
        <f t="shared" si="3"/>
        <v>13.014571166271317</v>
      </c>
      <c r="H39" s="14">
        <v>-41.115000000000002</v>
      </c>
      <c r="I39" s="14">
        <v>9.7759999999999998</v>
      </c>
      <c r="K39" s="30">
        <f t="shared" si="4"/>
        <v>173.88996321748471</v>
      </c>
      <c r="L39" s="30">
        <f t="shared" si="5"/>
        <v>145.72552486850847</v>
      </c>
      <c r="M39" s="30">
        <f t="shared" si="0"/>
        <v>82.831087192907887</v>
      </c>
      <c r="N39" s="30">
        <f t="shared" si="0"/>
        <v>77.676202628303045</v>
      </c>
      <c r="O39" s="30">
        <f t="shared" si="6"/>
        <v>1.0663637560820531</v>
      </c>
      <c r="Q39" s="4">
        <v>0.26942300000000002</v>
      </c>
      <c r="R39" s="4">
        <f t="shared" si="8"/>
        <v>6.8433442000000007</v>
      </c>
      <c r="S39" s="4">
        <v>428</v>
      </c>
      <c r="T39" s="16"/>
      <c r="U39" s="16"/>
      <c r="V39" s="9">
        <v>0.21251400000000001</v>
      </c>
      <c r="W39" s="10">
        <f t="shared" si="9"/>
        <v>5.3978555999999998</v>
      </c>
      <c r="X39" s="9">
        <v>170</v>
      </c>
      <c r="Y39" s="16"/>
      <c r="AB39" s="2">
        <v>34</v>
      </c>
      <c r="AC39" s="2">
        <f t="shared" si="7"/>
        <v>0.59341194567807209</v>
      </c>
      <c r="AD39" s="2">
        <f t="shared" si="1"/>
        <v>8.951060873203593</v>
      </c>
      <c r="AE39" s="3">
        <f t="shared" si="2"/>
        <v>8.9510608732036019</v>
      </c>
      <c r="AF39" s="15"/>
    </row>
    <row r="40" spans="5:32" ht="17.399999999999999" x14ac:dyDescent="0.3">
      <c r="E40" s="14">
        <v>1500</v>
      </c>
      <c r="F40" s="14">
        <v>346.03</v>
      </c>
      <c r="G40" s="14">
        <f t="shared" si="3"/>
        <v>16.104967495135945</v>
      </c>
      <c r="H40" s="14">
        <v>-45.075000000000003</v>
      </c>
      <c r="I40" s="14">
        <v>9.7200000000000006</v>
      </c>
      <c r="K40" s="30">
        <f t="shared" si="4"/>
        <v>177.84996321748469</v>
      </c>
      <c r="L40" s="30">
        <f t="shared" si="5"/>
        <v>145.66952486850846</v>
      </c>
      <c r="M40" s="30">
        <f t="shared" si="0"/>
        <v>82.979086202869084</v>
      </c>
      <c r="N40" s="30">
        <f t="shared" si="0"/>
        <v>77.658781432033848</v>
      </c>
      <c r="O40" s="30">
        <f t="shared" si="6"/>
        <v>1.068508733625849</v>
      </c>
      <c r="Q40" s="4">
        <v>0.2777</v>
      </c>
      <c r="R40" s="4">
        <f t="shared" si="8"/>
        <v>7.0535799999999993</v>
      </c>
      <c r="S40" s="4">
        <v>430</v>
      </c>
      <c r="T40" s="16"/>
      <c r="U40" s="16"/>
      <c r="V40" s="9">
        <v>0.22161800000000001</v>
      </c>
      <c r="W40" s="10">
        <f t="shared" si="9"/>
        <v>5.6290972000000004</v>
      </c>
      <c r="X40" s="9">
        <v>172</v>
      </c>
      <c r="Y40" s="16"/>
      <c r="AB40" s="2">
        <v>35</v>
      </c>
      <c r="AC40" s="2">
        <f t="shared" si="7"/>
        <v>0.6108652381980153</v>
      </c>
      <c r="AD40" s="2">
        <f t="shared" si="1"/>
        <v>9.4586799789367166</v>
      </c>
      <c r="AE40" s="3">
        <f t="shared" si="2"/>
        <v>9.4586799789367415</v>
      </c>
      <c r="AF40" s="15"/>
    </row>
    <row r="41" spans="5:32" ht="17.399999999999999" x14ac:dyDescent="0.3">
      <c r="E41" s="14">
        <v>1500</v>
      </c>
      <c r="F41" s="14">
        <v>359.11</v>
      </c>
      <c r="G41" s="14">
        <f t="shared" si="3"/>
        <v>16.713738338231568</v>
      </c>
      <c r="H41" s="14">
        <v>-48.787999999999997</v>
      </c>
      <c r="I41" s="14">
        <v>9.7270000000000003</v>
      </c>
      <c r="K41" s="30">
        <f t="shared" si="4"/>
        <v>181.56296321748471</v>
      </c>
      <c r="L41" s="30">
        <f t="shared" si="5"/>
        <v>145.67652486850847</v>
      </c>
      <c r="M41" s="30">
        <f t="shared" si="0"/>
        <v>82.988948115292359</v>
      </c>
      <c r="N41" s="30">
        <f t="shared" si="0"/>
        <v>77.660960633546864</v>
      </c>
      <c r="O41" s="30">
        <f t="shared" si="6"/>
        <v>1.0686057375324816</v>
      </c>
      <c r="Q41" s="4">
        <v>0.28565200000000002</v>
      </c>
      <c r="R41" s="4">
        <f t="shared" si="8"/>
        <v>7.2555607999999996</v>
      </c>
      <c r="S41" s="4">
        <v>432</v>
      </c>
      <c r="T41" s="16"/>
      <c r="U41" s="16"/>
      <c r="V41" s="9">
        <v>0.22975899999999999</v>
      </c>
      <c r="W41" s="10">
        <f t="shared" si="9"/>
        <v>5.8358785999999991</v>
      </c>
      <c r="X41" s="9">
        <v>174</v>
      </c>
      <c r="Y41" s="16"/>
      <c r="AB41" s="2">
        <v>36</v>
      </c>
      <c r="AC41" s="2">
        <f t="shared" si="7"/>
        <v>0.62831853071795862</v>
      </c>
      <c r="AD41" s="2">
        <f t="shared" si="1"/>
        <v>9.9779664786128137</v>
      </c>
      <c r="AE41" s="3">
        <f t="shared" si="2"/>
        <v>9.9779664786128297</v>
      </c>
      <c r="AF41" s="15"/>
    </row>
    <row r="42" spans="5:32" ht="17.399999999999999" x14ac:dyDescent="0.3">
      <c r="E42" s="14">
        <v>1500</v>
      </c>
      <c r="F42" s="14">
        <v>362.18</v>
      </c>
      <c r="G42" s="14">
        <f t="shared" si="3"/>
        <v>16.856622626328168</v>
      </c>
      <c r="H42" s="14">
        <v>-49.094999999999999</v>
      </c>
      <c r="I42" s="14">
        <v>9.6449999999999996</v>
      </c>
      <c r="K42" s="30">
        <f t="shared" si="4"/>
        <v>181.8699632174847</v>
      </c>
      <c r="L42" s="30">
        <f t="shared" si="5"/>
        <v>145.59452486850847</v>
      </c>
      <c r="M42" s="30">
        <f t="shared" si="0"/>
        <v>82.984180015207173</v>
      </c>
      <c r="N42" s="30">
        <f t="shared" si="0"/>
        <v>77.635405018552731</v>
      </c>
      <c r="O42" s="30">
        <f t="shared" si="6"/>
        <v>1.0688960789909736</v>
      </c>
      <c r="Q42" s="4">
        <v>0.29327900000000001</v>
      </c>
      <c r="R42" s="4">
        <f t="shared" si="8"/>
        <v>7.4492865999999998</v>
      </c>
      <c r="S42" s="4">
        <v>434</v>
      </c>
      <c r="T42" s="16"/>
      <c r="U42" s="16"/>
      <c r="V42" s="9">
        <v>0.23915500000000001</v>
      </c>
      <c r="W42" s="10">
        <f t="shared" si="9"/>
        <v>6.0745369999999994</v>
      </c>
      <c r="X42" s="9">
        <v>176</v>
      </c>
      <c r="Y42" s="16"/>
      <c r="AB42" s="2">
        <v>37</v>
      </c>
      <c r="AC42" s="2">
        <f t="shared" si="7"/>
        <v>0.64577182323790194</v>
      </c>
      <c r="AD42" s="2">
        <f t="shared" si="1"/>
        <v>10.508674599173865</v>
      </c>
      <c r="AE42" s="3">
        <f t="shared" si="2"/>
        <v>10.508674599173883</v>
      </c>
      <c r="AF42" s="15"/>
    </row>
    <row r="43" spans="5:32" ht="17.399999999999999" x14ac:dyDescent="0.3">
      <c r="E43" s="14">
        <v>1500</v>
      </c>
      <c r="F43" s="14">
        <v>363.57</v>
      </c>
      <c r="G43" s="14">
        <f t="shared" si="3"/>
        <v>16.921316163935426</v>
      </c>
      <c r="H43" s="14">
        <v>-49.44</v>
      </c>
      <c r="I43" s="14">
        <v>9.5510000000000002</v>
      </c>
      <c r="K43" s="30">
        <f t="shared" si="4"/>
        <v>182.21496321748469</v>
      </c>
      <c r="L43" s="30">
        <f t="shared" si="5"/>
        <v>145.50052486850845</v>
      </c>
      <c r="M43" s="30">
        <f t="shared" si="0"/>
        <v>82.977804013874504</v>
      </c>
      <c r="N43" s="30">
        <f t="shared" si="0"/>
        <v>77.606034707858981</v>
      </c>
      <c r="O43" s="30">
        <f t="shared" si="6"/>
        <v>1.069218448362129</v>
      </c>
      <c r="Q43" s="4">
        <v>0.300626</v>
      </c>
      <c r="R43" s="4">
        <f t="shared" si="8"/>
        <v>7.6359003999999997</v>
      </c>
      <c r="S43" s="4">
        <v>436</v>
      </c>
      <c r="T43" s="16"/>
      <c r="U43" s="16"/>
      <c r="V43" s="9">
        <v>0.24885399999999999</v>
      </c>
      <c r="W43" s="10">
        <f t="shared" si="9"/>
        <v>6.3208915999999995</v>
      </c>
      <c r="X43" s="9">
        <v>178</v>
      </c>
      <c r="Y43" s="16"/>
      <c r="AB43" s="2">
        <v>38</v>
      </c>
      <c r="AC43" s="2">
        <f t="shared" si="7"/>
        <v>0.66322511575784515</v>
      </c>
      <c r="AD43" s="2">
        <f t="shared" si="1"/>
        <v>11.050553783241314</v>
      </c>
      <c r="AE43" s="3">
        <f t="shared" si="2"/>
        <v>11.050553783241323</v>
      </c>
      <c r="AF43" s="15"/>
    </row>
    <row r="44" spans="5:32" ht="17.399999999999999" x14ac:dyDescent="0.3">
      <c r="E44" s="14">
        <v>1750</v>
      </c>
      <c r="F44" s="14">
        <v>-15.67</v>
      </c>
      <c r="G44" s="14">
        <f t="shared" si="3"/>
        <v>-0.72931491676669724</v>
      </c>
      <c r="H44" s="14">
        <v>0.6</v>
      </c>
      <c r="I44" s="14">
        <v>-0.45800000000000002</v>
      </c>
      <c r="K44" s="30">
        <f t="shared" si="4"/>
        <v>132.1749632174847</v>
      </c>
      <c r="L44" s="30">
        <f t="shared" si="5"/>
        <v>135.49152486850846</v>
      </c>
      <c r="M44" s="30">
        <f t="shared" si="0"/>
        <v>72.639126091782686</v>
      </c>
      <c r="N44" s="30">
        <f t="shared" si="0"/>
        <v>74.023409646577036</v>
      </c>
      <c r="O44" s="30">
        <f t="shared" si="6"/>
        <v>0.98129938135241834</v>
      </c>
      <c r="Q44" s="4">
        <v>0.30764399999999997</v>
      </c>
      <c r="R44" s="4">
        <f t="shared" si="8"/>
        <v>7.8141575999999988</v>
      </c>
      <c r="S44" s="4">
        <v>438</v>
      </c>
      <c r="T44" s="16"/>
      <c r="U44" s="16"/>
      <c r="V44" s="9">
        <v>0.25885599999999998</v>
      </c>
      <c r="W44" s="10">
        <f t="shared" si="9"/>
        <v>6.5749423999999994</v>
      </c>
      <c r="X44" s="9">
        <v>180</v>
      </c>
      <c r="Y44" s="16"/>
      <c r="AB44" s="2">
        <v>39</v>
      </c>
      <c r="AC44" s="2">
        <f t="shared" si="7"/>
        <v>0.68067840827778847</v>
      </c>
      <c r="AD44" s="2">
        <f t="shared" si="1"/>
        <v>11.603348862382793</v>
      </c>
      <c r="AE44" s="3">
        <f t="shared" si="2"/>
        <v>11.603348862382813</v>
      </c>
      <c r="AF44" s="15"/>
    </row>
    <row r="45" spans="5:32" ht="17.399999999999999" x14ac:dyDescent="0.3">
      <c r="E45" s="14">
        <v>1750</v>
      </c>
      <c r="F45" s="14">
        <v>19.97</v>
      </c>
      <c r="G45" s="14">
        <f t="shared" si="3"/>
        <v>0.92944600432871349</v>
      </c>
      <c r="H45" s="14">
        <v>0.63</v>
      </c>
      <c r="I45" s="14">
        <v>-0.51700000000000002</v>
      </c>
      <c r="K45" s="30">
        <f t="shared" si="4"/>
        <v>132.1449632174847</v>
      </c>
      <c r="L45" s="30">
        <f t="shared" si="5"/>
        <v>135.43252486850847</v>
      </c>
      <c r="M45" s="30">
        <f t="shared" si="0"/>
        <v>72.626162353878399</v>
      </c>
      <c r="N45" s="30">
        <f t="shared" si="0"/>
        <v>73.999633692196326</v>
      </c>
      <c r="O45" s="30">
        <f t="shared" si="6"/>
        <v>0.9814394846327088</v>
      </c>
      <c r="Q45" s="4">
        <v>0.314166</v>
      </c>
      <c r="R45" s="4">
        <f t="shared" si="8"/>
        <v>7.9798163999999998</v>
      </c>
      <c r="S45" s="4">
        <v>440</v>
      </c>
      <c r="T45" s="16"/>
      <c r="U45" s="16"/>
      <c r="V45" s="9">
        <v>0.27009499999999997</v>
      </c>
      <c r="W45" s="10">
        <f t="shared" si="9"/>
        <v>6.8604129999999985</v>
      </c>
      <c r="X45" s="9">
        <v>182</v>
      </c>
      <c r="Y45" s="16"/>
      <c r="AB45" s="2">
        <v>40</v>
      </c>
      <c r="AC45" s="2">
        <f t="shared" si="7"/>
        <v>0.69813170079773179</v>
      </c>
      <c r="AD45" s="2">
        <f t="shared" si="1"/>
        <v>12.166800234201682</v>
      </c>
      <c r="AE45" s="3">
        <f t="shared" si="2"/>
        <v>12.166800234201691</v>
      </c>
      <c r="AF45" s="15"/>
    </row>
    <row r="46" spans="5:32" ht="17.399999999999999" x14ac:dyDescent="0.3">
      <c r="E46" s="14">
        <v>1750</v>
      </c>
      <c r="F46" s="14">
        <v>43.62</v>
      </c>
      <c r="G46" s="14">
        <f t="shared" si="3"/>
        <v>2.0301669859198039</v>
      </c>
      <c r="H46" s="14">
        <v>0.72</v>
      </c>
      <c r="I46" s="14">
        <v>37.654000000000003</v>
      </c>
      <c r="K46" s="30">
        <f t="shared" si="4"/>
        <v>132.0549632174847</v>
      </c>
      <c r="L46" s="30">
        <f t="shared" si="5"/>
        <v>173.60352486850846</v>
      </c>
      <c r="M46" s="30">
        <f t="shared" si="0"/>
        <v>72.58722377820834</v>
      </c>
      <c r="N46" s="30">
        <f t="shared" si="0"/>
        <v>82.814877153615967</v>
      </c>
      <c r="O46" s="30">
        <f t="shared" si="6"/>
        <v>0.87649980623124002</v>
      </c>
      <c r="Q46" s="4">
        <v>0.320301</v>
      </c>
      <c r="R46" s="4">
        <f t="shared" si="8"/>
        <v>8.1356453999999996</v>
      </c>
      <c r="S46" s="4">
        <v>442</v>
      </c>
      <c r="T46" s="16"/>
      <c r="U46" s="16"/>
      <c r="V46" s="9">
        <v>0.27912999999999999</v>
      </c>
      <c r="W46" s="10">
        <f t="shared" si="9"/>
        <v>7.0899019999999995</v>
      </c>
      <c r="X46" s="9">
        <v>184</v>
      </c>
      <c r="Y46" s="16"/>
      <c r="AB46" s="2">
        <v>41</v>
      </c>
      <c r="AC46" s="2">
        <f t="shared" si="7"/>
        <v>0.715584993317675</v>
      </c>
      <c r="AD46" s="2">
        <f t="shared" si="1"/>
        <v>12.740644043131558</v>
      </c>
      <c r="AE46" s="3">
        <f t="shared" si="2"/>
        <v>12.740644043131574</v>
      </c>
      <c r="AF46" s="15"/>
    </row>
    <row r="47" spans="5:32" ht="17.399999999999999" x14ac:dyDescent="0.3">
      <c r="E47" s="14">
        <v>1750</v>
      </c>
      <c r="F47" s="14">
        <v>60.09</v>
      </c>
      <c r="G47" s="14">
        <f t="shared" si="3"/>
        <v>2.7967155933957142</v>
      </c>
      <c r="H47" s="14">
        <v>0.75</v>
      </c>
      <c r="I47" s="14">
        <v>43.429000000000002</v>
      </c>
      <c r="K47" s="30">
        <f t="shared" si="4"/>
        <v>132.0249632174847</v>
      </c>
      <c r="L47" s="30">
        <f t="shared" si="5"/>
        <v>179.37852486850846</v>
      </c>
      <c r="M47" s="30">
        <f t="shared" si="0"/>
        <v>72.574228468851871</v>
      </c>
      <c r="N47" s="30">
        <f t="shared" si="0"/>
        <v>82.998252632774083</v>
      </c>
      <c r="O47" s="30">
        <f t="shared" si="6"/>
        <v>0.87440670335502935</v>
      </c>
      <c r="Q47" s="4">
        <v>0.32605099999999998</v>
      </c>
      <c r="R47" s="4">
        <f t="shared" si="8"/>
        <v>8.2816953999999985</v>
      </c>
      <c r="S47" s="4">
        <v>444</v>
      </c>
      <c r="T47" s="16"/>
      <c r="U47" s="16"/>
      <c r="V47" s="9">
        <v>0.28759000000000001</v>
      </c>
      <c r="W47" s="10">
        <f t="shared" si="9"/>
        <v>7.304786</v>
      </c>
      <c r="X47" s="9">
        <v>186</v>
      </c>
      <c r="Y47" s="16"/>
      <c r="AB47" s="2">
        <v>42</v>
      </c>
      <c r="AC47" s="2">
        <f t="shared" si="7"/>
        <v>0.73303828583761843</v>
      </c>
      <c r="AD47" s="2">
        <f t="shared" si="1"/>
        <v>13.324612364810006</v>
      </c>
      <c r="AE47" s="3">
        <f t="shared" si="2"/>
        <v>13.324612364810021</v>
      </c>
      <c r="AF47" s="15"/>
    </row>
    <row r="48" spans="5:32" ht="17.399999999999999" x14ac:dyDescent="0.3">
      <c r="E48" s="14">
        <v>1750</v>
      </c>
      <c r="F48" s="14">
        <v>82.17</v>
      </c>
      <c r="G48" s="14">
        <f t="shared" si="3"/>
        <v>3.8243654569699745</v>
      </c>
      <c r="H48" s="14">
        <v>0.76100000000000001</v>
      </c>
      <c r="I48" s="14">
        <v>49.585999999999999</v>
      </c>
      <c r="K48" s="30">
        <f t="shared" si="4"/>
        <v>132.0139632174847</v>
      </c>
      <c r="L48" s="30">
        <f t="shared" si="5"/>
        <v>180</v>
      </c>
      <c r="M48" s="30">
        <f t="shared" si="0"/>
        <v>72.569461545036319</v>
      </c>
      <c r="N48" s="30">
        <f t="shared" si="0"/>
        <v>82.999999999999986</v>
      </c>
      <c r="O48" s="30">
        <f t="shared" si="6"/>
        <v>0.8743308619883895</v>
      </c>
      <c r="Q48" s="4">
        <v>0.33152199999999998</v>
      </c>
      <c r="R48" s="4">
        <f t="shared" si="8"/>
        <v>8.4206587999999982</v>
      </c>
      <c r="S48" s="4">
        <v>446</v>
      </c>
      <c r="T48" s="16"/>
      <c r="U48" s="16"/>
      <c r="V48" s="9">
        <v>0.29547600000000002</v>
      </c>
      <c r="W48" s="10">
        <f t="shared" si="9"/>
        <v>7.5050904000000003</v>
      </c>
      <c r="X48" s="9">
        <v>188</v>
      </c>
      <c r="Y48" s="16"/>
      <c r="AB48" s="2">
        <v>43</v>
      </c>
      <c r="AC48" s="2">
        <f t="shared" si="7"/>
        <v>0.75049157835756164</v>
      </c>
      <c r="AD48" s="2">
        <f t="shared" si="1"/>
        <v>13.918433393897145</v>
      </c>
      <c r="AE48" s="3">
        <f t="shared" si="2"/>
        <v>13.91843339389716</v>
      </c>
      <c r="AF48" s="15"/>
    </row>
    <row r="49" spans="5:32" ht="17.399999999999999" x14ac:dyDescent="0.3">
      <c r="E49" s="14">
        <v>1750</v>
      </c>
      <c r="F49" s="14">
        <v>117.68</v>
      </c>
      <c r="G49" s="14">
        <f t="shared" si="3"/>
        <v>5.4770759033251384</v>
      </c>
      <c r="H49" s="14">
        <v>0.73499999999999999</v>
      </c>
      <c r="I49" s="14">
        <v>45.465000000000003</v>
      </c>
      <c r="K49" s="30">
        <f t="shared" si="4"/>
        <v>132.03996321748468</v>
      </c>
      <c r="L49" s="30">
        <f t="shared" si="5"/>
        <v>180</v>
      </c>
      <c r="M49" s="30">
        <f t="shared" si="0"/>
        <v>72.58072710989866</v>
      </c>
      <c r="N49" s="30">
        <f t="shared" si="0"/>
        <v>82.999999999999986</v>
      </c>
      <c r="O49" s="30">
        <f t="shared" si="6"/>
        <v>0.87446659168552621</v>
      </c>
      <c r="Q49" s="4">
        <v>0.33644200000000002</v>
      </c>
      <c r="R49" s="4">
        <f t="shared" si="8"/>
        <v>8.5456268000000009</v>
      </c>
      <c r="S49" s="4">
        <v>448</v>
      </c>
      <c r="T49" s="16"/>
      <c r="U49" s="16"/>
      <c r="V49" s="9">
        <v>0.30241600000000002</v>
      </c>
      <c r="W49" s="10">
        <f t="shared" si="9"/>
        <v>7.6813663999999999</v>
      </c>
      <c r="X49" s="9">
        <v>190</v>
      </c>
      <c r="Y49" s="16"/>
      <c r="AB49" s="2">
        <v>44</v>
      </c>
      <c r="AC49" s="2">
        <f t="shared" si="7"/>
        <v>0.76794487087750496</v>
      </c>
      <c r="AD49" s="2">
        <f t="shared" si="1"/>
        <v>14.521831635197147</v>
      </c>
      <c r="AE49" s="3">
        <f t="shared" si="2"/>
        <v>14.521831635197158</v>
      </c>
      <c r="AF49" s="15"/>
    </row>
    <row r="50" spans="5:32" ht="17.399999999999999" x14ac:dyDescent="0.3">
      <c r="E50" s="14">
        <v>1750</v>
      </c>
      <c r="F50" s="14">
        <v>140.99</v>
      </c>
      <c r="G50" s="14">
        <f t="shared" si="3"/>
        <v>6.5619725663648145</v>
      </c>
      <c r="H50" s="14">
        <v>0.68600000000000005</v>
      </c>
      <c r="I50" s="14">
        <v>37.47</v>
      </c>
      <c r="K50" s="30">
        <f t="shared" si="4"/>
        <v>132.08896321748469</v>
      </c>
      <c r="L50" s="30">
        <f t="shared" si="5"/>
        <v>173.41952486850846</v>
      </c>
      <c r="M50" s="30">
        <f t="shared" si="0"/>
        <v>72.601942255567508</v>
      </c>
      <c r="N50" s="30">
        <f t="shared" si="0"/>
        <v>82.804072442199285</v>
      </c>
      <c r="O50" s="30">
        <f t="shared" si="6"/>
        <v>0.87679192718747867</v>
      </c>
      <c r="Q50" s="4">
        <v>0.34093400000000001</v>
      </c>
      <c r="R50" s="4">
        <f t="shared" si="8"/>
        <v>8.6597235999999995</v>
      </c>
      <c r="S50" s="4">
        <v>450</v>
      </c>
      <c r="T50" s="16"/>
      <c r="U50" s="16"/>
      <c r="V50" s="9">
        <v>0.30925900000000001</v>
      </c>
      <c r="W50" s="10">
        <f t="shared" si="9"/>
        <v>7.8551785999999995</v>
      </c>
      <c r="X50" s="9">
        <v>192</v>
      </c>
      <c r="Y50" s="16"/>
      <c r="AB50" s="2">
        <v>45</v>
      </c>
      <c r="AC50" s="2">
        <f t="shared" si="7"/>
        <v>0.78539816339744828</v>
      </c>
      <c r="AD50" s="2">
        <f t="shared" si="1"/>
        <v>15.134528097931119</v>
      </c>
      <c r="AE50" s="3">
        <f t="shared" si="2"/>
        <v>15.134528097931128</v>
      </c>
      <c r="AF50" s="15"/>
    </row>
    <row r="51" spans="5:32" ht="17.399999999999999" x14ac:dyDescent="0.3">
      <c r="E51" s="14">
        <v>1750</v>
      </c>
      <c r="F51" s="14">
        <v>174.08</v>
      </c>
      <c r="G51" s="14">
        <f t="shared" si="3"/>
        <v>8.1020510983246119</v>
      </c>
      <c r="H51" s="14">
        <v>-5.97</v>
      </c>
      <c r="I51" s="14">
        <v>22.785</v>
      </c>
      <c r="K51" s="30">
        <f t="shared" si="4"/>
        <v>138.7449632174847</v>
      </c>
      <c r="L51" s="30">
        <f t="shared" si="5"/>
        <v>158.73452486850846</v>
      </c>
      <c r="M51" s="30">
        <f t="shared" si="0"/>
        <v>75.286519316281414</v>
      </c>
      <c r="N51" s="30">
        <f t="shared" si="0"/>
        <v>80.952196183334593</v>
      </c>
      <c r="O51" s="30">
        <f t="shared" si="6"/>
        <v>0.93001206719306329</v>
      </c>
      <c r="Q51" s="4">
        <v>0.34499800000000003</v>
      </c>
      <c r="R51" s="4">
        <f t="shared" si="8"/>
        <v>8.7629491999999995</v>
      </c>
      <c r="S51" s="4">
        <v>452</v>
      </c>
      <c r="T51" s="16"/>
      <c r="U51" s="16"/>
      <c r="V51" s="9">
        <v>0.31562800000000002</v>
      </c>
      <c r="W51" s="10">
        <f t="shared" si="9"/>
        <v>8.0169511999999994</v>
      </c>
      <c r="X51" s="9">
        <v>194</v>
      </c>
      <c r="Y51" s="16"/>
      <c r="AB51" s="2">
        <v>46</v>
      </c>
      <c r="AC51" s="2">
        <f t="shared" si="7"/>
        <v>0.80285145591739149</v>
      </c>
      <c r="AD51" s="2">
        <f t="shared" si="1"/>
        <v>15.75624049300203</v>
      </c>
      <c r="AE51" s="3">
        <f t="shared" si="2"/>
        <v>15.756240493002039</v>
      </c>
      <c r="AF51" s="15"/>
    </row>
    <row r="52" spans="5:32" ht="17.399999999999999" x14ac:dyDescent="0.3">
      <c r="E52" s="14">
        <v>1750</v>
      </c>
      <c r="F52" s="14">
        <v>229.39</v>
      </c>
      <c r="G52" s="14">
        <f t="shared" si="3"/>
        <v>10.676295389732779</v>
      </c>
      <c r="H52" s="14">
        <v>-16.77</v>
      </c>
      <c r="I52" s="14">
        <v>12.101000000000001</v>
      </c>
      <c r="K52" s="30">
        <f t="shared" si="4"/>
        <v>149.54496321748471</v>
      </c>
      <c r="L52" s="30">
        <f t="shared" si="5"/>
        <v>148.05052486850846</v>
      </c>
      <c r="M52" s="30">
        <f t="shared" si="0"/>
        <v>78.797354226963776</v>
      </c>
      <c r="N52" s="30">
        <f t="shared" si="0"/>
        <v>78.374427526912058</v>
      </c>
      <c r="O52" s="30">
        <f t="shared" si="6"/>
        <v>1.005396233355663</v>
      </c>
      <c r="Q52" s="4">
        <v>0.348634</v>
      </c>
      <c r="R52" s="4">
        <f t="shared" si="8"/>
        <v>8.8553035999999992</v>
      </c>
      <c r="S52" s="4">
        <v>454</v>
      </c>
      <c r="T52" s="16"/>
      <c r="U52" s="16"/>
      <c r="V52" s="9">
        <v>0.321523</v>
      </c>
      <c r="W52" s="10">
        <f t="shared" si="9"/>
        <v>8.1666841999999988</v>
      </c>
      <c r="X52" s="9">
        <v>196</v>
      </c>
      <c r="Y52" s="16"/>
      <c r="AB52" s="2">
        <v>47</v>
      </c>
      <c r="AC52" s="2">
        <f t="shared" si="7"/>
        <v>0.82030474843733492</v>
      </c>
      <c r="AD52" s="2">
        <f t="shared" si="1"/>
        <v>16.386683433083228</v>
      </c>
      <c r="AE52" s="3">
        <f t="shared" si="2"/>
        <v>16.386683433083249</v>
      </c>
      <c r="AF52" s="15"/>
    </row>
    <row r="53" spans="5:32" ht="17.399999999999999" x14ac:dyDescent="0.3">
      <c r="E53" s="14">
        <v>1750</v>
      </c>
      <c r="F53" s="14">
        <v>232.03</v>
      </c>
      <c r="G53" s="14">
        <f t="shared" si="3"/>
        <v>10.799166569073183</v>
      </c>
      <c r="H53" s="14">
        <v>-16.856000000000002</v>
      </c>
      <c r="I53" s="14">
        <v>12.255000000000001</v>
      </c>
      <c r="K53" s="30">
        <f t="shared" si="4"/>
        <v>149.63096321748469</v>
      </c>
      <c r="L53" s="30">
        <f t="shared" si="5"/>
        <v>148.20452486850846</v>
      </c>
      <c r="M53" s="30">
        <f t="shared" si="0"/>
        <v>78.821075707556176</v>
      </c>
      <c r="N53" s="30">
        <f t="shared" si="0"/>
        <v>78.418945745342569</v>
      </c>
      <c r="O53" s="30">
        <f t="shared" si="6"/>
        <v>1.0051279695026694</v>
      </c>
      <c r="Q53" s="4">
        <v>0.35165400000000002</v>
      </c>
      <c r="R53" s="4">
        <f t="shared" si="8"/>
        <v>8.9320116000000009</v>
      </c>
      <c r="S53" s="4">
        <v>456</v>
      </c>
      <c r="T53" s="16"/>
      <c r="U53" s="16"/>
      <c r="V53" s="9">
        <v>0.32694299999999998</v>
      </c>
      <c r="W53" s="10">
        <f t="shared" si="9"/>
        <v>8.3043521999999985</v>
      </c>
      <c r="X53" s="9">
        <v>198</v>
      </c>
      <c r="Y53" s="16"/>
      <c r="AB53" s="2">
        <v>48</v>
      </c>
      <c r="AC53" s="2">
        <f t="shared" si="7"/>
        <v>0.83775804095727813</v>
      </c>
      <c r="AD53" s="2">
        <f t="shared" si="1"/>
        <v>17.025568635352954</v>
      </c>
      <c r="AE53" s="3">
        <f t="shared" si="2"/>
        <v>17.025568635352975</v>
      </c>
      <c r="AF53" s="15"/>
    </row>
    <row r="54" spans="5:32" ht="17.399999999999999" x14ac:dyDescent="0.3">
      <c r="E54" s="14">
        <v>1750</v>
      </c>
      <c r="F54" s="14">
        <v>232.2</v>
      </c>
      <c r="G54" s="14">
        <f t="shared" si="3"/>
        <v>10.807078728348888</v>
      </c>
      <c r="H54" s="14">
        <v>-16.920000000000002</v>
      </c>
      <c r="I54" s="14">
        <v>12.349</v>
      </c>
      <c r="K54" s="30">
        <f t="shared" si="4"/>
        <v>149.69496321748471</v>
      </c>
      <c r="L54" s="30">
        <f t="shared" si="5"/>
        <v>148.29852486850845</v>
      </c>
      <c r="M54" s="30">
        <f t="shared" si="0"/>
        <v>78.838685341731519</v>
      </c>
      <c r="N54" s="30">
        <f t="shared" si="0"/>
        <v>78.446013509920704</v>
      </c>
      <c r="O54" s="30">
        <f t="shared" si="6"/>
        <v>1.0050056314430964</v>
      </c>
      <c r="Q54" s="4">
        <v>0.35422599999999999</v>
      </c>
      <c r="R54" s="4">
        <f t="shared" si="8"/>
        <v>8.9973403999999988</v>
      </c>
      <c r="S54" s="4">
        <v>458</v>
      </c>
      <c r="T54" s="16"/>
      <c r="U54" s="16"/>
      <c r="V54" s="9">
        <v>0.33144400000000002</v>
      </c>
      <c r="W54" s="10">
        <f t="shared" si="9"/>
        <v>8.4186776000000005</v>
      </c>
      <c r="X54" s="9">
        <v>200</v>
      </c>
      <c r="Y54" s="16"/>
      <c r="AB54" s="2">
        <v>49</v>
      </c>
      <c r="AC54" s="2">
        <f t="shared" si="7"/>
        <v>0.85521133347722145</v>
      </c>
      <c r="AD54" s="2">
        <f t="shared" si="1"/>
        <v>17.672605126689106</v>
      </c>
      <c r="AE54" s="3">
        <f t="shared" si="2"/>
        <v>17.672605126689124</v>
      </c>
      <c r="AF54" s="15"/>
    </row>
    <row r="55" spans="5:32" ht="17.399999999999999" x14ac:dyDescent="0.3">
      <c r="E55" s="14">
        <v>1750</v>
      </c>
      <c r="F55" s="14">
        <v>292.20999999999998</v>
      </c>
      <c r="G55" s="14">
        <f t="shared" si="3"/>
        <v>13.600070952673681</v>
      </c>
      <c r="H55" s="14">
        <v>-35.993000000000002</v>
      </c>
      <c r="I55" s="14">
        <v>9.7089999999999996</v>
      </c>
      <c r="K55" s="30">
        <f t="shared" si="4"/>
        <v>168.76796321748469</v>
      </c>
      <c r="L55" s="30">
        <f t="shared" si="5"/>
        <v>145.65852486850847</v>
      </c>
      <c r="M55" s="30">
        <f t="shared" si="0"/>
        <v>82.429073789000341</v>
      </c>
      <c r="N55" s="30">
        <f t="shared" si="0"/>
        <v>77.655356076638242</v>
      </c>
      <c r="O55" s="30">
        <f t="shared" si="6"/>
        <v>1.0614731288805233</v>
      </c>
      <c r="Q55" s="4">
        <v>0.35697400000000001</v>
      </c>
      <c r="R55" s="4">
        <f t="shared" si="8"/>
        <v>9.0671395999999991</v>
      </c>
      <c r="S55" s="4">
        <v>460</v>
      </c>
      <c r="T55" s="16"/>
      <c r="U55" s="16"/>
      <c r="V55" s="9">
        <v>0.33609699999999998</v>
      </c>
      <c r="W55" s="10">
        <f t="shared" si="9"/>
        <v>8.536863799999999</v>
      </c>
      <c r="X55" s="9">
        <v>202</v>
      </c>
      <c r="Y55" s="16"/>
      <c r="AB55" s="2">
        <v>50</v>
      </c>
      <c r="AC55" s="2">
        <f t="shared" si="7"/>
        <v>0.87266462599716477</v>
      </c>
      <c r="AD55" s="2">
        <f t="shared" si="1"/>
        <v>18.327499451128869</v>
      </c>
      <c r="AE55" s="3">
        <f t="shared" si="2"/>
        <v>18.32749945112888</v>
      </c>
      <c r="AF55" s="15"/>
    </row>
    <row r="56" spans="5:32" ht="17.399999999999999" x14ac:dyDescent="0.3">
      <c r="E56" s="14">
        <v>1750</v>
      </c>
      <c r="F56" s="14">
        <v>340.9</v>
      </c>
      <c r="G56" s="14">
        <f t="shared" si="3"/>
        <v>15.866206453463118</v>
      </c>
      <c r="H56" s="14">
        <v>-43.624000000000002</v>
      </c>
      <c r="I56" s="14">
        <v>9.6639999999999997</v>
      </c>
      <c r="K56" s="30">
        <f t="shared" si="4"/>
        <v>176.39896321748469</v>
      </c>
      <c r="L56" s="30">
        <f t="shared" si="5"/>
        <v>145.61352486850845</v>
      </c>
      <c r="M56" s="30">
        <f t="shared" si="0"/>
        <v>82.941331507941698</v>
      </c>
      <c r="N56" s="30">
        <f t="shared" si="0"/>
        <v>77.641331857298468</v>
      </c>
      <c r="O56" s="30">
        <f t="shared" si="6"/>
        <v>1.0682626060612201</v>
      </c>
      <c r="Q56" s="4">
        <v>0.35947299999999999</v>
      </c>
      <c r="R56" s="4">
        <f t="shared" si="8"/>
        <v>9.1306141999999983</v>
      </c>
      <c r="S56" s="4">
        <v>462</v>
      </c>
      <c r="T56" s="16"/>
      <c r="U56" s="16"/>
      <c r="V56" s="9">
        <v>0.34045700000000001</v>
      </c>
      <c r="W56" s="10">
        <f t="shared" si="9"/>
        <v>8.6476077999999994</v>
      </c>
      <c r="X56" s="9">
        <v>204</v>
      </c>
      <c r="Y56" s="16"/>
      <c r="AB56" s="2">
        <v>51</v>
      </c>
      <c r="AC56" s="2">
        <f t="shared" si="7"/>
        <v>0.89011791851710798</v>
      </c>
      <c r="AD56" s="2">
        <f t="shared" si="1"/>
        <v>18.989955879389598</v>
      </c>
      <c r="AE56" s="3">
        <f t="shared" si="2"/>
        <v>18.989955879389623</v>
      </c>
      <c r="AF56" s="15"/>
    </row>
    <row r="57" spans="5:32" ht="17.399999999999999" x14ac:dyDescent="0.3">
      <c r="E57" s="14">
        <v>1750</v>
      </c>
      <c r="F57" s="14">
        <v>375.1</v>
      </c>
      <c r="G57" s="14">
        <f t="shared" si="3"/>
        <v>17.457946731281947</v>
      </c>
      <c r="H57" s="14">
        <v>-47.515999999999998</v>
      </c>
      <c r="I57" s="14">
        <v>9.7579999999999991</v>
      </c>
      <c r="K57" s="30">
        <f t="shared" si="4"/>
        <v>180.29096321748469</v>
      </c>
      <c r="L57" s="30">
        <f t="shared" si="5"/>
        <v>145.70752486850847</v>
      </c>
      <c r="M57" s="30">
        <f t="shared" si="0"/>
        <v>82.999616987859042</v>
      </c>
      <c r="N57" s="30">
        <f t="shared" si="0"/>
        <v>77.670606053014183</v>
      </c>
      <c r="O57" s="30">
        <f t="shared" si="6"/>
        <v>1.0686103946608521</v>
      </c>
      <c r="Q57" s="4">
        <v>0.36172300000000002</v>
      </c>
      <c r="R57" s="4">
        <f t="shared" si="8"/>
        <v>9.1877642000000002</v>
      </c>
      <c r="S57" s="4">
        <v>464</v>
      </c>
      <c r="T57" s="16"/>
      <c r="U57" s="16"/>
      <c r="V57" s="9">
        <v>0.34452300000000002</v>
      </c>
      <c r="W57" s="10">
        <f t="shared" si="9"/>
        <v>8.7508841999999998</v>
      </c>
      <c r="X57" s="9">
        <v>206</v>
      </c>
      <c r="Y57" s="16"/>
      <c r="AB57" s="2">
        <v>52</v>
      </c>
      <c r="AC57" s="2">
        <f t="shared" si="7"/>
        <v>0.90757121103705141</v>
      </c>
      <c r="AD57" s="2">
        <f t="shared" si="1"/>
        <v>19.659676620238468</v>
      </c>
      <c r="AE57" s="3">
        <f t="shared" si="2"/>
        <v>19.659676620238475</v>
      </c>
      <c r="AF57" s="15"/>
    </row>
    <row r="58" spans="5:32" ht="17.399999999999999" x14ac:dyDescent="0.3">
      <c r="E58" s="14">
        <v>1750</v>
      </c>
      <c r="F58" s="14">
        <v>408.38</v>
      </c>
      <c r="G58" s="14">
        <f t="shared" si="3"/>
        <v>19.006868264785183</v>
      </c>
      <c r="H58" s="14">
        <v>-50.79</v>
      </c>
      <c r="I58" s="14">
        <v>9.9079999999999995</v>
      </c>
      <c r="K58" s="30">
        <f t="shared" si="4"/>
        <v>183.56496321748469</v>
      </c>
      <c r="L58" s="30">
        <f t="shared" si="5"/>
        <v>145.85752486850845</v>
      </c>
      <c r="M58" s="30">
        <f t="shared" si="0"/>
        <v>82.942501085137096</v>
      </c>
      <c r="N58" s="30">
        <f t="shared" si="0"/>
        <v>77.71715458458506</v>
      </c>
      <c r="O58" s="30">
        <f t="shared" si="6"/>
        <v>1.0672354324921265</v>
      </c>
      <c r="Q58" s="4">
        <v>0.36372199999999999</v>
      </c>
      <c r="R58" s="4">
        <f t="shared" si="8"/>
        <v>9.2385387999999988</v>
      </c>
      <c r="S58" s="4">
        <v>466</v>
      </c>
      <c r="T58" s="16"/>
      <c r="U58" s="16"/>
      <c r="V58" s="9">
        <v>0.34829700000000002</v>
      </c>
      <c r="W58" s="10">
        <f t="shared" si="9"/>
        <v>8.8467438000000005</v>
      </c>
      <c r="X58" s="9">
        <v>208</v>
      </c>
      <c r="Y58" s="16"/>
      <c r="AB58" s="2">
        <v>53</v>
      </c>
      <c r="AC58" s="2">
        <f t="shared" si="7"/>
        <v>0.92502450355699462</v>
      </c>
      <c r="AD58" s="2">
        <f t="shared" si="1"/>
        <v>20.336362033489173</v>
      </c>
      <c r="AE58" s="3">
        <f t="shared" si="2"/>
        <v>20.336362033489191</v>
      </c>
      <c r="AF58" s="15"/>
    </row>
    <row r="59" spans="5:32" ht="17.399999999999999" x14ac:dyDescent="0.3">
      <c r="E59" s="14">
        <v>1750</v>
      </c>
      <c r="F59" s="14">
        <v>421.24</v>
      </c>
      <c r="G59" s="14">
        <f t="shared" si="3"/>
        <v>19.605399842935771</v>
      </c>
      <c r="H59" s="14">
        <v>-52.432000000000002</v>
      </c>
      <c r="I59" s="14">
        <v>9.7200000000000006</v>
      </c>
      <c r="K59" s="30">
        <f t="shared" si="4"/>
        <v>185.20696321748471</v>
      </c>
      <c r="L59" s="30">
        <f t="shared" si="5"/>
        <v>145.66952486850846</v>
      </c>
      <c r="M59" s="30">
        <f t="shared" si="0"/>
        <v>82.877331384313749</v>
      </c>
      <c r="N59" s="30">
        <f t="shared" si="0"/>
        <v>77.658781432033848</v>
      </c>
      <c r="O59" s="30">
        <f t="shared" si="6"/>
        <v>1.0671984527190543</v>
      </c>
      <c r="Q59" s="4">
        <v>0.36547299999999999</v>
      </c>
      <c r="R59" s="4">
        <f t="shared" si="8"/>
        <v>9.2830141999999984</v>
      </c>
      <c r="S59" s="4">
        <v>468</v>
      </c>
      <c r="T59" s="16"/>
      <c r="U59" s="16"/>
      <c r="V59" s="9">
        <v>0.35196100000000002</v>
      </c>
      <c r="W59" s="10">
        <f t="shared" si="9"/>
        <v>8.9398093999999997</v>
      </c>
      <c r="X59" s="9">
        <v>210</v>
      </c>
      <c r="Y59" s="16"/>
      <c r="AB59" s="2">
        <v>54</v>
      </c>
      <c r="AC59" s="2">
        <f t="shared" si="7"/>
        <v>0.94247779607693793</v>
      </c>
      <c r="AD59" s="2">
        <f t="shared" si="1"/>
        <v>21.019710844397093</v>
      </c>
      <c r="AE59" s="3">
        <f t="shared" si="2"/>
        <v>21.019710844397125</v>
      </c>
      <c r="AF59" s="15"/>
    </row>
    <row r="60" spans="5:32" ht="17.399999999999999" x14ac:dyDescent="0.3">
      <c r="E60" s="14">
        <v>1750</v>
      </c>
      <c r="F60" s="14">
        <v>421.47</v>
      </c>
      <c r="G60" s="14">
        <f t="shared" si="3"/>
        <v>19.61610452901467</v>
      </c>
      <c r="H60" s="14">
        <v>-52.886000000000003</v>
      </c>
      <c r="I60" s="14">
        <v>9.7200000000000006</v>
      </c>
      <c r="K60" s="30">
        <f t="shared" si="4"/>
        <v>185.66096321748469</v>
      </c>
      <c r="L60" s="30">
        <f t="shared" si="5"/>
        <v>145.66952486850846</v>
      </c>
      <c r="M60" s="30">
        <f t="shared" si="0"/>
        <v>82.855005949589923</v>
      </c>
      <c r="N60" s="30">
        <f t="shared" si="0"/>
        <v>77.658781432033848</v>
      </c>
      <c r="O60" s="30">
        <f t="shared" si="6"/>
        <v>1.0669109715828307</v>
      </c>
      <c r="Q60" s="4">
        <v>0.36704100000000001</v>
      </c>
      <c r="R60" s="4">
        <f t="shared" si="8"/>
        <v>9.3228413999999997</v>
      </c>
      <c r="S60" s="4">
        <v>470</v>
      </c>
      <c r="T60" s="16"/>
      <c r="U60" s="16"/>
      <c r="V60" s="9">
        <v>0.35505399999999998</v>
      </c>
      <c r="W60" s="10">
        <f t="shared" si="9"/>
        <v>9.0183715999999983</v>
      </c>
      <c r="X60" s="9">
        <v>212</v>
      </c>
      <c r="Y60" s="16"/>
      <c r="AB60" s="2">
        <v>55</v>
      </c>
      <c r="AC60" s="2">
        <f t="shared" si="7"/>
        <v>0.95993108859688125</v>
      </c>
      <c r="AD60" s="2">
        <f t="shared" si="1"/>
        <v>21.709420359214313</v>
      </c>
      <c r="AE60" s="3">
        <f t="shared" si="2"/>
        <v>21.709420359214317</v>
      </c>
      <c r="AF60" s="15"/>
    </row>
    <row r="61" spans="5:32" ht="17.399999999999999" x14ac:dyDescent="0.3">
      <c r="E61" s="14">
        <v>2000</v>
      </c>
      <c r="F61" s="14">
        <v>-16.12</v>
      </c>
      <c r="G61" s="14">
        <f t="shared" si="3"/>
        <v>-0.75025886779062922</v>
      </c>
      <c r="H61" s="14">
        <v>0.57399999999999995</v>
      </c>
      <c r="I61" s="14">
        <v>-0.40500000000000003</v>
      </c>
      <c r="K61" s="30">
        <f t="shared" si="4"/>
        <v>132.20096321748468</v>
      </c>
      <c r="L61" s="30">
        <f t="shared" si="5"/>
        <v>135.54452486850846</v>
      </c>
      <c r="M61" s="30">
        <f t="shared" si="0"/>
        <v>72.650354944956291</v>
      </c>
      <c r="N61" s="30">
        <f t="shared" si="0"/>
        <v>74.044741365520849</v>
      </c>
      <c r="O61" s="30">
        <f t="shared" si="6"/>
        <v>0.98116832613836558</v>
      </c>
      <c r="Q61" s="4">
        <v>0.36820199999999997</v>
      </c>
      <c r="R61" s="4">
        <f t="shared" si="8"/>
        <v>9.3523307999999989</v>
      </c>
      <c r="S61" s="4">
        <v>472</v>
      </c>
      <c r="T61" s="16"/>
      <c r="U61" s="16"/>
      <c r="V61" s="9">
        <v>0.35778300000000002</v>
      </c>
      <c r="W61" s="10">
        <f t="shared" si="9"/>
        <v>9.0876882000000005</v>
      </c>
      <c r="X61" s="9">
        <v>214</v>
      </c>
      <c r="Y61" s="16"/>
      <c r="AB61" s="2">
        <v>56</v>
      </c>
      <c r="AC61" s="2">
        <f t="shared" si="7"/>
        <v>0.97738438111682457</v>
      </c>
      <c r="AD61" s="2">
        <f t="shared" si="1"/>
        <v>22.405186681659018</v>
      </c>
      <c r="AE61" s="3">
        <f t="shared" si="2"/>
        <v>22.405186681659039</v>
      </c>
      <c r="AF61" s="15"/>
    </row>
    <row r="62" spans="5:32" ht="17.399999999999999" x14ac:dyDescent="0.3">
      <c r="E62" s="14">
        <v>2000</v>
      </c>
      <c r="F62" s="14">
        <v>15.75</v>
      </c>
      <c r="G62" s="14">
        <f t="shared" si="3"/>
        <v>0.73303828583761854</v>
      </c>
      <c r="H62" s="14">
        <v>0.61899999999999999</v>
      </c>
      <c r="I62" s="14">
        <v>-0.43099999999999999</v>
      </c>
      <c r="K62" s="30">
        <f t="shared" si="4"/>
        <v>132.1559632174847</v>
      </c>
      <c r="L62" s="30">
        <f t="shared" si="5"/>
        <v>135.51852486850845</v>
      </c>
      <c r="M62" s="30">
        <f t="shared" si="0"/>
        <v>72.630916641109067</v>
      </c>
      <c r="N62" s="30">
        <f t="shared" si="0"/>
        <v>74.034279864168212</v>
      </c>
      <c r="O62" s="30">
        <f t="shared" si="6"/>
        <v>0.98104441313356572</v>
      </c>
      <c r="Q62" s="4">
        <v>0.36938599999999999</v>
      </c>
      <c r="R62" s="4">
        <f t="shared" si="8"/>
        <v>9.3824043999999986</v>
      </c>
      <c r="S62" s="4">
        <v>474</v>
      </c>
      <c r="T62" s="16"/>
      <c r="U62" s="16"/>
      <c r="V62" s="9">
        <v>0.36014800000000002</v>
      </c>
      <c r="W62" s="10">
        <f t="shared" si="9"/>
        <v>9.1477591999999994</v>
      </c>
      <c r="X62" s="9">
        <v>216</v>
      </c>
      <c r="Y62" s="16"/>
      <c r="AB62" s="2">
        <v>57</v>
      </c>
      <c r="AC62" s="2">
        <f t="shared" si="7"/>
        <v>0.99483767363676778</v>
      </c>
      <c r="AD62" s="2">
        <f t="shared" si="1"/>
        <v>23.106704930046725</v>
      </c>
      <c r="AE62" s="3">
        <f t="shared" si="2"/>
        <v>23.106704930046746</v>
      </c>
      <c r="AF62" s="15"/>
    </row>
    <row r="63" spans="5:32" ht="17.399999999999999" x14ac:dyDescent="0.3">
      <c r="E63" s="14">
        <v>2000</v>
      </c>
      <c r="F63" s="14">
        <v>38.36</v>
      </c>
      <c r="G63" s="14">
        <f t="shared" si="3"/>
        <v>1.7853554695067326</v>
      </c>
      <c r="H63" s="14">
        <v>0.75</v>
      </c>
      <c r="I63" s="14">
        <v>34.597000000000001</v>
      </c>
      <c r="K63" s="30">
        <f t="shared" si="4"/>
        <v>132.0249632174847</v>
      </c>
      <c r="L63" s="30">
        <f t="shared" si="5"/>
        <v>170.54652486850847</v>
      </c>
      <c r="M63" s="30">
        <f t="shared" si="0"/>
        <v>72.574228468851871</v>
      </c>
      <c r="N63" s="30">
        <f t="shared" si="0"/>
        <v>82.595600936176055</v>
      </c>
      <c r="O63" s="30">
        <f t="shared" si="6"/>
        <v>0.87866941636434148</v>
      </c>
      <c r="Q63" s="4">
        <v>0.37037300000000001</v>
      </c>
      <c r="R63" s="4">
        <f t="shared" si="8"/>
        <v>9.4074741999999993</v>
      </c>
      <c r="S63" s="4">
        <v>476</v>
      </c>
      <c r="T63" s="16"/>
      <c r="U63" s="16"/>
      <c r="V63" s="9">
        <v>0.36214800000000003</v>
      </c>
      <c r="W63" s="10">
        <f t="shared" si="9"/>
        <v>9.1985592</v>
      </c>
      <c r="X63" s="9">
        <v>218</v>
      </c>
      <c r="Y63" s="16"/>
      <c r="AB63" s="2">
        <v>58</v>
      </c>
      <c r="AC63" s="2">
        <f t="shared" si="7"/>
        <v>1.0122909661567112</v>
      </c>
      <c r="AD63" s="2">
        <f t="shared" si="1"/>
        <v>23.813669454821849</v>
      </c>
      <c r="AE63" s="3">
        <f t="shared" si="2"/>
        <v>23.813669454821859</v>
      </c>
      <c r="AF63" s="15"/>
    </row>
    <row r="64" spans="5:32" ht="17.399999999999999" x14ac:dyDescent="0.3">
      <c r="E64" s="14">
        <v>2000</v>
      </c>
      <c r="F64" s="14">
        <v>51.88</v>
      </c>
      <c r="G64" s="14">
        <f t="shared" si="3"/>
        <v>2.4146048424924218</v>
      </c>
      <c r="H64" s="14">
        <v>0.75700000000000001</v>
      </c>
      <c r="I64" s="14">
        <v>41.34</v>
      </c>
      <c r="K64" s="30">
        <f t="shared" si="4"/>
        <v>132.01796321748469</v>
      </c>
      <c r="L64" s="30">
        <f t="shared" si="5"/>
        <v>177.28952486850847</v>
      </c>
      <c r="M64" s="30">
        <f t="shared" si="0"/>
        <v>72.571195094615973</v>
      </c>
      <c r="N64" s="30">
        <f t="shared" si="0"/>
        <v>82.966762005583988</v>
      </c>
      <c r="O64" s="30">
        <f t="shared" si="6"/>
        <v>0.87470202934678409</v>
      </c>
      <c r="Q64" s="4">
        <v>0.37116399999999999</v>
      </c>
      <c r="R64" s="4">
        <f t="shared" si="8"/>
        <v>9.4275655999999994</v>
      </c>
      <c r="S64" s="4">
        <v>478</v>
      </c>
      <c r="T64" s="16"/>
      <c r="U64" s="16"/>
      <c r="V64" s="9">
        <v>0.36302400000000001</v>
      </c>
      <c r="W64" s="10">
        <f t="shared" si="9"/>
        <v>9.2208095999999991</v>
      </c>
      <c r="X64" s="9">
        <v>220</v>
      </c>
      <c r="Y64" s="16"/>
      <c r="AB64" s="2">
        <v>59</v>
      </c>
      <c r="AC64" s="2">
        <f t="shared" si="7"/>
        <v>1.0297442586766543</v>
      </c>
      <c r="AD64" s="2">
        <f t="shared" si="1"/>
        <v>24.525774056223064</v>
      </c>
      <c r="AE64" s="3">
        <f t="shared" si="2"/>
        <v>24.525774056223092</v>
      </c>
      <c r="AF64" s="15"/>
    </row>
    <row r="65" spans="5:32" ht="17.399999999999999" x14ac:dyDescent="0.3">
      <c r="E65" s="14">
        <v>2000</v>
      </c>
      <c r="F65" s="14">
        <v>72.760000000000005</v>
      </c>
      <c r="G65" s="14">
        <f t="shared" si="3"/>
        <v>3.3864041700028649</v>
      </c>
      <c r="H65" s="14">
        <v>0.81399999999999995</v>
      </c>
      <c r="I65" s="14">
        <v>49.713999999999999</v>
      </c>
      <c r="K65" s="30">
        <f t="shared" si="4"/>
        <v>131.9609632174847</v>
      </c>
      <c r="L65" s="30">
        <f t="shared" si="5"/>
        <v>180</v>
      </c>
      <c r="M65" s="30">
        <f t="shared" si="0"/>
        <v>72.546478771741505</v>
      </c>
      <c r="N65" s="30">
        <f t="shared" si="0"/>
        <v>82.999999999999986</v>
      </c>
      <c r="O65" s="30">
        <f t="shared" si="6"/>
        <v>0.87405396110531952</v>
      </c>
      <c r="Q65" s="4">
        <v>0.37175900000000001</v>
      </c>
      <c r="R65" s="4">
        <f t="shared" si="8"/>
        <v>9.4426785999999989</v>
      </c>
      <c r="S65" s="4">
        <v>480</v>
      </c>
      <c r="T65" s="16"/>
      <c r="U65" s="16"/>
      <c r="V65" s="9">
        <v>0.36464800000000003</v>
      </c>
      <c r="W65" s="10">
        <f t="shared" si="9"/>
        <v>9.2620591999999995</v>
      </c>
      <c r="X65" s="9">
        <v>222</v>
      </c>
      <c r="Y65" s="16"/>
      <c r="AB65" s="2">
        <v>60</v>
      </c>
      <c r="AC65" s="2">
        <f t="shared" si="7"/>
        <v>1.0471975511965976</v>
      </c>
      <c r="AD65" s="2">
        <f t="shared" si="1"/>
        <v>25.242712201809184</v>
      </c>
      <c r="AE65" s="3">
        <f t="shared" si="2"/>
        <v>25.242712201809194</v>
      </c>
      <c r="AF65" s="15"/>
    </row>
    <row r="66" spans="5:32" ht="17.399999999999999" x14ac:dyDescent="0.3">
      <c r="E66" s="14">
        <v>2000</v>
      </c>
      <c r="F66" s="14">
        <v>107.14</v>
      </c>
      <c r="G66" s="14">
        <f t="shared" si="3"/>
        <v>4.9865220282312652</v>
      </c>
      <c r="H66" s="14">
        <v>0.76900000000000002</v>
      </c>
      <c r="I66" s="14">
        <v>49.735999999999997</v>
      </c>
      <c r="K66" s="30">
        <f t="shared" si="4"/>
        <v>132.00596321748469</v>
      </c>
      <c r="L66" s="30">
        <f t="shared" si="5"/>
        <v>180</v>
      </c>
      <c r="M66" s="30">
        <f t="shared" si="0"/>
        <v>72.565994025073138</v>
      </c>
      <c r="N66" s="30">
        <f t="shared" si="0"/>
        <v>82.999999999999986</v>
      </c>
      <c r="O66" s="30">
        <f t="shared" si="6"/>
        <v>0.87428908463943555</v>
      </c>
      <c r="Q66" s="4">
        <v>0.37215799999999999</v>
      </c>
      <c r="R66" s="4">
        <f t="shared" si="8"/>
        <v>9.4528131999999996</v>
      </c>
      <c r="S66" s="4">
        <v>482</v>
      </c>
      <c r="T66" s="16"/>
      <c r="U66" s="16"/>
      <c r="V66" s="9">
        <v>0.36617100000000002</v>
      </c>
      <c r="W66" s="10">
        <f t="shared" si="9"/>
        <v>9.3007434</v>
      </c>
      <c r="X66" s="9">
        <v>224</v>
      </c>
      <c r="Y66" s="16"/>
      <c r="AB66" s="2">
        <v>61</v>
      </c>
      <c r="AC66" s="2">
        <f t="shared" si="7"/>
        <v>1.064650843716541</v>
      </c>
      <c r="AD66" s="2">
        <f t="shared" si="1"/>
        <v>25.964177243565157</v>
      </c>
      <c r="AE66" s="3">
        <f t="shared" si="2"/>
        <v>25.964177243565178</v>
      </c>
      <c r="AF66" s="15"/>
    </row>
    <row r="67" spans="5:32" ht="17.399999999999999" x14ac:dyDescent="0.3">
      <c r="E67" s="14">
        <v>2000</v>
      </c>
      <c r="F67" s="14">
        <v>130.36000000000001</v>
      </c>
      <c r="G67" s="14">
        <f t="shared" si="3"/>
        <v>6.0672299010661552</v>
      </c>
      <c r="H67" s="14">
        <v>0.76100000000000001</v>
      </c>
      <c r="I67" s="14">
        <v>49.703000000000003</v>
      </c>
      <c r="K67" s="30">
        <f t="shared" si="4"/>
        <v>132.0139632174847</v>
      </c>
      <c r="L67" s="30">
        <f t="shared" si="5"/>
        <v>180</v>
      </c>
      <c r="M67" s="30">
        <f t="shared" si="0"/>
        <v>72.569461545036319</v>
      </c>
      <c r="N67" s="30">
        <f t="shared" si="0"/>
        <v>82.999999999999986</v>
      </c>
      <c r="O67" s="30">
        <f t="shared" si="6"/>
        <v>0.8743308619883895</v>
      </c>
      <c r="Q67" s="4">
        <v>0.37160599999999999</v>
      </c>
      <c r="R67" s="4">
        <f t="shared" si="8"/>
        <v>9.4387923999999988</v>
      </c>
      <c r="S67" s="4">
        <v>484</v>
      </c>
      <c r="T67" s="16"/>
      <c r="U67" s="16"/>
      <c r="V67" s="9">
        <v>0.36758999999999997</v>
      </c>
      <c r="W67" s="10">
        <f t="shared" si="9"/>
        <v>9.3367859999999983</v>
      </c>
      <c r="X67" s="9">
        <v>226</v>
      </c>
      <c r="Y67" s="16"/>
      <c r="AB67" s="2">
        <v>62</v>
      </c>
      <c r="AC67" s="2">
        <f t="shared" si="7"/>
        <v>1.0821041362364843</v>
      </c>
      <c r="AD67" s="2">
        <f t="shared" si="1"/>
        <v>26.689862634305346</v>
      </c>
      <c r="AE67" s="3">
        <f t="shared" si="2"/>
        <v>26.689862634305374</v>
      </c>
      <c r="AF67" s="15"/>
    </row>
    <row r="68" spans="5:32" ht="17.399999999999999" x14ac:dyDescent="0.3">
      <c r="E68" s="14">
        <v>2000</v>
      </c>
      <c r="F68" s="14">
        <v>160.18</v>
      </c>
      <c r="G68" s="14">
        <f t="shared" si="3"/>
        <v>7.4551157222520459</v>
      </c>
      <c r="H68" s="14">
        <v>0.69</v>
      </c>
      <c r="I68" s="14">
        <v>36.341000000000001</v>
      </c>
      <c r="K68" s="30">
        <f t="shared" si="4"/>
        <v>132.0849632174847</v>
      </c>
      <c r="L68" s="30">
        <f t="shared" si="5"/>
        <v>172.29052486850847</v>
      </c>
      <c r="M68" s="30">
        <f t="shared" si="0"/>
        <v>72.600211196136527</v>
      </c>
      <c r="N68" s="30">
        <f t="shared" si="0"/>
        <v>82.731065215816216</v>
      </c>
      <c r="O68" s="30">
        <f t="shared" si="6"/>
        <v>0.87754474098391144</v>
      </c>
      <c r="Q68" s="4">
        <v>0.37176799999999999</v>
      </c>
      <c r="R68" s="4">
        <f t="shared" si="8"/>
        <v>9.4429071999999987</v>
      </c>
      <c r="S68" s="4">
        <v>486</v>
      </c>
      <c r="T68" s="16"/>
      <c r="U68" s="16"/>
      <c r="V68" s="9">
        <v>0.36890699999999998</v>
      </c>
      <c r="W68" s="10">
        <f t="shared" si="9"/>
        <v>9.3702378</v>
      </c>
      <c r="X68" s="9">
        <v>228</v>
      </c>
      <c r="Y68" s="16"/>
      <c r="AB68" s="2">
        <v>63</v>
      </c>
      <c r="AC68" s="2">
        <f t="shared" si="7"/>
        <v>1.0995574287564276</v>
      </c>
      <c r="AD68" s="2">
        <f t="shared" si="1"/>
        <v>27.419462143083514</v>
      </c>
      <c r="AE68" s="3">
        <f t="shared" si="2"/>
        <v>27.419462143083525</v>
      </c>
      <c r="AF68" s="15"/>
    </row>
    <row r="69" spans="5:32" ht="17.399999999999999" x14ac:dyDescent="0.3">
      <c r="E69" s="14">
        <v>2000</v>
      </c>
      <c r="F69" s="14">
        <v>218.47</v>
      </c>
      <c r="G69" s="14">
        <f t="shared" si="3"/>
        <v>10.168055511552032</v>
      </c>
      <c r="H69" s="14">
        <v>-8.1969999999999992</v>
      </c>
      <c r="I69" s="14">
        <v>20.954999999999998</v>
      </c>
      <c r="K69" s="30">
        <f t="shared" si="4"/>
        <v>140.9719632174847</v>
      </c>
      <c r="L69" s="30">
        <f t="shared" si="5"/>
        <v>156.90452486850847</v>
      </c>
      <c r="M69" s="30">
        <f t="shared" ref="M69:N132" si="10">$C$6*(SQRT((1+(1/$C$9))^2-($C$10/$C$9)^2)-COS(K69*PI()/180)-(1/$C$9)*SQRT(1-($C$9*SIN(K69*PI()/180)-$C$10)^2))</f>
        <v>76.096549650424961</v>
      </c>
      <c r="N69" s="30">
        <f t="shared" si="10"/>
        <v>80.584267796265763</v>
      </c>
      <c r="O69" s="30">
        <f t="shared" si="6"/>
        <v>0.94431024480874215</v>
      </c>
      <c r="Q69" s="4">
        <v>0.37181599999999998</v>
      </c>
      <c r="R69" s="4">
        <f t="shared" si="8"/>
        <v>9.4441263999999983</v>
      </c>
      <c r="S69" s="4">
        <v>488</v>
      </c>
      <c r="T69" s="16"/>
      <c r="U69" s="16"/>
      <c r="V69" s="9">
        <v>0.37037399999999998</v>
      </c>
      <c r="W69" s="10">
        <f t="shared" si="9"/>
        <v>9.4074995999999995</v>
      </c>
      <c r="X69" s="9">
        <v>230</v>
      </c>
      <c r="Y69" s="16"/>
      <c r="AB69" s="2">
        <v>64</v>
      </c>
      <c r="AC69" s="2">
        <f t="shared" si="7"/>
        <v>1.1170107212763709</v>
      </c>
      <c r="AD69" s="2">
        <f t="shared" ref="AD69:AD132" si="11">$C$6*(SQRT((1+(1/$C$9))^2-($C$10/$C$9)^2)-COS(AC69)-(1/$C$9)*SQRT(1-($C$9*SIN(AC69)-$C$10)^2))</f>
        <v>28.152670069317629</v>
      </c>
      <c r="AE69" s="3">
        <f t="shared" ref="AE69:AE132" si="12">$C$6*((1-COS(AC69))+(1/$C$9)*(1-SQRT(1-$C$9^2*SIN(AC69)^2)))</f>
        <v>28.152670069317669</v>
      </c>
      <c r="AF69" s="15"/>
    </row>
    <row r="70" spans="5:32" ht="17.399999999999999" x14ac:dyDescent="0.3">
      <c r="E70" s="14">
        <v>2000</v>
      </c>
      <c r="F70" s="14">
        <v>218.79</v>
      </c>
      <c r="G70" s="14">
        <f t="shared" ref="G70:G133" si="13">2*PI()*F70/(0.0027*0.5)*10^-5</f>
        <v>10.182948987835715</v>
      </c>
      <c r="H70" s="14">
        <v>-8.4770000000000003</v>
      </c>
      <c r="I70" s="14">
        <v>20.97</v>
      </c>
      <c r="K70" s="30">
        <f t="shared" ref="K70:K133" si="14">180-($T$6+H70)</f>
        <v>141.2519632174847</v>
      </c>
      <c r="L70" s="30">
        <f t="shared" ref="L70:L133" si="15">IF(180+$Y$5+I70&gt;180,180,180+$Y$5+I70)</f>
        <v>156.91952486850846</v>
      </c>
      <c r="M70" s="30">
        <f t="shared" si="10"/>
        <v>76.195242476080026</v>
      </c>
      <c r="N70" s="30">
        <f t="shared" si="10"/>
        <v>80.587407289936209</v>
      </c>
      <c r="O70" s="30">
        <f t="shared" ref="O70:O133" si="16">M70/N70</f>
        <v>0.94549812481180695</v>
      </c>
      <c r="Q70" s="4">
        <v>0.371751</v>
      </c>
      <c r="R70" s="4">
        <f t="shared" si="8"/>
        <v>9.4424753999999993</v>
      </c>
      <c r="S70" s="4">
        <v>490</v>
      </c>
      <c r="T70" s="16"/>
      <c r="U70" s="16"/>
      <c r="V70" s="9">
        <v>0.37137399999999998</v>
      </c>
      <c r="W70" s="10">
        <f t="shared" si="9"/>
        <v>9.4328995999999989</v>
      </c>
      <c r="X70" s="9">
        <v>232</v>
      </c>
      <c r="Y70" s="16"/>
      <c r="AB70" s="2">
        <v>65</v>
      </c>
      <c r="AC70" s="2">
        <f t="shared" ref="AC70:AC133" si="17">AB70*PI()/180</f>
        <v>1.1344640137963142</v>
      </c>
      <c r="AD70" s="2">
        <f t="shared" si="11"/>
        <v>28.889181455333343</v>
      </c>
      <c r="AE70" s="3">
        <f t="shared" si="12"/>
        <v>28.889181455333347</v>
      </c>
      <c r="AF70" s="15"/>
    </row>
    <row r="71" spans="5:32" ht="17.399999999999999" x14ac:dyDescent="0.3">
      <c r="E71" s="14">
        <v>2000</v>
      </c>
      <c r="F71" s="14">
        <v>218.93</v>
      </c>
      <c r="G71" s="14">
        <f t="shared" si="13"/>
        <v>10.189464883709828</v>
      </c>
      <c r="H71" s="14">
        <v>-7.87</v>
      </c>
      <c r="I71" s="14">
        <v>20.895</v>
      </c>
      <c r="K71" s="30">
        <f t="shared" si="14"/>
        <v>140.6449632174847</v>
      </c>
      <c r="L71" s="30">
        <f t="shared" si="15"/>
        <v>156.84452486850847</v>
      </c>
      <c r="M71" s="30">
        <f t="shared" si="10"/>
        <v>75.980398180640449</v>
      </c>
      <c r="N71" s="30">
        <f t="shared" si="10"/>
        <v>80.571689376284922</v>
      </c>
      <c r="O71" s="30">
        <f t="shared" si="16"/>
        <v>0.9430160738692932</v>
      </c>
      <c r="Q71" s="4">
        <v>0.37157299999999999</v>
      </c>
      <c r="R71" s="4">
        <f t="shared" si="8"/>
        <v>9.4379541999999983</v>
      </c>
      <c r="S71" s="4">
        <v>492</v>
      </c>
      <c r="T71" s="16"/>
      <c r="U71" s="16"/>
      <c r="V71" s="9">
        <v>0.37218299999999999</v>
      </c>
      <c r="W71" s="10">
        <f t="shared" si="9"/>
        <v>9.4534481999999986</v>
      </c>
      <c r="X71" s="9">
        <v>234</v>
      </c>
      <c r="Y71" s="16"/>
      <c r="AB71" s="2">
        <v>66</v>
      </c>
      <c r="AC71" s="2">
        <f t="shared" si="17"/>
        <v>1.1519173063162575</v>
      </c>
      <c r="AD71" s="2">
        <f t="shared" si="11"/>
        <v>29.628692297026916</v>
      </c>
      <c r="AE71" s="3">
        <f t="shared" si="12"/>
        <v>29.628692297026941</v>
      </c>
      <c r="AF71" s="15"/>
    </row>
    <row r="72" spans="5:32" ht="17.399999999999999" x14ac:dyDescent="0.3">
      <c r="E72" s="14">
        <v>2000</v>
      </c>
      <c r="F72" s="14">
        <v>219.23</v>
      </c>
      <c r="G72" s="14">
        <f t="shared" si="13"/>
        <v>10.203427517725782</v>
      </c>
      <c r="H72" s="14">
        <v>-8.5009999999999994</v>
      </c>
      <c r="I72" s="14">
        <v>21.308</v>
      </c>
      <c r="K72" s="30">
        <f t="shared" si="14"/>
        <v>141.2759632174847</v>
      </c>
      <c r="L72" s="30">
        <f t="shared" si="15"/>
        <v>157.25752486850845</v>
      </c>
      <c r="M72" s="30">
        <f t="shared" si="10"/>
        <v>76.203669048282705</v>
      </c>
      <c r="N72" s="30">
        <f t="shared" si="10"/>
        <v>80.657608461380534</v>
      </c>
      <c r="O72" s="30">
        <f t="shared" si="16"/>
        <v>0.94477967425440823</v>
      </c>
      <c r="Q72" s="4">
        <v>0.37128100000000003</v>
      </c>
      <c r="R72" s="4">
        <f t="shared" si="8"/>
        <v>9.4305374000000004</v>
      </c>
      <c r="S72" s="4">
        <v>494</v>
      </c>
      <c r="T72" s="16"/>
      <c r="U72" s="16"/>
      <c r="V72" s="9">
        <v>0.37280200000000002</v>
      </c>
      <c r="W72" s="10">
        <f t="shared" si="9"/>
        <v>9.4691708000000006</v>
      </c>
      <c r="X72" s="9">
        <v>236</v>
      </c>
      <c r="Y72" s="16"/>
      <c r="AB72" s="2">
        <v>67</v>
      </c>
      <c r="AC72" s="2">
        <f t="shared" si="17"/>
        <v>1.1693705988362006</v>
      </c>
      <c r="AD72" s="2">
        <f t="shared" si="11"/>
        <v>30.370899752349114</v>
      </c>
      <c r="AE72" s="3">
        <f t="shared" si="12"/>
        <v>30.370899752349132</v>
      </c>
      <c r="AF72" s="15"/>
    </row>
    <row r="73" spans="5:32" ht="17.399999999999999" x14ac:dyDescent="0.3">
      <c r="E73" s="14">
        <v>2000</v>
      </c>
      <c r="F73" s="14">
        <v>219.38</v>
      </c>
      <c r="G73" s="14">
        <f t="shared" si="13"/>
        <v>10.21040883473376</v>
      </c>
      <c r="H73" s="14">
        <v>-8.0589999999999993</v>
      </c>
      <c r="I73" s="14">
        <v>21.007999999999999</v>
      </c>
      <c r="K73" s="30">
        <f t="shared" si="14"/>
        <v>140.83396321748469</v>
      </c>
      <c r="L73" s="30">
        <f t="shared" si="15"/>
        <v>156.95752486850847</v>
      </c>
      <c r="M73" s="30">
        <f t="shared" si="10"/>
        <v>76.047648826807929</v>
      </c>
      <c r="N73" s="30">
        <f t="shared" si="10"/>
        <v>80.595351523517152</v>
      </c>
      <c r="O73" s="30">
        <f t="shared" si="16"/>
        <v>0.94357363531838145</v>
      </c>
      <c r="Q73" s="4">
        <v>0.37087599999999998</v>
      </c>
      <c r="R73" s="4">
        <f t="shared" si="8"/>
        <v>9.4202503999999987</v>
      </c>
      <c r="S73" s="4">
        <v>496</v>
      </c>
      <c r="T73" s="16"/>
      <c r="U73" s="16"/>
      <c r="V73" s="9">
        <v>0.37323099999999998</v>
      </c>
      <c r="W73" s="10">
        <f t="shared" si="9"/>
        <v>9.4800673999999994</v>
      </c>
      <c r="X73" s="9">
        <v>238</v>
      </c>
      <c r="Y73" s="16"/>
      <c r="AB73" s="2">
        <v>68</v>
      </c>
      <c r="AC73" s="2">
        <f t="shared" si="17"/>
        <v>1.1868238913561442</v>
      </c>
      <c r="AD73" s="2">
        <f t="shared" si="11"/>
        <v>31.115502347307761</v>
      </c>
      <c r="AE73" s="3">
        <f t="shared" si="12"/>
        <v>31.115502347307785</v>
      </c>
      <c r="AF73" s="15"/>
    </row>
    <row r="74" spans="5:32" ht="17.399999999999999" x14ac:dyDescent="0.3">
      <c r="E74" s="14">
        <v>2000</v>
      </c>
      <c r="F74" s="14">
        <v>219.77</v>
      </c>
      <c r="G74" s="14">
        <f t="shared" si="13"/>
        <v>10.228560258954502</v>
      </c>
      <c r="H74" s="14">
        <v>-7.9240000000000004</v>
      </c>
      <c r="I74" s="14">
        <v>21.03</v>
      </c>
      <c r="K74" s="30">
        <f t="shared" si="14"/>
        <v>140.6989632174847</v>
      </c>
      <c r="L74" s="30">
        <f t="shared" si="15"/>
        <v>156.97952486850846</v>
      </c>
      <c r="M74" s="30">
        <f t="shared" si="10"/>
        <v>75.999645411116092</v>
      </c>
      <c r="N74" s="30">
        <f t="shared" si="10"/>
        <v>80.599944819380667</v>
      </c>
      <c r="O74" s="30">
        <f t="shared" si="16"/>
        <v>0.94292428588414601</v>
      </c>
      <c r="Q74" s="4">
        <v>0.37280600000000003</v>
      </c>
      <c r="R74" s="4">
        <f t="shared" si="8"/>
        <v>9.4692723999999995</v>
      </c>
      <c r="S74" s="4">
        <v>498</v>
      </c>
      <c r="T74" s="16"/>
      <c r="U74" s="16"/>
      <c r="V74" s="9">
        <v>0.37332900000000002</v>
      </c>
      <c r="W74" s="10">
        <f t="shared" si="9"/>
        <v>9.4825566000000006</v>
      </c>
      <c r="X74" s="9">
        <v>240</v>
      </c>
      <c r="Y74" s="16"/>
      <c r="AB74" s="2">
        <v>69</v>
      </c>
      <c r="AC74" s="2">
        <f t="shared" si="17"/>
        <v>1.2042771838760873</v>
      </c>
      <c r="AD74" s="2">
        <f t="shared" si="11"/>
        <v>31.862200179189639</v>
      </c>
      <c r="AE74" s="3">
        <f t="shared" si="12"/>
        <v>31.862200179189657</v>
      </c>
      <c r="AF74" s="15"/>
    </row>
    <row r="75" spans="5:32" ht="17.399999999999999" x14ac:dyDescent="0.3">
      <c r="E75" s="14">
        <v>2000</v>
      </c>
      <c r="F75" s="14">
        <v>219.87</v>
      </c>
      <c r="G75" s="14">
        <f t="shared" si="13"/>
        <v>10.233214470293154</v>
      </c>
      <c r="H75" s="14">
        <v>-8.0250000000000004</v>
      </c>
      <c r="I75" s="14">
        <v>20.977</v>
      </c>
      <c r="K75" s="30">
        <f t="shared" si="14"/>
        <v>140.7999632174847</v>
      </c>
      <c r="L75" s="30">
        <f t="shared" si="15"/>
        <v>156.92652486850847</v>
      </c>
      <c r="M75" s="30">
        <f t="shared" si="10"/>
        <v>76.03557451099276</v>
      </c>
      <c r="N75" s="30">
        <f t="shared" si="10"/>
        <v>80.588871687300099</v>
      </c>
      <c r="O75" s="30">
        <f t="shared" si="16"/>
        <v>0.94349967829336312</v>
      </c>
      <c r="Q75" s="4">
        <v>0.371894</v>
      </c>
      <c r="R75" s="4">
        <f t="shared" ref="R75:R138" si="18">Q75*25.4</f>
        <v>9.4461075999999995</v>
      </c>
      <c r="S75" s="4">
        <v>500</v>
      </c>
      <c r="T75" s="16"/>
      <c r="U75" s="16"/>
      <c r="V75" s="9">
        <v>0.37343399999999999</v>
      </c>
      <c r="W75" s="10">
        <f t="shared" ref="W75:W138" si="19">V75*25.4</f>
        <v>9.4852235999999994</v>
      </c>
      <c r="X75" s="9">
        <v>242</v>
      </c>
      <c r="Y75" s="16"/>
      <c r="AB75" s="2">
        <v>70</v>
      </c>
      <c r="AC75" s="2">
        <f t="shared" si="17"/>
        <v>1.2217304763960306</v>
      </c>
      <c r="AD75" s="2">
        <f t="shared" si="11"/>
        <v>32.610695116701784</v>
      </c>
      <c r="AE75" s="3">
        <f t="shared" si="12"/>
        <v>32.610695116701784</v>
      </c>
      <c r="AF75" s="15"/>
    </row>
    <row r="76" spans="5:32" ht="17.399999999999999" x14ac:dyDescent="0.3">
      <c r="E76" s="14">
        <v>2000</v>
      </c>
      <c r="F76" s="14">
        <v>283.29000000000002</v>
      </c>
      <c r="G76" s="14">
        <f t="shared" si="13"/>
        <v>13.184915301265965</v>
      </c>
      <c r="H76" s="14">
        <v>-17.314</v>
      </c>
      <c r="I76" s="14">
        <v>11.749000000000001</v>
      </c>
      <c r="K76" s="30">
        <f t="shared" si="14"/>
        <v>150.08896321748469</v>
      </c>
      <c r="L76" s="30">
        <f t="shared" si="15"/>
        <v>147.69852486850846</v>
      </c>
      <c r="M76" s="30">
        <f t="shared" si="10"/>
        <v>78.946275767601122</v>
      </c>
      <c r="N76" s="30">
        <f t="shared" si="10"/>
        <v>78.271864171015579</v>
      </c>
      <c r="O76" s="30">
        <f t="shared" si="16"/>
        <v>1.0086162710410478</v>
      </c>
      <c r="Q76" s="4">
        <v>0.37049900000000002</v>
      </c>
      <c r="R76" s="4">
        <f t="shared" si="18"/>
        <v>9.4106746000000001</v>
      </c>
      <c r="S76" s="4">
        <v>502</v>
      </c>
      <c r="T76" s="16"/>
      <c r="U76" s="16"/>
      <c r="V76" s="9">
        <v>0.37339499999999998</v>
      </c>
      <c r="W76" s="10">
        <f t="shared" si="19"/>
        <v>9.4842329999999997</v>
      </c>
      <c r="X76" s="9">
        <v>244</v>
      </c>
      <c r="Y76" s="16"/>
      <c r="AB76" s="2">
        <v>71</v>
      </c>
      <c r="AC76" s="2">
        <f t="shared" si="17"/>
        <v>1.2391837689159739</v>
      </c>
      <c r="AD76" s="2">
        <f t="shared" si="11"/>
        <v>33.360690996734881</v>
      </c>
      <c r="AE76" s="3">
        <f t="shared" si="12"/>
        <v>33.36069099673491</v>
      </c>
      <c r="AF76" s="15"/>
    </row>
    <row r="77" spans="5:32" ht="17.399999999999999" x14ac:dyDescent="0.3">
      <c r="E77" s="14">
        <v>2000</v>
      </c>
      <c r="F77" s="14">
        <v>341.72</v>
      </c>
      <c r="G77" s="14">
        <f t="shared" si="13"/>
        <v>15.904370986440062</v>
      </c>
      <c r="H77" s="14">
        <v>-42.829000000000001</v>
      </c>
      <c r="I77" s="14">
        <v>9.9939999999999998</v>
      </c>
      <c r="K77" s="30">
        <f t="shared" si="14"/>
        <v>175.6039632174847</v>
      </c>
      <c r="L77" s="30">
        <f t="shared" si="15"/>
        <v>145.94352486850846</v>
      </c>
      <c r="M77" s="30">
        <f t="shared" si="10"/>
        <v>82.912566262993877</v>
      </c>
      <c r="N77" s="30">
        <f t="shared" si="10"/>
        <v>77.743750562678272</v>
      </c>
      <c r="O77" s="30">
        <f t="shared" si="16"/>
        <v>1.0664852886940208</v>
      </c>
      <c r="Q77" s="4">
        <v>0.36862</v>
      </c>
      <c r="R77" s="4">
        <f t="shared" si="18"/>
        <v>9.3629479999999994</v>
      </c>
      <c r="S77" s="4">
        <v>504</v>
      </c>
      <c r="T77" s="16"/>
      <c r="U77" s="16"/>
      <c r="V77" s="9">
        <v>0.37321199999999999</v>
      </c>
      <c r="W77" s="10">
        <f t="shared" si="19"/>
        <v>9.4795847999999996</v>
      </c>
      <c r="X77" s="9">
        <v>246</v>
      </c>
      <c r="Y77" s="16"/>
      <c r="AB77" s="2">
        <v>72</v>
      </c>
      <c r="AC77" s="2">
        <f t="shared" si="17"/>
        <v>1.2566370614359172</v>
      </c>
      <c r="AD77" s="2">
        <f t="shared" si="11"/>
        <v>34.111893817454586</v>
      </c>
      <c r="AE77" s="3">
        <f t="shared" si="12"/>
        <v>34.1118938174546</v>
      </c>
      <c r="AF77" s="15"/>
    </row>
    <row r="78" spans="5:32" ht="17.399999999999999" x14ac:dyDescent="0.3">
      <c r="E78" s="14">
        <v>2000</v>
      </c>
      <c r="F78" s="14">
        <v>372.81</v>
      </c>
      <c r="G78" s="14">
        <f t="shared" si="13"/>
        <v>17.351365291626824</v>
      </c>
      <c r="H78" s="14">
        <v>-47.704000000000001</v>
      </c>
      <c r="I78" s="14">
        <v>9.8659999999999997</v>
      </c>
      <c r="K78" s="30">
        <f t="shared" si="14"/>
        <v>180.4789632174847</v>
      </c>
      <c r="L78" s="30">
        <f t="shared" si="15"/>
        <v>145.81552486850848</v>
      </c>
      <c r="M78" s="30">
        <f t="shared" si="10"/>
        <v>82.998962135071366</v>
      </c>
      <c r="N78" s="30">
        <f t="shared" si="10"/>
        <v>77.704141521931646</v>
      </c>
      <c r="O78" s="30">
        <f t="shared" si="16"/>
        <v>1.0681407774339193</v>
      </c>
      <c r="Q78" s="4">
        <v>0.366257</v>
      </c>
      <c r="R78" s="4">
        <f t="shared" si="18"/>
        <v>9.3029277999999991</v>
      </c>
      <c r="S78" s="4">
        <v>506</v>
      </c>
      <c r="T78" s="16"/>
      <c r="U78" s="16"/>
      <c r="V78" s="9">
        <v>0.37288500000000002</v>
      </c>
      <c r="W78" s="10">
        <f t="shared" si="19"/>
        <v>9.4712790000000009</v>
      </c>
      <c r="X78" s="9">
        <v>248</v>
      </c>
      <c r="Y78" s="16"/>
      <c r="AB78" s="2">
        <v>73</v>
      </c>
      <c r="AC78" s="2">
        <f t="shared" si="17"/>
        <v>1.2740903539558606</v>
      </c>
      <c r="AD78" s="2">
        <f t="shared" si="11"/>
        <v>34.864011927429836</v>
      </c>
      <c r="AE78" s="3">
        <f t="shared" si="12"/>
        <v>34.864011927429821</v>
      </c>
      <c r="AF78" s="15"/>
    </row>
    <row r="79" spans="5:32" ht="17.399999999999999" x14ac:dyDescent="0.3">
      <c r="E79" s="14">
        <v>2000</v>
      </c>
      <c r="F79" s="14">
        <v>404.91</v>
      </c>
      <c r="G79" s="14">
        <f t="shared" si="13"/>
        <v>18.845367131333973</v>
      </c>
      <c r="H79" s="14">
        <v>-50.598999999999997</v>
      </c>
      <c r="I79" s="14">
        <v>9.8140000000000001</v>
      </c>
      <c r="K79" s="30">
        <f t="shared" si="14"/>
        <v>183.37396321748469</v>
      </c>
      <c r="L79" s="30">
        <f t="shared" si="15"/>
        <v>145.76352486850845</v>
      </c>
      <c r="M79" s="30">
        <f t="shared" si="10"/>
        <v>82.948497435960562</v>
      </c>
      <c r="N79" s="30">
        <f t="shared" si="10"/>
        <v>77.688007991581685</v>
      </c>
      <c r="O79" s="30">
        <f t="shared" si="16"/>
        <v>1.0677130174961997</v>
      </c>
      <c r="Q79" s="4">
        <v>0.36341099999999998</v>
      </c>
      <c r="R79" s="4">
        <f t="shared" si="18"/>
        <v>9.2306393999999994</v>
      </c>
      <c r="S79" s="4">
        <v>508</v>
      </c>
      <c r="T79" s="16"/>
      <c r="U79" s="16"/>
      <c r="V79" s="9">
        <v>0.37266899999999997</v>
      </c>
      <c r="W79" s="10">
        <f t="shared" si="19"/>
        <v>9.4657925999999986</v>
      </c>
      <c r="X79" s="9">
        <v>250</v>
      </c>
      <c r="Y79" s="16"/>
      <c r="AB79" s="2">
        <v>74</v>
      </c>
      <c r="AC79" s="2">
        <f t="shared" si="17"/>
        <v>1.2915436464758039</v>
      </c>
      <c r="AD79" s="2">
        <f t="shared" si="11"/>
        <v>35.616756210513635</v>
      </c>
      <c r="AE79" s="3">
        <f t="shared" si="12"/>
        <v>35.616756210513671</v>
      </c>
      <c r="AF79" s="15"/>
    </row>
    <row r="80" spans="5:32" ht="17.399999999999999" x14ac:dyDescent="0.3">
      <c r="E80" s="14">
        <v>2000</v>
      </c>
      <c r="F80" s="14">
        <v>429.14</v>
      </c>
      <c r="G80" s="14">
        <f t="shared" si="13"/>
        <v>19.973082538689244</v>
      </c>
      <c r="H80" s="14">
        <v>-52.65</v>
      </c>
      <c r="I80" s="14">
        <v>9.7420000000000009</v>
      </c>
      <c r="K80" s="30">
        <f t="shared" si="14"/>
        <v>185.4249632174847</v>
      </c>
      <c r="L80" s="30">
        <f t="shared" si="15"/>
        <v>145.69152486850845</v>
      </c>
      <c r="M80" s="30">
        <f t="shared" si="10"/>
        <v>82.866844096758953</v>
      </c>
      <c r="N80" s="30">
        <f t="shared" si="10"/>
        <v>77.665628857933285</v>
      </c>
      <c r="O80" s="30">
        <f t="shared" si="16"/>
        <v>1.0669693314186612</v>
      </c>
      <c r="Q80" s="4">
        <v>0.36008000000000001</v>
      </c>
      <c r="R80" s="4">
        <f t="shared" si="18"/>
        <v>9.1460319999999999</v>
      </c>
      <c r="S80" s="4">
        <v>510</v>
      </c>
      <c r="T80" s="16"/>
      <c r="U80" s="16"/>
      <c r="V80" s="9">
        <v>0.37198199999999998</v>
      </c>
      <c r="W80" s="10">
        <f t="shared" si="19"/>
        <v>9.4483427999999989</v>
      </c>
      <c r="X80" s="9">
        <v>252</v>
      </c>
      <c r="Y80" s="16"/>
      <c r="AB80" s="2">
        <v>75</v>
      </c>
      <c r="AC80" s="2">
        <f t="shared" si="17"/>
        <v>1.3089969389957472</v>
      </c>
      <c r="AD80" s="2">
        <f t="shared" si="11"/>
        <v>36.369840266196206</v>
      </c>
      <c r="AE80" s="3">
        <f t="shared" si="12"/>
        <v>36.369840266196221</v>
      </c>
      <c r="AF80" s="15"/>
    </row>
    <row r="81" spans="5:32" ht="17.399999999999999" x14ac:dyDescent="0.3">
      <c r="E81" s="14">
        <v>2000</v>
      </c>
      <c r="F81" s="14">
        <v>457.49</v>
      </c>
      <c r="G81" s="14">
        <f t="shared" si="13"/>
        <v>21.292551453196957</v>
      </c>
      <c r="H81" s="14">
        <v>-53.569000000000003</v>
      </c>
      <c r="I81" s="14">
        <v>10.084</v>
      </c>
      <c r="K81" s="30">
        <f t="shared" si="14"/>
        <v>186.34396321748471</v>
      </c>
      <c r="L81" s="30">
        <f t="shared" si="15"/>
        <v>146.03352486850847</v>
      </c>
      <c r="M81" s="30">
        <f t="shared" si="10"/>
        <v>82.817904498197308</v>
      </c>
      <c r="N81" s="30">
        <f t="shared" si="10"/>
        <v>77.771511873927167</v>
      </c>
      <c r="O81" s="30">
        <f t="shared" si="16"/>
        <v>1.0648874183190713</v>
      </c>
      <c r="Q81" s="4">
        <v>0.35626600000000003</v>
      </c>
      <c r="R81" s="4">
        <f t="shared" si="18"/>
        <v>9.0491563999999993</v>
      </c>
      <c r="S81" s="4">
        <v>512</v>
      </c>
      <c r="T81" s="16"/>
      <c r="U81" s="16"/>
      <c r="V81" s="9">
        <v>0.37107899999999999</v>
      </c>
      <c r="W81" s="10">
        <f t="shared" si="19"/>
        <v>9.4254065999999987</v>
      </c>
      <c r="X81" s="9">
        <v>254</v>
      </c>
      <c r="Y81" s="16"/>
      <c r="AB81" s="2">
        <v>76</v>
      </c>
      <c r="AC81" s="2">
        <f t="shared" si="17"/>
        <v>1.3264502315156903</v>
      </c>
      <c r="AD81" s="2">
        <f t="shared" si="11"/>
        <v>37.122980585158125</v>
      </c>
      <c r="AE81" s="3">
        <f t="shared" si="12"/>
        <v>37.122980585158139</v>
      </c>
      <c r="AF81" s="15"/>
    </row>
    <row r="82" spans="5:32" ht="17.399999999999999" x14ac:dyDescent="0.3">
      <c r="E82" s="14">
        <v>2250</v>
      </c>
      <c r="F82" s="14">
        <v>-16.95</v>
      </c>
      <c r="G82" s="14">
        <f t="shared" si="13"/>
        <v>-0.78888882190143694</v>
      </c>
      <c r="H82" s="14">
        <v>0.68300000000000005</v>
      </c>
      <c r="I82" s="14">
        <v>-0.09</v>
      </c>
      <c r="K82" s="30">
        <f t="shared" si="14"/>
        <v>132.0919632174847</v>
      </c>
      <c r="L82" s="30">
        <f t="shared" si="15"/>
        <v>135.85952486850846</v>
      </c>
      <c r="M82" s="30">
        <f t="shared" si="10"/>
        <v>72.603240458061578</v>
      </c>
      <c r="N82" s="30">
        <f t="shared" si="10"/>
        <v>74.17100959230693</v>
      </c>
      <c r="O82" s="30">
        <f t="shared" si="16"/>
        <v>0.97886277748054329</v>
      </c>
      <c r="Q82" s="4">
        <v>0.35147400000000001</v>
      </c>
      <c r="R82" s="4">
        <f t="shared" si="18"/>
        <v>8.9274395999999996</v>
      </c>
      <c r="S82" s="4">
        <v>514</v>
      </c>
      <c r="T82" s="16"/>
      <c r="U82" s="16"/>
      <c r="V82" s="9">
        <v>0.36995800000000001</v>
      </c>
      <c r="W82" s="10">
        <f t="shared" si="19"/>
        <v>9.3969331999999994</v>
      </c>
      <c r="X82" s="9">
        <v>256</v>
      </c>
      <c r="Y82" s="16"/>
      <c r="AB82" s="2">
        <v>77</v>
      </c>
      <c r="AC82" s="2">
        <f t="shared" si="17"/>
        <v>1.3439035240356338</v>
      </c>
      <c r="AD82" s="2">
        <f t="shared" si="11"/>
        <v>37.875896719759481</v>
      </c>
      <c r="AE82" s="3">
        <f t="shared" si="12"/>
        <v>37.875896719759517</v>
      </c>
      <c r="AF82" s="15"/>
    </row>
    <row r="83" spans="5:32" ht="17.399999999999999" x14ac:dyDescent="0.3">
      <c r="E83" s="14">
        <v>2250</v>
      </c>
      <c r="F83" s="14">
        <v>11.62</v>
      </c>
      <c r="G83" s="14">
        <f t="shared" si="13"/>
        <v>0.54081935755130961</v>
      </c>
      <c r="H83" s="14">
        <v>0.61099999999999999</v>
      </c>
      <c r="I83" s="14">
        <v>-0.184</v>
      </c>
      <c r="K83" s="30">
        <f t="shared" si="14"/>
        <v>132.16396321748471</v>
      </c>
      <c r="L83" s="30">
        <f t="shared" si="15"/>
        <v>135.76552486850846</v>
      </c>
      <c r="M83" s="30">
        <f t="shared" si="10"/>
        <v>72.63437363789339</v>
      </c>
      <c r="N83" s="30">
        <f t="shared" si="10"/>
        <v>74.133421802199592</v>
      </c>
      <c r="O83" s="30">
        <f t="shared" si="16"/>
        <v>0.97977905069179305</v>
      </c>
      <c r="Q83" s="4">
        <v>0.34609099999999998</v>
      </c>
      <c r="R83" s="4">
        <f t="shared" si="18"/>
        <v>8.7907113999999993</v>
      </c>
      <c r="S83" s="4">
        <v>516</v>
      </c>
      <c r="T83" s="16"/>
      <c r="U83" s="16"/>
      <c r="V83" s="9">
        <v>0.36862</v>
      </c>
      <c r="W83" s="10">
        <f t="shared" si="19"/>
        <v>9.3629479999999994</v>
      </c>
      <c r="X83" s="9">
        <v>258</v>
      </c>
      <c r="Y83" s="16"/>
      <c r="AB83" s="2">
        <v>78</v>
      </c>
      <c r="AC83" s="2">
        <f t="shared" si="17"/>
        <v>1.3613568165555769</v>
      </c>
      <c r="AD83" s="2">
        <f t="shared" si="11"/>
        <v>38.628311449209185</v>
      </c>
      <c r="AE83" s="3">
        <f t="shared" si="12"/>
        <v>38.628311449209214</v>
      </c>
      <c r="AF83" s="15"/>
    </row>
    <row r="84" spans="5:32" ht="17.399999999999999" x14ac:dyDescent="0.3">
      <c r="E84" s="14">
        <v>2250</v>
      </c>
      <c r="F84" s="14">
        <v>32.89</v>
      </c>
      <c r="G84" s="14">
        <f t="shared" si="13"/>
        <v>1.5307701092824932</v>
      </c>
      <c r="H84" s="14">
        <v>0.76100000000000001</v>
      </c>
      <c r="I84" s="14">
        <v>34.027999999999999</v>
      </c>
      <c r="K84" s="30">
        <f t="shared" si="14"/>
        <v>132.0139632174847</v>
      </c>
      <c r="L84" s="30">
        <f t="shared" si="15"/>
        <v>169.97752486850845</v>
      </c>
      <c r="M84" s="30">
        <f t="shared" si="10"/>
        <v>72.569461545036319</v>
      </c>
      <c r="N84" s="30">
        <f t="shared" si="10"/>
        <v>82.545443343650746</v>
      </c>
      <c r="O84" s="30">
        <f t="shared" si="16"/>
        <v>0.8791455785501967</v>
      </c>
      <c r="Q84" s="4">
        <v>0.34121400000000002</v>
      </c>
      <c r="R84" s="4">
        <f t="shared" si="18"/>
        <v>8.6668356000000006</v>
      </c>
      <c r="S84" s="4">
        <v>518</v>
      </c>
      <c r="T84" s="16"/>
      <c r="U84" s="16"/>
      <c r="V84" s="9">
        <v>0.367066</v>
      </c>
      <c r="W84" s="10">
        <f t="shared" si="19"/>
        <v>9.3234763999999988</v>
      </c>
      <c r="X84" s="9">
        <v>260</v>
      </c>
      <c r="Y84" s="16"/>
      <c r="AB84" s="2">
        <v>79</v>
      </c>
      <c r="AC84" s="2">
        <f t="shared" si="17"/>
        <v>1.3788101090755203</v>
      </c>
      <c r="AD84" s="2">
        <f t="shared" si="11"/>
        <v>39.3799509391689</v>
      </c>
      <c r="AE84" s="3">
        <f t="shared" si="12"/>
        <v>39.379950939168928</v>
      </c>
      <c r="AF84" s="15"/>
    </row>
    <row r="85" spans="5:32" ht="17.399999999999999" x14ac:dyDescent="0.3">
      <c r="E85" s="14">
        <v>2250</v>
      </c>
      <c r="F85" s="14">
        <v>45.32</v>
      </c>
      <c r="G85" s="14">
        <f t="shared" si="13"/>
        <v>2.1092885786768805</v>
      </c>
      <c r="H85" s="14">
        <v>0.78700000000000003</v>
      </c>
      <c r="I85" s="14">
        <v>39.820999999999998</v>
      </c>
      <c r="K85" s="30">
        <f t="shared" si="14"/>
        <v>131.98796321748469</v>
      </c>
      <c r="L85" s="30">
        <f t="shared" si="15"/>
        <v>175.77052486850846</v>
      </c>
      <c r="M85" s="30">
        <f t="shared" si="10"/>
        <v>72.558190053820383</v>
      </c>
      <c r="N85" s="30">
        <f t="shared" si="10"/>
        <v>82.91906658433895</v>
      </c>
      <c r="O85" s="30">
        <f t="shared" si="16"/>
        <v>0.87504832172730418</v>
      </c>
      <c r="Q85" s="4">
        <v>0.33602900000000002</v>
      </c>
      <c r="R85" s="4">
        <f t="shared" si="18"/>
        <v>8.5351365999999995</v>
      </c>
      <c r="S85" s="4">
        <v>520</v>
      </c>
      <c r="T85" s="16"/>
      <c r="U85" s="16"/>
      <c r="V85" s="9">
        <v>0.36609999999999998</v>
      </c>
      <c r="W85" s="10">
        <f t="shared" si="19"/>
        <v>9.2989399999999982</v>
      </c>
      <c r="X85" s="9">
        <v>262</v>
      </c>
      <c r="Y85" s="16"/>
      <c r="AB85" s="2">
        <v>80</v>
      </c>
      <c r="AC85" s="2">
        <f t="shared" si="17"/>
        <v>1.3962634015954636</v>
      </c>
      <c r="AD85" s="2">
        <f t="shared" si="11"/>
        <v>40.130544895557271</v>
      </c>
      <c r="AE85" s="3">
        <f t="shared" si="12"/>
        <v>40.130544895557264</v>
      </c>
      <c r="AF85" s="15"/>
    </row>
    <row r="86" spans="5:32" ht="17.399999999999999" x14ac:dyDescent="0.3">
      <c r="E86" s="14">
        <v>2250</v>
      </c>
      <c r="F86" s="14">
        <v>65.77</v>
      </c>
      <c r="G86" s="14">
        <f t="shared" si="13"/>
        <v>3.0610747974311212</v>
      </c>
      <c r="H86" s="14">
        <v>0.83599999999999997</v>
      </c>
      <c r="I86" s="14">
        <v>46.180999999999997</v>
      </c>
      <c r="K86" s="30">
        <f t="shared" si="14"/>
        <v>131.93896321748468</v>
      </c>
      <c r="L86" s="30">
        <f t="shared" si="15"/>
        <v>180</v>
      </c>
      <c r="M86" s="30">
        <f t="shared" si="10"/>
        <v>72.536931521288238</v>
      </c>
      <c r="N86" s="30">
        <f t="shared" si="10"/>
        <v>82.999999999999986</v>
      </c>
      <c r="O86" s="30">
        <f t="shared" si="16"/>
        <v>0.87393893399142475</v>
      </c>
      <c r="Q86" s="4">
        <v>0.33053700000000003</v>
      </c>
      <c r="R86" s="4">
        <f t="shared" si="18"/>
        <v>8.3956397999999997</v>
      </c>
      <c r="S86" s="4">
        <v>522</v>
      </c>
      <c r="T86" s="16"/>
      <c r="U86" s="16"/>
      <c r="V86" s="9">
        <v>0.36368899999999998</v>
      </c>
      <c r="W86" s="10">
        <f t="shared" si="19"/>
        <v>9.2377005999999984</v>
      </c>
      <c r="X86" s="9">
        <v>264</v>
      </c>
      <c r="Y86" s="16"/>
      <c r="AB86" s="2">
        <v>81</v>
      </c>
      <c r="AC86" s="2">
        <f t="shared" si="17"/>
        <v>1.4137166941154069</v>
      </c>
      <c r="AD86" s="2">
        <f t="shared" si="11"/>
        <v>40.879826712330981</v>
      </c>
      <c r="AE86" s="3">
        <f t="shared" si="12"/>
        <v>40.87982671233101</v>
      </c>
      <c r="AF86" s="15"/>
    </row>
    <row r="87" spans="5:32" ht="17.399999999999999" x14ac:dyDescent="0.3">
      <c r="E87" s="14">
        <v>2250</v>
      </c>
      <c r="F87" s="14">
        <v>98</v>
      </c>
      <c r="G87" s="14">
        <f t="shared" si="13"/>
        <v>4.5611271118785144</v>
      </c>
      <c r="H87" s="14">
        <v>0.83599999999999997</v>
      </c>
      <c r="I87" s="14">
        <v>49.844999999999999</v>
      </c>
      <c r="K87" s="30">
        <f t="shared" si="14"/>
        <v>131.93896321748468</v>
      </c>
      <c r="L87" s="30">
        <f t="shared" si="15"/>
        <v>180</v>
      </c>
      <c r="M87" s="30">
        <f t="shared" si="10"/>
        <v>72.536931521288238</v>
      </c>
      <c r="N87" s="30">
        <f t="shared" si="10"/>
        <v>82.999999999999986</v>
      </c>
      <c r="O87" s="30">
        <f t="shared" si="16"/>
        <v>0.87393893399142475</v>
      </c>
      <c r="Q87" s="4">
        <v>0.32473800000000003</v>
      </c>
      <c r="R87" s="4">
        <f t="shared" si="18"/>
        <v>8.248345200000001</v>
      </c>
      <c r="S87" s="4">
        <v>524</v>
      </c>
      <c r="T87" s="16"/>
      <c r="U87" s="16"/>
      <c r="V87" s="9">
        <v>0.36079899999999998</v>
      </c>
      <c r="W87" s="10">
        <f t="shared" si="19"/>
        <v>9.1642945999999998</v>
      </c>
      <c r="X87" s="9">
        <v>266</v>
      </c>
      <c r="Y87" s="16"/>
      <c r="AB87" s="2">
        <v>82</v>
      </c>
      <c r="AC87" s="2">
        <f t="shared" si="17"/>
        <v>1.43116998663535</v>
      </c>
      <c r="AD87" s="2">
        <f t="shared" si="11"/>
        <v>41.627533613033499</v>
      </c>
      <c r="AE87" s="3">
        <f t="shared" si="12"/>
        <v>41.627533613033513</v>
      </c>
      <c r="AF87" s="15"/>
    </row>
    <row r="88" spans="5:32" ht="17.399999999999999" x14ac:dyDescent="0.3">
      <c r="E88" s="14">
        <v>2250</v>
      </c>
      <c r="F88" s="14">
        <v>117.33</v>
      </c>
      <c r="G88" s="14">
        <f t="shared" si="13"/>
        <v>5.4607861636398587</v>
      </c>
      <c r="H88" s="14">
        <v>0.81799999999999995</v>
      </c>
      <c r="I88" s="14">
        <v>49.844999999999999</v>
      </c>
      <c r="K88" s="30">
        <f t="shared" si="14"/>
        <v>131.95696321748471</v>
      </c>
      <c r="L88" s="30">
        <f t="shared" si="15"/>
        <v>180</v>
      </c>
      <c r="M88" s="30">
        <f t="shared" si="10"/>
        <v>72.544743223548096</v>
      </c>
      <c r="N88" s="30">
        <f t="shared" si="10"/>
        <v>82.999999999999986</v>
      </c>
      <c r="O88" s="30">
        <f t="shared" si="16"/>
        <v>0.87403305088612182</v>
      </c>
      <c r="Q88" s="4">
        <v>0.31863200000000003</v>
      </c>
      <c r="R88" s="4">
        <f t="shared" si="18"/>
        <v>8.0932528000000001</v>
      </c>
      <c r="S88" s="4">
        <v>526</v>
      </c>
      <c r="T88" s="16"/>
      <c r="U88" s="16"/>
      <c r="V88" s="9">
        <v>0.357429</v>
      </c>
      <c r="W88" s="10">
        <f t="shared" si="19"/>
        <v>9.0786965999999989</v>
      </c>
      <c r="X88" s="9">
        <v>268</v>
      </c>
      <c r="Y88" s="16"/>
      <c r="AB88" s="2">
        <v>83</v>
      </c>
      <c r="AC88" s="2">
        <f t="shared" si="17"/>
        <v>1.4486232791552935</v>
      </c>
      <c r="AD88" s="2">
        <f t="shared" si="11"/>
        <v>42.373406785913232</v>
      </c>
      <c r="AE88" s="3">
        <f t="shared" si="12"/>
        <v>42.37340678591324</v>
      </c>
      <c r="AF88" s="15"/>
    </row>
    <row r="89" spans="5:32" ht="17.399999999999999" x14ac:dyDescent="0.3">
      <c r="E89" s="14">
        <v>2250</v>
      </c>
      <c r="F89" s="14">
        <v>146.03</v>
      </c>
      <c r="G89" s="14">
        <f t="shared" si="13"/>
        <v>6.796544817832852</v>
      </c>
      <c r="H89" s="14">
        <v>0.754</v>
      </c>
      <c r="I89" s="14">
        <v>41.890999999999998</v>
      </c>
      <c r="K89" s="30">
        <f t="shared" si="14"/>
        <v>132.02096321748471</v>
      </c>
      <c r="L89" s="30">
        <f t="shared" si="15"/>
        <v>177.84052486850845</v>
      </c>
      <c r="M89" s="30">
        <f t="shared" si="10"/>
        <v>72.572495164747977</v>
      </c>
      <c r="N89" s="30">
        <f t="shared" si="10"/>
        <v>82.978902180717895</v>
      </c>
      <c r="O89" s="30">
        <f t="shared" si="16"/>
        <v>0.87458972410473645</v>
      </c>
      <c r="Q89" s="4">
        <v>0.312218</v>
      </c>
      <c r="R89" s="4">
        <f t="shared" si="18"/>
        <v>7.9303371999999994</v>
      </c>
      <c r="S89" s="4">
        <v>528</v>
      </c>
      <c r="T89" s="16"/>
      <c r="U89" s="16"/>
      <c r="V89" s="9">
        <v>0.35357899999999998</v>
      </c>
      <c r="W89" s="10">
        <f t="shared" si="19"/>
        <v>8.9809065999999991</v>
      </c>
      <c r="X89" s="9">
        <v>270</v>
      </c>
      <c r="Y89" s="16"/>
      <c r="AB89" s="2">
        <v>84</v>
      </c>
      <c r="AC89" s="2">
        <f t="shared" si="17"/>
        <v>1.4660765716752369</v>
      </c>
      <c r="AD89" s="2">
        <f t="shared" si="11"/>
        <v>43.117191512429983</v>
      </c>
      <c r="AE89" s="3">
        <f t="shared" si="12"/>
        <v>43.117191512430026</v>
      </c>
      <c r="AF89" s="15"/>
    </row>
    <row r="90" spans="5:32" ht="17.399999999999999" x14ac:dyDescent="0.3">
      <c r="E90" s="14">
        <v>2250</v>
      </c>
      <c r="F90" s="14">
        <v>206.15</v>
      </c>
      <c r="G90" s="14">
        <f t="shared" si="13"/>
        <v>9.594656674630162</v>
      </c>
      <c r="H90" s="14">
        <v>-6.4729999999999999</v>
      </c>
      <c r="I90" s="14">
        <v>22.751000000000001</v>
      </c>
      <c r="K90" s="30">
        <f t="shared" si="14"/>
        <v>139.24796321748471</v>
      </c>
      <c r="L90" s="30">
        <f t="shared" si="15"/>
        <v>158.70052486850847</v>
      </c>
      <c r="M90" s="30">
        <f t="shared" si="10"/>
        <v>75.47336510663024</v>
      </c>
      <c r="N90" s="30">
        <f t="shared" si="10"/>
        <v>80.945637760351502</v>
      </c>
      <c r="O90" s="30">
        <f t="shared" si="16"/>
        <v>0.93239570648732761</v>
      </c>
      <c r="Q90" s="4">
        <v>0.30535699999999999</v>
      </c>
      <c r="R90" s="4">
        <f t="shared" si="18"/>
        <v>7.7560677999999994</v>
      </c>
      <c r="S90" s="4">
        <v>530</v>
      </c>
      <c r="U90" s="17"/>
      <c r="V90" s="9">
        <v>0.34925</v>
      </c>
      <c r="W90" s="10">
        <f t="shared" si="19"/>
        <v>8.8709499999999988</v>
      </c>
      <c r="X90" s="9">
        <v>272</v>
      </c>
      <c r="AB90" s="2">
        <v>85</v>
      </c>
      <c r="AC90" s="2">
        <f t="shared" si="17"/>
        <v>1.4835298641951802</v>
      </c>
      <c r="AD90" s="2">
        <f t="shared" si="11"/>
        <v>43.858637288981903</v>
      </c>
      <c r="AE90" s="3">
        <f t="shared" si="12"/>
        <v>43.858637288981917</v>
      </c>
      <c r="AF90" s="15"/>
    </row>
    <row r="91" spans="5:32" ht="17.399999999999999" x14ac:dyDescent="0.3">
      <c r="E91" s="14">
        <v>2250</v>
      </c>
      <c r="F91" s="14">
        <v>207</v>
      </c>
      <c r="G91" s="14">
        <f t="shared" si="13"/>
        <v>9.6342174710086983</v>
      </c>
      <c r="H91" s="14">
        <v>-6.3220000000000001</v>
      </c>
      <c r="I91" s="14">
        <v>22.815000000000001</v>
      </c>
      <c r="K91" s="30">
        <f t="shared" si="14"/>
        <v>139.0969632174847</v>
      </c>
      <c r="L91" s="30">
        <f t="shared" si="15"/>
        <v>158.76452486850846</v>
      </c>
      <c r="M91" s="30">
        <f t="shared" si="10"/>
        <v>75.417512271043663</v>
      </c>
      <c r="N91" s="30">
        <f t="shared" si="10"/>
        <v>80.95797430554974</v>
      </c>
      <c r="O91" s="30">
        <f t="shared" si="16"/>
        <v>0.93156372695794742</v>
      </c>
      <c r="Q91" s="4">
        <v>0.29818299999999998</v>
      </c>
      <c r="R91" s="4">
        <f t="shared" si="18"/>
        <v>7.5738481999999987</v>
      </c>
      <c r="S91" s="4">
        <v>532</v>
      </c>
      <c r="U91" s="17"/>
      <c r="V91" s="9">
        <v>0.34445799999999999</v>
      </c>
      <c r="W91" s="10">
        <f t="shared" si="19"/>
        <v>8.749233199999999</v>
      </c>
      <c r="X91" s="9">
        <v>274</v>
      </c>
      <c r="AB91" s="2">
        <v>86</v>
      </c>
      <c r="AC91" s="2">
        <f t="shared" si="17"/>
        <v>1.5009831567151233</v>
      </c>
      <c r="AD91" s="2">
        <f t="shared" si="11"/>
        <v>44.597497941700205</v>
      </c>
      <c r="AE91" s="3">
        <f t="shared" si="12"/>
        <v>44.597497941700233</v>
      </c>
      <c r="AF91" s="15"/>
    </row>
    <row r="92" spans="5:32" ht="17.399999999999999" x14ac:dyDescent="0.3">
      <c r="E92" s="14">
        <v>2250</v>
      </c>
      <c r="F92" s="14">
        <v>207.16</v>
      </c>
      <c r="G92" s="14">
        <f t="shared" si="13"/>
        <v>9.6416642091505409</v>
      </c>
      <c r="H92" s="14">
        <v>-6.1989999999999998</v>
      </c>
      <c r="I92" s="14">
        <v>22.893999999999998</v>
      </c>
      <c r="K92" s="30">
        <f t="shared" si="14"/>
        <v>138.97396321748471</v>
      </c>
      <c r="L92" s="30">
        <f t="shared" si="15"/>
        <v>158.84352486850847</v>
      </c>
      <c r="M92" s="30">
        <f t="shared" si="10"/>
        <v>75.3718652889211</v>
      </c>
      <c r="N92" s="30">
        <f t="shared" si="10"/>
        <v>80.973150912218728</v>
      </c>
      <c r="O92" s="30">
        <f t="shared" si="16"/>
        <v>0.93082539631723282</v>
      </c>
      <c r="Q92" s="4">
        <v>0.29091699999999998</v>
      </c>
      <c r="R92" s="4">
        <f t="shared" si="18"/>
        <v>7.3892917999999987</v>
      </c>
      <c r="S92" s="4">
        <v>534</v>
      </c>
      <c r="U92" s="17"/>
      <c r="V92" s="9">
        <v>0.33916600000000002</v>
      </c>
      <c r="W92" s="10">
        <f t="shared" si="19"/>
        <v>8.6148164000000005</v>
      </c>
      <c r="X92" s="9">
        <v>276</v>
      </c>
      <c r="AB92" s="2">
        <v>87</v>
      </c>
      <c r="AC92" s="2">
        <f t="shared" si="17"/>
        <v>1.5184364492350666</v>
      </c>
      <c r="AD92" s="2">
        <f t="shared" si="11"/>
        <v>45.333531734177768</v>
      </c>
      <c r="AE92" s="3">
        <f t="shared" si="12"/>
        <v>45.333531734177775</v>
      </c>
      <c r="AF92" s="15"/>
    </row>
    <row r="93" spans="5:32" ht="17.399999999999999" x14ac:dyDescent="0.3">
      <c r="E93" s="14">
        <v>2250</v>
      </c>
      <c r="F93" s="14">
        <v>276.38</v>
      </c>
      <c r="G93" s="14">
        <f t="shared" si="13"/>
        <v>12.86330929776514</v>
      </c>
      <c r="H93" s="14">
        <v>-16.815000000000001</v>
      </c>
      <c r="I93" s="14">
        <v>12.289</v>
      </c>
      <c r="K93" s="30">
        <f t="shared" si="14"/>
        <v>149.58996321748469</v>
      </c>
      <c r="L93" s="30">
        <f t="shared" si="15"/>
        <v>148.23852486850845</v>
      </c>
      <c r="M93" s="30">
        <f t="shared" si="10"/>
        <v>78.809775001274915</v>
      </c>
      <c r="N93" s="30">
        <f t="shared" si="10"/>
        <v>78.428745462839117</v>
      </c>
      <c r="O93" s="30">
        <f t="shared" si="16"/>
        <v>1.0048582893451525</v>
      </c>
      <c r="Q93" s="4">
        <v>0.28337899999999999</v>
      </c>
      <c r="R93" s="4">
        <f t="shared" si="18"/>
        <v>7.1978265999999991</v>
      </c>
      <c r="S93" s="4">
        <v>536</v>
      </c>
      <c r="U93" s="17"/>
      <c r="V93" s="9">
        <v>0.33339200000000002</v>
      </c>
      <c r="W93" s="10">
        <f t="shared" si="19"/>
        <v>8.4681568000000009</v>
      </c>
      <c r="X93" s="9">
        <v>278</v>
      </c>
      <c r="AB93" s="2">
        <v>88</v>
      </c>
      <c r="AC93" s="2">
        <f t="shared" si="17"/>
        <v>1.5358897417550099</v>
      </c>
      <c r="AD93" s="2">
        <f t="shared" si="11"/>
        <v>46.066501468010969</v>
      </c>
      <c r="AE93" s="3">
        <f t="shared" si="12"/>
        <v>46.066501468010969</v>
      </c>
      <c r="AF93" s="15"/>
    </row>
    <row r="94" spans="5:32" ht="17.399999999999999" x14ac:dyDescent="0.3">
      <c r="E94" s="14">
        <v>2250</v>
      </c>
      <c r="F94" s="14">
        <v>333.83</v>
      </c>
      <c r="G94" s="14">
        <f t="shared" si="13"/>
        <v>15.537153711820453</v>
      </c>
      <c r="H94" s="14">
        <v>-30.611000000000001</v>
      </c>
      <c r="I94" s="14">
        <v>10.275</v>
      </c>
      <c r="K94" s="30">
        <f t="shared" si="14"/>
        <v>163.38596321748469</v>
      </c>
      <c r="L94" s="30">
        <f t="shared" si="15"/>
        <v>146.22452486850847</v>
      </c>
      <c r="M94" s="30">
        <f t="shared" si="10"/>
        <v>81.750462977600094</v>
      </c>
      <c r="N94" s="30">
        <f t="shared" si="10"/>
        <v>77.830184612274621</v>
      </c>
      <c r="O94" s="30">
        <f t="shared" si="16"/>
        <v>1.0503696398107631</v>
      </c>
      <c r="Q94" s="4">
        <v>0.27556799999999998</v>
      </c>
      <c r="R94" s="4">
        <f t="shared" si="18"/>
        <v>6.9994271999999995</v>
      </c>
      <c r="S94" s="4">
        <v>538</v>
      </c>
      <c r="U94" s="17"/>
      <c r="V94" s="9">
        <v>0.32713500000000001</v>
      </c>
      <c r="W94" s="10">
        <f t="shared" si="19"/>
        <v>8.3092290000000002</v>
      </c>
      <c r="X94" s="9">
        <v>280</v>
      </c>
      <c r="AB94" s="2">
        <v>89</v>
      </c>
      <c r="AC94" s="2">
        <f t="shared" si="17"/>
        <v>1.5533430342749535</v>
      </c>
      <c r="AD94" s="2">
        <f t="shared" si="11"/>
        <v>46.796174576054661</v>
      </c>
      <c r="AE94" s="3">
        <f t="shared" si="12"/>
        <v>46.796174576054689</v>
      </c>
      <c r="AF94" s="15"/>
    </row>
    <row r="95" spans="5:32" ht="17.399999999999999" x14ac:dyDescent="0.3">
      <c r="E95" s="14">
        <v>2250</v>
      </c>
      <c r="F95" s="14">
        <v>357.75</v>
      </c>
      <c r="G95" s="14">
        <f t="shared" si="13"/>
        <v>16.650441064025902</v>
      </c>
      <c r="H95" s="14">
        <v>-42.874000000000002</v>
      </c>
      <c r="I95" s="14">
        <v>10.256</v>
      </c>
      <c r="K95" s="30">
        <f t="shared" si="14"/>
        <v>175.64896321748469</v>
      </c>
      <c r="L95" s="30">
        <f t="shared" si="15"/>
        <v>146.20552486850846</v>
      </c>
      <c r="M95" s="30">
        <f t="shared" si="10"/>
        <v>82.914347211227692</v>
      </c>
      <c r="N95" s="30">
        <f t="shared" si="10"/>
        <v>77.824362850425416</v>
      </c>
      <c r="O95" s="30">
        <f t="shared" si="16"/>
        <v>1.0654034825904708</v>
      </c>
      <c r="Q95" s="4">
        <v>0.267486</v>
      </c>
      <c r="R95" s="4">
        <f t="shared" si="18"/>
        <v>6.7941443999999995</v>
      </c>
      <c r="S95" s="4">
        <v>540</v>
      </c>
      <c r="U95" s="17"/>
      <c r="V95" s="9">
        <v>0.32039699999999999</v>
      </c>
      <c r="W95" s="10">
        <f t="shared" si="19"/>
        <v>8.1380837999999986</v>
      </c>
      <c r="X95" s="9">
        <v>282</v>
      </c>
      <c r="AB95" s="2">
        <v>90</v>
      </c>
      <c r="AC95" s="2">
        <f t="shared" si="17"/>
        <v>1.5707963267948966</v>
      </c>
      <c r="AD95" s="2">
        <f t="shared" si="11"/>
        <v>47.522323208305785</v>
      </c>
      <c r="AE95" s="3">
        <f t="shared" si="12"/>
        <v>47.522323208305806</v>
      </c>
      <c r="AF95" s="15"/>
    </row>
    <row r="96" spans="5:32" ht="17.399999999999999" x14ac:dyDescent="0.3">
      <c r="E96" s="14">
        <v>2250</v>
      </c>
      <c r="F96" s="14">
        <v>389.55</v>
      </c>
      <c r="G96" s="14">
        <f t="shared" si="13"/>
        <v>18.130480269717097</v>
      </c>
      <c r="H96" s="14">
        <v>-47.959000000000003</v>
      </c>
      <c r="I96" s="14">
        <v>10.196</v>
      </c>
      <c r="K96" s="30">
        <f t="shared" si="14"/>
        <v>180.7339632174847</v>
      </c>
      <c r="L96" s="30">
        <f t="shared" si="15"/>
        <v>146.14552486850846</v>
      </c>
      <c r="M96" s="30">
        <f t="shared" si="10"/>
        <v>82.997562832223394</v>
      </c>
      <c r="N96" s="30">
        <f t="shared" si="10"/>
        <v>77.805956882006086</v>
      </c>
      <c r="O96" s="30">
        <f t="shared" si="16"/>
        <v>1.0667250446915069</v>
      </c>
      <c r="Q96" s="4">
        <v>0.259131</v>
      </c>
      <c r="R96" s="4">
        <f t="shared" si="18"/>
        <v>6.5819273999999997</v>
      </c>
      <c r="S96" s="4">
        <v>542</v>
      </c>
      <c r="U96" s="17"/>
      <c r="V96" s="9">
        <v>0.31317600000000001</v>
      </c>
      <c r="W96" s="10">
        <f t="shared" si="19"/>
        <v>7.9546703999999995</v>
      </c>
      <c r="X96" s="9">
        <v>284</v>
      </c>
      <c r="AB96" s="2">
        <v>91</v>
      </c>
      <c r="AC96" s="2">
        <f t="shared" si="17"/>
        <v>1.5882496193148399</v>
      </c>
      <c r="AD96" s="2">
        <f t="shared" si="11"/>
        <v>48.244724310349184</v>
      </c>
      <c r="AE96" s="3">
        <f t="shared" si="12"/>
        <v>48.244724310349213</v>
      </c>
      <c r="AF96" s="15"/>
    </row>
    <row r="97" spans="5:32" ht="17.399999999999999" x14ac:dyDescent="0.3">
      <c r="E97" s="14">
        <v>2250</v>
      </c>
      <c r="F97" s="14">
        <v>418.13</v>
      </c>
      <c r="G97" s="14">
        <f t="shared" si="13"/>
        <v>19.460653870303709</v>
      </c>
      <c r="H97" s="14">
        <v>-48.435000000000002</v>
      </c>
      <c r="I97" s="14">
        <v>10.159000000000001</v>
      </c>
      <c r="K97" s="30">
        <f t="shared" si="14"/>
        <v>181.2099632174847</v>
      </c>
      <c r="L97" s="30">
        <f t="shared" si="15"/>
        <v>146.10852486850845</v>
      </c>
      <c r="M97" s="30">
        <f t="shared" si="10"/>
        <v>82.99337658233992</v>
      </c>
      <c r="N97" s="30">
        <f t="shared" si="10"/>
        <v>77.794590288485409</v>
      </c>
      <c r="O97" s="30">
        <f t="shared" si="16"/>
        <v>1.06682709266256</v>
      </c>
      <c r="Q97" s="4">
        <v>0.250504</v>
      </c>
      <c r="R97" s="4">
        <f t="shared" si="18"/>
        <v>6.3628016000000001</v>
      </c>
      <c r="S97" s="4">
        <v>544</v>
      </c>
      <c r="U97" s="17"/>
      <c r="V97" s="9">
        <v>0.304589</v>
      </c>
      <c r="W97" s="10">
        <f t="shared" si="19"/>
        <v>7.7365605999999998</v>
      </c>
      <c r="X97" s="9">
        <v>286</v>
      </c>
      <c r="AB97" s="2">
        <v>92</v>
      </c>
      <c r="AC97" s="2">
        <f t="shared" si="17"/>
        <v>1.605702911834783</v>
      </c>
      <c r="AD97" s="2">
        <f t="shared" si="11"/>
        <v>48.963159694318527</v>
      </c>
      <c r="AE97" s="3">
        <f t="shared" si="12"/>
        <v>48.963159694318534</v>
      </c>
      <c r="AF97" s="15"/>
    </row>
    <row r="98" spans="5:32" ht="17.399999999999999" x14ac:dyDescent="0.3">
      <c r="E98" s="14">
        <v>2250</v>
      </c>
      <c r="F98" s="14">
        <v>454.13</v>
      </c>
      <c r="G98" s="14">
        <f t="shared" si="13"/>
        <v>21.136169952218264</v>
      </c>
      <c r="H98" s="14">
        <v>-51.284999999999997</v>
      </c>
      <c r="I98" s="14">
        <v>10.173999999999999</v>
      </c>
      <c r="K98" s="30">
        <f t="shared" si="14"/>
        <v>184.05996321748469</v>
      </c>
      <c r="L98" s="30">
        <f t="shared" si="15"/>
        <v>146.12352486850847</v>
      </c>
      <c r="M98" s="30">
        <f t="shared" si="10"/>
        <v>82.925424244906623</v>
      </c>
      <c r="N98" s="30">
        <f t="shared" si="10"/>
        <v>77.799199860713685</v>
      </c>
      <c r="O98" s="30">
        <f t="shared" si="16"/>
        <v>1.0658904512304828</v>
      </c>
      <c r="Q98" s="4">
        <v>0.24160400000000001</v>
      </c>
      <c r="R98" s="4">
        <f t="shared" si="18"/>
        <v>6.1367415999999997</v>
      </c>
      <c r="S98" s="4">
        <v>546</v>
      </c>
      <c r="U98" s="17"/>
      <c r="V98" s="9">
        <v>0.29661100000000001</v>
      </c>
      <c r="W98" s="10">
        <f t="shared" si="19"/>
        <v>7.5339194000000003</v>
      </c>
      <c r="X98" s="9">
        <v>288</v>
      </c>
      <c r="AB98" s="2">
        <v>93</v>
      </c>
      <c r="AC98" s="2">
        <f t="shared" si="17"/>
        <v>1.6231562043547263</v>
      </c>
      <c r="AD98" s="2">
        <f t="shared" si="11"/>
        <v>49.677416102342093</v>
      </c>
      <c r="AE98" s="3">
        <f t="shared" si="12"/>
        <v>49.677416102342107</v>
      </c>
      <c r="AF98" s="15"/>
    </row>
    <row r="99" spans="5:32" ht="17.399999999999999" x14ac:dyDescent="0.3">
      <c r="E99" s="14">
        <v>2500</v>
      </c>
      <c r="F99" s="14">
        <v>-20.52</v>
      </c>
      <c r="G99" s="14">
        <f t="shared" si="13"/>
        <v>-0.9550441666912971</v>
      </c>
      <c r="H99" s="14">
        <v>0.75</v>
      </c>
      <c r="I99" s="14">
        <v>0</v>
      </c>
      <c r="K99" s="30">
        <f t="shared" si="14"/>
        <v>132.0249632174847</v>
      </c>
      <c r="L99" s="30">
        <f t="shared" si="15"/>
        <v>135.94952486850846</v>
      </c>
      <c r="M99" s="30">
        <f t="shared" si="10"/>
        <v>72.574228468851871</v>
      </c>
      <c r="N99" s="30">
        <f t="shared" si="10"/>
        <v>74.206924333693294</v>
      </c>
      <c r="O99" s="30">
        <f t="shared" si="16"/>
        <v>0.97799806582065674</v>
      </c>
      <c r="Q99" s="4">
        <v>0.232906</v>
      </c>
      <c r="R99" s="4">
        <f t="shared" si="18"/>
        <v>5.9158124000000001</v>
      </c>
      <c r="S99" s="4">
        <v>548</v>
      </c>
      <c r="U99" s="17"/>
      <c r="V99" s="9">
        <v>0.28839300000000001</v>
      </c>
      <c r="W99" s="10">
        <f t="shared" si="19"/>
        <v>7.3251821999999995</v>
      </c>
      <c r="X99" s="9">
        <v>290</v>
      </c>
      <c r="AB99" s="2">
        <v>94</v>
      </c>
      <c r="AC99" s="2">
        <f t="shared" si="17"/>
        <v>1.6406094968746698</v>
      </c>
      <c r="AD99" s="2">
        <f t="shared" si="11"/>
        <v>50.387285262462633</v>
      </c>
      <c r="AE99" s="3">
        <f t="shared" si="12"/>
        <v>50.387285262462647</v>
      </c>
      <c r="AF99" s="15"/>
    </row>
    <row r="100" spans="5:32" ht="17.399999999999999" x14ac:dyDescent="0.3">
      <c r="E100" s="14">
        <v>2500</v>
      </c>
      <c r="F100" s="14">
        <v>7.66</v>
      </c>
      <c r="G100" s="14">
        <f t="shared" si="13"/>
        <v>0.35651258854070833</v>
      </c>
      <c r="H100" s="14">
        <v>0.75</v>
      </c>
      <c r="I100" s="14">
        <v>0</v>
      </c>
      <c r="K100" s="30">
        <f t="shared" si="14"/>
        <v>132.0249632174847</v>
      </c>
      <c r="L100" s="30">
        <f t="shared" si="15"/>
        <v>135.94952486850846</v>
      </c>
      <c r="M100" s="30">
        <f t="shared" si="10"/>
        <v>72.574228468851871</v>
      </c>
      <c r="N100" s="30">
        <f t="shared" si="10"/>
        <v>74.206924333693294</v>
      </c>
      <c r="O100" s="30">
        <f t="shared" si="16"/>
        <v>0.97799806582065674</v>
      </c>
      <c r="Q100" s="4">
        <v>0.22339600000000001</v>
      </c>
      <c r="R100" s="4">
        <f t="shared" si="18"/>
        <v>5.6742584000000003</v>
      </c>
      <c r="S100" s="4">
        <v>550</v>
      </c>
      <c r="U100" s="17"/>
      <c r="V100" s="9">
        <v>0.27993299999999999</v>
      </c>
      <c r="W100" s="10">
        <f t="shared" si="19"/>
        <v>7.110298199999999</v>
      </c>
      <c r="X100" s="9">
        <v>292</v>
      </c>
      <c r="AB100" s="2">
        <v>95</v>
      </c>
      <c r="AC100" s="2">
        <f t="shared" si="17"/>
        <v>1.6580627893946132</v>
      </c>
      <c r="AD100" s="2">
        <f t="shared" si="11"/>
        <v>51.092563937037525</v>
      </c>
      <c r="AE100" s="3">
        <f t="shared" si="12"/>
        <v>51.092563937037546</v>
      </c>
      <c r="AF100" s="15"/>
    </row>
    <row r="101" spans="5:32" ht="17.399999999999999" x14ac:dyDescent="0.3">
      <c r="E101" s="14">
        <v>2500</v>
      </c>
      <c r="F101" s="14">
        <v>28.03</v>
      </c>
      <c r="G101" s="14">
        <f t="shared" si="13"/>
        <v>1.3045754382240282</v>
      </c>
      <c r="H101" s="14">
        <v>0.75</v>
      </c>
      <c r="I101" s="14">
        <v>0</v>
      </c>
      <c r="K101" s="30">
        <f t="shared" si="14"/>
        <v>132.0249632174847</v>
      </c>
      <c r="L101" s="30">
        <f t="shared" si="15"/>
        <v>135.94952486850846</v>
      </c>
      <c r="M101" s="30">
        <f t="shared" si="10"/>
        <v>72.574228468851871</v>
      </c>
      <c r="N101" s="30">
        <f t="shared" si="10"/>
        <v>74.206924333693294</v>
      </c>
      <c r="O101" s="30">
        <f t="shared" si="16"/>
        <v>0.97799806582065674</v>
      </c>
      <c r="Q101" s="4">
        <v>0.213563</v>
      </c>
      <c r="R101" s="4">
        <f t="shared" si="18"/>
        <v>5.4245001999999998</v>
      </c>
      <c r="S101" s="4">
        <v>552</v>
      </c>
      <c r="U101" s="17"/>
      <c r="V101" s="9">
        <v>0.27123199999999997</v>
      </c>
      <c r="W101" s="10">
        <f t="shared" si="19"/>
        <v>6.8892927999999989</v>
      </c>
      <c r="X101" s="9">
        <v>294</v>
      </c>
      <c r="AB101" s="2">
        <v>96</v>
      </c>
      <c r="AC101" s="2">
        <f t="shared" si="17"/>
        <v>1.6755160819145563</v>
      </c>
      <c r="AD101" s="2">
        <f t="shared" si="11"/>
        <v>51.793053963645249</v>
      </c>
      <c r="AE101" s="3">
        <f t="shared" si="12"/>
        <v>51.793053963645249</v>
      </c>
      <c r="AF101" s="15"/>
    </row>
    <row r="102" spans="5:32" ht="17.399999999999999" x14ac:dyDescent="0.3">
      <c r="E102" s="14">
        <v>2500</v>
      </c>
      <c r="F102" s="14">
        <v>39.75</v>
      </c>
      <c r="G102" s="14">
        <f t="shared" si="13"/>
        <v>1.8500490071139895</v>
      </c>
      <c r="H102" s="14">
        <v>0.75</v>
      </c>
      <c r="I102" s="14">
        <v>0</v>
      </c>
      <c r="K102" s="30">
        <f t="shared" si="14"/>
        <v>132.0249632174847</v>
      </c>
      <c r="L102" s="30">
        <f t="shared" si="15"/>
        <v>135.94952486850846</v>
      </c>
      <c r="M102" s="30">
        <f t="shared" si="10"/>
        <v>72.574228468851871</v>
      </c>
      <c r="N102" s="30">
        <f t="shared" si="10"/>
        <v>74.206924333693294</v>
      </c>
      <c r="O102" s="30">
        <f t="shared" si="16"/>
        <v>0.97799806582065674</v>
      </c>
      <c r="Q102" s="4">
        <v>0.203407</v>
      </c>
      <c r="R102" s="4">
        <f t="shared" si="18"/>
        <v>5.1665377999999995</v>
      </c>
      <c r="S102" s="4">
        <v>554</v>
      </c>
      <c r="U102" s="17"/>
      <c r="V102" s="9">
        <v>0.26229000000000002</v>
      </c>
      <c r="W102" s="10">
        <f t="shared" si="19"/>
        <v>6.662166</v>
      </c>
      <c r="X102" s="9">
        <v>296</v>
      </c>
      <c r="AB102" s="2">
        <v>97</v>
      </c>
      <c r="AC102" s="2">
        <f t="shared" si="17"/>
        <v>1.6929693744344996</v>
      </c>
      <c r="AD102" s="2">
        <f t="shared" si="11"/>
        <v>52.48856228854045</v>
      </c>
      <c r="AE102" s="3">
        <f t="shared" si="12"/>
        <v>52.488562288540479</v>
      </c>
      <c r="AF102" s="15"/>
    </row>
    <row r="103" spans="5:32" ht="17.399999999999999" x14ac:dyDescent="0.3">
      <c r="E103" s="14">
        <v>2500</v>
      </c>
      <c r="F103" s="14">
        <v>58.72</v>
      </c>
      <c r="G103" s="14">
        <f t="shared" si="13"/>
        <v>2.7329528980561877</v>
      </c>
      <c r="H103" s="14">
        <v>0.75</v>
      </c>
      <c r="I103" s="14">
        <v>0</v>
      </c>
      <c r="K103" s="30">
        <f t="shared" si="14"/>
        <v>132.0249632174847</v>
      </c>
      <c r="L103" s="30">
        <f t="shared" si="15"/>
        <v>135.94952486850846</v>
      </c>
      <c r="M103" s="30">
        <f t="shared" si="10"/>
        <v>72.574228468851871</v>
      </c>
      <c r="N103" s="30">
        <f t="shared" si="10"/>
        <v>74.206924333693294</v>
      </c>
      <c r="O103" s="30">
        <f t="shared" si="16"/>
        <v>0.97799806582065674</v>
      </c>
      <c r="Q103" s="4">
        <v>0.19292799999999999</v>
      </c>
      <c r="R103" s="4">
        <f t="shared" si="18"/>
        <v>4.9003711999999995</v>
      </c>
      <c r="S103" s="4">
        <v>556</v>
      </c>
      <c r="U103" s="17"/>
      <c r="V103" s="9">
        <v>0.25310700000000003</v>
      </c>
      <c r="W103" s="10">
        <f t="shared" si="19"/>
        <v>6.4289178000000007</v>
      </c>
      <c r="X103" s="9">
        <v>298</v>
      </c>
      <c r="AB103" s="2">
        <v>98</v>
      </c>
      <c r="AC103" s="2">
        <f t="shared" si="17"/>
        <v>1.7104226669544429</v>
      </c>
      <c r="AD103" s="2">
        <f t="shared" si="11"/>
        <v>53.178900992718944</v>
      </c>
      <c r="AE103" s="3">
        <f t="shared" si="12"/>
        <v>53.178900992718958</v>
      </c>
      <c r="AF103" s="15"/>
    </row>
    <row r="104" spans="5:32" ht="17.399999999999999" x14ac:dyDescent="0.3">
      <c r="E104" s="14">
        <v>2500</v>
      </c>
      <c r="F104" s="14">
        <v>89.18</v>
      </c>
      <c r="G104" s="14">
        <f t="shared" si="13"/>
        <v>4.1506256718094487</v>
      </c>
      <c r="H104" s="14">
        <v>0.75</v>
      </c>
      <c r="I104" s="14">
        <v>0</v>
      </c>
      <c r="K104" s="30">
        <f t="shared" si="14"/>
        <v>132.0249632174847</v>
      </c>
      <c r="L104" s="30">
        <f t="shared" si="15"/>
        <v>135.94952486850846</v>
      </c>
      <c r="M104" s="30">
        <f t="shared" si="10"/>
        <v>72.574228468851871</v>
      </c>
      <c r="N104" s="30">
        <f t="shared" si="10"/>
        <v>74.206924333693294</v>
      </c>
      <c r="O104" s="30">
        <f t="shared" si="16"/>
        <v>0.97799806582065674</v>
      </c>
      <c r="Q104" s="4">
        <v>0.18212600000000001</v>
      </c>
      <c r="R104" s="4">
        <f t="shared" si="18"/>
        <v>4.6260003999999997</v>
      </c>
      <c r="S104" s="4">
        <v>558</v>
      </c>
      <c r="U104" s="17"/>
      <c r="V104" s="9">
        <v>0.24368300000000001</v>
      </c>
      <c r="W104" s="10">
        <f t="shared" si="19"/>
        <v>6.1895481999999999</v>
      </c>
      <c r="X104" s="9">
        <v>300</v>
      </c>
      <c r="AB104" s="2">
        <v>99</v>
      </c>
      <c r="AC104" s="2">
        <f t="shared" si="17"/>
        <v>1.7278759594743864</v>
      </c>
      <c r="AD104" s="2">
        <f t="shared" si="11"/>
        <v>53.863887310670165</v>
      </c>
      <c r="AE104" s="3">
        <f t="shared" si="12"/>
        <v>53.863887310670187</v>
      </c>
      <c r="AF104" s="15"/>
    </row>
    <row r="105" spans="5:32" ht="17.399999999999999" x14ac:dyDescent="0.3">
      <c r="E105" s="14">
        <v>2500</v>
      </c>
      <c r="F105" s="14">
        <v>107.47</v>
      </c>
      <c r="G105" s="14">
        <f t="shared" si="13"/>
        <v>5.0018809256488153</v>
      </c>
      <c r="H105" s="14">
        <v>0.75</v>
      </c>
      <c r="I105" s="14">
        <v>0</v>
      </c>
      <c r="K105" s="30">
        <f t="shared" si="14"/>
        <v>132.0249632174847</v>
      </c>
      <c r="L105" s="30">
        <f t="shared" si="15"/>
        <v>135.94952486850846</v>
      </c>
      <c r="M105" s="30">
        <f t="shared" si="10"/>
        <v>72.574228468851871</v>
      </c>
      <c r="N105" s="30">
        <f t="shared" si="10"/>
        <v>74.206924333693294</v>
      </c>
      <c r="O105" s="30">
        <f t="shared" si="16"/>
        <v>0.97799806582065674</v>
      </c>
      <c r="Q105" s="4">
        <v>0.17100099999999999</v>
      </c>
      <c r="R105" s="4">
        <f t="shared" si="18"/>
        <v>4.3434253999999992</v>
      </c>
      <c r="S105" s="4">
        <v>560</v>
      </c>
      <c r="U105" s="17"/>
      <c r="V105" s="9">
        <v>0.234102</v>
      </c>
      <c r="W105" s="10">
        <f t="shared" si="19"/>
        <v>5.9461908000000001</v>
      </c>
      <c r="X105" s="9">
        <v>302</v>
      </c>
      <c r="AB105" s="2">
        <v>100</v>
      </c>
      <c r="AC105" s="2">
        <f t="shared" si="17"/>
        <v>1.7453292519943295</v>
      </c>
      <c r="AD105" s="2">
        <f t="shared" si="11"/>
        <v>54.543343641912465</v>
      </c>
      <c r="AE105" s="3">
        <f t="shared" si="12"/>
        <v>54.543343641912486</v>
      </c>
      <c r="AF105" s="15"/>
    </row>
    <row r="106" spans="5:32" ht="17.399999999999999" x14ac:dyDescent="0.3">
      <c r="E106" s="14">
        <v>2500</v>
      </c>
      <c r="F106" s="14">
        <v>132.69</v>
      </c>
      <c r="G106" s="14">
        <f t="shared" si="13"/>
        <v>6.175673025256736</v>
      </c>
      <c r="H106" s="14">
        <v>0.75</v>
      </c>
      <c r="I106" s="14">
        <v>0</v>
      </c>
      <c r="K106" s="30">
        <f t="shared" si="14"/>
        <v>132.0249632174847</v>
      </c>
      <c r="L106" s="30">
        <f t="shared" si="15"/>
        <v>135.94952486850846</v>
      </c>
      <c r="M106" s="30">
        <f t="shared" si="10"/>
        <v>72.574228468851871</v>
      </c>
      <c r="N106" s="30">
        <f t="shared" si="10"/>
        <v>74.206924333693294</v>
      </c>
      <c r="O106" s="30">
        <f t="shared" si="16"/>
        <v>0.97799806582065674</v>
      </c>
      <c r="Q106" s="4">
        <v>0.159553</v>
      </c>
      <c r="R106" s="4">
        <f t="shared" si="18"/>
        <v>4.0526461999999999</v>
      </c>
      <c r="S106" s="4">
        <v>562</v>
      </c>
      <c r="U106" s="17"/>
      <c r="V106" s="9">
        <v>0.22414899999999999</v>
      </c>
      <c r="W106" s="10">
        <f t="shared" si="19"/>
        <v>5.693384599999999</v>
      </c>
      <c r="X106" s="9">
        <v>304</v>
      </c>
      <c r="AB106" s="2">
        <v>101</v>
      </c>
      <c r="AC106" s="2">
        <f t="shared" si="17"/>
        <v>1.7627825445142729</v>
      </c>
      <c r="AD106" s="2">
        <f t="shared" si="11"/>
        <v>55.217097555422122</v>
      </c>
      <c r="AE106" s="3">
        <f t="shared" si="12"/>
        <v>55.21709755542215</v>
      </c>
      <c r="AF106" s="15"/>
    </row>
    <row r="107" spans="5:32" ht="17.399999999999999" x14ac:dyDescent="0.3">
      <c r="E107" s="14">
        <v>2500</v>
      </c>
      <c r="F107" s="14">
        <v>194.69</v>
      </c>
      <c r="G107" s="14">
        <f t="shared" si="13"/>
        <v>9.0612840552206944</v>
      </c>
      <c r="H107" s="14">
        <v>-1.613</v>
      </c>
      <c r="I107" s="14">
        <v>11.044</v>
      </c>
      <c r="K107" s="30">
        <f t="shared" si="14"/>
        <v>134.3879632174847</v>
      </c>
      <c r="L107" s="30">
        <f t="shared" si="15"/>
        <v>146.99352486850847</v>
      </c>
      <c r="M107" s="30">
        <f t="shared" si="10"/>
        <v>73.573584575820249</v>
      </c>
      <c r="N107" s="30">
        <f t="shared" si="10"/>
        <v>78.0630689299728</v>
      </c>
      <c r="O107" s="30">
        <f t="shared" si="16"/>
        <v>0.94248901028756782</v>
      </c>
      <c r="Q107" s="4">
        <v>0.13900299999999999</v>
      </c>
      <c r="R107" s="4">
        <f t="shared" si="18"/>
        <v>3.5306761999999994</v>
      </c>
      <c r="S107" s="4">
        <v>564</v>
      </c>
      <c r="U107" s="17"/>
      <c r="V107" s="9">
        <v>0.21393599999999999</v>
      </c>
      <c r="W107" s="10">
        <f t="shared" si="19"/>
        <v>5.4339743999999994</v>
      </c>
      <c r="X107" s="9">
        <v>306</v>
      </c>
      <c r="AB107" s="2">
        <v>102</v>
      </c>
      <c r="AC107" s="2">
        <f t="shared" si="17"/>
        <v>1.780235837034216</v>
      </c>
      <c r="AD107" s="2">
        <f t="shared" si="11"/>
        <v>55.884981787083191</v>
      </c>
      <c r="AE107" s="3">
        <f t="shared" si="12"/>
        <v>55.884981787083241</v>
      </c>
      <c r="AF107" s="15"/>
    </row>
    <row r="108" spans="5:32" ht="17.399999999999999" x14ac:dyDescent="0.3">
      <c r="E108" s="14">
        <v>2500</v>
      </c>
      <c r="F108" s="14">
        <v>195.75</v>
      </c>
      <c r="G108" s="14">
        <f t="shared" si="13"/>
        <v>9.1106186954104</v>
      </c>
      <c r="H108" s="14">
        <v>-4.3049999999999997</v>
      </c>
      <c r="I108" s="14">
        <v>24.6</v>
      </c>
      <c r="K108" s="30">
        <f t="shared" si="14"/>
        <v>137.0799632174847</v>
      </c>
      <c r="L108" s="30">
        <f t="shared" si="15"/>
        <v>160.54952486850846</v>
      </c>
      <c r="M108" s="30">
        <f t="shared" si="10"/>
        <v>74.651892037934402</v>
      </c>
      <c r="N108" s="30">
        <f t="shared" si="10"/>
        <v>81.287057377065736</v>
      </c>
      <c r="O108" s="30">
        <f t="shared" si="16"/>
        <v>0.91837365561957995</v>
      </c>
      <c r="Q108" s="4">
        <v>0.12735299999999999</v>
      </c>
      <c r="R108" s="4">
        <f t="shared" si="18"/>
        <v>3.2347661999999997</v>
      </c>
      <c r="S108" s="4">
        <v>566</v>
      </c>
      <c r="U108" s="17"/>
      <c r="V108" s="9">
        <v>0.203463</v>
      </c>
      <c r="W108" s="10">
        <f t="shared" si="19"/>
        <v>5.1679601999999996</v>
      </c>
      <c r="X108" s="9">
        <v>308</v>
      </c>
      <c r="AB108" s="2">
        <v>103</v>
      </c>
      <c r="AC108" s="2">
        <f t="shared" si="17"/>
        <v>1.7976891295541593</v>
      </c>
      <c r="AD108" s="2">
        <f t="shared" si="11"/>
        <v>56.546834230300263</v>
      </c>
      <c r="AE108" s="3">
        <f t="shared" si="12"/>
        <v>56.546834230300298</v>
      </c>
      <c r="AF108" s="15"/>
    </row>
    <row r="109" spans="5:32" ht="17.399999999999999" x14ac:dyDescent="0.3">
      <c r="E109" s="14">
        <v>2500</v>
      </c>
      <c r="F109" s="14">
        <v>196.12</v>
      </c>
      <c r="G109" s="14">
        <f t="shared" si="13"/>
        <v>9.1278392773634103</v>
      </c>
      <c r="H109" s="14">
        <v>-4.41</v>
      </c>
      <c r="I109" s="14">
        <v>24.550999999999998</v>
      </c>
      <c r="K109" s="30">
        <f t="shared" si="14"/>
        <v>137.18496321748469</v>
      </c>
      <c r="L109" s="30">
        <f t="shared" si="15"/>
        <v>160.50052486850845</v>
      </c>
      <c r="M109" s="30">
        <f t="shared" si="10"/>
        <v>74.692644840013998</v>
      </c>
      <c r="N109" s="30">
        <f t="shared" si="10"/>
        <v>81.27841004840225</v>
      </c>
      <c r="O109" s="30">
        <f t="shared" si="16"/>
        <v>0.91897276036199094</v>
      </c>
      <c r="Q109" s="4">
        <v>0.11627899999999999</v>
      </c>
      <c r="R109" s="4">
        <f t="shared" si="18"/>
        <v>2.9534865999999997</v>
      </c>
      <c r="S109" s="4">
        <v>568</v>
      </c>
      <c r="U109" s="17"/>
      <c r="V109" s="9">
        <v>0.19273100000000001</v>
      </c>
      <c r="W109" s="10">
        <f t="shared" si="19"/>
        <v>4.8953674000000005</v>
      </c>
      <c r="X109" s="9">
        <v>310</v>
      </c>
      <c r="AB109" s="2">
        <v>104</v>
      </c>
      <c r="AC109" s="2">
        <f t="shared" si="17"/>
        <v>1.8151424220741028</v>
      </c>
      <c r="AD109" s="2">
        <f t="shared" si="11"/>
        <v>57.202497919930551</v>
      </c>
      <c r="AE109" s="3">
        <f t="shared" si="12"/>
        <v>57.202497919930572</v>
      </c>
      <c r="AF109" s="15"/>
    </row>
    <row r="110" spans="5:32" ht="17.399999999999999" x14ac:dyDescent="0.3">
      <c r="E110" s="14">
        <v>2500</v>
      </c>
      <c r="F110" s="14">
        <v>268.13</v>
      </c>
      <c r="G110" s="14">
        <f t="shared" si="13"/>
        <v>12.479336862326388</v>
      </c>
      <c r="H110" s="14">
        <v>-15.435</v>
      </c>
      <c r="I110" s="14">
        <v>13.38</v>
      </c>
      <c r="K110" s="30">
        <f t="shared" si="14"/>
        <v>148.2099632174847</v>
      </c>
      <c r="L110" s="30">
        <f t="shared" si="15"/>
        <v>149.32952486850846</v>
      </c>
      <c r="M110" s="30">
        <f t="shared" si="10"/>
        <v>78.420513928524656</v>
      </c>
      <c r="N110" s="30">
        <f t="shared" si="10"/>
        <v>78.737634956846009</v>
      </c>
      <c r="O110" s="30">
        <f t="shared" si="16"/>
        <v>0.99597243391301815</v>
      </c>
      <c r="Q110" s="4">
        <v>0.105781</v>
      </c>
      <c r="R110" s="4">
        <f t="shared" si="18"/>
        <v>2.6868373999999999</v>
      </c>
      <c r="S110" s="4">
        <v>570</v>
      </c>
      <c r="U110" s="17"/>
      <c r="V110" s="9">
        <v>0.18173800000000001</v>
      </c>
      <c r="W110" s="10">
        <f t="shared" si="19"/>
        <v>4.6161452000000001</v>
      </c>
      <c r="X110" s="9">
        <v>312</v>
      </c>
      <c r="AB110" s="2">
        <v>105</v>
      </c>
      <c r="AC110" s="2">
        <f t="shared" si="17"/>
        <v>1.8325957145940461</v>
      </c>
      <c r="AD110" s="2">
        <f t="shared" si="11"/>
        <v>57.851821009705432</v>
      </c>
      <c r="AE110" s="3">
        <f t="shared" si="12"/>
        <v>57.851821009705446</v>
      </c>
      <c r="AF110" s="15"/>
    </row>
    <row r="111" spans="5:32" ht="17.399999999999999" x14ac:dyDescent="0.3">
      <c r="E111" s="14">
        <v>2500</v>
      </c>
      <c r="F111" s="14">
        <v>328.97</v>
      </c>
      <c r="G111" s="14">
        <f t="shared" si="13"/>
        <v>15.31095904076199</v>
      </c>
      <c r="H111" s="14">
        <v>-29.062999999999999</v>
      </c>
      <c r="I111" s="14">
        <v>10.211</v>
      </c>
      <c r="K111" s="30">
        <f t="shared" si="14"/>
        <v>161.83796321748468</v>
      </c>
      <c r="L111" s="30">
        <f t="shared" si="15"/>
        <v>146.16052486850847</v>
      </c>
      <c r="M111" s="30">
        <f t="shared" si="10"/>
        <v>81.50661147449074</v>
      </c>
      <c r="N111" s="30">
        <f t="shared" si="10"/>
        <v>77.810561429682238</v>
      </c>
      <c r="O111" s="30">
        <f t="shared" si="16"/>
        <v>1.0475006217266358</v>
      </c>
      <c r="Q111" s="4">
        <v>9.5860000000000001E-2</v>
      </c>
      <c r="R111" s="4">
        <f t="shared" si="18"/>
        <v>2.434844</v>
      </c>
      <c r="S111" s="4">
        <v>572</v>
      </c>
      <c r="U111" s="17"/>
      <c r="V111" s="9">
        <v>0.170486</v>
      </c>
      <c r="W111" s="10">
        <f t="shared" si="19"/>
        <v>4.3303443999999995</v>
      </c>
      <c r="X111" s="9">
        <v>314</v>
      </c>
      <c r="AB111" s="2">
        <v>106</v>
      </c>
      <c r="AC111" s="2">
        <f t="shared" si="17"/>
        <v>1.8500490071139892</v>
      </c>
      <c r="AD111" s="2">
        <f t="shared" si="11"/>
        <v>58.494656743324562</v>
      </c>
      <c r="AE111" s="3">
        <f t="shared" si="12"/>
        <v>58.494656743324597</v>
      </c>
      <c r="AF111" s="15"/>
    </row>
    <row r="112" spans="5:32" ht="17.399999999999999" x14ac:dyDescent="0.3">
      <c r="E112" s="14">
        <v>2500</v>
      </c>
      <c r="F112" s="14">
        <v>353.29</v>
      </c>
      <c r="G112" s="14">
        <f t="shared" si="13"/>
        <v>16.442863238322044</v>
      </c>
      <c r="H112" s="14">
        <v>-38.801000000000002</v>
      </c>
      <c r="I112" s="14">
        <v>10.339</v>
      </c>
      <c r="K112" s="30">
        <f t="shared" si="14"/>
        <v>171.57596321748468</v>
      </c>
      <c r="L112" s="30">
        <f t="shared" si="15"/>
        <v>146.28852486850846</v>
      </c>
      <c r="M112" s="30">
        <f t="shared" si="10"/>
        <v>82.678893260024338</v>
      </c>
      <c r="N112" s="30">
        <f t="shared" si="10"/>
        <v>77.849770709733875</v>
      </c>
      <c r="O112" s="30">
        <f t="shared" si="16"/>
        <v>1.0620313008794342</v>
      </c>
      <c r="Q112" s="4">
        <v>8.6513999999999994E-2</v>
      </c>
      <c r="R112" s="4">
        <f t="shared" si="18"/>
        <v>2.1974555999999996</v>
      </c>
      <c r="S112" s="4">
        <v>574</v>
      </c>
      <c r="U112" s="17"/>
      <c r="V112" s="9">
        <v>0.158974</v>
      </c>
      <c r="W112" s="10">
        <f t="shared" si="19"/>
        <v>4.0379395999999996</v>
      </c>
      <c r="X112" s="9">
        <v>316</v>
      </c>
      <c r="AB112" s="2">
        <v>107</v>
      </c>
      <c r="AC112" s="2">
        <f t="shared" si="17"/>
        <v>1.8675022996339325</v>
      </c>
      <c r="AD112" s="2">
        <f t="shared" si="11"/>
        <v>59.130863419416947</v>
      </c>
      <c r="AE112" s="3">
        <f t="shared" si="12"/>
        <v>59.130863419416976</v>
      </c>
      <c r="AF112" s="15"/>
    </row>
    <row r="113" spans="5:32" ht="17.399999999999999" x14ac:dyDescent="0.3">
      <c r="E113" s="14">
        <v>2500</v>
      </c>
      <c r="F113" s="14">
        <v>381.19</v>
      </c>
      <c r="G113" s="14">
        <f t="shared" si="13"/>
        <v>17.741388201805826</v>
      </c>
      <c r="H113" s="14">
        <v>-48.21</v>
      </c>
      <c r="I113" s="14">
        <v>10.358000000000001</v>
      </c>
      <c r="K113" s="30">
        <f t="shared" si="14"/>
        <v>180.9849632174847</v>
      </c>
      <c r="L113" s="30">
        <f t="shared" si="15"/>
        <v>146.30752486850847</v>
      </c>
      <c r="M113" s="30">
        <f t="shared" si="10"/>
        <v>82.995610881433024</v>
      </c>
      <c r="N113" s="30">
        <f t="shared" si="10"/>
        <v>77.85557819303304</v>
      </c>
      <c r="O113" s="30">
        <f t="shared" si="16"/>
        <v>1.0660200952545227</v>
      </c>
      <c r="Q113" s="4">
        <v>7.7744999999999995E-2</v>
      </c>
      <c r="R113" s="4">
        <f t="shared" si="18"/>
        <v>1.9747229999999998</v>
      </c>
      <c r="S113" s="4">
        <v>576</v>
      </c>
      <c r="U113" s="17"/>
      <c r="V113" s="9">
        <v>0.142535</v>
      </c>
      <c r="W113" s="10">
        <f t="shared" si="19"/>
        <v>3.6203889999999999</v>
      </c>
      <c r="X113" s="9">
        <v>318</v>
      </c>
      <c r="AB113" s="2">
        <v>108</v>
      </c>
      <c r="AC113" s="2">
        <f t="shared" si="17"/>
        <v>1.8849555921538759</v>
      </c>
      <c r="AD113" s="2">
        <f t="shared" si="11"/>
        <v>59.760304350575225</v>
      </c>
      <c r="AE113" s="3">
        <f t="shared" si="12"/>
        <v>59.760304350575232</v>
      </c>
      <c r="AF113" s="15"/>
    </row>
    <row r="114" spans="5:32" ht="17.399999999999999" x14ac:dyDescent="0.3">
      <c r="E114" s="14">
        <v>2500</v>
      </c>
      <c r="F114" s="14">
        <v>403.16</v>
      </c>
      <c r="G114" s="14">
        <f t="shared" si="13"/>
        <v>18.763918432907573</v>
      </c>
      <c r="H114" s="14">
        <v>-49.493000000000002</v>
      </c>
      <c r="I114" s="14">
        <v>10.361000000000001</v>
      </c>
      <c r="K114" s="30">
        <f t="shared" si="14"/>
        <v>182.26796321748469</v>
      </c>
      <c r="L114" s="30">
        <f t="shared" si="15"/>
        <v>146.31052486850845</v>
      </c>
      <c r="M114" s="30">
        <f t="shared" si="10"/>
        <v>82.976729073771963</v>
      </c>
      <c r="N114" s="30">
        <f t="shared" si="10"/>
        <v>77.85649486527781</v>
      </c>
      <c r="O114" s="30">
        <f t="shared" si="16"/>
        <v>1.0657650234235969</v>
      </c>
      <c r="Q114" s="4">
        <v>7.0096000000000006E-2</v>
      </c>
      <c r="R114" s="4">
        <f t="shared" si="18"/>
        <v>1.7804384</v>
      </c>
      <c r="S114" s="4">
        <v>578</v>
      </c>
      <c r="U114" s="17"/>
      <c r="V114" s="9">
        <v>0.131749</v>
      </c>
      <c r="W114" s="10">
        <f t="shared" si="19"/>
        <v>3.3464245999999997</v>
      </c>
      <c r="X114" s="9">
        <v>320</v>
      </c>
      <c r="AB114" s="2">
        <v>109</v>
      </c>
      <c r="AC114" s="2">
        <f t="shared" si="17"/>
        <v>1.902408884673819</v>
      </c>
      <c r="AD114" s="2">
        <f t="shared" si="11"/>
        <v>60.382847816678868</v>
      </c>
      <c r="AE114" s="3">
        <f t="shared" si="12"/>
        <v>60.382847816678904</v>
      </c>
      <c r="AF114" s="15"/>
    </row>
    <row r="115" spans="5:32" ht="17.399999999999999" x14ac:dyDescent="0.3">
      <c r="E115" s="14">
        <v>2500</v>
      </c>
      <c r="F115" s="14">
        <v>443.45</v>
      </c>
      <c r="G115" s="14">
        <f t="shared" si="13"/>
        <v>20.639100181250278</v>
      </c>
      <c r="H115" s="14">
        <v>-50.91</v>
      </c>
      <c r="I115" s="14">
        <v>10.125</v>
      </c>
      <c r="K115" s="30">
        <f t="shared" si="14"/>
        <v>183.68496321748469</v>
      </c>
      <c r="L115" s="30">
        <f t="shared" si="15"/>
        <v>146.07452486850846</v>
      </c>
      <c r="M115" s="30">
        <f t="shared" si="10"/>
        <v>82.93856487294461</v>
      </c>
      <c r="N115" s="30">
        <f t="shared" si="10"/>
        <v>77.784134383637038</v>
      </c>
      <c r="O115" s="30">
        <f t="shared" si="16"/>
        <v>1.0662658333881501</v>
      </c>
      <c r="Q115" s="4">
        <v>6.2843999999999997E-2</v>
      </c>
      <c r="R115" s="4">
        <f t="shared" si="18"/>
        <v>1.5962375999999998</v>
      </c>
      <c r="S115" s="4">
        <v>580</v>
      </c>
      <c r="U115" s="17"/>
      <c r="V115" s="9">
        <v>0.121238</v>
      </c>
      <c r="W115" s="10">
        <f t="shared" si="19"/>
        <v>3.0794451999999999</v>
      </c>
      <c r="X115" s="9">
        <v>322</v>
      </c>
      <c r="AB115" s="2">
        <v>110</v>
      </c>
      <c r="AC115" s="2">
        <f t="shared" si="17"/>
        <v>1.9198621771937625</v>
      </c>
      <c r="AD115" s="2">
        <f t="shared" si="11"/>
        <v>60.998367012732267</v>
      </c>
      <c r="AE115" s="3">
        <f t="shared" si="12"/>
        <v>60.998367012732295</v>
      </c>
      <c r="AF115" s="15"/>
    </row>
    <row r="116" spans="5:32" ht="17.399999999999999" x14ac:dyDescent="0.3">
      <c r="E116" s="14">
        <v>2750</v>
      </c>
      <c r="F116" s="14">
        <v>-20.28</v>
      </c>
      <c r="G116" s="14">
        <f t="shared" si="13"/>
        <v>-0.94387405947853342</v>
      </c>
      <c r="H116" s="14">
        <v>0.76100000000000001</v>
      </c>
      <c r="I116" s="14">
        <v>-0.03</v>
      </c>
      <c r="K116" s="30">
        <f t="shared" si="14"/>
        <v>132.0139632174847</v>
      </c>
      <c r="L116" s="30">
        <f t="shared" si="15"/>
        <v>135.91952486850846</v>
      </c>
      <c r="M116" s="30">
        <f t="shared" si="10"/>
        <v>72.569461545036319</v>
      </c>
      <c r="N116" s="30">
        <f t="shared" si="10"/>
        <v>74.194960750991783</v>
      </c>
      <c r="O116" s="30">
        <f t="shared" si="16"/>
        <v>0.97809151471336631</v>
      </c>
      <c r="Q116" s="4">
        <v>5.5784E-2</v>
      </c>
      <c r="R116" s="4">
        <f t="shared" si="18"/>
        <v>1.4169136</v>
      </c>
      <c r="S116" s="4">
        <v>582</v>
      </c>
      <c r="U116" s="17"/>
      <c r="V116" s="9">
        <v>0.111003</v>
      </c>
      <c r="W116" s="10">
        <f t="shared" si="19"/>
        <v>2.8194762</v>
      </c>
      <c r="X116" s="9">
        <v>324</v>
      </c>
      <c r="AB116" s="2">
        <v>111</v>
      </c>
      <c r="AC116" s="2">
        <f t="shared" si="17"/>
        <v>1.9373154697137058</v>
      </c>
      <c r="AD116" s="2">
        <f t="shared" si="11"/>
        <v>61.606739991449579</v>
      </c>
      <c r="AE116" s="3">
        <f t="shared" si="12"/>
        <v>61.606739991449579</v>
      </c>
      <c r="AF116" s="15"/>
    </row>
    <row r="117" spans="5:32" ht="17.399999999999999" x14ac:dyDescent="0.3">
      <c r="E117" s="14">
        <v>2750</v>
      </c>
      <c r="F117" s="14">
        <v>5.09</v>
      </c>
      <c r="G117" s="14">
        <f t="shared" si="13"/>
        <v>0.23689935713736368</v>
      </c>
      <c r="H117" s="14">
        <v>0.76500000000000001</v>
      </c>
      <c r="I117" s="14">
        <v>-4.4999999999999998E-2</v>
      </c>
      <c r="K117" s="30">
        <f t="shared" si="14"/>
        <v>132.00996321748471</v>
      </c>
      <c r="L117" s="30">
        <f t="shared" si="15"/>
        <v>135.90452486850847</v>
      </c>
      <c r="M117" s="30">
        <f t="shared" si="10"/>
        <v>72.567727855187968</v>
      </c>
      <c r="N117" s="30">
        <f t="shared" si="10"/>
        <v>74.188975960348884</v>
      </c>
      <c r="O117" s="30">
        <f t="shared" si="16"/>
        <v>0.97814704834276978</v>
      </c>
      <c r="Q117" s="4">
        <v>4.9180000000000001E-2</v>
      </c>
      <c r="R117" s="4">
        <f t="shared" si="18"/>
        <v>1.2491719999999999</v>
      </c>
      <c r="S117" s="4">
        <v>584</v>
      </c>
      <c r="U117" s="17"/>
      <c r="V117" s="9">
        <v>0.10104399999999999</v>
      </c>
      <c r="W117" s="10">
        <f t="shared" si="19"/>
        <v>2.5665175999999996</v>
      </c>
      <c r="X117" s="9">
        <v>326</v>
      </c>
      <c r="AB117" s="2">
        <v>112</v>
      </c>
      <c r="AC117" s="2">
        <f t="shared" si="17"/>
        <v>1.9547687622336491</v>
      </c>
      <c r="AD117" s="2">
        <f t="shared" si="11"/>
        <v>62.207849600828453</v>
      </c>
      <c r="AE117" s="3">
        <f t="shared" si="12"/>
        <v>62.207849600828482</v>
      </c>
      <c r="AF117" s="15"/>
    </row>
    <row r="118" spans="5:32" ht="17.399999999999999" x14ac:dyDescent="0.3">
      <c r="E118" s="14">
        <v>2750</v>
      </c>
      <c r="F118" s="14">
        <v>22.72</v>
      </c>
      <c r="G118" s="14">
        <f t="shared" si="13"/>
        <v>1.057436816141631</v>
      </c>
      <c r="H118" s="14">
        <v>0.76500000000000001</v>
      </c>
      <c r="I118" s="14">
        <v>-1.4999999999999999E-2</v>
      </c>
      <c r="K118" s="30">
        <f t="shared" si="14"/>
        <v>132.00996321748471</v>
      </c>
      <c r="L118" s="30">
        <f t="shared" si="15"/>
        <v>135.93452486850848</v>
      </c>
      <c r="M118" s="30">
        <f t="shared" si="10"/>
        <v>72.567727855187968</v>
      </c>
      <c r="N118" s="30">
        <f t="shared" si="10"/>
        <v>74.200943542135818</v>
      </c>
      <c r="O118" s="30">
        <f t="shared" si="16"/>
        <v>0.97798928680710895</v>
      </c>
      <c r="Q118" s="4">
        <v>4.3033000000000002E-2</v>
      </c>
      <c r="R118" s="4">
        <f t="shared" si="18"/>
        <v>1.0930382000000001</v>
      </c>
      <c r="S118" s="4">
        <v>586</v>
      </c>
      <c r="U118" s="17"/>
      <c r="V118" s="9">
        <v>9.1360999999999998E-2</v>
      </c>
      <c r="W118" s="10">
        <f t="shared" si="19"/>
        <v>2.3205693999999997</v>
      </c>
      <c r="X118" s="9">
        <v>328</v>
      </c>
      <c r="AB118" s="2">
        <v>113</v>
      </c>
      <c r="AC118" s="2">
        <f t="shared" si="17"/>
        <v>1.9722220547535922</v>
      </c>
      <c r="AD118" s="2">
        <f t="shared" si="11"/>
        <v>62.80158341695882</v>
      </c>
      <c r="AE118" s="3">
        <f t="shared" si="12"/>
        <v>62.801583416958856</v>
      </c>
      <c r="AF118" s="15"/>
    </row>
    <row r="119" spans="5:32" ht="17.399999999999999" x14ac:dyDescent="0.3">
      <c r="E119" s="14">
        <v>2750</v>
      </c>
      <c r="F119" s="14">
        <v>33.409999999999997</v>
      </c>
      <c r="G119" s="14">
        <f t="shared" si="13"/>
        <v>1.5549720082434813</v>
      </c>
      <c r="H119" s="14">
        <v>0.82499999999999996</v>
      </c>
      <c r="I119" s="14">
        <v>34.814999999999998</v>
      </c>
      <c r="K119" s="30">
        <f t="shared" si="14"/>
        <v>131.94996321748471</v>
      </c>
      <c r="L119" s="30">
        <f t="shared" si="15"/>
        <v>170.76452486850846</v>
      </c>
      <c r="M119" s="30">
        <f t="shared" si="10"/>
        <v>72.54170567676772</v>
      </c>
      <c r="N119" s="30">
        <f t="shared" si="10"/>
        <v>82.614040589146541</v>
      </c>
      <c r="O119" s="30">
        <f t="shared" si="16"/>
        <v>0.8780796237473697</v>
      </c>
      <c r="Q119" s="4">
        <v>3.7342E-2</v>
      </c>
      <c r="R119" s="4">
        <f t="shared" si="18"/>
        <v>0.94848679999999996</v>
      </c>
      <c r="S119" s="4">
        <v>588</v>
      </c>
      <c r="U119" s="17"/>
      <c r="V119" s="9">
        <v>8.1953999999999999E-2</v>
      </c>
      <c r="W119" s="10">
        <f t="shared" si="19"/>
        <v>2.0816315999999997</v>
      </c>
      <c r="X119" s="9">
        <v>330</v>
      </c>
      <c r="AB119" s="2">
        <v>114</v>
      </c>
      <c r="AC119" s="2">
        <f t="shared" si="17"/>
        <v>1.9896753472735356</v>
      </c>
      <c r="AD119" s="2">
        <f t="shared" si="11"/>
        <v>63.38783367231833</v>
      </c>
      <c r="AE119" s="3">
        <f t="shared" si="12"/>
        <v>63.387833672318351</v>
      </c>
      <c r="AF119" s="15"/>
    </row>
    <row r="120" spans="5:32" ht="17.399999999999999" x14ac:dyDescent="0.3">
      <c r="E120" s="14">
        <v>2750</v>
      </c>
      <c r="F120" s="14">
        <v>50.54</v>
      </c>
      <c r="G120" s="14">
        <f t="shared" si="13"/>
        <v>2.3522384105544911</v>
      </c>
      <c r="H120" s="14">
        <v>0.91900000000000004</v>
      </c>
      <c r="I120" s="14">
        <v>43.47</v>
      </c>
      <c r="K120" s="30">
        <f t="shared" si="14"/>
        <v>131.85596321748471</v>
      </c>
      <c r="L120" s="30">
        <f t="shared" si="15"/>
        <v>179.41952486850846</v>
      </c>
      <c r="M120" s="30">
        <f t="shared" si="10"/>
        <v>72.50087416266895</v>
      </c>
      <c r="N120" s="30">
        <f t="shared" si="10"/>
        <v>82.998475582725831</v>
      </c>
      <c r="O120" s="30">
        <f t="shared" si="16"/>
        <v>0.87352055147574648</v>
      </c>
      <c r="Q120" s="4">
        <v>3.2107999999999998E-2</v>
      </c>
      <c r="R120" s="4">
        <f t="shared" si="18"/>
        <v>0.81554319999999991</v>
      </c>
      <c r="S120" s="4">
        <v>590</v>
      </c>
      <c r="U120" s="17"/>
      <c r="V120" s="9">
        <v>6.8527000000000005E-2</v>
      </c>
      <c r="W120" s="10">
        <f t="shared" si="19"/>
        <v>1.7405858000000001</v>
      </c>
      <c r="X120" s="9">
        <v>332</v>
      </c>
      <c r="AB120" s="2">
        <v>115</v>
      </c>
      <c r="AC120" s="2">
        <f t="shared" si="17"/>
        <v>2.0071286397934789</v>
      </c>
      <c r="AD120" s="2">
        <f t="shared" si="11"/>
        <v>63.966497179811384</v>
      </c>
      <c r="AE120" s="3">
        <f t="shared" si="12"/>
        <v>63.966497179811391</v>
      </c>
      <c r="AF120" s="15"/>
    </row>
    <row r="121" spans="5:32" ht="17.399999999999999" x14ac:dyDescent="0.3">
      <c r="E121" s="14">
        <v>2750</v>
      </c>
      <c r="F121" s="14">
        <v>79.78</v>
      </c>
      <c r="G121" s="14">
        <f t="shared" si="13"/>
        <v>3.7131298059762026</v>
      </c>
      <c r="H121" s="14">
        <v>1.1060000000000001</v>
      </c>
      <c r="I121" s="14">
        <v>49.898000000000003</v>
      </c>
      <c r="K121" s="30">
        <f t="shared" si="14"/>
        <v>131.6689632174847</v>
      </c>
      <c r="L121" s="30">
        <f t="shared" si="15"/>
        <v>180</v>
      </c>
      <c r="M121" s="30">
        <f t="shared" si="10"/>
        <v>72.419415356176259</v>
      </c>
      <c r="N121" s="30">
        <f t="shared" si="10"/>
        <v>82.999999999999986</v>
      </c>
      <c r="O121" s="30">
        <f t="shared" si="16"/>
        <v>0.87252307658043704</v>
      </c>
      <c r="Q121" s="4">
        <v>2.7331000000000001E-2</v>
      </c>
      <c r="R121" s="4">
        <f t="shared" si="18"/>
        <v>0.69420740000000003</v>
      </c>
      <c r="S121" s="4">
        <v>592</v>
      </c>
      <c r="U121" s="17"/>
      <c r="V121" s="9">
        <v>5.9644000000000003E-2</v>
      </c>
      <c r="W121" s="10">
        <f t="shared" si="19"/>
        <v>1.5149576</v>
      </c>
      <c r="X121" s="9">
        <v>334</v>
      </c>
      <c r="AB121" s="2">
        <v>116</v>
      </c>
      <c r="AC121" s="2">
        <f t="shared" si="17"/>
        <v>2.0245819323134224</v>
      </c>
      <c r="AD121" s="2">
        <f t="shared" si="11"/>
        <v>64.537475252811092</v>
      </c>
      <c r="AE121" s="3">
        <f t="shared" si="12"/>
        <v>64.537475252811092</v>
      </c>
      <c r="AF121" s="15"/>
    </row>
    <row r="122" spans="5:32" ht="17.399999999999999" x14ac:dyDescent="0.3">
      <c r="E122" s="14">
        <v>2750</v>
      </c>
      <c r="F122" s="14">
        <v>98.22</v>
      </c>
      <c r="G122" s="14">
        <f t="shared" si="13"/>
        <v>4.5713663768235477</v>
      </c>
      <c r="H122" s="14">
        <v>1.0760000000000001</v>
      </c>
      <c r="I122" s="14">
        <v>49.912999999999997</v>
      </c>
      <c r="K122" s="30">
        <f t="shared" si="14"/>
        <v>131.6989632174847</v>
      </c>
      <c r="L122" s="30">
        <f t="shared" si="15"/>
        <v>180</v>
      </c>
      <c r="M122" s="30">
        <f t="shared" si="10"/>
        <v>72.432504236587846</v>
      </c>
      <c r="N122" s="30">
        <f t="shared" si="10"/>
        <v>82.999999999999986</v>
      </c>
      <c r="O122" s="30">
        <f t="shared" si="16"/>
        <v>0.87268077393479349</v>
      </c>
      <c r="Q122" s="4">
        <v>2.2946999999999999E-2</v>
      </c>
      <c r="R122" s="4">
        <f t="shared" si="18"/>
        <v>0.58285379999999998</v>
      </c>
      <c r="S122" s="4">
        <v>594</v>
      </c>
      <c r="U122" s="17"/>
      <c r="V122" s="9">
        <v>5.1407000000000001E-2</v>
      </c>
      <c r="W122" s="10">
        <f t="shared" si="19"/>
        <v>1.3057377999999999</v>
      </c>
      <c r="X122" s="9">
        <v>336</v>
      </c>
      <c r="AB122" s="2">
        <v>117</v>
      </c>
      <c r="AC122" s="2">
        <f t="shared" si="17"/>
        <v>2.0420352248333655</v>
      </c>
      <c r="AD122" s="2">
        <f t="shared" si="11"/>
        <v>65.100673621465887</v>
      </c>
      <c r="AE122" s="3">
        <f t="shared" si="12"/>
        <v>65.100673621465916</v>
      </c>
      <c r="AF122" s="15"/>
    </row>
    <row r="123" spans="5:32" ht="17.399999999999999" x14ac:dyDescent="0.3">
      <c r="E123" s="14">
        <v>2750</v>
      </c>
      <c r="F123" s="14">
        <v>123.36</v>
      </c>
      <c r="G123" s="14">
        <f t="shared" si="13"/>
        <v>5.7414351073605463</v>
      </c>
      <c r="H123" s="14">
        <v>1.0429999999999999</v>
      </c>
      <c r="I123" s="14">
        <v>49.875</v>
      </c>
      <c r="K123" s="30">
        <f t="shared" si="14"/>
        <v>131.73196321748469</v>
      </c>
      <c r="L123" s="30">
        <f t="shared" si="15"/>
        <v>180</v>
      </c>
      <c r="M123" s="30">
        <f t="shared" si="10"/>
        <v>72.446892903723452</v>
      </c>
      <c r="N123" s="30">
        <f t="shared" si="10"/>
        <v>82.999999999999986</v>
      </c>
      <c r="O123" s="30">
        <f t="shared" si="16"/>
        <v>0.87285413137016221</v>
      </c>
      <c r="Q123" s="4">
        <v>1.9046E-2</v>
      </c>
      <c r="R123" s="4">
        <f t="shared" si="18"/>
        <v>0.48376839999999999</v>
      </c>
      <c r="S123" s="4">
        <v>596</v>
      </c>
      <c r="U123" s="17"/>
      <c r="V123" s="9">
        <v>4.3818000000000003E-2</v>
      </c>
      <c r="W123" s="10">
        <f t="shared" si="19"/>
        <v>1.1129772</v>
      </c>
      <c r="X123" s="9">
        <v>338</v>
      </c>
      <c r="AB123" s="2">
        <v>118</v>
      </c>
      <c r="AC123" s="2">
        <f t="shared" si="17"/>
        <v>2.0594885173533086</v>
      </c>
      <c r="AD123" s="2">
        <f t="shared" si="11"/>
        <v>65.656002345534304</v>
      </c>
      <c r="AE123" s="3">
        <f t="shared" si="12"/>
        <v>65.656002345534318</v>
      </c>
      <c r="AF123" s="15"/>
    </row>
    <row r="124" spans="5:32" ht="17.399999999999999" x14ac:dyDescent="0.3">
      <c r="E124" s="14">
        <v>2750</v>
      </c>
      <c r="F124" s="14">
        <v>181.57</v>
      </c>
      <c r="G124" s="14">
        <f t="shared" si="13"/>
        <v>8.4506515275896117</v>
      </c>
      <c r="H124" s="14">
        <v>-7.0759999999999996</v>
      </c>
      <c r="I124" s="14">
        <v>21.832999999999998</v>
      </c>
      <c r="K124" s="30">
        <f t="shared" si="14"/>
        <v>139.85096321748469</v>
      </c>
      <c r="L124" s="30">
        <f t="shared" si="15"/>
        <v>157.78252486850846</v>
      </c>
      <c r="M124" s="30">
        <f t="shared" si="10"/>
        <v>75.694368698515675</v>
      </c>
      <c r="N124" s="30">
        <f t="shared" si="10"/>
        <v>80.764590310945891</v>
      </c>
      <c r="O124" s="30">
        <f t="shared" si="16"/>
        <v>0.93722222086548423</v>
      </c>
      <c r="Q124" s="4">
        <v>1.5668999999999999E-2</v>
      </c>
      <c r="R124" s="4">
        <f t="shared" si="18"/>
        <v>0.39799259999999997</v>
      </c>
      <c r="S124" s="4">
        <v>598</v>
      </c>
      <c r="U124" s="17"/>
      <c r="V124" s="9">
        <v>3.6874999999999998E-2</v>
      </c>
      <c r="W124" s="10">
        <f t="shared" si="19"/>
        <v>0.93662499999999993</v>
      </c>
      <c r="X124" s="9">
        <v>340</v>
      </c>
      <c r="AB124" s="2">
        <v>119</v>
      </c>
      <c r="AC124" s="2">
        <f t="shared" si="17"/>
        <v>2.0769418098732522</v>
      </c>
      <c r="AD124" s="2">
        <f t="shared" si="11"/>
        <v>66.203375724011138</v>
      </c>
      <c r="AE124" s="3">
        <f t="shared" si="12"/>
        <v>66.203375724011153</v>
      </c>
      <c r="AF124" s="15"/>
    </row>
    <row r="125" spans="5:32" ht="17.399999999999999" x14ac:dyDescent="0.3">
      <c r="E125" s="14">
        <v>2750</v>
      </c>
      <c r="F125" s="14">
        <v>182.2</v>
      </c>
      <c r="G125" s="14">
        <f t="shared" si="13"/>
        <v>8.4799730590231146</v>
      </c>
      <c r="H125" s="14">
        <v>-6.5549999999999997</v>
      </c>
      <c r="I125" s="14">
        <v>22.346</v>
      </c>
      <c r="K125" s="30">
        <f t="shared" si="14"/>
        <v>139.3299632174847</v>
      </c>
      <c r="L125" s="30">
        <f t="shared" si="15"/>
        <v>158.29552486850847</v>
      </c>
      <c r="M125" s="30">
        <f t="shared" si="10"/>
        <v>75.503610180857791</v>
      </c>
      <c r="N125" s="30">
        <f t="shared" si="10"/>
        <v>80.866707717871819</v>
      </c>
      <c r="O125" s="30">
        <f t="shared" si="16"/>
        <v>0.93367978382742089</v>
      </c>
      <c r="Q125" s="4">
        <v>1.2772E-2</v>
      </c>
      <c r="R125" s="4">
        <f t="shared" si="18"/>
        <v>0.3244088</v>
      </c>
      <c r="S125" s="4">
        <v>600</v>
      </c>
      <c r="U125" s="17"/>
      <c r="V125" s="9">
        <v>3.058E-2</v>
      </c>
      <c r="W125" s="10">
        <f t="shared" si="19"/>
        <v>0.77673199999999998</v>
      </c>
      <c r="X125" s="9">
        <v>342</v>
      </c>
      <c r="AB125" s="2">
        <v>120</v>
      </c>
      <c r="AC125" s="2">
        <f t="shared" si="17"/>
        <v>2.0943951023931953</v>
      </c>
      <c r="AD125" s="2">
        <f t="shared" si="11"/>
        <v>66.742712201809184</v>
      </c>
      <c r="AE125" s="3">
        <f t="shared" si="12"/>
        <v>66.742712201809184</v>
      </c>
      <c r="AF125" s="15"/>
    </row>
    <row r="126" spans="5:32" ht="17.399999999999999" x14ac:dyDescent="0.3">
      <c r="E126" s="14">
        <v>2750</v>
      </c>
      <c r="F126" s="14">
        <v>182.21</v>
      </c>
      <c r="G126" s="14">
        <f t="shared" si="13"/>
        <v>8.4804384801569803</v>
      </c>
      <c r="H126" s="14">
        <v>-6.4119999999999999</v>
      </c>
      <c r="I126" s="14">
        <v>22.402999999999999</v>
      </c>
      <c r="K126" s="30">
        <f t="shared" si="14"/>
        <v>139.1869632174847</v>
      </c>
      <c r="L126" s="30">
        <f t="shared" si="15"/>
        <v>158.35252486850845</v>
      </c>
      <c r="M126" s="30">
        <f t="shared" si="10"/>
        <v>75.450826636111131</v>
      </c>
      <c r="N126" s="30">
        <f t="shared" si="10"/>
        <v>80.877906499054561</v>
      </c>
      <c r="O126" s="30">
        <f t="shared" si="16"/>
        <v>0.93289786917262907</v>
      </c>
      <c r="Q126" s="4">
        <v>1.0356000000000001E-2</v>
      </c>
      <c r="R126" s="4">
        <f t="shared" si="18"/>
        <v>0.26304240000000001</v>
      </c>
      <c r="S126" s="4">
        <v>602</v>
      </c>
      <c r="U126" s="17"/>
      <c r="V126" s="9">
        <v>2.5142000000000001E-2</v>
      </c>
      <c r="W126" s="10">
        <f t="shared" si="19"/>
        <v>0.63860680000000003</v>
      </c>
      <c r="X126" s="9">
        <v>344</v>
      </c>
      <c r="AB126" s="2">
        <v>121</v>
      </c>
      <c r="AC126" s="2">
        <f t="shared" si="17"/>
        <v>2.1118483949131388</v>
      </c>
      <c r="AD126" s="2">
        <f t="shared" si="11"/>
        <v>67.273934273757575</v>
      </c>
      <c r="AE126" s="3">
        <f t="shared" si="12"/>
        <v>67.273934273757604</v>
      </c>
      <c r="AF126" s="15"/>
    </row>
    <row r="127" spans="5:32" ht="17.399999999999999" x14ac:dyDescent="0.3">
      <c r="E127" s="14">
        <v>2750</v>
      </c>
      <c r="F127" s="14">
        <v>257.58999999999997</v>
      </c>
      <c r="G127" s="14">
        <f t="shared" si="13"/>
        <v>11.988782987232515</v>
      </c>
      <c r="H127" s="14">
        <v>-17.565000000000001</v>
      </c>
      <c r="I127" s="14">
        <v>11.148999999999999</v>
      </c>
      <c r="K127" s="30">
        <f t="shared" si="14"/>
        <v>150.33996321748469</v>
      </c>
      <c r="L127" s="30">
        <f t="shared" si="15"/>
        <v>147.09852486850846</v>
      </c>
      <c r="M127" s="30">
        <f t="shared" si="10"/>
        <v>79.014082123826213</v>
      </c>
      <c r="N127" s="30">
        <f t="shared" si="10"/>
        <v>78.094451540628526</v>
      </c>
      <c r="O127" s="30">
        <f t="shared" si="16"/>
        <v>1.0117758760712885</v>
      </c>
      <c r="Q127" s="4">
        <v>8.4209999999999997E-3</v>
      </c>
      <c r="R127" s="4">
        <f t="shared" si="18"/>
        <v>0.21389339999999998</v>
      </c>
      <c r="S127" s="4">
        <v>604</v>
      </c>
      <c r="U127" s="17"/>
      <c r="V127" s="9">
        <v>2.0403999999999999E-2</v>
      </c>
      <c r="W127" s="10">
        <f t="shared" si="19"/>
        <v>0.51826159999999999</v>
      </c>
      <c r="X127" s="9">
        <v>346</v>
      </c>
      <c r="AB127" s="2">
        <v>122</v>
      </c>
      <c r="AC127" s="2">
        <f t="shared" si="17"/>
        <v>2.1293016874330819</v>
      </c>
      <c r="AD127" s="2">
        <f t="shared" si="11"/>
        <v>67.796968386177838</v>
      </c>
      <c r="AE127" s="3">
        <f t="shared" si="12"/>
        <v>67.796968386177852</v>
      </c>
      <c r="AF127" s="15"/>
    </row>
    <row r="128" spans="5:32" ht="17.399999999999999" x14ac:dyDescent="0.3">
      <c r="E128" s="14">
        <v>2750</v>
      </c>
      <c r="F128" s="14">
        <v>318.77999999999997</v>
      </c>
      <c r="G128" s="14">
        <f t="shared" si="13"/>
        <v>14.836694905353397</v>
      </c>
      <c r="H128" s="14">
        <v>-26.681000000000001</v>
      </c>
      <c r="I128" s="14">
        <v>9.8030000000000008</v>
      </c>
      <c r="K128" s="30">
        <f t="shared" si="14"/>
        <v>159.45596321748471</v>
      </c>
      <c r="L128" s="30">
        <f t="shared" si="15"/>
        <v>145.75252486850846</v>
      </c>
      <c r="M128" s="30">
        <f t="shared" si="10"/>
        <v>81.088882301096973</v>
      </c>
      <c r="N128" s="30">
        <f t="shared" si="10"/>
        <v>77.684591993496355</v>
      </c>
      <c r="O128" s="30">
        <f t="shared" si="16"/>
        <v>1.0438219500191959</v>
      </c>
      <c r="Q128" s="4">
        <v>6.9670000000000001E-3</v>
      </c>
      <c r="R128" s="4">
        <f t="shared" si="18"/>
        <v>0.1769618</v>
      </c>
      <c r="S128" s="4">
        <v>606</v>
      </c>
      <c r="U128" s="17"/>
      <c r="V128" s="9">
        <v>1.6191000000000001E-2</v>
      </c>
      <c r="W128" s="10">
        <f t="shared" si="19"/>
        <v>0.41125139999999999</v>
      </c>
      <c r="X128" s="9">
        <v>348</v>
      </c>
      <c r="AB128" s="2">
        <v>123</v>
      </c>
      <c r="AC128" s="2">
        <f t="shared" si="17"/>
        <v>2.1467549799530254</v>
      </c>
      <c r="AD128" s="2">
        <f t="shared" si="11"/>
        <v>68.311744836293997</v>
      </c>
      <c r="AE128" s="3">
        <f t="shared" si="12"/>
        <v>68.311744836293997</v>
      </c>
      <c r="AF128" s="15"/>
    </row>
    <row r="129" spans="5:32" ht="17.399999999999999" x14ac:dyDescent="0.3">
      <c r="E129" s="14">
        <v>2750</v>
      </c>
      <c r="F129" s="14">
        <v>338.45</v>
      </c>
      <c r="G129" s="14">
        <f t="shared" si="13"/>
        <v>15.752178275666154</v>
      </c>
      <c r="H129" s="14">
        <v>-34.585999999999999</v>
      </c>
      <c r="I129" s="14">
        <v>9.9149999999999991</v>
      </c>
      <c r="K129" s="30">
        <f t="shared" si="14"/>
        <v>167.36096321748471</v>
      </c>
      <c r="L129" s="30">
        <f t="shared" si="15"/>
        <v>145.86452486850845</v>
      </c>
      <c r="M129" s="30">
        <f t="shared" si="10"/>
        <v>82.277025916379188</v>
      </c>
      <c r="N129" s="30">
        <f t="shared" si="10"/>
        <v>77.719321876148101</v>
      </c>
      <c r="O129" s="30">
        <f t="shared" si="16"/>
        <v>1.058643126705276</v>
      </c>
      <c r="Q129" s="4">
        <v>8.5170000000000003E-3</v>
      </c>
      <c r="R129" s="4">
        <f t="shared" si="18"/>
        <v>0.21633179999999999</v>
      </c>
      <c r="S129" s="4">
        <v>608</v>
      </c>
      <c r="U129" s="17"/>
      <c r="V129" s="9">
        <v>1.2501999999999999E-2</v>
      </c>
      <c r="W129" s="10">
        <f t="shared" si="19"/>
        <v>0.31755079999999997</v>
      </c>
      <c r="X129" s="9">
        <v>350</v>
      </c>
      <c r="AB129" s="2">
        <v>124</v>
      </c>
      <c r="AC129" s="2">
        <f t="shared" si="17"/>
        <v>2.1642082724729685</v>
      </c>
      <c r="AD129" s="2">
        <f t="shared" si="11"/>
        <v>68.818197669730978</v>
      </c>
      <c r="AE129" s="3">
        <f t="shared" si="12"/>
        <v>68.818197669731006</v>
      </c>
      <c r="AF129" s="15"/>
    </row>
    <row r="130" spans="5:32" ht="17.399999999999999" x14ac:dyDescent="0.3">
      <c r="E130" s="14">
        <v>2750</v>
      </c>
      <c r="F130" s="14">
        <v>367.87</v>
      </c>
      <c r="G130" s="14">
        <f t="shared" si="13"/>
        <v>17.12144725149744</v>
      </c>
      <c r="H130" s="14">
        <v>-43.784999999999997</v>
      </c>
      <c r="I130" s="14">
        <v>9.9489999999999998</v>
      </c>
      <c r="K130" s="30">
        <f t="shared" si="14"/>
        <v>176.55996321748469</v>
      </c>
      <c r="L130" s="30">
        <f t="shared" si="15"/>
        <v>145.89852486850847</v>
      </c>
      <c r="M130" s="30">
        <f t="shared" si="10"/>
        <v>82.946460439164198</v>
      </c>
      <c r="N130" s="30">
        <f t="shared" si="10"/>
        <v>77.729842412307292</v>
      </c>
      <c r="O130" s="30">
        <f t="shared" si="16"/>
        <v>1.0671121652246003</v>
      </c>
      <c r="Q130" s="4">
        <v>7.8289999999999992E-3</v>
      </c>
      <c r="R130" s="4">
        <f t="shared" si="18"/>
        <v>0.19885659999999997</v>
      </c>
      <c r="S130" s="4">
        <v>610</v>
      </c>
      <c r="U130" s="17"/>
      <c r="V130" s="9">
        <v>9.3369999999999998E-3</v>
      </c>
      <c r="W130" s="10">
        <f t="shared" si="19"/>
        <v>0.23715979999999998</v>
      </c>
      <c r="X130" s="9">
        <v>352</v>
      </c>
      <c r="AB130" s="2">
        <v>125</v>
      </c>
      <c r="AC130" s="2">
        <f t="shared" si="17"/>
        <v>2.1816615649929116</v>
      </c>
      <c r="AD130" s="2">
        <f t="shared" si="11"/>
        <v>69.316264576351131</v>
      </c>
      <c r="AE130" s="3">
        <f t="shared" si="12"/>
        <v>69.316264576351131</v>
      </c>
      <c r="AF130" s="15"/>
    </row>
    <row r="131" spans="5:32" ht="17.399999999999999" x14ac:dyDescent="0.3">
      <c r="E131" s="14">
        <v>2750</v>
      </c>
      <c r="F131" s="14">
        <v>395.56</v>
      </c>
      <c r="G131" s="14">
        <f t="shared" si="13"/>
        <v>18.410198371170054</v>
      </c>
      <c r="H131" s="14">
        <v>-49.14</v>
      </c>
      <c r="I131" s="14">
        <v>10.016</v>
      </c>
      <c r="K131" s="30">
        <f t="shared" si="14"/>
        <v>181.91496321748468</v>
      </c>
      <c r="L131" s="30">
        <f t="shared" si="15"/>
        <v>145.96552486850845</v>
      </c>
      <c r="M131" s="30">
        <f t="shared" si="10"/>
        <v>82.983409442315221</v>
      </c>
      <c r="N131" s="30">
        <f t="shared" si="10"/>
        <v>77.750543431848484</v>
      </c>
      <c r="O131" s="30">
        <f t="shared" si="16"/>
        <v>1.0673032724852085</v>
      </c>
      <c r="Q131" s="4">
        <v>7.2639999999999996E-3</v>
      </c>
      <c r="R131" s="4">
        <f t="shared" si="18"/>
        <v>0.18450559999999999</v>
      </c>
      <c r="S131" s="4">
        <v>612</v>
      </c>
      <c r="U131" s="17"/>
      <c r="V131" s="9">
        <v>6.6969999999999998E-3</v>
      </c>
      <c r="W131" s="10">
        <f t="shared" si="19"/>
        <v>0.1701038</v>
      </c>
      <c r="X131" s="9">
        <v>354</v>
      </c>
      <c r="AB131" s="2">
        <v>126</v>
      </c>
      <c r="AC131" s="2">
        <f t="shared" si="17"/>
        <v>2.1991148575128552</v>
      </c>
      <c r="AD131" s="2">
        <f t="shared" si="11"/>
        <v>69.805886784672381</v>
      </c>
      <c r="AE131" s="3">
        <f t="shared" si="12"/>
        <v>69.805886784672396</v>
      </c>
      <c r="AF131" s="15"/>
    </row>
    <row r="132" spans="5:32" ht="17.399999999999999" x14ac:dyDescent="0.3">
      <c r="E132" s="14">
        <v>2750</v>
      </c>
      <c r="F132" s="14">
        <v>439.68</v>
      </c>
      <c r="G132" s="14">
        <f t="shared" si="13"/>
        <v>20.463636413783117</v>
      </c>
      <c r="H132" s="14">
        <v>-49.930999999999997</v>
      </c>
      <c r="I132" s="14">
        <v>10.035</v>
      </c>
      <c r="K132" s="30">
        <f t="shared" si="14"/>
        <v>182.70596321748468</v>
      </c>
      <c r="L132" s="30">
        <f t="shared" si="15"/>
        <v>145.98452486850846</v>
      </c>
      <c r="M132" s="30">
        <f t="shared" si="10"/>
        <v>82.966872572759542</v>
      </c>
      <c r="N132" s="30">
        <f t="shared" si="10"/>
        <v>77.756406474993412</v>
      </c>
      <c r="O132" s="30">
        <f t="shared" si="16"/>
        <v>1.0670101196027086</v>
      </c>
      <c r="Q132" s="4">
        <v>6.8219999999999999E-3</v>
      </c>
      <c r="R132" s="4">
        <f t="shared" si="18"/>
        <v>0.17327879999999998</v>
      </c>
      <c r="S132" s="4">
        <v>614</v>
      </c>
      <c r="U132" s="17"/>
      <c r="V132" s="9">
        <v>4.7130000000000002E-3</v>
      </c>
      <c r="W132" s="10">
        <f t="shared" si="19"/>
        <v>0.1197102</v>
      </c>
      <c r="X132" s="9">
        <v>356</v>
      </c>
      <c r="AB132" s="2">
        <v>127</v>
      </c>
      <c r="AC132" s="2">
        <f t="shared" si="17"/>
        <v>2.2165681500327987</v>
      </c>
      <c r="AD132" s="2">
        <f t="shared" si="11"/>
        <v>70.287008955109201</v>
      </c>
      <c r="AE132" s="3">
        <f t="shared" si="12"/>
        <v>70.287008955109201</v>
      </c>
      <c r="AF132" s="15"/>
    </row>
    <row r="133" spans="5:32" ht="17.399999999999999" x14ac:dyDescent="0.3">
      <c r="E133" s="14">
        <v>3000</v>
      </c>
      <c r="F133" s="14">
        <v>-27.46</v>
      </c>
      <c r="G133" s="14">
        <f t="shared" si="13"/>
        <v>-1.2780464335937145</v>
      </c>
      <c r="H133" s="14">
        <v>1.1890000000000001</v>
      </c>
      <c r="I133" s="14">
        <v>-1.0999999999999999E-2</v>
      </c>
      <c r="K133" s="30">
        <f t="shared" si="14"/>
        <v>131.5859632174847</v>
      </c>
      <c r="L133" s="30">
        <f t="shared" si="15"/>
        <v>135.93852486850847</v>
      </c>
      <c r="M133" s="30">
        <f t="shared" ref="M133:N150" si="20">$C$6*(SQRT((1+(1/$C$9))^2-($C$10/$C$9)^2)-COS(K133*PI()/180)-(1/$C$9)*SQRT(1-($C$9*SIN(K133*PI()/180)-$C$10)^2))</f>
        <v>72.383161736574692</v>
      </c>
      <c r="N133" s="30">
        <f t="shared" si="20"/>
        <v>74.202538615403256</v>
      </c>
      <c r="O133" s="30">
        <f t="shared" si="16"/>
        <v>0.97548093484700682</v>
      </c>
      <c r="Q133" s="4">
        <v>6.5729999999999998E-3</v>
      </c>
      <c r="R133" s="4">
        <f t="shared" si="18"/>
        <v>0.1669542</v>
      </c>
      <c r="S133" s="4">
        <v>616</v>
      </c>
      <c r="U133" s="17"/>
      <c r="V133" s="9">
        <v>3.823E-3</v>
      </c>
      <c r="W133" s="10">
        <f t="shared" si="19"/>
        <v>9.7104200000000002E-2</v>
      </c>
      <c r="X133" s="9">
        <v>358</v>
      </c>
      <c r="AB133" s="2">
        <v>128</v>
      </c>
      <c r="AC133" s="2">
        <f t="shared" si="17"/>
        <v>2.2340214425527418</v>
      </c>
      <c r="AD133" s="2">
        <f t="shared" ref="AD133:AD196" si="21">$C$6*(SQRT((1+(1/$C$9))^2-($C$10/$C$9)^2)-COS(AC133)-(1/$C$9)*SQRT(1-($C$9*SIN(AC133)-$C$10)^2))</f>
        <v>70.759579072268096</v>
      </c>
      <c r="AE133" s="3">
        <f t="shared" ref="AE133:AE196" si="22">$C$6*((1-COS(AC133))+(1/$C$9)*(1-SQRT(1-$C$9^2*SIN(AC133)^2)))</f>
        <v>70.75957907226811</v>
      </c>
      <c r="AF133" s="15"/>
    </row>
    <row r="134" spans="5:32" ht="17.399999999999999" x14ac:dyDescent="0.3">
      <c r="E134" s="14">
        <v>3000</v>
      </c>
      <c r="F134" s="14">
        <v>-3.78</v>
      </c>
      <c r="G134" s="14">
        <f t="shared" ref="G134:G186" si="23">2*PI()*F134/(0.0027*0.5)*10^-5</f>
        <v>-0.17592918860102841</v>
      </c>
      <c r="H134" s="14">
        <v>1.1739999999999999</v>
      </c>
      <c r="I134" s="14">
        <v>-3.6999999999999998E-2</v>
      </c>
      <c r="K134" s="30">
        <f t="shared" ref="K134:K150" si="24">180-($T$6+H134)</f>
        <v>131.60096321748469</v>
      </c>
      <c r="L134" s="30">
        <f t="shared" ref="L134:L150" si="25">IF(180+$Y$5+I134&gt;180,180,180+$Y$5+I134)</f>
        <v>135.91252486850846</v>
      </c>
      <c r="M134" s="30">
        <f t="shared" si="20"/>
        <v>72.389718059313992</v>
      </c>
      <c r="N134" s="30">
        <f t="shared" si="20"/>
        <v>74.192168097512919</v>
      </c>
      <c r="O134" s="30">
        <f t="shared" ref="O134:O150" si="26">M134/N134</f>
        <v>0.97570565621117966</v>
      </c>
      <c r="Q134" s="4">
        <v>6.548E-3</v>
      </c>
      <c r="R134" s="4">
        <f t="shared" si="18"/>
        <v>0.1663192</v>
      </c>
      <c r="S134" s="4">
        <v>618</v>
      </c>
      <c r="U134" s="17"/>
      <c r="V134" s="9">
        <v>2.9329999999999998E-3</v>
      </c>
      <c r="W134" s="10">
        <f t="shared" si="19"/>
        <v>7.4498199999999987E-2</v>
      </c>
      <c r="X134" s="9">
        <v>360</v>
      </c>
      <c r="AB134" s="2">
        <v>129</v>
      </c>
      <c r="AC134" s="2">
        <f t="shared" ref="AC134:AC197" si="27">AB134*PI()/180</f>
        <v>2.2514747350726849</v>
      </c>
      <c r="AD134" s="2">
        <f t="shared" si="21"/>
        <v>71.223548336526136</v>
      </c>
      <c r="AE134" s="3">
        <f t="shared" si="22"/>
        <v>71.223548336526136</v>
      </c>
      <c r="AF134" s="15"/>
    </row>
    <row r="135" spans="5:32" ht="17.399999999999999" x14ac:dyDescent="0.3">
      <c r="E135" s="14">
        <v>3000</v>
      </c>
      <c r="F135" s="14">
        <v>12.15</v>
      </c>
      <c r="G135" s="14">
        <f t="shared" si="23"/>
        <v>0.56548667764616278</v>
      </c>
      <c r="H135" s="14">
        <v>1.163</v>
      </c>
      <c r="I135" s="14">
        <v>-4.1000000000000002E-2</v>
      </c>
      <c r="K135" s="30">
        <f t="shared" si="24"/>
        <v>131.61196321748469</v>
      </c>
      <c r="L135" s="30">
        <f t="shared" si="25"/>
        <v>135.90852486850847</v>
      </c>
      <c r="M135" s="30">
        <f t="shared" si="20"/>
        <v>72.394524777814965</v>
      </c>
      <c r="N135" s="30">
        <f t="shared" si="20"/>
        <v>74.19057210002191</v>
      </c>
      <c r="O135" s="30">
        <f t="shared" si="26"/>
        <v>0.97579143452640371</v>
      </c>
      <c r="Q135" s="4">
        <v>6.5279999999999999E-3</v>
      </c>
      <c r="R135" s="4">
        <f t="shared" si="18"/>
        <v>0.16581119999999999</v>
      </c>
      <c r="S135" s="4">
        <v>620</v>
      </c>
      <c r="U135" s="17"/>
      <c r="V135" s="9">
        <v>2.0430000000000001E-3</v>
      </c>
      <c r="W135" s="10">
        <f t="shared" si="19"/>
        <v>5.1892199999999999E-2</v>
      </c>
      <c r="X135" s="9">
        <v>362</v>
      </c>
      <c r="AB135" s="2">
        <v>130</v>
      </c>
      <c r="AC135" s="2">
        <f t="shared" si="27"/>
        <v>2.2689280275926285</v>
      </c>
      <c r="AD135" s="2">
        <f t="shared" si="21"/>
        <v>71.678871055111642</v>
      </c>
      <c r="AE135" s="3">
        <f t="shared" si="22"/>
        <v>71.678871055111642</v>
      </c>
      <c r="AF135" s="15"/>
    </row>
    <row r="136" spans="5:32" ht="17.399999999999999" x14ac:dyDescent="0.3">
      <c r="E136" s="14">
        <v>3000</v>
      </c>
      <c r="F136" s="14">
        <v>22.96</v>
      </c>
      <c r="G136" s="14">
        <f t="shared" si="23"/>
        <v>1.0686069233543949</v>
      </c>
      <c r="H136" s="14">
        <v>1.1890000000000001</v>
      </c>
      <c r="I136" s="14">
        <v>-4.4999999999999998E-2</v>
      </c>
      <c r="K136" s="30">
        <f t="shared" si="24"/>
        <v>131.5859632174847</v>
      </c>
      <c r="L136" s="30">
        <f t="shared" si="25"/>
        <v>135.90452486850847</v>
      </c>
      <c r="M136" s="30">
        <f t="shared" si="20"/>
        <v>72.383161736574692</v>
      </c>
      <c r="N136" s="30">
        <f t="shared" si="20"/>
        <v>74.188975960348884</v>
      </c>
      <c r="O136" s="30">
        <f t="shared" si="26"/>
        <v>0.97565926473039166</v>
      </c>
      <c r="Q136" s="4">
        <v>6.5129999999999997E-3</v>
      </c>
      <c r="R136" s="4">
        <f t="shared" si="18"/>
        <v>0.16543019999999997</v>
      </c>
      <c r="S136" s="4">
        <v>622</v>
      </c>
      <c r="U136" s="17"/>
      <c r="V136" s="9">
        <v>1.243E-3</v>
      </c>
      <c r="W136" s="10">
        <f t="shared" si="19"/>
        <v>3.1572199999999995E-2</v>
      </c>
      <c r="X136" s="9">
        <v>364</v>
      </c>
      <c r="AB136" s="2">
        <v>131</v>
      </c>
      <c r="AC136" s="2">
        <f t="shared" si="27"/>
        <v>2.286381320112572</v>
      </c>
      <c r="AD136" s="2">
        <f t="shared" si="21"/>
        <v>72.125504532901232</v>
      </c>
      <c r="AE136" s="3">
        <f t="shared" si="22"/>
        <v>72.125504532901232</v>
      </c>
      <c r="AF136" s="15"/>
    </row>
    <row r="137" spans="5:32" ht="17.399999999999999" x14ac:dyDescent="0.3">
      <c r="E137" s="14">
        <v>3000</v>
      </c>
      <c r="F137" s="14">
        <v>40.65</v>
      </c>
      <c r="G137" s="14">
        <f t="shared" si="23"/>
        <v>1.8919369091618532</v>
      </c>
      <c r="H137" s="14">
        <v>1.403</v>
      </c>
      <c r="I137" s="14">
        <v>42.161000000000001</v>
      </c>
      <c r="K137" s="30">
        <f t="shared" si="24"/>
        <v>131.3719632174847</v>
      </c>
      <c r="L137" s="30">
        <f t="shared" si="25"/>
        <v>178.11052486850846</v>
      </c>
      <c r="M137" s="30">
        <f t="shared" si="20"/>
        <v>72.289410492390289</v>
      </c>
      <c r="N137" s="30">
        <f t="shared" si="20"/>
        <v>82.983848146342652</v>
      </c>
      <c r="O137" s="30">
        <f t="shared" si="26"/>
        <v>0.87112627465657366</v>
      </c>
      <c r="Q137" s="4">
        <v>6.5030000000000001E-3</v>
      </c>
      <c r="R137" s="4">
        <f t="shared" si="18"/>
        <v>0.1651762</v>
      </c>
      <c r="S137" s="4">
        <v>624</v>
      </c>
      <c r="U137" s="17"/>
      <c r="V137" s="9">
        <v>8.1599999999999999E-4</v>
      </c>
      <c r="W137" s="10">
        <f t="shared" si="19"/>
        <v>2.0726399999999999E-2</v>
      </c>
      <c r="X137" s="9">
        <v>366</v>
      </c>
      <c r="AB137" s="2">
        <v>132</v>
      </c>
      <c r="AC137" s="2">
        <f t="shared" si="27"/>
        <v>2.3038346126325151</v>
      </c>
      <c r="AD137" s="2">
        <f t="shared" si="21"/>
        <v>72.563408963138187</v>
      </c>
      <c r="AE137" s="3">
        <f t="shared" si="22"/>
        <v>72.563408963138201</v>
      </c>
      <c r="AF137" s="15"/>
    </row>
    <row r="138" spans="5:32" ht="17.399999999999999" x14ac:dyDescent="0.3">
      <c r="E138" s="14">
        <v>3000</v>
      </c>
      <c r="F138" s="14">
        <v>67.319999999999993</v>
      </c>
      <c r="G138" s="14">
        <f t="shared" si="23"/>
        <v>3.1332150731802204</v>
      </c>
      <c r="H138" s="14">
        <v>1.4850000000000001</v>
      </c>
      <c r="I138" s="14">
        <v>50.107999999999997</v>
      </c>
      <c r="K138" s="30">
        <f t="shared" si="24"/>
        <v>131.28996321748468</v>
      </c>
      <c r="L138" s="30">
        <f t="shared" si="25"/>
        <v>180</v>
      </c>
      <c r="M138" s="30">
        <f t="shared" si="20"/>
        <v>72.253380989088157</v>
      </c>
      <c r="N138" s="30">
        <f t="shared" si="20"/>
        <v>82.999999999999986</v>
      </c>
      <c r="O138" s="30">
        <f t="shared" si="26"/>
        <v>0.87052266251913457</v>
      </c>
      <c r="Q138" s="4">
        <v>0</v>
      </c>
      <c r="R138" s="4">
        <f t="shared" si="18"/>
        <v>0</v>
      </c>
      <c r="S138" s="4">
        <v>626</v>
      </c>
      <c r="U138" s="17"/>
      <c r="V138" s="9">
        <v>3.8999999999999999E-4</v>
      </c>
      <c r="W138" s="10">
        <f t="shared" si="19"/>
        <v>9.9059999999999999E-3</v>
      </c>
      <c r="X138" s="9">
        <v>368</v>
      </c>
      <c r="AB138" s="2">
        <v>133</v>
      </c>
      <c r="AC138" s="2">
        <f t="shared" si="27"/>
        <v>2.3212879051524582</v>
      </c>
      <c r="AD138" s="2">
        <f t="shared" si="21"/>
        <v>72.992547318270596</v>
      </c>
      <c r="AE138" s="3">
        <f t="shared" si="22"/>
        <v>72.992547318270624</v>
      </c>
      <c r="AF138" s="15"/>
    </row>
    <row r="139" spans="5:32" ht="17.399999999999999" x14ac:dyDescent="0.3">
      <c r="E139" s="14">
        <v>3000</v>
      </c>
      <c r="F139" s="14">
        <v>84.69</v>
      </c>
      <c r="G139" s="14">
        <f t="shared" si="23"/>
        <v>3.9416515827039942</v>
      </c>
      <c r="H139" s="14">
        <v>1.496</v>
      </c>
      <c r="I139" s="14">
        <v>50.179000000000002</v>
      </c>
      <c r="K139" s="30">
        <f t="shared" si="24"/>
        <v>131.27896321748469</v>
      </c>
      <c r="L139" s="30">
        <f t="shared" si="25"/>
        <v>180</v>
      </c>
      <c r="M139" s="30">
        <f t="shared" si="20"/>
        <v>72.248543291920512</v>
      </c>
      <c r="N139" s="30">
        <f t="shared" si="20"/>
        <v>82.999999999999986</v>
      </c>
      <c r="O139" s="30">
        <f t="shared" si="26"/>
        <v>0.8704643770110907</v>
      </c>
      <c r="U139" s="17"/>
      <c r="V139" s="9">
        <v>0</v>
      </c>
      <c r="W139" s="10">
        <f t="shared" ref="W139" si="28">V139*25.4</f>
        <v>0</v>
      </c>
      <c r="X139" s="9">
        <v>370</v>
      </c>
      <c r="AB139" s="2">
        <v>134</v>
      </c>
      <c r="AC139" s="2">
        <f t="shared" si="27"/>
        <v>2.3387411976724013</v>
      </c>
      <c r="AD139" s="2">
        <f t="shared" si="21"/>
        <v>73.41288524109882</v>
      </c>
      <c r="AE139" s="3">
        <f t="shared" si="22"/>
        <v>73.41288524109882</v>
      </c>
      <c r="AF139" s="15"/>
    </row>
    <row r="140" spans="5:32" ht="17.399999999999999" x14ac:dyDescent="0.3">
      <c r="E140" s="14">
        <v>3000</v>
      </c>
      <c r="F140" s="14">
        <v>109.64</v>
      </c>
      <c r="G140" s="14">
        <f t="shared" si="23"/>
        <v>5.1028773116975552</v>
      </c>
      <c r="H140" s="14">
        <v>1.462</v>
      </c>
      <c r="I140" s="14">
        <v>50.164000000000001</v>
      </c>
      <c r="K140" s="30">
        <f t="shared" si="24"/>
        <v>131.31296321748471</v>
      </c>
      <c r="L140" s="30">
        <f t="shared" si="25"/>
        <v>180</v>
      </c>
      <c r="M140" s="30">
        <f t="shared" si="20"/>
        <v>72.26349275656122</v>
      </c>
      <c r="N140" s="30">
        <f t="shared" si="20"/>
        <v>82.999999999999986</v>
      </c>
      <c r="O140" s="30">
        <f t="shared" si="26"/>
        <v>0.87064449104290642</v>
      </c>
      <c r="AB140" s="2">
        <v>135</v>
      </c>
      <c r="AC140" s="2">
        <f t="shared" si="27"/>
        <v>2.3561944901923448</v>
      </c>
      <c r="AD140" s="2">
        <f t="shared" si="21"/>
        <v>73.824390936414574</v>
      </c>
      <c r="AE140" s="3">
        <f t="shared" si="22"/>
        <v>73.824390936414574</v>
      </c>
      <c r="AF140" s="15"/>
    </row>
    <row r="141" spans="5:32" ht="17.399999999999999" x14ac:dyDescent="0.3">
      <c r="E141" s="14">
        <v>3000</v>
      </c>
      <c r="F141" s="14">
        <v>163.19</v>
      </c>
      <c r="G141" s="14">
        <f t="shared" si="23"/>
        <v>7.5952074835454573</v>
      </c>
      <c r="H141" s="14">
        <v>-3.2770000000000001</v>
      </c>
      <c r="I141" s="14">
        <v>25.091000000000001</v>
      </c>
      <c r="K141" s="30">
        <f t="shared" si="24"/>
        <v>136.05196321748468</v>
      </c>
      <c r="L141" s="30">
        <f t="shared" si="25"/>
        <v>161.04052486850847</v>
      </c>
      <c r="M141" s="30">
        <f t="shared" si="20"/>
        <v>74.24771503119446</v>
      </c>
      <c r="N141" s="30">
        <f t="shared" si="20"/>
        <v>81.372503164505218</v>
      </c>
      <c r="O141" s="30">
        <f t="shared" si="26"/>
        <v>0.91244231335851789</v>
      </c>
      <c r="AB141" s="2">
        <v>136</v>
      </c>
      <c r="AC141" s="2">
        <f t="shared" si="27"/>
        <v>2.3736477827122884</v>
      </c>
      <c r="AD141" s="2">
        <f t="shared" si="21"/>
        <v>74.227035063305181</v>
      </c>
      <c r="AE141" s="3">
        <f t="shared" si="22"/>
        <v>74.227035063305209</v>
      </c>
      <c r="AF141" s="15"/>
    </row>
    <row r="142" spans="5:32" ht="17.399999999999999" x14ac:dyDescent="0.3">
      <c r="E142" s="14">
        <v>3000</v>
      </c>
      <c r="F142" s="14">
        <v>163.5</v>
      </c>
      <c r="G142" s="14">
        <f t="shared" si="23"/>
        <v>7.6096355386952768</v>
      </c>
      <c r="H142" s="14">
        <v>-3.2549999999999999</v>
      </c>
      <c r="I142" s="14">
        <v>25.073</v>
      </c>
      <c r="K142" s="30">
        <f t="shared" si="24"/>
        <v>136.02996321748469</v>
      </c>
      <c r="L142" s="30">
        <f t="shared" si="25"/>
        <v>161.02252486850847</v>
      </c>
      <c r="M142" s="30">
        <f t="shared" si="20"/>
        <v>74.238962550740851</v>
      </c>
      <c r="N142" s="30">
        <f t="shared" si="20"/>
        <v>81.369409392227368</v>
      </c>
      <c r="O142" s="30">
        <f t="shared" si="26"/>
        <v>0.91236944086548033</v>
      </c>
      <c r="AB142" s="2">
        <v>137</v>
      </c>
      <c r="AC142" s="2">
        <f t="shared" si="27"/>
        <v>2.3911010752322315</v>
      </c>
      <c r="AD142" s="2">
        <f t="shared" si="21"/>
        <v>74.62079062828829</v>
      </c>
      <c r="AE142" s="3">
        <f t="shared" si="22"/>
        <v>74.620790628288304</v>
      </c>
      <c r="AF142" s="15"/>
    </row>
    <row r="143" spans="5:32" ht="17.399999999999999" x14ac:dyDescent="0.3">
      <c r="E143" s="14">
        <v>3000</v>
      </c>
      <c r="F143" s="14">
        <v>163.79</v>
      </c>
      <c r="G143" s="14">
        <f t="shared" si="23"/>
        <v>7.6231327515773657</v>
      </c>
      <c r="H143" s="14">
        <v>-3.7989999999999999</v>
      </c>
      <c r="I143" s="14">
        <v>24.593</v>
      </c>
      <c r="K143" s="30">
        <f t="shared" si="24"/>
        <v>136.5739632174847</v>
      </c>
      <c r="L143" s="30">
        <f t="shared" si="25"/>
        <v>160.54252486850845</v>
      </c>
      <c r="M143" s="30">
        <f t="shared" si="20"/>
        <v>74.454124669607367</v>
      </c>
      <c r="N143" s="30">
        <f t="shared" si="20"/>
        <v>81.28582337947104</v>
      </c>
      <c r="O143" s="30">
        <f t="shared" si="26"/>
        <v>0.91595461021572133</v>
      </c>
      <c r="AB143" s="2">
        <v>138</v>
      </c>
      <c r="AC143" s="2">
        <f t="shared" si="27"/>
        <v>2.4085543677521746</v>
      </c>
      <c r="AD143" s="2">
        <f t="shared" si="21"/>
        <v>75.005632879433705</v>
      </c>
      <c r="AE143" s="3">
        <f t="shared" si="22"/>
        <v>75.005632879433733</v>
      </c>
      <c r="AF143" s="15"/>
    </row>
    <row r="144" spans="5:32" ht="17.399999999999999" x14ac:dyDescent="0.3">
      <c r="E144" s="14">
        <v>3000</v>
      </c>
      <c r="F144" s="14">
        <v>237.69</v>
      </c>
      <c r="G144" s="14">
        <f t="shared" si="23"/>
        <v>11.062594930840858</v>
      </c>
      <c r="H144" s="14">
        <v>-21.135000000000002</v>
      </c>
      <c r="I144" s="14">
        <v>10.028</v>
      </c>
      <c r="K144" s="30">
        <f t="shared" si="24"/>
        <v>153.90996321748469</v>
      </c>
      <c r="L144" s="30">
        <f t="shared" si="25"/>
        <v>145.97752486850845</v>
      </c>
      <c r="M144" s="30">
        <f t="shared" si="20"/>
        <v>79.916559680929922</v>
      </c>
      <c r="N144" s="30">
        <f t="shared" si="20"/>
        <v>77.754246786646831</v>
      </c>
      <c r="O144" s="30">
        <f t="shared" si="26"/>
        <v>1.0278095793303272</v>
      </c>
      <c r="AB144" s="2">
        <v>139</v>
      </c>
      <c r="AC144" s="2">
        <f t="shared" si="27"/>
        <v>2.4260076602721181</v>
      </c>
      <c r="AD144" s="2">
        <f t="shared" si="21"/>
        <v>75.381539201621649</v>
      </c>
      <c r="AE144" s="3">
        <f t="shared" si="22"/>
        <v>75.381539201621663</v>
      </c>
      <c r="AF144" s="15"/>
    </row>
    <row r="145" spans="5:32" ht="17.399999999999999" x14ac:dyDescent="0.3">
      <c r="E145" s="14">
        <v>3000</v>
      </c>
      <c r="F145" s="14">
        <v>339.49</v>
      </c>
      <c r="G145" s="14">
        <f t="shared" si="23"/>
        <v>15.80058207358813</v>
      </c>
      <c r="H145" s="14">
        <v>-31.443999999999999</v>
      </c>
      <c r="I145" s="14">
        <v>10.069000000000001</v>
      </c>
      <c r="K145" s="30">
        <f t="shared" si="24"/>
        <v>164.21896321748468</v>
      </c>
      <c r="L145" s="30">
        <f t="shared" si="25"/>
        <v>146.01852486850845</v>
      </c>
      <c r="M145" s="30">
        <f t="shared" si="20"/>
        <v>81.872681664918133</v>
      </c>
      <c r="N145" s="30">
        <f t="shared" si="20"/>
        <v>77.766890080529791</v>
      </c>
      <c r="O145" s="30">
        <f t="shared" si="26"/>
        <v>1.0527961395927841</v>
      </c>
      <c r="AB145" s="2">
        <v>140</v>
      </c>
      <c r="AC145" s="2">
        <f t="shared" si="27"/>
        <v>2.4434609527920612</v>
      </c>
      <c r="AD145" s="2">
        <f t="shared" si="21"/>
        <v>75.748489013076849</v>
      </c>
      <c r="AE145" s="3">
        <f t="shared" si="22"/>
        <v>75.748489013076863</v>
      </c>
      <c r="AF145" s="15"/>
    </row>
    <row r="146" spans="5:32" ht="17.399999999999999" x14ac:dyDescent="0.3">
      <c r="E146" s="14">
        <v>3000</v>
      </c>
      <c r="F146" s="14">
        <v>385.29</v>
      </c>
      <c r="G146" s="14">
        <f t="shared" si="23"/>
        <v>17.932210866690543</v>
      </c>
      <c r="H146" s="14">
        <v>-46.579000000000001</v>
      </c>
      <c r="I146" s="14">
        <v>10.054</v>
      </c>
      <c r="K146" s="30">
        <f t="shared" si="24"/>
        <v>179.3539632174847</v>
      </c>
      <c r="L146" s="30">
        <f t="shared" si="25"/>
        <v>146.00352486850846</v>
      </c>
      <c r="M146" s="30">
        <f t="shared" si="20"/>
        <v>82.998111786059752</v>
      </c>
      <c r="N146" s="30">
        <f t="shared" si="20"/>
        <v>77.762266250370075</v>
      </c>
      <c r="O146" s="30">
        <f t="shared" si="26"/>
        <v>1.0673314422040105</v>
      </c>
      <c r="AB146" s="2">
        <v>141</v>
      </c>
      <c r="AC146" s="2">
        <f t="shared" si="27"/>
        <v>2.4609142453120043</v>
      </c>
      <c r="AD146" s="2">
        <f t="shared" si="21"/>
        <v>76.106463663311374</v>
      </c>
      <c r="AE146" s="3">
        <f t="shared" si="22"/>
        <v>76.106463663311388</v>
      </c>
      <c r="AF146" s="15"/>
    </row>
    <row r="147" spans="5:32" ht="17.399999999999999" x14ac:dyDescent="0.3">
      <c r="E147" s="14">
        <v>3000</v>
      </c>
      <c r="F147" s="14">
        <v>408.86</v>
      </c>
      <c r="G147" s="14">
        <f t="shared" si="23"/>
        <v>19.029208479210709</v>
      </c>
      <c r="H147" s="14">
        <v>-48.506</v>
      </c>
      <c r="I147" s="14">
        <v>10.125</v>
      </c>
      <c r="K147" s="30">
        <f t="shared" si="24"/>
        <v>181.2809632174847</v>
      </c>
      <c r="L147" s="30">
        <f t="shared" si="25"/>
        <v>146.07452486850846</v>
      </c>
      <c r="M147" s="30">
        <f t="shared" si="20"/>
        <v>82.992576455617964</v>
      </c>
      <c r="N147" s="30">
        <f t="shared" si="20"/>
        <v>77.784134383637038</v>
      </c>
      <c r="O147" s="30">
        <f t="shared" si="26"/>
        <v>1.0669602112725523</v>
      </c>
      <c r="AB147" s="2">
        <v>142</v>
      </c>
      <c r="AC147" s="2">
        <f t="shared" si="27"/>
        <v>2.4783675378319479</v>
      </c>
      <c r="AD147" s="2">
        <f t="shared" si="21"/>
        <v>76.455446332599223</v>
      </c>
      <c r="AE147" s="3">
        <f t="shared" si="22"/>
        <v>76.455446332599237</v>
      </c>
      <c r="AF147" s="15"/>
    </row>
    <row r="148" spans="5:32" ht="17.399999999999999" x14ac:dyDescent="0.3">
      <c r="E148" s="14">
        <v>3500</v>
      </c>
      <c r="F148" s="14">
        <v>-25.34</v>
      </c>
      <c r="G148" s="14">
        <f t="shared" si="23"/>
        <v>-1.1793771532143016</v>
      </c>
      <c r="H148" s="14">
        <v>1.159</v>
      </c>
      <c r="I148" s="14">
        <v>0.315</v>
      </c>
      <c r="K148" s="30">
        <f t="shared" si="24"/>
        <v>131.6159632174847</v>
      </c>
      <c r="L148" s="30">
        <f t="shared" si="25"/>
        <v>136.26452486850846</v>
      </c>
      <c r="M148" s="30">
        <f t="shared" si="20"/>
        <v>72.396272412886589</v>
      </c>
      <c r="N148" s="30">
        <f t="shared" si="20"/>
        <v>74.332058897635847</v>
      </c>
      <c r="O148" s="30">
        <f t="shared" si="26"/>
        <v>0.97395758285916623</v>
      </c>
      <c r="AB148" s="2">
        <v>143</v>
      </c>
      <c r="AC148" s="2">
        <f t="shared" si="27"/>
        <v>2.4958208303518914</v>
      </c>
      <c r="AD148" s="2">
        <f t="shared" si="21"/>
        <v>76.795421933099192</v>
      </c>
      <c r="AE148" s="3">
        <f t="shared" si="22"/>
        <v>76.795421933099192</v>
      </c>
      <c r="AF148" s="15"/>
    </row>
    <row r="149" spans="5:32" ht="17.399999999999999" x14ac:dyDescent="0.3">
      <c r="E149" s="14">
        <v>3500</v>
      </c>
      <c r="F149" s="14">
        <v>-5.0199999999999996</v>
      </c>
      <c r="G149" s="14">
        <f t="shared" si="23"/>
        <v>-0.23364140920030754</v>
      </c>
      <c r="H149" s="14">
        <v>1.17</v>
      </c>
      <c r="I149" s="14">
        <v>0.34899999999999998</v>
      </c>
      <c r="K149" s="30">
        <f t="shared" si="24"/>
        <v>131.60496321748468</v>
      </c>
      <c r="L149" s="30">
        <f t="shared" si="25"/>
        <v>136.29852486850845</v>
      </c>
      <c r="M149" s="30">
        <f t="shared" si="20"/>
        <v>72.391466079479216</v>
      </c>
      <c r="N149" s="30">
        <f t="shared" si="20"/>
        <v>74.345512722577809</v>
      </c>
      <c r="O149" s="30">
        <f t="shared" si="26"/>
        <v>0.97371668347503137</v>
      </c>
      <c r="AB149" s="2">
        <v>144</v>
      </c>
      <c r="AC149" s="2">
        <f t="shared" si="27"/>
        <v>2.5132741228718345</v>
      </c>
      <c r="AD149" s="2">
        <f t="shared" si="21"/>
        <v>77.126377011733453</v>
      </c>
      <c r="AE149" s="3">
        <f t="shared" si="22"/>
        <v>77.126377011733467</v>
      </c>
      <c r="AF149" s="15"/>
    </row>
    <row r="150" spans="5:32" ht="17.399999999999999" x14ac:dyDescent="0.3">
      <c r="E150" s="14">
        <v>3500</v>
      </c>
      <c r="F150" s="14">
        <v>7.64</v>
      </c>
      <c r="G150" s="14">
        <f t="shared" si="23"/>
        <v>0.35558174627297806</v>
      </c>
      <c r="H150" s="14">
        <v>1.163</v>
      </c>
      <c r="I150" s="14">
        <v>0.36</v>
      </c>
      <c r="K150" s="30">
        <f t="shared" si="24"/>
        <v>131.61196321748469</v>
      </c>
      <c r="L150" s="30">
        <f t="shared" si="25"/>
        <v>136.30952486850848</v>
      </c>
      <c r="M150" s="30">
        <f t="shared" si="20"/>
        <v>72.394524777814965</v>
      </c>
      <c r="N150" s="30">
        <f t="shared" si="20"/>
        <v>74.349863228844683</v>
      </c>
      <c r="O150" s="30">
        <f t="shared" si="26"/>
        <v>0.97370084669811297</v>
      </c>
      <c r="AB150" s="2">
        <v>145</v>
      </c>
      <c r="AC150" s="2">
        <f t="shared" si="27"/>
        <v>2.5307274153917776</v>
      </c>
      <c r="AD150" s="2">
        <f t="shared" si="21"/>
        <v>77.448299654923048</v>
      </c>
      <c r="AE150" s="3">
        <f t="shared" si="22"/>
        <v>77.448299654923048</v>
      </c>
      <c r="AF150" s="15"/>
    </row>
    <row r="151" spans="5:32" ht="17.399999999999999" x14ac:dyDescent="0.3">
      <c r="E151" s="14">
        <v>3500</v>
      </c>
      <c r="F151" s="14">
        <v>14.87</v>
      </c>
      <c r="G151" s="14">
        <f t="shared" si="23"/>
        <v>0.69208122605748479</v>
      </c>
      <c r="H151" s="14">
        <v>1.1659999999999999</v>
      </c>
      <c r="I151" s="14">
        <v>0.375</v>
      </c>
      <c r="K151" s="30">
        <f t="shared" ref="K151:K186" si="29">180-($T$6+H151)</f>
        <v>131.6089632174847</v>
      </c>
      <c r="L151" s="30">
        <f t="shared" ref="L151:L186" si="30">IF(180+$Y$5+I151&gt;180,180,180+$Y$5+I151)</f>
        <v>136.32452486850846</v>
      </c>
      <c r="M151" s="30">
        <f t="shared" ref="M151:M186" si="31">$C$6*(SQRT((1+(1/$C$9))^2-($C$10/$C$9)^2)-COS(K151*PI()/180)-(1/$C$9)*SQRT(1-($C$9*SIN(K151*PI()/180)-$C$10)^2))</f>
        <v>72.393213959612467</v>
      </c>
      <c r="N151" s="30">
        <f t="shared" ref="N151:N186" si="32">$C$6*(SQRT((1+(1/$C$9))^2-($C$10/$C$9)^2)-COS(L151*PI()/180)-(1/$C$9)*SQRT(1-($C$9*SIN(L151*PI()/180)-$C$10)^2))</f>
        <v>74.355794002538772</v>
      </c>
      <c r="O151" s="30">
        <f t="shared" ref="O151:O186" si="33">M151/N151</f>
        <v>0.97360555328264942</v>
      </c>
      <c r="AB151" s="2">
        <v>146</v>
      </c>
      <c r="AC151" s="2">
        <f t="shared" si="27"/>
        <v>2.5481807079117211</v>
      </c>
      <c r="AD151" s="2">
        <f t="shared" si="21"/>
        <v>77.761179395272023</v>
      </c>
      <c r="AE151" s="3">
        <f t="shared" si="22"/>
        <v>77.761179395272052</v>
      </c>
    </row>
    <row r="152" spans="5:32" ht="17.399999999999999" x14ac:dyDescent="0.3">
      <c r="E152" s="14">
        <v>3500</v>
      </c>
      <c r="F152" s="14">
        <v>28</v>
      </c>
      <c r="G152" s="14">
        <f t="shared" si="23"/>
        <v>1.3031791748224328</v>
      </c>
      <c r="H152" s="14">
        <v>1.226</v>
      </c>
      <c r="I152" s="14">
        <v>28.901</v>
      </c>
      <c r="K152" s="30">
        <f t="shared" si="29"/>
        <v>131.5489632174847</v>
      </c>
      <c r="L152" s="30">
        <f t="shared" si="30"/>
        <v>164.85052486850847</v>
      </c>
      <c r="M152" s="30">
        <f t="shared" si="31"/>
        <v>72.366981055326093</v>
      </c>
      <c r="N152" s="30">
        <f t="shared" si="32"/>
        <v>81.961148429657172</v>
      </c>
      <c r="O152" s="30">
        <f t="shared" si="33"/>
        <v>0.88294249704705841</v>
      </c>
      <c r="AB152" s="2">
        <v>147</v>
      </c>
      <c r="AC152" s="2">
        <f t="shared" si="27"/>
        <v>2.5656340004316647</v>
      </c>
      <c r="AD152" s="2">
        <f t="shared" si="21"/>
        <v>78.065007120287049</v>
      </c>
      <c r="AE152" s="3">
        <f t="shared" si="22"/>
        <v>78.065007120287063</v>
      </c>
    </row>
    <row r="153" spans="5:32" ht="17.399999999999999" x14ac:dyDescent="0.3">
      <c r="E153" s="14">
        <v>3500</v>
      </c>
      <c r="F153" s="14">
        <v>55.77</v>
      </c>
      <c r="G153" s="14">
        <f t="shared" si="23"/>
        <v>2.5956536635659671</v>
      </c>
      <c r="H153" s="14">
        <v>1.496</v>
      </c>
      <c r="I153" s="14">
        <v>48.164999999999999</v>
      </c>
      <c r="K153" s="30">
        <f t="shared" si="29"/>
        <v>131.27896321748469</v>
      </c>
      <c r="L153" s="30">
        <f t="shared" si="30"/>
        <v>180</v>
      </c>
      <c r="M153" s="30">
        <f t="shared" si="31"/>
        <v>72.248543291920512</v>
      </c>
      <c r="N153" s="30">
        <f t="shared" si="32"/>
        <v>82.999999999999986</v>
      </c>
      <c r="O153" s="30">
        <f t="shared" si="33"/>
        <v>0.8704643770110907</v>
      </c>
      <c r="AB153" s="2">
        <v>148</v>
      </c>
      <c r="AC153" s="2">
        <f t="shared" si="27"/>
        <v>2.5830872929516078</v>
      </c>
      <c r="AD153" s="2">
        <f t="shared" si="21"/>
        <v>78.359774983210301</v>
      </c>
      <c r="AE153" s="3">
        <f t="shared" si="22"/>
        <v>78.359774983210301</v>
      </c>
    </row>
    <row r="154" spans="5:32" ht="17.399999999999999" x14ac:dyDescent="0.3">
      <c r="E154" s="14">
        <v>3500</v>
      </c>
      <c r="F154" s="14">
        <v>70.36</v>
      </c>
      <c r="G154" s="14">
        <f t="shared" si="23"/>
        <v>3.2747030978752272</v>
      </c>
      <c r="H154" s="14">
        <v>1.5669999999999999</v>
      </c>
      <c r="I154" s="14">
        <v>50.396000000000001</v>
      </c>
      <c r="K154" s="30">
        <f t="shared" si="29"/>
        <v>131.20796321748469</v>
      </c>
      <c r="L154" s="30">
        <f t="shared" si="30"/>
        <v>180</v>
      </c>
      <c r="M154" s="30">
        <f t="shared" si="31"/>
        <v>72.217292716056733</v>
      </c>
      <c r="N154" s="30">
        <f t="shared" si="32"/>
        <v>82.999999999999986</v>
      </c>
      <c r="O154" s="30">
        <f t="shared" si="33"/>
        <v>0.87008786404887639</v>
      </c>
      <c r="AB154" s="2">
        <v>149</v>
      </c>
      <c r="AC154" s="2">
        <f t="shared" si="27"/>
        <v>2.6005405854715509</v>
      </c>
      <c r="AD154" s="2">
        <f t="shared" si="21"/>
        <v>78.645476316038327</v>
      </c>
      <c r="AE154" s="3">
        <f t="shared" si="22"/>
        <v>78.645476316038341</v>
      </c>
    </row>
    <row r="155" spans="5:32" ht="17.399999999999999" x14ac:dyDescent="0.3">
      <c r="E155" s="14">
        <v>3500</v>
      </c>
      <c r="F155" s="14">
        <v>88.21</v>
      </c>
      <c r="G155" s="14">
        <f t="shared" si="23"/>
        <v>4.1054798218245283</v>
      </c>
      <c r="H155" s="14">
        <v>1.5149999999999999</v>
      </c>
      <c r="I155" s="14">
        <v>45.78</v>
      </c>
      <c r="K155" s="30">
        <f t="shared" si="29"/>
        <v>131.25996321748471</v>
      </c>
      <c r="L155" s="30">
        <f t="shared" si="30"/>
        <v>180</v>
      </c>
      <c r="M155" s="30">
        <f t="shared" si="31"/>
        <v>72.240184778702613</v>
      </c>
      <c r="N155" s="30">
        <f t="shared" si="32"/>
        <v>82.999999999999986</v>
      </c>
      <c r="O155" s="30">
        <f t="shared" si="33"/>
        <v>0.87036367203256171</v>
      </c>
      <c r="AB155" s="2">
        <v>150</v>
      </c>
      <c r="AC155" s="2">
        <f t="shared" si="27"/>
        <v>2.6179938779914944</v>
      </c>
      <c r="AD155" s="2">
        <f t="shared" si="21"/>
        <v>78.922105544792146</v>
      </c>
      <c r="AE155" s="3">
        <f t="shared" si="22"/>
        <v>78.922105544792174</v>
      </c>
    </row>
    <row r="156" spans="5:32" ht="17.399999999999999" x14ac:dyDescent="0.3">
      <c r="E156" s="14">
        <v>3500</v>
      </c>
      <c r="F156" s="14">
        <v>139.27000000000001</v>
      </c>
      <c r="G156" s="14">
        <f t="shared" si="23"/>
        <v>6.4819201313400088</v>
      </c>
      <c r="H156" s="14">
        <v>1.3460000000000001</v>
      </c>
      <c r="I156" s="14">
        <v>31.927</v>
      </c>
      <c r="K156" s="30">
        <f t="shared" si="29"/>
        <v>131.42896321748469</v>
      </c>
      <c r="L156" s="30">
        <f t="shared" si="30"/>
        <v>167.87652486850845</v>
      </c>
      <c r="M156" s="30">
        <f t="shared" si="31"/>
        <v>72.314420755415242</v>
      </c>
      <c r="N156" s="30">
        <f t="shared" si="32"/>
        <v>82.334823308843781</v>
      </c>
      <c r="O156" s="30">
        <f t="shared" si="33"/>
        <v>0.87829690827365603</v>
      </c>
      <c r="AB156" s="2">
        <v>151</v>
      </c>
      <c r="AC156" s="2">
        <f t="shared" si="27"/>
        <v>2.6354471705114375</v>
      </c>
      <c r="AD156" s="2">
        <f t="shared" si="21"/>
        <v>79.189658107097841</v>
      </c>
      <c r="AE156" s="3">
        <f t="shared" si="22"/>
        <v>79.189658107097856</v>
      </c>
    </row>
    <row r="157" spans="5:32" ht="17.399999999999999" x14ac:dyDescent="0.3">
      <c r="E157" s="14">
        <v>3500</v>
      </c>
      <c r="F157" s="14">
        <v>140.25</v>
      </c>
      <c r="G157" s="14">
        <f t="shared" si="23"/>
        <v>6.5275314024587923</v>
      </c>
      <c r="H157" s="14">
        <v>1.343</v>
      </c>
      <c r="I157" s="14">
        <v>31.62</v>
      </c>
      <c r="K157" s="30">
        <f t="shared" si="29"/>
        <v>131.43196321748468</v>
      </c>
      <c r="L157" s="30">
        <f t="shared" si="30"/>
        <v>167.56952486850847</v>
      </c>
      <c r="M157" s="30">
        <f t="shared" si="31"/>
        <v>72.315736298014116</v>
      </c>
      <c r="N157" s="30">
        <f t="shared" si="32"/>
        <v>82.300697098744237</v>
      </c>
      <c r="O157" s="30">
        <f t="shared" si="33"/>
        <v>0.87867708108534992</v>
      </c>
      <c r="AB157" s="2">
        <v>152</v>
      </c>
      <c r="AC157" s="2">
        <f t="shared" si="27"/>
        <v>2.6529004630313806</v>
      </c>
      <c r="AD157" s="2">
        <f t="shared" si="21"/>
        <v>79.448130372131629</v>
      </c>
      <c r="AE157" s="3">
        <f t="shared" si="22"/>
        <v>79.448130372131629</v>
      </c>
    </row>
    <row r="158" spans="5:32" ht="17.399999999999999" x14ac:dyDescent="0.3">
      <c r="E158" s="14">
        <v>3500</v>
      </c>
      <c r="F158" s="14">
        <v>202.63</v>
      </c>
      <c r="G158" s="14">
        <f t="shared" si="23"/>
        <v>9.4308284355096266</v>
      </c>
      <c r="H158" s="14">
        <v>-19.015999999999998</v>
      </c>
      <c r="I158" s="14">
        <v>10.598000000000001</v>
      </c>
      <c r="K158" s="30">
        <f t="shared" si="29"/>
        <v>151.79096321748469</v>
      </c>
      <c r="L158" s="30">
        <f t="shared" si="30"/>
        <v>146.54752486850848</v>
      </c>
      <c r="M158" s="30">
        <f t="shared" si="31"/>
        <v>79.394850980652464</v>
      </c>
      <c r="N158" s="30">
        <f t="shared" si="32"/>
        <v>77.928654439595121</v>
      </c>
      <c r="O158" s="30">
        <f t="shared" si="33"/>
        <v>1.0188146010168035</v>
      </c>
      <c r="AB158" s="2">
        <v>153</v>
      </c>
      <c r="AC158" s="2">
        <f t="shared" si="27"/>
        <v>2.6703537555513241</v>
      </c>
      <c r="AD158" s="2">
        <f t="shared" si="21"/>
        <v>79.69751956297722</v>
      </c>
      <c r="AE158" s="3">
        <f t="shared" si="22"/>
        <v>79.69751956297722</v>
      </c>
    </row>
    <row r="159" spans="5:32" ht="17.399999999999999" x14ac:dyDescent="0.3">
      <c r="E159" s="14">
        <v>3500</v>
      </c>
      <c r="F159" s="14">
        <v>313.14</v>
      </c>
      <c r="G159" s="14">
        <f t="shared" si="23"/>
        <v>14.574197385853449</v>
      </c>
      <c r="H159" s="14">
        <v>-26.677</v>
      </c>
      <c r="I159" s="14">
        <v>10.331</v>
      </c>
      <c r="K159" s="30">
        <f t="shared" si="29"/>
        <v>159.45196321748469</v>
      </c>
      <c r="L159" s="30">
        <f t="shared" si="30"/>
        <v>146.28052486850845</v>
      </c>
      <c r="M159" s="30">
        <f t="shared" si="31"/>
        <v>81.088137482614783</v>
      </c>
      <c r="N159" s="30">
        <f t="shared" si="32"/>
        <v>77.847324475717841</v>
      </c>
      <c r="O159" s="30">
        <f t="shared" si="33"/>
        <v>1.0416303710978252</v>
      </c>
      <c r="AB159" s="2">
        <v>154</v>
      </c>
      <c r="AC159" s="2">
        <f t="shared" si="27"/>
        <v>2.6878070480712677</v>
      </c>
      <c r="AD159" s="2">
        <f t="shared" si="21"/>
        <v>79.937823681438374</v>
      </c>
      <c r="AE159" s="3">
        <f t="shared" si="22"/>
        <v>79.937823681438402</v>
      </c>
    </row>
    <row r="160" spans="5:32" ht="17.399999999999999" x14ac:dyDescent="0.3">
      <c r="E160" s="14">
        <v>3500</v>
      </c>
      <c r="F160" s="14">
        <v>380.87</v>
      </c>
      <c r="G160" s="14">
        <f t="shared" si="23"/>
        <v>17.726494725522141</v>
      </c>
      <c r="H160" s="14">
        <v>-37.47</v>
      </c>
      <c r="I160" s="14">
        <v>10.095000000000001</v>
      </c>
      <c r="K160" s="30">
        <f t="shared" si="29"/>
        <v>170.2449632174847</v>
      </c>
      <c r="L160" s="30">
        <f t="shared" si="30"/>
        <v>146.04452486850846</v>
      </c>
      <c r="M160" s="30">
        <f t="shared" si="31"/>
        <v>82.56938347822279</v>
      </c>
      <c r="N160" s="30">
        <f t="shared" si="32"/>
        <v>77.774899894593133</v>
      </c>
      <c r="O160" s="30">
        <f t="shared" si="33"/>
        <v>1.0616456413332263</v>
      </c>
      <c r="AB160" s="2">
        <v>155</v>
      </c>
      <c r="AC160" s="2">
        <f t="shared" si="27"/>
        <v>2.7052603405912108</v>
      </c>
      <c r="AD160" s="2">
        <f t="shared" si="21"/>
        <v>80.169041435344425</v>
      </c>
      <c r="AE160" s="3">
        <f t="shared" si="22"/>
        <v>80.169041435344454</v>
      </c>
    </row>
    <row r="161" spans="5:31" ht="17.399999999999999" x14ac:dyDescent="0.3">
      <c r="E161" s="14">
        <v>4000</v>
      </c>
      <c r="F161" s="14">
        <v>-21.95</v>
      </c>
      <c r="G161" s="14">
        <f t="shared" si="23"/>
        <v>-1.0215993888340142</v>
      </c>
      <c r="H161" s="14">
        <v>1.26</v>
      </c>
      <c r="I161" s="14">
        <v>0.371</v>
      </c>
      <c r="K161" s="30">
        <f t="shared" si="29"/>
        <v>131.51496321748471</v>
      </c>
      <c r="L161" s="30">
        <f t="shared" si="30"/>
        <v>136.32052486850847</v>
      </c>
      <c r="M161" s="30">
        <f t="shared" si="31"/>
        <v>72.352101759986382</v>
      </c>
      <c r="N161" s="30">
        <f t="shared" si="32"/>
        <v>74.354212658617939</v>
      </c>
      <c r="O161" s="30">
        <f t="shared" si="33"/>
        <v>0.97307333603512369</v>
      </c>
      <c r="T161" s="6"/>
      <c r="Y161" s="6"/>
      <c r="AB161" s="2">
        <v>156</v>
      </c>
      <c r="AC161" s="2">
        <f t="shared" si="27"/>
        <v>2.7227136331111539</v>
      </c>
      <c r="AD161" s="2">
        <f t="shared" si="21"/>
        <v>80.391172168382042</v>
      </c>
      <c r="AE161" s="3">
        <f t="shared" si="22"/>
        <v>80.39117216838207</v>
      </c>
    </row>
    <row r="162" spans="5:31" ht="17.399999999999999" x14ac:dyDescent="0.3">
      <c r="E162" s="14">
        <v>4000</v>
      </c>
      <c r="F162" s="14">
        <v>-8.27</v>
      </c>
      <c r="G162" s="14">
        <f t="shared" si="23"/>
        <v>-0.3849032777064828</v>
      </c>
      <c r="H162" s="14">
        <v>1.2490000000000001</v>
      </c>
      <c r="I162" s="14">
        <v>0.34899999999999998</v>
      </c>
      <c r="K162" s="30">
        <f t="shared" si="29"/>
        <v>131.5259632174847</v>
      </c>
      <c r="L162" s="30">
        <f t="shared" si="30"/>
        <v>136.29852486850845</v>
      </c>
      <c r="M162" s="30">
        <f t="shared" si="31"/>
        <v>72.356916756433563</v>
      </c>
      <c r="N162" s="30">
        <f t="shared" si="32"/>
        <v>74.345512722577809</v>
      </c>
      <c r="O162" s="30">
        <f t="shared" si="33"/>
        <v>0.97325197051818391</v>
      </c>
      <c r="T162" s="6"/>
      <c r="Y162" s="6"/>
      <c r="AB162" s="2">
        <v>157</v>
      </c>
      <c r="AC162" s="2">
        <f t="shared" si="27"/>
        <v>2.740166925631097</v>
      </c>
      <c r="AD162" s="2">
        <f t="shared" si="21"/>
        <v>80.604215792482435</v>
      </c>
      <c r="AE162" s="3">
        <f t="shared" si="22"/>
        <v>80.604215792482435</v>
      </c>
    </row>
    <row r="163" spans="5:31" ht="17.399999999999999" x14ac:dyDescent="0.3">
      <c r="E163" s="14">
        <v>4000</v>
      </c>
      <c r="F163" s="14">
        <v>0.75</v>
      </c>
      <c r="G163" s="14">
        <f t="shared" si="23"/>
        <v>3.4906585039886591E-2</v>
      </c>
      <c r="H163" s="14">
        <v>1.5</v>
      </c>
      <c r="I163" s="14">
        <v>0</v>
      </c>
      <c r="K163" s="30">
        <f t="shared" si="29"/>
        <v>131.2749632174847</v>
      </c>
      <c r="L163" s="30">
        <f t="shared" si="30"/>
        <v>135.94952486850846</v>
      </c>
      <c r="M163" s="30">
        <f t="shared" si="31"/>
        <v>72.24678386711507</v>
      </c>
      <c r="N163" s="30">
        <f t="shared" si="32"/>
        <v>74.206924333693294</v>
      </c>
      <c r="O163" s="30">
        <f t="shared" si="33"/>
        <v>0.97358547757937153</v>
      </c>
      <c r="T163" s="6"/>
      <c r="Y163" s="6"/>
      <c r="AB163" s="2">
        <v>158</v>
      </c>
      <c r="AC163" s="2">
        <f t="shared" si="27"/>
        <v>2.7576202181510405</v>
      </c>
      <c r="AD163" s="2">
        <f t="shared" si="21"/>
        <v>80.808172722788555</v>
      </c>
      <c r="AE163" s="3">
        <f t="shared" si="22"/>
        <v>80.808172722788569</v>
      </c>
    </row>
    <row r="164" spans="5:31" ht="17.399999999999999" x14ac:dyDescent="0.3">
      <c r="E164" s="14">
        <v>4000</v>
      </c>
      <c r="F164" s="14">
        <v>7.24</v>
      </c>
      <c r="G164" s="14">
        <f t="shared" si="23"/>
        <v>0.33696490091837189</v>
      </c>
      <c r="H164" s="14">
        <v>1.294</v>
      </c>
      <c r="I164" s="14">
        <v>0.35199999999999998</v>
      </c>
      <c r="K164" s="30">
        <f t="shared" si="29"/>
        <v>131.48096321748471</v>
      </c>
      <c r="L164" s="30">
        <f t="shared" si="30"/>
        <v>136.30152486850847</v>
      </c>
      <c r="M164" s="30">
        <f t="shared" si="31"/>
        <v>72.337212351169967</v>
      </c>
      <c r="N164" s="30">
        <f t="shared" si="32"/>
        <v>74.346699331044746</v>
      </c>
      <c r="O164" s="30">
        <f t="shared" si="33"/>
        <v>0.9729714029276928</v>
      </c>
      <c r="T164" s="6"/>
      <c r="Y164" s="6"/>
      <c r="AB164" s="2">
        <v>159</v>
      </c>
      <c r="AC164" s="2">
        <f t="shared" si="27"/>
        <v>2.7750735106709841</v>
      </c>
      <c r="AD164" s="2">
        <f t="shared" si="21"/>
        <v>81.00304381522389</v>
      </c>
      <c r="AE164" s="3">
        <f t="shared" si="22"/>
        <v>81.00304381522389</v>
      </c>
    </row>
    <row r="165" spans="5:31" ht="17.399999999999999" x14ac:dyDescent="0.3">
      <c r="E165" s="14">
        <v>4000</v>
      </c>
      <c r="F165" s="14">
        <v>17.079999999999998</v>
      </c>
      <c r="G165" s="14">
        <f t="shared" si="23"/>
        <v>0.79493929664168383</v>
      </c>
      <c r="H165" s="14">
        <v>1.474</v>
      </c>
      <c r="I165" s="14">
        <v>19.253</v>
      </c>
      <c r="K165" s="30">
        <f t="shared" si="29"/>
        <v>131.30096321748471</v>
      </c>
      <c r="L165" s="30">
        <f t="shared" si="30"/>
        <v>155.20252486850848</v>
      </c>
      <c r="M165" s="30">
        <f t="shared" si="31"/>
        <v>72.258217628680214</v>
      </c>
      <c r="N165" s="30">
        <f t="shared" si="32"/>
        <v>80.214762259301139</v>
      </c>
      <c r="O165" s="30">
        <f t="shared" si="33"/>
        <v>0.90080947189121241</v>
      </c>
      <c r="T165" s="6"/>
      <c r="Y165" s="6"/>
      <c r="AB165" s="2">
        <v>160</v>
      </c>
      <c r="AC165" s="2">
        <f t="shared" si="27"/>
        <v>2.7925268031909272</v>
      </c>
      <c r="AD165" s="2">
        <f t="shared" si="21"/>
        <v>81.188830306680586</v>
      </c>
      <c r="AE165" s="3">
        <f t="shared" si="22"/>
        <v>81.188830306680615</v>
      </c>
    </row>
    <row r="166" spans="5:31" ht="17.399999999999999" x14ac:dyDescent="0.3">
      <c r="E166" s="14">
        <v>4000</v>
      </c>
      <c r="F166" s="14">
        <v>42.28</v>
      </c>
      <c r="G166" s="14">
        <f t="shared" si="23"/>
        <v>1.9678005539818733</v>
      </c>
      <c r="H166" s="14">
        <v>1.845</v>
      </c>
      <c r="I166" s="14">
        <v>47.164000000000001</v>
      </c>
      <c r="K166" s="30">
        <f t="shared" si="29"/>
        <v>130.9299632174847</v>
      </c>
      <c r="L166" s="30">
        <f t="shared" si="30"/>
        <v>180</v>
      </c>
      <c r="M166" s="30">
        <f t="shared" si="31"/>
        <v>72.094507583159753</v>
      </c>
      <c r="N166" s="30">
        <f t="shared" si="32"/>
        <v>82.999999999999986</v>
      </c>
      <c r="O166" s="30">
        <f t="shared" si="33"/>
        <v>0.86860852509831044</v>
      </c>
      <c r="T166" s="6"/>
      <c r="Y166" s="6"/>
      <c r="AB166" s="2">
        <v>161</v>
      </c>
      <c r="AC166" s="2">
        <f t="shared" si="27"/>
        <v>2.8099800957108703</v>
      </c>
      <c r="AD166" s="2">
        <f t="shared" si="21"/>
        <v>81.365533757841746</v>
      </c>
      <c r="AE166" s="3">
        <f t="shared" si="22"/>
        <v>81.365533757841774</v>
      </c>
    </row>
    <row r="167" spans="5:31" ht="17.399999999999999" x14ac:dyDescent="0.3">
      <c r="E167" s="14">
        <v>4000</v>
      </c>
      <c r="F167" s="14">
        <v>57.13</v>
      </c>
      <c r="G167" s="14">
        <f t="shared" si="23"/>
        <v>2.6589509377716278</v>
      </c>
      <c r="H167" s="14">
        <v>1.8560000000000001</v>
      </c>
      <c r="I167" s="14">
        <v>49.612000000000002</v>
      </c>
      <c r="K167" s="30">
        <f t="shared" si="29"/>
        <v>130.9189632174847</v>
      </c>
      <c r="L167" s="30">
        <f t="shared" si="30"/>
        <v>180</v>
      </c>
      <c r="M167" s="30">
        <f t="shared" si="31"/>
        <v>72.089635302284961</v>
      </c>
      <c r="N167" s="30">
        <f t="shared" si="32"/>
        <v>82.999999999999986</v>
      </c>
      <c r="O167" s="30">
        <f t="shared" si="33"/>
        <v>0.8685498229190961</v>
      </c>
      <c r="T167" s="6"/>
      <c r="Y167" s="6"/>
      <c r="AB167" s="2">
        <v>162</v>
      </c>
      <c r="AC167" s="2">
        <f t="shared" si="27"/>
        <v>2.8274333882308138</v>
      </c>
      <c r="AD167" s="2">
        <f t="shared" si="21"/>
        <v>81.533155998649534</v>
      </c>
      <c r="AE167" s="3">
        <f t="shared" si="22"/>
        <v>81.533155998649562</v>
      </c>
    </row>
    <row r="168" spans="5:31" ht="17.399999999999999" x14ac:dyDescent="0.3">
      <c r="E168" s="14">
        <v>4000</v>
      </c>
      <c r="F168" s="14">
        <v>71.05</v>
      </c>
      <c r="G168" s="14">
        <f t="shared" si="23"/>
        <v>3.3068171561119231</v>
      </c>
      <c r="H168" s="14">
        <v>1.7589999999999999</v>
      </c>
      <c r="I168" s="14">
        <v>42.36</v>
      </c>
      <c r="K168" s="30">
        <f t="shared" si="29"/>
        <v>131.01596321748468</v>
      </c>
      <c r="L168" s="30">
        <f t="shared" si="30"/>
        <v>178.30952486850845</v>
      </c>
      <c r="M168" s="30">
        <f t="shared" si="31"/>
        <v>72.13256355831075</v>
      </c>
      <c r="N168" s="30">
        <f t="shared" si="32"/>
        <v>82.987071241074617</v>
      </c>
      <c r="O168" s="30">
        <f t="shared" si="33"/>
        <v>0.86920242490264665</v>
      </c>
      <c r="T168" s="6"/>
      <c r="Y168" s="6"/>
      <c r="AB168" s="2">
        <v>163</v>
      </c>
      <c r="AC168" s="2">
        <f t="shared" si="27"/>
        <v>2.8448866807507569</v>
      </c>
      <c r="AD168" s="2">
        <f t="shared" si="21"/>
        <v>81.691699076429018</v>
      </c>
      <c r="AE168" s="3">
        <f t="shared" si="22"/>
        <v>81.691699076429046</v>
      </c>
    </row>
    <row r="169" spans="5:31" ht="17.399999999999999" x14ac:dyDescent="0.3">
      <c r="E169" s="14">
        <v>4000</v>
      </c>
      <c r="F169" s="14">
        <v>118.24</v>
      </c>
      <c r="G169" s="14">
        <f t="shared" si="23"/>
        <v>5.5031394868215866</v>
      </c>
      <c r="H169" s="14">
        <v>1.601</v>
      </c>
      <c r="I169" s="14">
        <v>28.969000000000001</v>
      </c>
      <c r="K169" s="30">
        <f t="shared" si="29"/>
        <v>131.1739632174847</v>
      </c>
      <c r="L169" s="30">
        <f t="shared" si="30"/>
        <v>164.91852486850846</v>
      </c>
      <c r="M169" s="30">
        <f t="shared" si="31"/>
        <v>72.202312054820482</v>
      </c>
      <c r="N169" s="30">
        <f t="shared" si="32"/>
        <v>81.970457809535773</v>
      </c>
      <c r="O169" s="30">
        <f t="shared" si="33"/>
        <v>0.88083333903767769</v>
      </c>
      <c r="T169" s="6"/>
      <c r="Y169" s="6"/>
      <c r="AB169" s="2">
        <v>164</v>
      </c>
      <c r="AC169" s="2">
        <f t="shared" si="27"/>
        <v>2.8623399732707</v>
      </c>
      <c r="AD169" s="2">
        <f t="shared" si="21"/>
        <v>81.841165206674631</v>
      </c>
      <c r="AE169" s="3">
        <f t="shared" si="22"/>
        <v>81.841165206674646</v>
      </c>
    </row>
    <row r="170" spans="5:31" ht="17.399999999999999" x14ac:dyDescent="0.3">
      <c r="E170" s="14">
        <v>4000</v>
      </c>
      <c r="F170" s="14">
        <v>119.64</v>
      </c>
      <c r="G170" s="14">
        <f t="shared" si="23"/>
        <v>5.5682984455627089</v>
      </c>
      <c r="H170" s="14">
        <v>1.5640000000000001</v>
      </c>
      <c r="I170" s="14">
        <v>28.541</v>
      </c>
      <c r="K170" s="30">
        <f t="shared" si="29"/>
        <v>131.2109632174847</v>
      </c>
      <c r="L170" s="30">
        <f t="shared" si="30"/>
        <v>164.49052486850846</v>
      </c>
      <c r="M170" s="30">
        <f t="shared" si="31"/>
        <v>72.21861405421393</v>
      </c>
      <c r="N170" s="30">
        <f t="shared" si="32"/>
        <v>81.911164508835768</v>
      </c>
      <c r="O170" s="30">
        <f t="shared" si="33"/>
        <v>0.88166997120915913</v>
      </c>
      <c r="T170" s="6"/>
      <c r="Y170" s="6"/>
      <c r="AB170" s="2">
        <v>165</v>
      </c>
      <c r="AC170" s="2">
        <f t="shared" si="27"/>
        <v>2.8797932657906435</v>
      </c>
      <c r="AD170" s="2">
        <f t="shared" si="21"/>
        <v>81.981556726504238</v>
      </c>
      <c r="AE170" s="3">
        <f t="shared" si="22"/>
        <v>81.98155672650428</v>
      </c>
    </row>
    <row r="171" spans="5:31" ht="17.399999999999999" x14ac:dyDescent="0.3">
      <c r="E171" s="14">
        <v>4000</v>
      </c>
      <c r="F171" s="14">
        <v>181.69</v>
      </c>
      <c r="G171" s="14">
        <f t="shared" si="23"/>
        <v>8.4562365811959932</v>
      </c>
      <c r="H171" s="14">
        <v>-18.010999999999999</v>
      </c>
      <c r="I171" s="14">
        <v>10.837999999999999</v>
      </c>
      <c r="K171" s="30">
        <f t="shared" si="29"/>
        <v>150.78596321748469</v>
      </c>
      <c r="L171" s="30">
        <f t="shared" si="30"/>
        <v>146.78752486850846</v>
      </c>
      <c r="M171" s="30">
        <f t="shared" si="31"/>
        <v>79.133155674090617</v>
      </c>
      <c r="N171" s="30">
        <f t="shared" si="32"/>
        <v>78.001209028391969</v>
      </c>
      <c r="O171" s="30">
        <f t="shared" si="33"/>
        <v>1.0145119115434047</v>
      </c>
      <c r="T171" s="6"/>
      <c r="Y171" s="6"/>
      <c r="AB171" s="2">
        <v>166</v>
      </c>
      <c r="AC171" s="2">
        <f t="shared" si="27"/>
        <v>2.8972465583105871</v>
      </c>
      <c r="AD171" s="2">
        <f t="shared" si="21"/>
        <v>82.112876050784635</v>
      </c>
      <c r="AE171" s="3">
        <f t="shared" si="22"/>
        <v>82.112876050784635</v>
      </c>
    </row>
    <row r="172" spans="5:31" ht="17.399999999999999" x14ac:dyDescent="0.3">
      <c r="E172" s="14">
        <v>4000</v>
      </c>
      <c r="F172" s="14">
        <v>282.79000000000002</v>
      </c>
      <c r="G172" s="14">
        <f t="shared" si="23"/>
        <v>13.161644244572706</v>
      </c>
      <c r="H172" s="14">
        <v>-24.265999999999998</v>
      </c>
      <c r="I172" s="14">
        <v>10.459</v>
      </c>
      <c r="K172" s="30">
        <f t="shared" si="29"/>
        <v>157.04096321748469</v>
      </c>
      <c r="L172" s="30">
        <f t="shared" si="30"/>
        <v>146.40852486850847</v>
      </c>
      <c r="M172" s="30">
        <f t="shared" si="31"/>
        <v>80.612749006568691</v>
      </c>
      <c r="N172" s="30">
        <f t="shared" si="32"/>
        <v>77.886394679037878</v>
      </c>
      <c r="O172" s="30">
        <f t="shared" si="33"/>
        <v>1.0350042435365747</v>
      </c>
      <c r="T172" s="6"/>
      <c r="Y172" s="6"/>
      <c r="AB172" s="2">
        <v>167</v>
      </c>
      <c r="AC172" s="2">
        <f t="shared" si="27"/>
        <v>2.9146998508305306</v>
      </c>
      <c r="AD172" s="2">
        <f t="shared" si="21"/>
        <v>82.23512563092973</v>
      </c>
      <c r="AE172" s="3">
        <f t="shared" si="22"/>
        <v>82.235125630929744</v>
      </c>
    </row>
    <row r="173" spans="5:31" ht="17.399999999999999" x14ac:dyDescent="0.3">
      <c r="E173" s="14">
        <v>4000</v>
      </c>
      <c r="F173" s="14">
        <v>355.02</v>
      </c>
      <c r="G173" s="14">
        <f t="shared" si="23"/>
        <v>16.523381094480715</v>
      </c>
      <c r="H173" s="14">
        <v>-32.890999999999998</v>
      </c>
      <c r="I173" s="14">
        <v>10.365</v>
      </c>
      <c r="K173" s="30">
        <f t="shared" si="29"/>
        <v>165.66596321748469</v>
      </c>
      <c r="L173" s="30">
        <f t="shared" si="30"/>
        <v>146.31452486850847</v>
      </c>
      <c r="M173" s="30">
        <f t="shared" si="31"/>
        <v>82.070019498242061</v>
      </c>
      <c r="N173" s="30">
        <f t="shared" si="32"/>
        <v>77.857716968171914</v>
      </c>
      <c r="O173" s="30">
        <f t="shared" si="33"/>
        <v>1.0541025693290254</v>
      </c>
      <c r="T173" s="6"/>
      <c r="Y173" s="6"/>
      <c r="AB173" s="2">
        <v>168</v>
      </c>
      <c r="AC173" s="2">
        <f t="shared" si="27"/>
        <v>2.9321531433504737</v>
      </c>
      <c r="AD173" s="2">
        <f t="shared" si="21"/>
        <v>82.348307916372917</v>
      </c>
      <c r="AE173" s="3">
        <f t="shared" si="22"/>
        <v>82.348307916372931</v>
      </c>
    </row>
    <row r="174" spans="5:31" ht="17.399999999999999" x14ac:dyDescent="0.3">
      <c r="E174" s="14">
        <v>4500</v>
      </c>
      <c r="F174" s="14">
        <v>-24.15</v>
      </c>
      <c r="G174" s="14">
        <f t="shared" si="23"/>
        <v>-1.1239920382843482</v>
      </c>
      <c r="H174" s="14">
        <v>1.462</v>
      </c>
      <c r="I174" s="14">
        <v>0.73499999999999999</v>
      </c>
      <c r="K174" s="30">
        <f t="shared" si="29"/>
        <v>131.31296321748471</v>
      </c>
      <c r="L174" s="30">
        <f t="shared" si="30"/>
        <v>136.68452486850848</v>
      </c>
      <c r="M174" s="30">
        <f t="shared" si="31"/>
        <v>72.26349275656122</v>
      </c>
      <c r="N174" s="30">
        <f t="shared" si="32"/>
        <v>74.497531828921055</v>
      </c>
      <c r="O174" s="30">
        <f t="shared" si="33"/>
        <v>0.97001190485759758</v>
      </c>
      <c r="T174" s="6"/>
      <c r="Y174" s="6"/>
      <c r="AB174" s="2">
        <v>169</v>
      </c>
      <c r="AC174" s="2">
        <f t="shared" si="27"/>
        <v>2.9496064358704168</v>
      </c>
      <c r="AD174" s="2">
        <f t="shared" si="21"/>
        <v>82.452425318712145</v>
      </c>
      <c r="AE174" s="3">
        <f t="shared" si="22"/>
        <v>82.452425318712173</v>
      </c>
    </row>
    <row r="175" spans="5:31" ht="17.399999999999999" x14ac:dyDescent="0.3">
      <c r="E175" s="14">
        <v>4500</v>
      </c>
      <c r="F175" s="14">
        <v>-13</v>
      </c>
      <c r="G175" s="14">
        <f t="shared" si="23"/>
        <v>-0.60504747402470094</v>
      </c>
      <c r="H175" s="14">
        <v>1.4590000000000001</v>
      </c>
      <c r="I175" s="14">
        <v>0.76100000000000001</v>
      </c>
      <c r="K175" s="30">
        <f t="shared" si="29"/>
        <v>131.31596321748469</v>
      </c>
      <c r="L175" s="30">
        <f t="shared" si="30"/>
        <v>136.71052486850846</v>
      </c>
      <c r="M175" s="30">
        <f t="shared" si="31"/>
        <v>72.26481134185795</v>
      </c>
      <c r="N175" s="30">
        <f t="shared" si="32"/>
        <v>74.50772377350664</v>
      </c>
      <c r="O175" s="30">
        <f t="shared" si="33"/>
        <v>0.96989691379558396</v>
      </c>
      <c r="T175" s="6"/>
      <c r="Y175" s="6"/>
      <c r="AB175" s="2">
        <v>170</v>
      </c>
      <c r="AC175" s="2">
        <f t="shared" si="27"/>
        <v>2.9670597283903604</v>
      </c>
      <c r="AD175" s="2">
        <f t="shared" si="21"/>
        <v>82.547480178527238</v>
      </c>
      <c r="AE175" s="3">
        <f t="shared" si="22"/>
        <v>82.547480178527238</v>
      </c>
    </row>
    <row r="176" spans="5:31" ht="17.399999999999999" x14ac:dyDescent="0.3">
      <c r="E176" s="14">
        <v>4500</v>
      </c>
      <c r="F176" s="14">
        <v>-5.42</v>
      </c>
      <c r="G176" s="14">
        <f t="shared" si="23"/>
        <v>-0.25225825455491374</v>
      </c>
      <c r="H176" s="14">
        <v>1.462</v>
      </c>
      <c r="I176" s="14">
        <v>0.76500000000000001</v>
      </c>
      <c r="K176" s="30">
        <f t="shared" si="29"/>
        <v>131.31296321748471</v>
      </c>
      <c r="L176" s="30">
        <f t="shared" si="30"/>
        <v>136.71452486850845</v>
      </c>
      <c r="M176" s="30">
        <f t="shared" si="31"/>
        <v>72.26349275656122</v>
      </c>
      <c r="N176" s="30">
        <f t="shared" si="32"/>
        <v>74.509291230598819</v>
      </c>
      <c r="O176" s="30">
        <f t="shared" si="33"/>
        <v>0.96985881308296062</v>
      </c>
      <c r="T176" s="6"/>
      <c r="Y176" s="6"/>
      <c r="AB176" s="2">
        <v>171</v>
      </c>
      <c r="AC176" s="2">
        <f t="shared" si="27"/>
        <v>2.9845130209103035</v>
      </c>
      <c r="AD176" s="2">
        <f t="shared" si="21"/>
        <v>82.633474734866468</v>
      </c>
      <c r="AE176" s="3">
        <f t="shared" si="22"/>
        <v>82.633474734866496</v>
      </c>
    </row>
    <row r="177" spans="5:31" ht="17.399999999999999" x14ac:dyDescent="0.3">
      <c r="E177" s="14">
        <v>4500</v>
      </c>
      <c r="F177" s="14">
        <v>0.25</v>
      </c>
      <c r="G177" s="14">
        <f t="shared" si="23"/>
        <v>1.1635528346628864E-2</v>
      </c>
      <c r="H177" s="14">
        <v>1.4890000000000001</v>
      </c>
      <c r="I177" s="14">
        <v>0.77200000000000002</v>
      </c>
      <c r="K177" s="30">
        <f t="shared" si="29"/>
        <v>131.28596321748469</v>
      </c>
      <c r="L177" s="30">
        <f t="shared" si="30"/>
        <v>136.72152486850845</v>
      </c>
      <c r="M177" s="30">
        <f t="shared" si="31"/>
        <v>72.251621948843265</v>
      </c>
      <c r="N177" s="30">
        <f t="shared" si="32"/>
        <v>74.512033937603164</v>
      </c>
      <c r="O177" s="30">
        <f t="shared" si="33"/>
        <v>0.96966379966687288</v>
      </c>
      <c r="T177" s="6"/>
      <c r="Y177" s="6"/>
      <c r="AB177" s="2">
        <v>172</v>
      </c>
      <c r="AC177" s="2">
        <f t="shared" si="27"/>
        <v>3.0019663134302466</v>
      </c>
      <c r="AD177" s="2">
        <f t="shared" si="21"/>
        <v>82.710411097401263</v>
      </c>
      <c r="AE177" s="3">
        <f t="shared" si="22"/>
        <v>82.710411097401277</v>
      </c>
    </row>
    <row r="178" spans="5:31" ht="17.399999999999999" x14ac:dyDescent="0.3">
      <c r="E178" s="14">
        <v>4500</v>
      </c>
      <c r="F178" s="14">
        <v>8.8800000000000008</v>
      </c>
      <c r="G178" s="14">
        <f t="shared" si="23"/>
        <v>0.41329396687225728</v>
      </c>
      <c r="H178" s="14">
        <v>1.474</v>
      </c>
      <c r="I178" s="14">
        <v>0.75</v>
      </c>
      <c r="K178" s="30">
        <f t="shared" si="29"/>
        <v>131.30096321748471</v>
      </c>
      <c r="L178" s="30">
        <f t="shared" si="30"/>
        <v>136.69952486850846</v>
      </c>
      <c r="M178" s="30">
        <f t="shared" si="31"/>
        <v>72.258217628680214</v>
      </c>
      <c r="N178" s="30">
        <f t="shared" si="32"/>
        <v>74.503412531717174</v>
      </c>
      <c r="O178" s="30">
        <f t="shared" si="33"/>
        <v>0.96986453604281353</v>
      </c>
      <c r="T178" s="6"/>
      <c r="Y178" s="6"/>
      <c r="AB178" s="2">
        <v>173</v>
      </c>
      <c r="AC178" s="2">
        <f t="shared" si="27"/>
        <v>3.0194196059501901</v>
      </c>
      <c r="AD178" s="2">
        <f t="shared" si="21"/>
        <v>82.778291221244501</v>
      </c>
      <c r="AE178" s="3">
        <f t="shared" si="22"/>
        <v>82.77829122124453</v>
      </c>
    </row>
    <row r="179" spans="5:31" ht="17.399999999999999" x14ac:dyDescent="0.3">
      <c r="E179" s="14">
        <v>4500</v>
      </c>
      <c r="F179" s="14">
        <v>29.12</v>
      </c>
      <c r="G179" s="14">
        <f t="shared" si="23"/>
        <v>1.3553063418153302</v>
      </c>
      <c r="H179" s="14">
        <v>1.89</v>
      </c>
      <c r="I179" s="14">
        <v>38.902999999999999</v>
      </c>
      <c r="K179" s="30">
        <f t="shared" si="29"/>
        <v>130.88496321748471</v>
      </c>
      <c r="L179" s="30">
        <f t="shared" si="30"/>
        <v>174.85252486850845</v>
      </c>
      <c r="M179" s="30">
        <f t="shared" si="31"/>
        <v>72.074568849750591</v>
      </c>
      <c r="N179" s="30">
        <f t="shared" si="32"/>
        <v>82.8801184568499</v>
      </c>
      <c r="O179" s="30">
        <f t="shared" si="33"/>
        <v>0.86962434648636477</v>
      </c>
      <c r="T179" s="6"/>
      <c r="Y179" s="6"/>
      <c r="AB179" s="2">
        <v>174</v>
      </c>
      <c r="AC179" s="2">
        <f t="shared" si="27"/>
        <v>3.0368728984701332</v>
      </c>
      <c r="AD179" s="2">
        <f t="shared" si="21"/>
        <v>82.837116884430884</v>
      </c>
      <c r="AE179" s="3">
        <f t="shared" si="22"/>
        <v>82.837116884430898</v>
      </c>
    </row>
    <row r="180" spans="5:31" ht="17.399999999999999" x14ac:dyDescent="0.3">
      <c r="E180" s="14">
        <v>4500</v>
      </c>
      <c r="F180" s="14">
        <v>42.46</v>
      </c>
      <c r="G180" s="14">
        <f t="shared" si="23"/>
        <v>1.9761781343914462</v>
      </c>
      <c r="H180" s="14">
        <v>1.9650000000000001</v>
      </c>
      <c r="I180" s="14">
        <v>47.7</v>
      </c>
      <c r="K180" s="30">
        <f t="shared" si="29"/>
        <v>130.80996321748469</v>
      </c>
      <c r="L180" s="30">
        <f t="shared" si="30"/>
        <v>180</v>
      </c>
      <c r="M180" s="30">
        <f t="shared" si="31"/>
        <v>72.041298367348233</v>
      </c>
      <c r="N180" s="30">
        <f t="shared" si="32"/>
        <v>82.999999999999986</v>
      </c>
      <c r="O180" s="30">
        <f t="shared" si="33"/>
        <v>0.867967450209015</v>
      </c>
      <c r="T180" s="6"/>
      <c r="Y180" s="6"/>
      <c r="AB180" s="2">
        <v>175</v>
      </c>
      <c r="AC180" s="2">
        <f t="shared" si="27"/>
        <v>3.0543261909900763</v>
      </c>
      <c r="AD180" s="2">
        <f t="shared" si="21"/>
        <v>82.886889668055119</v>
      </c>
      <c r="AE180" s="3">
        <f t="shared" si="22"/>
        <v>82.886889668055147</v>
      </c>
    </row>
    <row r="181" spans="5:31" ht="17.399999999999999" x14ac:dyDescent="0.3">
      <c r="E181" s="14">
        <v>4500</v>
      </c>
      <c r="F181" s="14">
        <v>59.6</v>
      </c>
      <c r="G181" s="14">
        <f t="shared" si="23"/>
        <v>2.7739099578363211</v>
      </c>
      <c r="H181" s="14">
        <v>1.9279999999999999</v>
      </c>
      <c r="I181" s="14">
        <v>44.61</v>
      </c>
      <c r="K181" s="30">
        <f t="shared" si="29"/>
        <v>130.8469632174847</v>
      </c>
      <c r="L181" s="30">
        <f t="shared" si="30"/>
        <v>180</v>
      </c>
      <c r="M181" s="30">
        <f t="shared" si="31"/>
        <v>72.057717937872411</v>
      </c>
      <c r="N181" s="30">
        <f t="shared" si="32"/>
        <v>82.999999999999986</v>
      </c>
      <c r="O181" s="30">
        <f t="shared" si="33"/>
        <v>0.8681652763599087</v>
      </c>
      <c r="T181" s="6"/>
      <c r="Y181" s="6"/>
      <c r="AB181" s="2">
        <v>176</v>
      </c>
      <c r="AC181" s="2">
        <f t="shared" si="27"/>
        <v>3.0717794835100198</v>
      </c>
      <c r="AD181" s="2">
        <f t="shared" si="21"/>
        <v>82.927610939065914</v>
      </c>
      <c r="AE181" s="3">
        <f t="shared" si="22"/>
        <v>82.927610939065929</v>
      </c>
    </row>
    <row r="182" spans="5:31" ht="17.399999999999999" x14ac:dyDescent="0.3">
      <c r="E182" s="14">
        <v>4500</v>
      </c>
      <c r="F182" s="14">
        <v>103.42</v>
      </c>
      <c r="G182" s="14">
        <f t="shared" si="23"/>
        <v>4.8133853664334287</v>
      </c>
      <c r="H182" s="14">
        <v>-5.31</v>
      </c>
      <c r="I182" s="14">
        <v>23.468</v>
      </c>
      <c r="K182" s="30">
        <f t="shared" si="29"/>
        <v>138.0849632174847</v>
      </c>
      <c r="L182" s="30">
        <f t="shared" si="30"/>
        <v>159.41752486850845</v>
      </c>
      <c r="M182" s="30">
        <f t="shared" si="31"/>
        <v>75.037918752308428</v>
      </c>
      <c r="N182" s="30">
        <f t="shared" si="32"/>
        <v>81.081718890442033</v>
      </c>
      <c r="O182" s="30">
        <f t="shared" si="33"/>
        <v>0.92546038464848024</v>
      </c>
      <c r="T182" s="6"/>
      <c r="Y182" s="6"/>
      <c r="AB182" s="2">
        <v>177</v>
      </c>
      <c r="AC182" s="2">
        <f t="shared" si="27"/>
        <v>3.0892327760299634</v>
      </c>
      <c r="AD182" s="2">
        <f t="shared" si="21"/>
        <v>82.959281835711948</v>
      </c>
      <c r="AE182" s="3">
        <f t="shared" si="22"/>
        <v>82.959281835711948</v>
      </c>
    </row>
    <row r="183" spans="5:31" ht="17.399999999999999" x14ac:dyDescent="0.3">
      <c r="E183" s="14">
        <v>4500</v>
      </c>
      <c r="F183" s="14">
        <v>104.49</v>
      </c>
      <c r="G183" s="14">
        <f t="shared" si="23"/>
        <v>4.8631854277569992</v>
      </c>
      <c r="H183" s="14">
        <v>-5.6890000000000001</v>
      </c>
      <c r="I183" s="14">
        <v>23.145</v>
      </c>
      <c r="K183" s="30">
        <f t="shared" si="29"/>
        <v>138.46396321748469</v>
      </c>
      <c r="L183" s="30">
        <f t="shared" si="30"/>
        <v>159.09452486850847</v>
      </c>
      <c r="M183" s="30">
        <f t="shared" si="31"/>
        <v>75.181152070085489</v>
      </c>
      <c r="N183" s="30">
        <f t="shared" si="32"/>
        <v>81.020994011891531</v>
      </c>
      <c r="O183" s="30">
        <f t="shared" si="33"/>
        <v>0.92792186749833105</v>
      </c>
      <c r="T183" s="6"/>
      <c r="Y183" s="6"/>
      <c r="AB183" s="2">
        <v>178</v>
      </c>
      <c r="AC183" s="2">
        <f t="shared" si="27"/>
        <v>3.1066860685499069</v>
      </c>
      <c r="AD183" s="2">
        <f t="shared" si="21"/>
        <v>82.981903255638073</v>
      </c>
      <c r="AE183" s="3">
        <f t="shared" si="22"/>
        <v>82.981903255638088</v>
      </c>
    </row>
    <row r="184" spans="5:31" ht="17.399999999999999" x14ac:dyDescent="0.3">
      <c r="E184" s="14">
        <v>4500</v>
      </c>
      <c r="F184" s="14">
        <v>159.16999999999999</v>
      </c>
      <c r="G184" s="14">
        <f t="shared" si="23"/>
        <v>7.4081081877316644</v>
      </c>
      <c r="H184" s="14">
        <v>-19.898</v>
      </c>
      <c r="I184" s="14">
        <v>11.224</v>
      </c>
      <c r="K184" s="30">
        <f t="shared" si="29"/>
        <v>152.67296321748469</v>
      </c>
      <c r="L184" s="30">
        <f t="shared" si="30"/>
        <v>147.17352486850845</v>
      </c>
      <c r="M184" s="30">
        <f t="shared" si="31"/>
        <v>79.616959780483441</v>
      </c>
      <c r="N184" s="30">
        <f t="shared" si="32"/>
        <v>78.116806532077604</v>
      </c>
      <c r="O184" s="30">
        <f t="shared" si="33"/>
        <v>1.0192039756232203</v>
      </c>
      <c r="T184" s="6"/>
      <c r="Y184" s="6"/>
      <c r="AB184" s="2">
        <v>179</v>
      </c>
      <c r="AC184" s="2">
        <f t="shared" si="27"/>
        <v>3.12413936106985</v>
      </c>
      <c r="AD184" s="2">
        <f t="shared" si="21"/>
        <v>82.995475846629191</v>
      </c>
      <c r="AE184" s="3">
        <f t="shared" si="22"/>
        <v>82.995475846629219</v>
      </c>
    </row>
    <row r="185" spans="5:31" ht="17.399999999999999" x14ac:dyDescent="0.3">
      <c r="E185" s="14">
        <v>4500</v>
      </c>
      <c r="F185" s="14">
        <v>250.74</v>
      </c>
      <c r="G185" s="14">
        <f t="shared" si="23"/>
        <v>11.669969510534886</v>
      </c>
      <c r="H185" s="14">
        <v>-27.503</v>
      </c>
      <c r="I185" s="14">
        <v>10.819000000000001</v>
      </c>
      <c r="K185" s="30">
        <f t="shared" si="29"/>
        <v>160.27796321748468</v>
      </c>
      <c r="L185" s="30">
        <f t="shared" si="30"/>
        <v>146.76852486850845</v>
      </c>
      <c r="M185" s="30">
        <f t="shared" si="31"/>
        <v>81.23885877437246</v>
      </c>
      <c r="N185" s="30">
        <f t="shared" si="32"/>
        <v>77.995484140177723</v>
      </c>
      <c r="O185" s="30">
        <f t="shared" si="33"/>
        <v>1.0415841336193974</v>
      </c>
      <c r="T185" s="6"/>
      <c r="Y185" s="6"/>
      <c r="AB185" s="2">
        <v>180</v>
      </c>
      <c r="AC185" s="2">
        <f t="shared" si="27"/>
        <v>3.1415926535897931</v>
      </c>
      <c r="AD185" s="2">
        <f t="shared" si="21"/>
        <v>82.999999999999986</v>
      </c>
      <c r="AE185" s="3">
        <f t="shared" si="22"/>
        <v>83</v>
      </c>
    </row>
    <row r="186" spans="5:31" ht="17.399999999999999" x14ac:dyDescent="0.3">
      <c r="E186" s="14">
        <v>4500</v>
      </c>
      <c r="F186" s="14">
        <v>321.32</v>
      </c>
      <c r="G186" s="14">
        <f t="shared" si="23"/>
        <v>14.954911873355146</v>
      </c>
      <c r="H186" s="14">
        <v>-30.082999999999998</v>
      </c>
      <c r="I186" s="14">
        <v>10.62</v>
      </c>
      <c r="K186" s="30">
        <f t="shared" si="29"/>
        <v>162.85796321748469</v>
      </c>
      <c r="L186" s="30">
        <f t="shared" si="30"/>
        <v>146.56952486850847</v>
      </c>
      <c r="M186" s="30">
        <f t="shared" si="31"/>
        <v>81.669733249689585</v>
      </c>
      <c r="N186" s="30">
        <f t="shared" si="32"/>
        <v>77.935326996156135</v>
      </c>
      <c r="O186" s="30">
        <f t="shared" si="33"/>
        <v>1.0479167329819201</v>
      </c>
      <c r="T186" s="6"/>
      <c r="Y186" s="6"/>
      <c r="AB186" s="2">
        <v>181</v>
      </c>
      <c r="AC186" s="2">
        <f t="shared" si="27"/>
        <v>3.1590459461097362</v>
      </c>
      <c r="AD186" s="2">
        <f t="shared" si="21"/>
        <v>82.995475846629191</v>
      </c>
      <c r="AE186" s="3">
        <f t="shared" si="22"/>
        <v>82.995475846629219</v>
      </c>
    </row>
    <row r="187" spans="5:31" ht="17.399999999999999" x14ac:dyDescent="0.3">
      <c r="T187" s="6"/>
      <c r="Y187" s="6"/>
      <c r="AB187" s="2">
        <v>182</v>
      </c>
      <c r="AC187" s="2">
        <f t="shared" si="27"/>
        <v>3.1764992386296798</v>
      </c>
      <c r="AD187" s="2">
        <f t="shared" si="21"/>
        <v>82.981903255638073</v>
      </c>
      <c r="AE187" s="3">
        <f t="shared" si="22"/>
        <v>82.981903255638088</v>
      </c>
    </row>
    <row r="188" spans="5:31" ht="17.399999999999999" x14ac:dyDescent="0.3">
      <c r="T188" s="6"/>
      <c r="Y188" s="6"/>
      <c r="AB188" s="2">
        <v>183</v>
      </c>
      <c r="AC188" s="2">
        <f t="shared" si="27"/>
        <v>3.1939525311496229</v>
      </c>
      <c r="AD188" s="2">
        <f t="shared" si="21"/>
        <v>82.959281835711948</v>
      </c>
      <c r="AE188" s="3">
        <f t="shared" si="22"/>
        <v>82.959281835711948</v>
      </c>
    </row>
    <row r="189" spans="5:31" ht="17.399999999999999" x14ac:dyDescent="0.3">
      <c r="T189" s="6"/>
      <c r="Y189" s="6"/>
      <c r="AB189" s="2">
        <v>184</v>
      </c>
      <c r="AC189" s="2">
        <f t="shared" si="27"/>
        <v>3.211405823669566</v>
      </c>
      <c r="AD189" s="2">
        <f t="shared" si="21"/>
        <v>82.927610939065914</v>
      </c>
      <c r="AE189" s="3">
        <f t="shared" si="22"/>
        <v>82.927610939065929</v>
      </c>
    </row>
    <row r="190" spans="5:31" ht="17.399999999999999" x14ac:dyDescent="0.3">
      <c r="T190" s="6"/>
      <c r="Y190" s="6"/>
      <c r="AB190" s="2">
        <v>185</v>
      </c>
      <c r="AC190" s="2">
        <f t="shared" si="27"/>
        <v>3.2288591161895095</v>
      </c>
      <c r="AD190" s="2">
        <f t="shared" si="21"/>
        <v>82.886889668055119</v>
      </c>
      <c r="AE190" s="3">
        <f t="shared" si="22"/>
        <v>82.886889668055147</v>
      </c>
    </row>
    <row r="191" spans="5:31" ht="17.399999999999999" x14ac:dyDescent="0.3">
      <c r="T191" s="6"/>
      <c r="Y191" s="6"/>
      <c r="AB191" s="2">
        <v>186</v>
      </c>
      <c r="AC191" s="2">
        <f t="shared" si="27"/>
        <v>3.2463124087094526</v>
      </c>
      <c r="AD191" s="2">
        <f t="shared" si="21"/>
        <v>82.837116884430884</v>
      </c>
      <c r="AE191" s="3">
        <f t="shared" si="22"/>
        <v>82.837116884430898</v>
      </c>
    </row>
    <row r="192" spans="5:31" ht="17.399999999999999" x14ac:dyDescent="0.3">
      <c r="T192" s="6"/>
      <c r="Y192" s="6"/>
      <c r="AB192" s="2">
        <v>187</v>
      </c>
      <c r="AC192" s="2">
        <f t="shared" si="27"/>
        <v>3.2637657012293966</v>
      </c>
      <c r="AD192" s="2">
        <f t="shared" si="21"/>
        <v>82.778291221244501</v>
      </c>
      <c r="AE192" s="3">
        <f t="shared" si="22"/>
        <v>82.77829122124453</v>
      </c>
    </row>
    <row r="193" spans="20:31" ht="17.399999999999999" x14ac:dyDescent="0.3">
      <c r="T193" s="6"/>
      <c r="Y193" s="6"/>
      <c r="AB193" s="2">
        <v>188</v>
      </c>
      <c r="AC193" s="2">
        <f t="shared" si="27"/>
        <v>3.2812189937493397</v>
      </c>
      <c r="AD193" s="2">
        <f t="shared" si="21"/>
        <v>82.710411097401263</v>
      </c>
      <c r="AE193" s="3">
        <f t="shared" si="22"/>
        <v>82.710411097401277</v>
      </c>
    </row>
    <row r="194" spans="20:31" ht="17.399999999999999" x14ac:dyDescent="0.3">
      <c r="T194" s="6"/>
      <c r="Y194" s="6"/>
      <c r="AB194" s="2">
        <v>189</v>
      </c>
      <c r="AC194" s="2">
        <f t="shared" si="27"/>
        <v>3.2986722862692828</v>
      </c>
      <c r="AD194" s="2">
        <f t="shared" si="21"/>
        <v>82.633474734866496</v>
      </c>
      <c r="AE194" s="3">
        <f t="shared" si="22"/>
        <v>82.633474734866496</v>
      </c>
    </row>
    <row r="195" spans="20:31" ht="17.399999999999999" x14ac:dyDescent="0.3">
      <c r="T195" s="6"/>
      <c r="Y195" s="6"/>
      <c r="AB195" s="2">
        <v>190</v>
      </c>
      <c r="AC195" s="2">
        <f t="shared" si="27"/>
        <v>3.3161255787892263</v>
      </c>
      <c r="AD195" s="2">
        <f t="shared" si="21"/>
        <v>82.547480178527238</v>
      </c>
      <c r="AE195" s="3">
        <f t="shared" si="22"/>
        <v>82.547480178527238</v>
      </c>
    </row>
    <row r="196" spans="20:31" ht="17.399999999999999" x14ac:dyDescent="0.3">
      <c r="T196" s="6"/>
      <c r="Y196" s="6"/>
      <c r="AB196" s="2">
        <v>191</v>
      </c>
      <c r="AC196" s="2">
        <f t="shared" si="27"/>
        <v>3.3335788713091694</v>
      </c>
      <c r="AD196" s="2">
        <f t="shared" si="21"/>
        <v>82.452425318712145</v>
      </c>
      <c r="AE196" s="3">
        <f t="shared" si="22"/>
        <v>82.452425318712173</v>
      </c>
    </row>
    <row r="197" spans="20:31" ht="17.399999999999999" x14ac:dyDescent="0.3">
      <c r="T197" s="6"/>
      <c r="Y197" s="6"/>
      <c r="AB197" s="2">
        <v>192</v>
      </c>
      <c r="AC197" s="2">
        <f t="shared" si="27"/>
        <v>3.3510321638291125</v>
      </c>
      <c r="AD197" s="2">
        <f t="shared" ref="AD197:AD260" si="34">$C$6*(SQRT((1+(1/$C$9))^2-($C$10/$C$9)^2)-COS(AC197)-(1/$C$9)*SQRT(1-($C$9*SIN(AC197)-$C$10)^2))</f>
        <v>82.348307916372917</v>
      </c>
      <c r="AE197" s="3">
        <f t="shared" ref="AE197:AE260" si="35">$C$6*((1-COS(AC197))+(1/$C$9)*(1-SQRT(1-$C$9^2*SIN(AC197)^2)))</f>
        <v>82.348307916372931</v>
      </c>
    </row>
    <row r="198" spans="20:31" ht="17.399999999999999" x14ac:dyDescent="0.3">
      <c r="T198" s="6"/>
      <c r="Y198" s="6"/>
      <c r="AB198" s="2">
        <v>193</v>
      </c>
      <c r="AC198" s="2">
        <f t="shared" ref="AC198:AC261" si="36">AB198*PI()/180</f>
        <v>3.3684854563490561</v>
      </c>
      <c r="AD198" s="2">
        <f t="shared" si="34"/>
        <v>82.23512563092973</v>
      </c>
      <c r="AE198" s="3">
        <f t="shared" si="35"/>
        <v>82.235125630929744</v>
      </c>
    </row>
    <row r="199" spans="20:31" ht="17.399999999999999" x14ac:dyDescent="0.3">
      <c r="T199" s="6"/>
      <c r="Y199" s="6"/>
      <c r="AB199" s="2">
        <v>194</v>
      </c>
      <c r="AC199" s="2">
        <f t="shared" si="36"/>
        <v>3.3859387488689991</v>
      </c>
      <c r="AD199" s="2">
        <f t="shared" si="34"/>
        <v>82.112876050784635</v>
      </c>
      <c r="AE199" s="3">
        <f t="shared" si="35"/>
        <v>82.112876050784635</v>
      </c>
    </row>
    <row r="200" spans="20:31" ht="17.399999999999999" x14ac:dyDescent="0.3">
      <c r="T200" s="6"/>
      <c r="Y200" s="6"/>
      <c r="AB200" s="2">
        <v>195</v>
      </c>
      <c r="AC200" s="2">
        <f t="shared" si="36"/>
        <v>3.4033920413889422</v>
      </c>
      <c r="AD200" s="2">
        <f t="shared" si="34"/>
        <v>81.98155672650428</v>
      </c>
      <c r="AE200" s="3">
        <f t="shared" si="35"/>
        <v>81.981556726504294</v>
      </c>
    </row>
    <row r="201" spans="20:31" ht="17.399999999999999" x14ac:dyDescent="0.3">
      <c r="T201" s="6"/>
      <c r="Y201" s="6"/>
      <c r="AB201" s="2">
        <v>196</v>
      </c>
      <c r="AC201" s="2">
        <f t="shared" si="36"/>
        <v>3.4208453339088858</v>
      </c>
      <c r="AD201" s="2">
        <f t="shared" si="34"/>
        <v>81.841165206674631</v>
      </c>
      <c r="AE201" s="3">
        <f t="shared" si="35"/>
        <v>81.84116520667466</v>
      </c>
    </row>
    <row r="202" spans="20:31" ht="17.399999999999999" x14ac:dyDescent="0.3">
      <c r="T202" s="6"/>
      <c r="Y202" s="6"/>
      <c r="AB202" s="2">
        <v>197</v>
      </c>
      <c r="AC202" s="2">
        <f t="shared" si="36"/>
        <v>3.4382986264288289</v>
      </c>
      <c r="AD202" s="2">
        <f t="shared" si="34"/>
        <v>81.691699076429018</v>
      </c>
      <c r="AE202" s="3">
        <f t="shared" si="35"/>
        <v>81.691699076429046</v>
      </c>
    </row>
    <row r="203" spans="20:31" ht="17.399999999999999" x14ac:dyDescent="0.3">
      <c r="T203" s="6"/>
      <c r="Y203" s="6"/>
      <c r="AB203" s="2">
        <v>198</v>
      </c>
      <c r="AC203" s="2">
        <f t="shared" si="36"/>
        <v>3.4557519189487729</v>
      </c>
      <c r="AD203" s="2">
        <f t="shared" si="34"/>
        <v>81.533155998649534</v>
      </c>
      <c r="AE203" s="3">
        <f t="shared" si="35"/>
        <v>81.533155998649562</v>
      </c>
    </row>
    <row r="204" spans="20:31" ht="17.399999999999999" x14ac:dyDescent="0.3">
      <c r="T204" s="6"/>
      <c r="Y204" s="6"/>
      <c r="AB204" s="2">
        <v>199</v>
      </c>
      <c r="AC204" s="2">
        <f t="shared" si="36"/>
        <v>3.473205211468716</v>
      </c>
      <c r="AD204" s="2">
        <f t="shared" si="34"/>
        <v>81.365533757841746</v>
      </c>
      <c r="AE204" s="3">
        <f t="shared" si="35"/>
        <v>81.365533757841774</v>
      </c>
    </row>
    <row r="205" spans="20:31" ht="17.399999999999999" x14ac:dyDescent="0.3">
      <c r="T205" s="6"/>
      <c r="Y205" s="6"/>
      <c r="AB205" s="2">
        <v>200</v>
      </c>
      <c r="AC205" s="2">
        <f t="shared" si="36"/>
        <v>3.4906585039886591</v>
      </c>
      <c r="AD205" s="2">
        <f t="shared" si="34"/>
        <v>81.188830306680629</v>
      </c>
      <c r="AE205" s="3">
        <f t="shared" si="35"/>
        <v>81.188830306680615</v>
      </c>
    </row>
    <row r="206" spans="20:31" ht="17.399999999999999" x14ac:dyDescent="0.3">
      <c r="T206" s="6"/>
      <c r="Y206" s="6"/>
      <c r="AB206" s="2">
        <v>201</v>
      </c>
      <c r="AC206" s="2">
        <f t="shared" si="36"/>
        <v>3.5081117965086026</v>
      </c>
      <c r="AD206" s="2">
        <f t="shared" si="34"/>
        <v>81.00304381522389</v>
      </c>
      <c r="AE206" s="3">
        <f t="shared" si="35"/>
        <v>81.00304381522389</v>
      </c>
    </row>
    <row r="207" spans="20:31" ht="17.399999999999999" x14ac:dyDescent="0.3">
      <c r="T207" s="6"/>
      <c r="Y207" s="6"/>
      <c r="AB207" s="2">
        <v>202</v>
      </c>
      <c r="AC207" s="2">
        <f t="shared" si="36"/>
        <v>3.5255650890285457</v>
      </c>
      <c r="AD207" s="2">
        <f t="shared" si="34"/>
        <v>80.808172722788541</v>
      </c>
      <c r="AE207" s="3">
        <f t="shared" si="35"/>
        <v>80.808172722788555</v>
      </c>
    </row>
    <row r="208" spans="20:31" ht="17.399999999999999" x14ac:dyDescent="0.3">
      <c r="T208" s="6"/>
      <c r="Y208" s="6"/>
      <c r="AB208" s="2">
        <v>203</v>
      </c>
      <c r="AC208" s="2">
        <f t="shared" si="36"/>
        <v>3.5430183815484888</v>
      </c>
      <c r="AD208" s="2">
        <f t="shared" si="34"/>
        <v>80.604215792482435</v>
      </c>
      <c r="AE208" s="3">
        <f t="shared" si="35"/>
        <v>80.604215792482464</v>
      </c>
    </row>
    <row r="209" spans="20:31" ht="17.399999999999999" x14ac:dyDescent="0.3">
      <c r="T209" s="6"/>
      <c r="Y209" s="6"/>
      <c r="AB209" s="2">
        <v>204</v>
      </c>
      <c r="AC209" s="2">
        <f t="shared" si="36"/>
        <v>3.5604716740684319</v>
      </c>
      <c r="AD209" s="2">
        <f t="shared" si="34"/>
        <v>80.39117216838207</v>
      </c>
      <c r="AE209" s="3">
        <f t="shared" si="35"/>
        <v>80.391172168382099</v>
      </c>
    </row>
    <row r="210" spans="20:31" ht="17.399999999999999" x14ac:dyDescent="0.3">
      <c r="T210" s="6"/>
      <c r="Y210" s="6"/>
      <c r="AB210" s="2">
        <v>205</v>
      </c>
      <c r="AC210" s="2">
        <f t="shared" si="36"/>
        <v>3.5779249665883754</v>
      </c>
      <c r="AD210" s="2">
        <f t="shared" si="34"/>
        <v>80.169041435344425</v>
      </c>
      <c r="AE210" s="3">
        <f t="shared" si="35"/>
        <v>80.169041435344454</v>
      </c>
    </row>
    <row r="211" spans="20:31" ht="17.399999999999999" x14ac:dyDescent="0.3">
      <c r="T211" s="6"/>
      <c r="Y211" s="6"/>
      <c r="AB211" s="2">
        <v>206</v>
      </c>
      <c r="AC211" s="2">
        <f t="shared" si="36"/>
        <v>3.5953782591083185</v>
      </c>
      <c r="AD211" s="2">
        <f t="shared" si="34"/>
        <v>79.937823681438374</v>
      </c>
      <c r="AE211" s="3">
        <f t="shared" si="35"/>
        <v>79.937823681438417</v>
      </c>
    </row>
    <row r="212" spans="20:31" ht="17.399999999999999" x14ac:dyDescent="0.3">
      <c r="T212" s="6"/>
      <c r="Y212" s="6"/>
      <c r="AB212" s="2">
        <v>207</v>
      </c>
      <c r="AC212" s="2">
        <f t="shared" si="36"/>
        <v>3.6128315516282616</v>
      </c>
      <c r="AD212" s="2">
        <f t="shared" si="34"/>
        <v>79.69751956297722</v>
      </c>
      <c r="AE212" s="3">
        <f t="shared" si="35"/>
        <v>79.697519562977249</v>
      </c>
    </row>
    <row r="213" spans="20:31" ht="17.399999999999999" x14ac:dyDescent="0.3">
      <c r="T213" s="6"/>
      <c r="Y213" s="6"/>
      <c r="AB213" s="2">
        <v>208</v>
      </c>
      <c r="AC213" s="2">
        <f t="shared" si="36"/>
        <v>3.6302848441482056</v>
      </c>
      <c r="AD213" s="2">
        <f t="shared" si="34"/>
        <v>79.448130372131629</v>
      </c>
      <c r="AE213" s="3">
        <f t="shared" si="35"/>
        <v>79.448130372131644</v>
      </c>
    </row>
    <row r="214" spans="20:31" ht="17.399999999999999" x14ac:dyDescent="0.3">
      <c r="T214" s="6"/>
      <c r="Y214" s="6"/>
      <c r="AB214" s="2">
        <v>209</v>
      </c>
      <c r="AC214" s="2">
        <f t="shared" si="36"/>
        <v>3.6477381366681487</v>
      </c>
      <c r="AD214" s="2">
        <f t="shared" si="34"/>
        <v>79.189658107097841</v>
      </c>
      <c r="AE214" s="3">
        <f t="shared" si="35"/>
        <v>79.189658107097856</v>
      </c>
    </row>
    <row r="215" spans="20:31" ht="17.399999999999999" x14ac:dyDescent="0.3">
      <c r="T215" s="6"/>
      <c r="Y215" s="6"/>
      <c r="AB215" s="2">
        <v>210</v>
      </c>
      <c r="AC215" s="2">
        <f t="shared" si="36"/>
        <v>3.6651914291880923</v>
      </c>
      <c r="AD215" s="2">
        <f t="shared" si="34"/>
        <v>78.922105544792146</v>
      </c>
      <c r="AE215" s="3">
        <f t="shared" si="35"/>
        <v>78.92210554479216</v>
      </c>
    </row>
    <row r="216" spans="20:31" ht="17.399999999999999" x14ac:dyDescent="0.3">
      <c r="T216" s="6"/>
      <c r="Y216" s="6"/>
      <c r="AB216" s="2">
        <v>211</v>
      </c>
      <c r="AC216" s="2">
        <f t="shared" si="36"/>
        <v>3.6826447217080354</v>
      </c>
      <c r="AD216" s="2">
        <f t="shared" si="34"/>
        <v>78.645476316038327</v>
      </c>
      <c r="AE216" s="3">
        <f t="shared" si="35"/>
        <v>78.645476316038341</v>
      </c>
    </row>
    <row r="217" spans="20:31" ht="17.399999999999999" x14ac:dyDescent="0.3">
      <c r="T217" s="6"/>
      <c r="Y217" s="6"/>
      <c r="AB217" s="2">
        <v>212</v>
      </c>
      <c r="AC217" s="2">
        <f t="shared" si="36"/>
        <v>3.7000980142279785</v>
      </c>
      <c r="AD217" s="2">
        <f t="shared" si="34"/>
        <v>78.359774983210301</v>
      </c>
      <c r="AE217" s="3">
        <f t="shared" si="35"/>
        <v>78.359774983210301</v>
      </c>
    </row>
    <row r="218" spans="20:31" ht="17.399999999999999" x14ac:dyDescent="0.3">
      <c r="T218" s="6"/>
      <c r="Y218" s="6"/>
      <c r="AB218" s="2">
        <v>213</v>
      </c>
      <c r="AC218" s="2">
        <f t="shared" si="36"/>
        <v>3.717551306747922</v>
      </c>
      <c r="AD218" s="2">
        <f t="shared" si="34"/>
        <v>78.065007120287049</v>
      </c>
      <c r="AE218" s="3">
        <f t="shared" si="35"/>
        <v>78.065007120287063</v>
      </c>
    </row>
    <row r="219" spans="20:31" ht="17.399999999999999" x14ac:dyDescent="0.3">
      <c r="T219" s="6"/>
      <c r="Y219" s="6"/>
      <c r="AB219" s="2">
        <v>214</v>
      </c>
      <c r="AC219" s="2">
        <f t="shared" si="36"/>
        <v>3.7350045992678651</v>
      </c>
      <c r="AD219" s="2">
        <f t="shared" si="34"/>
        <v>77.761179395272066</v>
      </c>
      <c r="AE219" s="3">
        <f t="shared" si="35"/>
        <v>77.761179395272066</v>
      </c>
    </row>
    <row r="220" spans="20:31" ht="17.399999999999999" x14ac:dyDescent="0.3">
      <c r="T220" s="6"/>
      <c r="Y220" s="6"/>
      <c r="AB220" s="2">
        <v>215</v>
      </c>
      <c r="AC220" s="2">
        <f t="shared" si="36"/>
        <v>3.7524578917878082</v>
      </c>
      <c r="AD220" s="2">
        <f t="shared" si="34"/>
        <v>77.448299654923048</v>
      </c>
      <c r="AE220" s="3">
        <f t="shared" si="35"/>
        <v>77.448299654923062</v>
      </c>
    </row>
    <row r="221" spans="20:31" ht="17.399999999999999" x14ac:dyDescent="0.3">
      <c r="T221" s="6"/>
      <c r="Y221" s="6"/>
      <c r="AB221" s="2">
        <v>216</v>
      </c>
      <c r="AC221" s="2">
        <f t="shared" si="36"/>
        <v>3.7699111843077517</v>
      </c>
      <c r="AD221" s="2">
        <f t="shared" si="34"/>
        <v>77.126377011733453</v>
      </c>
      <c r="AE221" s="3">
        <f t="shared" si="35"/>
        <v>77.126377011733467</v>
      </c>
    </row>
    <row r="222" spans="20:31" ht="17.399999999999999" x14ac:dyDescent="0.3">
      <c r="T222" s="6"/>
      <c r="Y222" s="6"/>
      <c r="AB222" s="2">
        <v>217</v>
      </c>
      <c r="AC222" s="2">
        <f t="shared" si="36"/>
        <v>3.7873644768276948</v>
      </c>
      <c r="AD222" s="2">
        <f t="shared" si="34"/>
        <v>76.795421933099163</v>
      </c>
      <c r="AE222" s="3">
        <f t="shared" si="35"/>
        <v>76.795421933099192</v>
      </c>
    </row>
    <row r="223" spans="20:31" ht="17.399999999999999" x14ac:dyDescent="0.3">
      <c r="T223" s="6"/>
      <c r="Y223" s="6"/>
      <c r="AB223" s="2">
        <v>218</v>
      </c>
      <c r="AC223" s="2">
        <f t="shared" si="36"/>
        <v>3.8048177693476379</v>
      </c>
      <c r="AD223" s="2">
        <f t="shared" si="34"/>
        <v>76.455446332599223</v>
      </c>
      <c r="AE223" s="3">
        <f t="shared" si="35"/>
        <v>76.455446332599266</v>
      </c>
    </row>
    <row r="224" spans="20:31" ht="17.399999999999999" x14ac:dyDescent="0.3">
      <c r="T224" s="6"/>
      <c r="Y224" s="6"/>
      <c r="AB224" s="2">
        <v>219</v>
      </c>
      <c r="AC224" s="2">
        <f t="shared" si="36"/>
        <v>3.8222710618675819</v>
      </c>
      <c r="AD224" s="2">
        <f t="shared" si="34"/>
        <v>76.106463663311374</v>
      </c>
      <c r="AE224" s="3">
        <f t="shared" si="35"/>
        <v>76.106463663311402</v>
      </c>
    </row>
    <row r="225" spans="20:31" ht="17.399999999999999" x14ac:dyDescent="0.3">
      <c r="T225" s="6"/>
      <c r="Y225" s="6"/>
      <c r="AB225" s="2">
        <v>220</v>
      </c>
      <c r="AC225" s="2">
        <f t="shared" si="36"/>
        <v>3.839724354387525</v>
      </c>
      <c r="AD225" s="2">
        <f t="shared" si="34"/>
        <v>75.748489013076849</v>
      </c>
      <c r="AE225" s="3">
        <f t="shared" si="35"/>
        <v>75.748489013076863</v>
      </c>
    </row>
    <row r="226" spans="20:31" ht="17.399999999999999" x14ac:dyDescent="0.3">
      <c r="T226" s="6"/>
      <c r="Y226" s="6"/>
      <c r="AB226" s="2">
        <v>221</v>
      </c>
      <c r="AC226" s="2">
        <f t="shared" si="36"/>
        <v>3.8571776469074686</v>
      </c>
      <c r="AD226" s="2">
        <f t="shared" si="34"/>
        <v>75.381539201621649</v>
      </c>
      <c r="AE226" s="3">
        <f t="shared" si="35"/>
        <v>75.381539201621649</v>
      </c>
    </row>
    <row r="227" spans="20:31" ht="17.399999999999999" x14ac:dyDescent="0.3">
      <c r="T227" s="6"/>
      <c r="Y227" s="6"/>
      <c r="AB227" s="2">
        <v>222</v>
      </c>
      <c r="AC227" s="2">
        <f t="shared" si="36"/>
        <v>3.8746309394274117</v>
      </c>
      <c r="AD227" s="2">
        <f t="shared" si="34"/>
        <v>75.005632879433705</v>
      </c>
      <c r="AE227" s="3">
        <f t="shared" si="35"/>
        <v>75.005632879433747</v>
      </c>
    </row>
    <row r="228" spans="20:31" ht="17.399999999999999" x14ac:dyDescent="0.3">
      <c r="T228" s="6"/>
      <c r="Y228" s="6"/>
      <c r="AB228" s="2">
        <v>223</v>
      </c>
      <c r="AC228" s="2">
        <f t="shared" si="36"/>
        <v>3.8920842319473548</v>
      </c>
      <c r="AD228" s="2">
        <f t="shared" si="34"/>
        <v>74.62079062828829</v>
      </c>
      <c r="AE228" s="3">
        <f t="shared" si="35"/>
        <v>74.620790628288319</v>
      </c>
    </row>
    <row r="229" spans="20:31" ht="17.399999999999999" x14ac:dyDescent="0.3">
      <c r="T229" s="6"/>
      <c r="Y229" s="6"/>
      <c r="AB229" s="2">
        <v>224</v>
      </c>
      <c r="AC229" s="2">
        <f t="shared" si="36"/>
        <v>3.9095375244672983</v>
      </c>
      <c r="AD229" s="2">
        <f t="shared" si="34"/>
        <v>74.227035063305181</v>
      </c>
      <c r="AE229" s="3">
        <f t="shared" si="35"/>
        <v>74.227035063305209</v>
      </c>
    </row>
    <row r="230" spans="20:31" ht="17.399999999999999" x14ac:dyDescent="0.3">
      <c r="T230" s="6"/>
      <c r="Y230" s="6"/>
      <c r="AB230" s="2">
        <v>225</v>
      </c>
      <c r="AC230" s="2">
        <f t="shared" si="36"/>
        <v>3.9269908169872414</v>
      </c>
      <c r="AD230" s="2">
        <f t="shared" si="34"/>
        <v>73.824390936414574</v>
      </c>
      <c r="AE230" s="3">
        <f t="shared" si="35"/>
        <v>73.824390936414588</v>
      </c>
    </row>
    <row r="231" spans="20:31" ht="17.399999999999999" x14ac:dyDescent="0.3">
      <c r="T231" s="6"/>
      <c r="Y231" s="6"/>
      <c r="AB231" s="2">
        <v>226</v>
      </c>
      <c r="AC231" s="2">
        <f t="shared" si="36"/>
        <v>3.9444441095071845</v>
      </c>
      <c r="AD231" s="2">
        <f t="shared" si="34"/>
        <v>73.412885241098806</v>
      </c>
      <c r="AE231" s="3">
        <f t="shared" si="35"/>
        <v>73.412885241098834</v>
      </c>
    </row>
    <row r="232" spans="20:31" ht="17.399999999999999" x14ac:dyDescent="0.3">
      <c r="T232" s="6"/>
      <c r="Y232" s="6"/>
      <c r="AB232" s="2">
        <v>227</v>
      </c>
      <c r="AC232" s="2">
        <f t="shared" si="36"/>
        <v>3.9618974020271276</v>
      </c>
      <c r="AD232" s="2">
        <f t="shared" si="34"/>
        <v>72.992547318270624</v>
      </c>
      <c r="AE232" s="3">
        <f t="shared" si="35"/>
        <v>72.992547318270653</v>
      </c>
    </row>
    <row r="233" spans="20:31" ht="17.399999999999999" x14ac:dyDescent="0.3">
      <c r="T233" s="6"/>
      <c r="Y233" s="6"/>
      <c r="AB233" s="2">
        <v>228</v>
      </c>
      <c r="AC233" s="2">
        <f t="shared" si="36"/>
        <v>3.9793506945470711</v>
      </c>
      <c r="AD233" s="2">
        <f t="shared" si="34"/>
        <v>72.563408963138187</v>
      </c>
      <c r="AE233" s="3">
        <f t="shared" si="35"/>
        <v>72.563408963138215</v>
      </c>
    </row>
    <row r="234" spans="20:31" ht="17.399999999999999" x14ac:dyDescent="0.3">
      <c r="T234" s="6"/>
      <c r="Y234" s="6"/>
      <c r="AB234" s="2">
        <v>229</v>
      </c>
      <c r="AC234" s="2">
        <f t="shared" si="36"/>
        <v>3.9968039870670142</v>
      </c>
      <c r="AD234" s="2">
        <f t="shared" si="34"/>
        <v>72.125504532901203</v>
      </c>
      <c r="AE234" s="3">
        <f t="shared" si="35"/>
        <v>72.125504532901246</v>
      </c>
    </row>
    <row r="235" spans="20:31" ht="17.399999999999999" x14ac:dyDescent="0.3">
      <c r="T235" s="6"/>
      <c r="Y235" s="6"/>
      <c r="AB235" s="2">
        <v>230</v>
      </c>
      <c r="AC235" s="2">
        <f t="shared" si="36"/>
        <v>4.0142572795869578</v>
      </c>
      <c r="AD235" s="2">
        <f t="shared" si="34"/>
        <v>71.678871055111642</v>
      </c>
      <c r="AE235" s="3">
        <f t="shared" si="35"/>
        <v>71.678871055111642</v>
      </c>
    </row>
    <row r="236" spans="20:31" ht="17.399999999999999" x14ac:dyDescent="0.3">
      <c r="T236" s="6"/>
      <c r="Y236" s="6"/>
      <c r="AB236" s="2">
        <v>231</v>
      </c>
      <c r="AC236" s="2">
        <f t="shared" si="36"/>
        <v>4.0317105721069018</v>
      </c>
      <c r="AD236" s="2">
        <f t="shared" si="34"/>
        <v>71.223548336526093</v>
      </c>
      <c r="AE236" s="3">
        <f t="shared" si="35"/>
        <v>71.223548336526136</v>
      </c>
    </row>
    <row r="237" spans="20:31" ht="17.399999999999999" x14ac:dyDescent="0.3">
      <c r="T237" s="6"/>
      <c r="Y237" s="6"/>
      <c r="AB237" s="2">
        <v>232</v>
      </c>
      <c r="AC237" s="2">
        <f t="shared" si="36"/>
        <v>4.0491638646268449</v>
      </c>
      <c r="AD237" s="2">
        <f t="shared" si="34"/>
        <v>70.759579072268096</v>
      </c>
      <c r="AE237" s="3">
        <f t="shared" si="35"/>
        <v>70.75957907226811</v>
      </c>
    </row>
    <row r="238" spans="20:31" ht="17.399999999999999" x14ac:dyDescent="0.3">
      <c r="T238" s="6"/>
      <c r="Y238" s="6"/>
      <c r="AB238" s="2">
        <v>233</v>
      </c>
      <c r="AC238" s="2">
        <f t="shared" si="36"/>
        <v>4.066617157146788</v>
      </c>
      <c r="AD238" s="2">
        <f t="shared" si="34"/>
        <v>70.287008955109201</v>
      </c>
      <c r="AE238" s="3">
        <f t="shared" si="35"/>
        <v>70.287008955109201</v>
      </c>
    </row>
    <row r="239" spans="20:31" ht="17.399999999999999" x14ac:dyDescent="0.3">
      <c r="T239" s="6"/>
      <c r="Y239" s="6"/>
      <c r="AB239" s="2">
        <v>234</v>
      </c>
      <c r="AC239" s="2">
        <f t="shared" si="36"/>
        <v>4.0840704496667311</v>
      </c>
      <c r="AD239" s="2">
        <f t="shared" si="34"/>
        <v>69.805886784672381</v>
      </c>
      <c r="AE239" s="3">
        <f t="shared" si="35"/>
        <v>69.80588678467241</v>
      </c>
    </row>
    <row r="240" spans="20:31" ht="17.399999999999999" x14ac:dyDescent="0.3">
      <c r="T240" s="6"/>
      <c r="Y240" s="6"/>
      <c r="AB240" s="2">
        <v>235</v>
      </c>
      <c r="AC240" s="2">
        <f t="shared" si="36"/>
        <v>4.1015237421866741</v>
      </c>
      <c r="AD240" s="2">
        <f t="shared" si="34"/>
        <v>69.316264576351131</v>
      </c>
      <c r="AE240" s="3">
        <f t="shared" si="35"/>
        <v>69.316264576351159</v>
      </c>
    </row>
    <row r="241" spans="20:31" ht="17.399999999999999" x14ac:dyDescent="0.3">
      <c r="T241" s="6"/>
      <c r="Y241" s="6"/>
      <c r="AB241" s="2">
        <v>236</v>
      </c>
      <c r="AC241" s="2">
        <f t="shared" si="36"/>
        <v>4.1189770347066172</v>
      </c>
      <c r="AD241" s="2">
        <f t="shared" si="34"/>
        <v>68.81819766973102</v>
      </c>
      <c r="AE241" s="3">
        <f t="shared" si="35"/>
        <v>68.818197669731035</v>
      </c>
    </row>
    <row r="242" spans="20:31" ht="17.399999999999999" x14ac:dyDescent="0.3">
      <c r="T242" s="6"/>
      <c r="Y242" s="6"/>
      <c r="AB242" s="2">
        <v>237</v>
      </c>
      <c r="AC242" s="2">
        <f t="shared" si="36"/>
        <v>4.1364303272265612</v>
      </c>
      <c r="AD242" s="2">
        <f t="shared" si="34"/>
        <v>68.311744836293997</v>
      </c>
      <c r="AE242" s="3">
        <f t="shared" si="35"/>
        <v>68.311744836293997</v>
      </c>
    </row>
    <row r="243" spans="20:31" ht="17.399999999999999" x14ac:dyDescent="0.3">
      <c r="T243" s="6"/>
      <c r="Y243" s="6"/>
      <c r="AB243" s="2">
        <v>238</v>
      </c>
      <c r="AC243" s="2">
        <f t="shared" si="36"/>
        <v>4.1538836197465043</v>
      </c>
      <c r="AD243" s="2">
        <f t="shared" si="34"/>
        <v>67.796968386177838</v>
      </c>
      <c r="AE243" s="3">
        <f t="shared" si="35"/>
        <v>67.79696838617788</v>
      </c>
    </row>
    <row r="244" spans="20:31" ht="17.399999999999999" x14ac:dyDescent="0.3">
      <c r="T244" s="6"/>
      <c r="Y244" s="6"/>
      <c r="AB244" s="2">
        <v>239</v>
      </c>
      <c r="AC244" s="2">
        <f t="shared" si="36"/>
        <v>4.1713369122664474</v>
      </c>
      <c r="AD244" s="2">
        <f t="shared" si="34"/>
        <v>67.273934273757604</v>
      </c>
      <c r="AE244" s="3">
        <f t="shared" si="35"/>
        <v>67.273934273757604</v>
      </c>
    </row>
    <row r="245" spans="20:31" ht="17.399999999999999" x14ac:dyDescent="0.3">
      <c r="T245" s="6"/>
      <c r="Y245" s="6"/>
      <c r="AB245" s="2">
        <v>240</v>
      </c>
      <c r="AC245" s="2">
        <f t="shared" si="36"/>
        <v>4.1887902047863905</v>
      </c>
      <c r="AD245" s="2">
        <f t="shared" si="34"/>
        <v>66.742712201809184</v>
      </c>
      <c r="AE245" s="3">
        <f t="shared" si="35"/>
        <v>66.742712201809212</v>
      </c>
    </row>
    <row r="246" spans="20:31" ht="17.399999999999999" x14ac:dyDescent="0.3">
      <c r="T246" s="6"/>
      <c r="Y246" s="6"/>
      <c r="AB246" s="2">
        <v>241</v>
      </c>
      <c r="AC246" s="2">
        <f t="shared" si="36"/>
        <v>4.2062434973063345</v>
      </c>
      <c r="AD246" s="2">
        <f t="shared" si="34"/>
        <v>66.203375724011138</v>
      </c>
      <c r="AE246" s="3">
        <f t="shared" si="35"/>
        <v>66.203375724011167</v>
      </c>
    </row>
    <row r="247" spans="20:31" ht="17.399999999999999" x14ac:dyDescent="0.3">
      <c r="T247" s="6"/>
      <c r="Y247" s="6"/>
      <c r="AB247" s="2">
        <v>242</v>
      </c>
      <c r="AC247" s="2">
        <f t="shared" si="36"/>
        <v>4.2236967898262776</v>
      </c>
      <c r="AD247" s="2">
        <f t="shared" si="34"/>
        <v>65.656002345534318</v>
      </c>
      <c r="AE247" s="3">
        <f t="shared" si="35"/>
        <v>65.656002345534318</v>
      </c>
    </row>
    <row r="248" spans="20:31" ht="17.399999999999999" x14ac:dyDescent="0.3">
      <c r="T248" s="6"/>
      <c r="Y248" s="6"/>
      <c r="AB248" s="2">
        <v>243</v>
      </c>
      <c r="AC248" s="2">
        <f t="shared" si="36"/>
        <v>4.2411500823462207</v>
      </c>
      <c r="AD248" s="2">
        <f t="shared" si="34"/>
        <v>65.100673621465887</v>
      </c>
      <c r="AE248" s="3">
        <f t="shared" si="35"/>
        <v>65.100673621465916</v>
      </c>
    </row>
    <row r="249" spans="20:31" ht="17.399999999999999" x14ac:dyDescent="0.3">
      <c r="T249" s="6"/>
      <c r="Y249" s="6"/>
      <c r="AB249" s="2">
        <v>244</v>
      </c>
      <c r="AC249" s="2">
        <f t="shared" si="36"/>
        <v>4.2586033748661638</v>
      </c>
      <c r="AD249" s="2">
        <f t="shared" si="34"/>
        <v>64.537475252811092</v>
      </c>
      <c r="AE249" s="3">
        <f t="shared" si="35"/>
        <v>64.53747525281112</v>
      </c>
    </row>
    <row r="250" spans="20:31" ht="17.399999999999999" x14ac:dyDescent="0.3">
      <c r="T250" s="6"/>
      <c r="Y250" s="6"/>
      <c r="AB250" s="2">
        <v>245</v>
      </c>
      <c r="AC250" s="2">
        <f t="shared" si="36"/>
        <v>4.2760566673861069</v>
      </c>
      <c r="AD250" s="2">
        <f t="shared" si="34"/>
        <v>63.966497179811419</v>
      </c>
      <c r="AE250" s="3">
        <f t="shared" si="35"/>
        <v>63.966497179811419</v>
      </c>
    </row>
    <row r="251" spans="20:31" ht="17.399999999999999" x14ac:dyDescent="0.3">
      <c r="T251" s="6"/>
      <c r="Y251" s="6"/>
      <c r="AB251" s="2">
        <v>246</v>
      </c>
      <c r="AC251" s="2">
        <f t="shared" si="36"/>
        <v>4.2935099599060509</v>
      </c>
      <c r="AD251" s="2">
        <f t="shared" si="34"/>
        <v>63.38783367231833</v>
      </c>
      <c r="AE251" s="3">
        <f t="shared" si="35"/>
        <v>63.387833672318351</v>
      </c>
    </row>
    <row r="252" spans="20:31" ht="17.399999999999999" x14ac:dyDescent="0.3">
      <c r="T252" s="6"/>
      <c r="Y252" s="6"/>
      <c r="AB252" s="2">
        <v>247</v>
      </c>
      <c r="AC252" s="2">
        <f t="shared" si="36"/>
        <v>4.310963252425994</v>
      </c>
      <c r="AD252" s="2">
        <f t="shared" si="34"/>
        <v>62.801583416958856</v>
      </c>
      <c r="AE252" s="3">
        <f t="shared" si="35"/>
        <v>62.80158341695887</v>
      </c>
    </row>
    <row r="253" spans="20:31" ht="17.399999999999999" x14ac:dyDescent="0.3">
      <c r="T253" s="6"/>
      <c r="Y253" s="6"/>
      <c r="AB253" s="2">
        <v>248</v>
      </c>
      <c r="AC253" s="2">
        <f t="shared" si="36"/>
        <v>4.3284165449459371</v>
      </c>
      <c r="AD253" s="2">
        <f t="shared" si="34"/>
        <v>62.207849600828453</v>
      </c>
      <c r="AE253" s="3">
        <f t="shared" si="35"/>
        <v>62.207849600828503</v>
      </c>
    </row>
    <row r="254" spans="20:31" ht="17.399999999999999" x14ac:dyDescent="0.3">
      <c r="T254" s="6"/>
      <c r="Y254" s="6"/>
      <c r="AB254" s="2">
        <v>249</v>
      </c>
      <c r="AC254" s="2">
        <f t="shared" si="36"/>
        <v>4.3458698374658802</v>
      </c>
      <c r="AD254" s="2">
        <f t="shared" si="34"/>
        <v>61.606739991449558</v>
      </c>
      <c r="AE254" s="3">
        <f t="shared" si="35"/>
        <v>61.606739991449594</v>
      </c>
    </row>
    <row r="255" spans="20:31" ht="17.399999999999999" x14ac:dyDescent="0.3">
      <c r="T255" s="6"/>
      <c r="Y255" s="6"/>
      <c r="AB255" s="2">
        <v>250</v>
      </c>
      <c r="AC255" s="2">
        <f t="shared" si="36"/>
        <v>4.3633231299858233</v>
      </c>
      <c r="AD255" s="2">
        <f t="shared" si="34"/>
        <v>60.998367012732302</v>
      </c>
      <c r="AE255" s="3">
        <f t="shared" si="35"/>
        <v>60.998367012732324</v>
      </c>
    </row>
    <row r="256" spans="20:31" ht="17.399999999999999" x14ac:dyDescent="0.3">
      <c r="T256" s="6"/>
      <c r="Y256" s="6"/>
      <c r="AB256" s="2">
        <v>251</v>
      </c>
      <c r="AC256" s="2">
        <f t="shared" si="36"/>
        <v>4.3807764225057673</v>
      </c>
      <c r="AD256" s="2">
        <f t="shared" si="34"/>
        <v>60.382847816678904</v>
      </c>
      <c r="AE256" s="3">
        <f t="shared" si="35"/>
        <v>60.382847816678918</v>
      </c>
    </row>
    <row r="257" spans="20:31" ht="17.399999999999999" x14ac:dyDescent="0.3">
      <c r="T257" s="6"/>
      <c r="Y257" s="6"/>
      <c r="AB257" s="2">
        <v>252</v>
      </c>
      <c r="AC257" s="2">
        <f t="shared" si="36"/>
        <v>4.3982297150257104</v>
      </c>
      <c r="AD257" s="2">
        <f t="shared" si="34"/>
        <v>59.760304350575225</v>
      </c>
      <c r="AE257" s="3">
        <f t="shared" si="35"/>
        <v>59.760304350575232</v>
      </c>
    </row>
    <row r="258" spans="20:31" ht="17.399999999999999" x14ac:dyDescent="0.3">
      <c r="T258" s="6"/>
      <c r="Y258" s="6"/>
      <c r="AB258" s="2">
        <v>253</v>
      </c>
      <c r="AC258" s="2">
        <f t="shared" si="36"/>
        <v>4.4156830075456535</v>
      </c>
      <c r="AD258" s="2">
        <f t="shared" si="34"/>
        <v>59.130863419416983</v>
      </c>
      <c r="AE258" s="3">
        <f t="shared" si="35"/>
        <v>59.130863419416997</v>
      </c>
    </row>
    <row r="259" spans="20:31" ht="17.399999999999999" x14ac:dyDescent="0.3">
      <c r="T259" s="6"/>
      <c r="Y259" s="6"/>
      <c r="AB259" s="2">
        <v>254</v>
      </c>
      <c r="AC259" s="2">
        <f t="shared" si="36"/>
        <v>4.4331363000655974</v>
      </c>
      <c r="AD259" s="2">
        <f t="shared" si="34"/>
        <v>58.494656743324562</v>
      </c>
      <c r="AE259" s="3">
        <f t="shared" si="35"/>
        <v>58.49465674332459</v>
      </c>
    </row>
    <row r="260" spans="20:31" ht="17.399999999999999" x14ac:dyDescent="0.3">
      <c r="T260" s="6"/>
      <c r="Y260" s="6"/>
      <c r="AB260" s="2">
        <v>255</v>
      </c>
      <c r="AC260" s="2">
        <f t="shared" si="36"/>
        <v>4.4505895925855405</v>
      </c>
      <c r="AD260" s="2">
        <f t="shared" si="34"/>
        <v>57.851821009705432</v>
      </c>
      <c r="AE260" s="3">
        <f t="shared" si="35"/>
        <v>57.851821009705446</v>
      </c>
    </row>
    <row r="261" spans="20:31" ht="17.399999999999999" x14ac:dyDescent="0.3">
      <c r="T261" s="6"/>
      <c r="Y261" s="6"/>
      <c r="AB261" s="2">
        <v>256</v>
      </c>
      <c r="AC261" s="2">
        <f t="shared" si="36"/>
        <v>4.4680428851054836</v>
      </c>
      <c r="AD261" s="2">
        <f t="shared" ref="AD261:AD324" si="37">$C$6*(SQRT((1+(1/$C$9))^2-($C$10/$C$9)^2)-COS(AC261)-(1/$C$9)*SQRT(1-($C$9*SIN(AC261)-$C$10)^2))</f>
        <v>57.202497919930551</v>
      </c>
      <c r="AE261" s="3">
        <f t="shared" ref="AE261:AE324" si="38">$C$6*((1-COS(AC261))+(1/$C$9)*(1-SQRT(1-$C$9^2*SIN(AC261)^2)))</f>
        <v>57.202497919930572</v>
      </c>
    </row>
    <row r="262" spans="20:31" ht="17.399999999999999" x14ac:dyDescent="0.3">
      <c r="T262" s="6"/>
      <c r="Y262" s="6"/>
      <c r="AB262" s="2">
        <v>257</v>
      </c>
      <c r="AC262" s="2">
        <f t="shared" ref="AC262:AC325" si="39">AB262*PI()/180</f>
        <v>4.4854961776254267</v>
      </c>
      <c r="AD262" s="2">
        <f t="shared" si="37"/>
        <v>56.546834230300298</v>
      </c>
      <c r="AE262" s="3">
        <f t="shared" si="38"/>
        <v>56.54683423030032</v>
      </c>
    </row>
    <row r="263" spans="20:31" ht="17.399999999999999" x14ac:dyDescent="0.3">
      <c r="T263" s="6"/>
      <c r="Y263" s="6"/>
      <c r="AB263" s="2">
        <v>258</v>
      </c>
      <c r="AC263" s="2">
        <f t="shared" si="39"/>
        <v>4.5029494701453698</v>
      </c>
      <c r="AD263" s="2">
        <f t="shared" si="37"/>
        <v>55.884981787083234</v>
      </c>
      <c r="AE263" s="3">
        <f t="shared" si="38"/>
        <v>55.884981787083269</v>
      </c>
    </row>
    <row r="264" spans="20:31" ht="17.399999999999999" x14ac:dyDescent="0.3">
      <c r="T264" s="6"/>
      <c r="Y264" s="6"/>
      <c r="AB264" s="2">
        <v>259</v>
      </c>
      <c r="AC264" s="2">
        <f t="shared" si="39"/>
        <v>4.5204027626653129</v>
      </c>
      <c r="AD264" s="2">
        <f t="shared" si="37"/>
        <v>55.217097555422157</v>
      </c>
      <c r="AE264" s="3">
        <f t="shared" si="38"/>
        <v>55.217097555422178</v>
      </c>
    </row>
    <row r="265" spans="20:31" ht="17.399999999999999" x14ac:dyDescent="0.3">
      <c r="T265" s="6"/>
      <c r="Y265" s="6"/>
      <c r="AB265" s="2">
        <v>260</v>
      </c>
      <c r="AC265" s="2">
        <f t="shared" si="39"/>
        <v>4.5378560551852569</v>
      </c>
      <c r="AD265" s="2">
        <f t="shared" si="37"/>
        <v>54.543343641912465</v>
      </c>
      <c r="AE265" s="3">
        <f t="shared" si="38"/>
        <v>54.543343641912486</v>
      </c>
    </row>
    <row r="266" spans="20:31" ht="17.399999999999999" x14ac:dyDescent="0.3">
      <c r="T266" s="6"/>
      <c r="Y266" s="6"/>
      <c r="AB266" s="2">
        <v>261</v>
      </c>
      <c r="AC266" s="2">
        <f t="shared" si="39"/>
        <v>4.5553093477052</v>
      </c>
      <c r="AD266" s="2">
        <f t="shared" si="37"/>
        <v>53.863887310670165</v>
      </c>
      <c r="AE266" s="3">
        <f t="shared" si="38"/>
        <v>53.863887310670187</v>
      </c>
    </row>
    <row r="267" spans="20:31" ht="17.399999999999999" x14ac:dyDescent="0.3">
      <c r="T267" s="6"/>
      <c r="Y267" s="6"/>
      <c r="AB267" s="2">
        <v>262</v>
      </c>
      <c r="AC267" s="2">
        <f t="shared" si="39"/>
        <v>4.572762640225144</v>
      </c>
      <c r="AD267" s="2">
        <f t="shared" si="37"/>
        <v>53.178900992718908</v>
      </c>
      <c r="AE267" s="3">
        <f t="shared" si="38"/>
        <v>53.178900992718937</v>
      </c>
    </row>
    <row r="268" spans="20:31" ht="17.399999999999999" x14ac:dyDescent="0.3">
      <c r="T268" s="6"/>
      <c r="Y268" s="6"/>
      <c r="AB268" s="2">
        <v>263</v>
      </c>
      <c r="AC268" s="2">
        <f t="shared" si="39"/>
        <v>4.5902159327450871</v>
      </c>
      <c r="AD268" s="2">
        <f t="shared" si="37"/>
        <v>52.48856228854045</v>
      </c>
      <c r="AE268" s="3">
        <f t="shared" si="38"/>
        <v>52.488562288540464</v>
      </c>
    </row>
    <row r="269" spans="20:31" ht="17.399999999999999" x14ac:dyDescent="0.3">
      <c r="T269" s="6"/>
      <c r="Y269" s="6"/>
      <c r="AB269" s="2">
        <v>264</v>
      </c>
      <c r="AC269" s="2">
        <f t="shared" si="39"/>
        <v>4.6076692252650302</v>
      </c>
      <c r="AD269" s="2">
        <f t="shared" si="37"/>
        <v>51.793053963645249</v>
      </c>
      <c r="AE269" s="3">
        <f t="shared" si="38"/>
        <v>51.793053963645249</v>
      </c>
    </row>
    <row r="270" spans="20:31" ht="17.399999999999999" x14ac:dyDescent="0.3">
      <c r="T270" s="6"/>
      <c r="Y270" s="6"/>
      <c r="AB270" s="2">
        <v>265</v>
      </c>
      <c r="AC270" s="2">
        <f t="shared" si="39"/>
        <v>4.6251225177849733</v>
      </c>
      <c r="AD270" s="2">
        <f t="shared" si="37"/>
        <v>51.092563937037525</v>
      </c>
      <c r="AE270" s="3">
        <f t="shared" si="38"/>
        <v>51.092563937037546</v>
      </c>
    </row>
    <row r="271" spans="20:31" ht="17.399999999999999" x14ac:dyDescent="0.3">
      <c r="T271" s="6"/>
      <c r="Y271" s="6"/>
      <c r="AB271" s="2">
        <v>266</v>
      </c>
      <c r="AC271" s="2">
        <f t="shared" si="39"/>
        <v>4.6425758103049164</v>
      </c>
      <c r="AD271" s="2">
        <f t="shared" si="37"/>
        <v>50.387285262462633</v>
      </c>
      <c r="AE271" s="3">
        <f t="shared" si="38"/>
        <v>50.387285262462655</v>
      </c>
    </row>
    <row r="272" spans="20:31" ht="17.399999999999999" x14ac:dyDescent="0.3">
      <c r="T272" s="6"/>
      <c r="Y272" s="6"/>
      <c r="AB272" s="2">
        <v>267</v>
      </c>
      <c r="AC272" s="2">
        <f t="shared" si="39"/>
        <v>4.6600291028248595</v>
      </c>
      <c r="AD272" s="2">
        <f t="shared" si="37"/>
        <v>49.677416102342136</v>
      </c>
      <c r="AE272" s="3">
        <f t="shared" si="38"/>
        <v>49.677416102342143</v>
      </c>
    </row>
    <row r="273" spans="20:31" ht="17.399999999999999" x14ac:dyDescent="0.3">
      <c r="T273" s="6"/>
      <c r="Y273" s="6"/>
      <c r="AB273" s="2">
        <v>268</v>
      </c>
      <c r="AC273" s="2">
        <f t="shared" si="39"/>
        <v>4.6774823953448026</v>
      </c>
      <c r="AD273" s="2">
        <f t="shared" si="37"/>
        <v>48.963159694318563</v>
      </c>
      <c r="AE273" s="3">
        <f t="shared" si="38"/>
        <v>48.96315969431857</v>
      </c>
    </row>
    <row r="274" spans="20:31" ht="17.399999999999999" x14ac:dyDescent="0.3">
      <c r="T274" s="6"/>
      <c r="Y274" s="6"/>
      <c r="AB274" s="2">
        <v>269</v>
      </c>
      <c r="AC274" s="2">
        <f t="shared" si="39"/>
        <v>4.6949356878647466</v>
      </c>
      <c r="AD274" s="2">
        <f t="shared" si="37"/>
        <v>48.244724310349184</v>
      </c>
      <c r="AE274" s="3">
        <f t="shared" si="38"/>
        <v>48.244724310349213</v>
      </c>
    </row>
    <row r="275" spans="20:31" ht="17.399999999999999" x14ac:dyDescent="0.3">
      <c r="T275" s="6"/>
      <c r="Y275" s="6"/>
      <c r="AB275" s="2">
        <v>270</v>
      </c>
      <c r="AC275" s="2">
        <f t="shared" si="39"/>
        <v>4.7123889803846897</v>
      </c>
      <c r="AD275" s="2">
        <f t="shared" si="37"/>
        <v>47.522323208305785</v>
      </c>
      <c r="AE275" s="3">
        <f t="shared" si="38"/>
        <v>47.522323208305821</v>
      </c>
    </row>
    <row r="276" spans="20:31" ht="17.399999999999999" x14ac:dyDescent="0.3">
      <c r="T276" s="6"/>
      <c r="Y276" s="6"/>
      <c r="AB276" s="2">
        <v>271</v>
      </c>
      <c r="AC276" s="2">
        <f t="shared" si="39"/>
        <v>4.7298422729046328</v>
      </c>
      <c r="AD276" s="2">
        <f t="shared" si="37"/>
        <v>46.796174576054661</v>
      </c>
      <c r="AE276" s="3">
        <f t="shared" si="38"/>
        <v>46.796174576054696</v>
      </c>
    </row>
    <row r="277" spans="20:31" ht="17.399999999999999" x14ac:dyDescent="0.3">
      <c r="T277" s="6"/>
      <c r="Y277" s="6"/>
      <c r="AB277" s="2">
        <v>272</v>
      </c>
      <c r="AC277" s="2">
        <f t="shared" si="39"/>
        <v>4.7472955654245768</v>
      </c>
      <c r="AD277" s="2">
        <f t="shared" si="37"/>
        <v>46.066501468010927</v>
      </c>
      <c r="AE277" s="3">
        <f t="shared" si="38"/>
        <v>46.066501468010948</v>
      </c>
    </row>
    <row r="278" spans="20:31" ht="17.399999999999999" x14ac:dyDescent="0.3">
      <c r="T278" s="6"/>
      <c r="Y278" s="6"/>
      <c r="AB278" s="2">
        <v>273</v>
      </c>
      <c r="AC278" s="2">
        <f t="shared" si="39"/>
        <v>4.7647488579445199</v>
      </c>
      <c r="AD278" s="2">
        <f t="shared" si="37"/>
        <v>45.333531734177768</v>
      </c>
      <c r="AE278" s="3">
        <f t="shared" si="38"/>
        <v>45.333531734177775</v>
      </c>
    </row>
    <row r="279" spans="20:31" ht="17.399999999999999" x14ac:dyDescent="0.3">
      <c r="T279" s="6"/>
      <c r="Y279" s="6"/>
      <c r="AB279" s="2">
        <v>274</v>
      </c>
      <c r="AC279" s="2">
        <f t="shared" si="39"/>
        <v>4.782202150464463</v>
      </c>
      <c r="AD279" s="2">
        <f t="shared" si="37"/>
        <v>44.597497941700205</v>
      </c>
      <c r="AE279" s="3">
        <f t="shared" si="38"/>
        <v>44.597497941700247</v>
      </c>
    </row>
    <row r="280" spans="20:31" ht="17.399999999999999" x14ac:dyDescent="0.3">
      <c r="T280" s="6"/>
      <c r="Y280" s="6"/>
      <c r="AB280" s="2">
        <v>275</v>
      </c>
      <c r="AC280" s="2">
        <f t="shared" si="39"/>
        <v>4.7996554429844061</v>
      </c>
      <c r="AD280" s="2">
        <f t="shared" si="37"/>
        <v>43.858637288981903</v>
      </c>
      <c r="AE280" s="3">
        <f t="shared" si="38"/>
        <v>43.858637288981932</v>
      </c>
    </row>
    <row r="281" spans="20:31" ht="17.399999999999999" x14ac:dyDescent="0.3">
      <c r="T281" s="6"/>
      <c r="Y281" s="6"/>
      <c r="AB281" s="2">
        <v>276</v>
      </c>
      <c r="AC281" s="2">
        <f t="shared" si="39"/>
        <v>4.8171087355043491</v>
      </c>
      <c r="AD281" s="2">
        <f t="shared" si="37"/>
        <v>43.117191512430026</v>
      </c>
      <c r="AE281" s="3">
        <f t="shared" si="38"/>
        <v>43.11719151243004</v>
      </c>
    </row>
    <row r="282" spans="20:31" ht="17.399999999999999" x14ac:dyDescent="0.3">
      <c r="T282" s="6"/>
      <c r="Y282" s="6"/>
      <c r="AB282" s="2">
        <v>277</v>
      </c>
      <c r="AC282" s="2">
        <f t="shared" si="39"/>
        <v>4.8345620280242931</v>
      </c>
      <c r="AD282" s="2">
        <f t="shared" si="37"/>
        <v>42.37340678591319</v>
      </c>
      <c r="AE282" s="3">
        <f t="shared" si="38"/>
        <v>42.373406785913232</v>
      </c>
    </row>
    <row r="283" spans="20:31" ht="17.399999999999999" x14ac:dyDescent="0.3">
      <c r="T283" s="6"/>
      <c r="Y283" s="6"/>
      <c r="AB283" s="2">
        <v>278</v>
      </c>
      <c r="AC283" s="2">
        <f t="shared" si="39"/>
        <v>4.8520153205442362</v>
      </c>
      <c r="AD283" s="2">
        <f t="shared" si="37"/>
        <v>41.627533613033499</v>
      </c>
      <c r="AE283" s="3">
        <f t="shared" si="38"/>
        <v>41.627533613033528</v>
      </c>
    </row>
    <row r="284" spans="20:31" ht="17.399999999999999" x14ac:dyDescent="0.3">
      <c r="T284" s="6"/>
      <c r="Y284" s="6"/>
      <c r="AB284" s="2">
        <v>279</v>
      </c>
      <c r="AC284" s="2">
        <f t="shared" si="39"/>
        <v>4.8694686130641793</v>
      </c>
      <c r="AD284" s="2">
        <f t="shared" si="37"/>
        <v>40.879826712331017</v>
      </c>
      <c r="AE284" s="3">
        <f t="shared" si="38"/>
        <v>40.879826712331024</v>
      </c>
    </row>
    <row r="285" spans="20:31" ht="17.399999999999999" x14ac:dyDescent="0.3">
      <c r="T285" s="6"/>
      <c r="Y285" s="6"/>
      <c r="AB285" s="2">
        <v>280</v>
      </c>
      <c r="AC285" s="2">
        <f t="shared" si="39"/>
        <v>4.8869219055841224</v>
      </c>
      <c r="AD285" s="2">
        <f t="shared" si="37"/>
        <v>40.130544895557271</v>
      </c>
      <c r="AE285" s="3">
        <f t="shared" si="38"/>
        <v>40.130544895557286</v>
      </c>
    </row>
    <row r="286" spans="20:31" ht="17.399999999999999" x14ac:dyDescent="0.3">
      <c r="T286" s="6"/>
      <c r="Y286" s="6"/>
      <c r="AB286" s="2">
        <v>281</v>
      </c>
      <c r="AC286" s="2">
        <f t="shared" si="39"/>
        <v>4.9043751981040655</v>
      </c>
      <c r="AD286" s="2">
        <f t="shared" si="37"/>
        <v>39.379950939168936</v>
      </c>
      <c r="AE286" s="3">
        <f t="shared" si="38"/>
        <v>39.379950939168957</v>
      </c>
    </row>
    <row r="287" spans="20:31" ht="17.399999999999999" x14ac:dyDescent="0.3">
      <c r="T287" s="6"/>
      <c r="Y287" s="6"/>
      <c r="AB287" s="2">
        <v>282</v>
      </c>
      <c r="AC287" s="2">
        <f t="shared" si="39"/>
        <v>4.9218284906240086</v>
      </c>
      <c r="AD287" s="2">
        <f t="shared" si="37"/>
        <v>38.628311449209221</v>
      </c>
      <c r="AE287" s="3">
        <f t="shared" si="38"/>
        <v>38.628311449209249</v>
      </c>
    </row>
    <row r="288" spans="20:31" ht="17.399999999999999" x14ac:dyDescent="0.3">
      <c r="T288" s="6"/>
      <c r="Y288" s="6"/>
      <c r="AB288" s="2">
        <v>283</v>
      </c>
      <c r="AC288" s="2">
        <f t="shared" si="39"/>
        <v>4.9392817831439526</v>
      </c>
      <c r="AD288" s="2">
        <f t="shared" si="37"/>
        <v>37.875896719759481</v>
      </c>
      <c r="AE288" s="3">
        <f t="shared" si="38"/>
        <v>37.875896719759517</v>
      </c>
    </row>
    <row r="289" spans="20:31" ht="17.399999999999999" x14ac:dyDescent="0.3">
      <c r="T289" s="6"/>
      <c r="Y289" s="6"/>
      <c r="AB289" s="2">
        <v>284</v>
      </c>
      <c r="AC289" s="2">
        <f t="shared" si="39"/>
        <v>4.9567350756638957</v>
      </c>
      <c r="AD289" s="2">
        <f t="shared" si="37"/>
        <v>37.122980585158125</v>
      </c>
      <c r="AE289" s="3">
        <f t="shared" si="38"/>
        <v>37.12298058515816</v>
      </c>
    </row>
    <row r="290" spans="20:31" ht="17.399999999999999" x14ac:dyDescent="0.3">
      <c r="T290" s="6"/>
      <c r="Y290" s="6"/>
      <c r="AB290" s="2">
        <v>285</v>
      </c>
      <c r="AC290" s="2">
        <f t="shared" si="39"/>
        <v>4.9741883681838397</v>
      </c>
      <c r="AD290" s="2">
        <f t="shared" si="37"/>
        <v>36.369840266196192</v>
      </c>
      <c r="AE290" s="3">
        <f t="shared" si="38"/>
        <v>36.369840266196199</v>
      </c>
    </row>
    <row r="291" spans="20:31" ht="17.399999999999999" x14ac:dyDescent="0.3">
      <c r="T291" s="6"/>
      <c r="Y291" s="6"/>
      <c r="AB291" s="2">
        <v>286</v>
      </c>
      <c r="AC291" s="2">
        <f t="shared" si="39"/>
        <v>4.9916416607037828</v>
      </c>
      <c r="AD291" s="2">
        <f t="shared" si="37"/>
        <v>35.616756210513635</v>
      </c>
      <c r="AE291" s="3">
        <f t="shared" si="38"/>
        <v>35.61675621051365</v>
      </c>
    </row>
    <row r="292" spans="20:31" ht="17.399999999999999" x14ac:dyDescent="0.3">
      <c r="T292" s="6"/>
      <c r="Y292" s="6"/>
      <c r="AB292" s="2">
        <v>287</v>
      </c>
      <c r="AC292" s="2">
        <f t="shared" si="39"/>
        <v>5.0090949532237259</v>
      </c>
      <c r="AD292" s="2">
        <f t="shared" si="37"/>
        <v>34.864011927429836</v>
      </c>
      <c r="AE292" s="3">
        <f t="shared" si="38"/>
        <v>34.864011927429821</v>
      </c>
    </row>
    <row r="293" spans="20:31" ht="17.399999999999999" x14ac:dyDescent="0.3">
      <c r="T293" s="6"/>
      <c r="Y293" s="6"/>
      <c r="AB293" s="2">
        <v>288</v>
      </c>
      <c r="AC293" s="2">
        <f t="shared" si="39"/>
        <v>5.026548245743669</v>
      </c>
      <c r="AD293" s="2">
        <f t="shared" si="37"/>
        <v>34.111893817454586</v>
      </c>
      <c r="AE293" s="3">
        <f t="shared" si="38"/>
        <v>34.111893817454607</v>
      </c>
    </row>
    <row r="294" spans="20:31" ht="17.399999999999999" x14ac:dyDescent="0.3">
      <c r="T294" s="6"/>
      <c r="Y294" s="6"/>
      <c r="AB294" s="2">
        <v>289</v>
      </c>
      <c r="AC294" s="2">
        <f t="shared" si="39"/>
        <v>5.0440015382636121</v>
      </c>
      <c r="AD294" s="2">
        <f t="shared" si="37"/>
        <v>33.360690996734917</v>
      </c>
      <c r="AE294" s="3">
        <f t="shared" si="38"/>
        <v>33.360690996734931</v>
      </c>
    </row>
    <row r="295" spans="20:31" ht="17.399999999999999" x14ac:dyDescent="0.3">
      <c r="T295" s="6"/>
      <c r="Y295" s="6"/>
      <c r="AB295" s="2">
        <v>290</v>
      </c>
      <c r="AC295" s="2">
        <f t="shared" si="39"/>
        <v>5.0614548307835552</v>
      </c>
      <c r="AD295" s="2">
        <f t="shared" si="37"/>
        <v>32.610695116701784</v>
      </c>
      <c r="AE295" s="3">
        <f t="shared" si="38"/>
        <v>32.610695116701812</v>
      </c>
    </row>
    <row r="296" spans="20:31" ht="17.399999999999999" x14ac:dyDescent="0.3">
      <c r="T296" s="6"/>
      <c r="Y296" s="6"/>
      <c r="AB296" s="2">
        <v>291</v>
      </c>
      <c r="AC296" s="2">
        <f t="shared" si="39"/>
        <v>5.0789081233034983</v>
      </c>
      <c r="AD296" s="2">
        <f t="shared" si="37"/>
        <v>31.862200179189674</v>
      </c>
      <c r="AE296" s="3">
        <f t="shared" si="38"/>
        <v>31.862200179189685</v>
      </c>
    </row>
    <row r="297" spans="20:31" ht="17.399999999999999" x14ac:dyDescent="0.3">
      <c r="T297" s="6"/>
      <c r="Y297" s="6"/>
      <c r="AB297" s="2">
        <v>292</v>
      </c>
      <c r="AC297" s="2">
        <f t="shared" si="39"/>
        <v>5.0963614158234423</v>
      </c>
      <c r="AD297" s="2">
        <f t="shared" si="37"/>
        <v>31.115502347307761</v>
      </c>
      <c r="AE297" s="3">
        <f t="shared" si="38"/>
        <v>31.115502347307785</v>
      </c>
    </row>
    <row r="298" spans="20:31" ht="17.399999999999999" x14ac:dyDescent="0.3">
      <c r="T298" s="6"/>
      <c r="Y298" s="6"/>
      <c r="AB298" s="2">
        <v>293</v>
      </c>
      <c r="AC298" s="2">
        <f t="shared" si="39"/>
        <v>5.1138147083433854</v>
      </c>
      <c r="AD298" s="2">
        <f t="shared" si="37"/>
        <v>30.37089975234915</v>
      </c>
      <c r="AE298" s="3">
        <f t="shared" si="38"/>
        <v>30.37089975234915</v>
      </c>
    </row>
    <row r="299" spans="20:31" ht="17.399999999999999" x14ac:dyDescent="0.3">
      <c r="T299" s="6"/>
      <c r="Y299" s="6"/>
      <c r="AB299" s="2">
        <v>294</v>
      </c>
      <c r="AC299" s="2">
        <f t="shared" si="39"/>
        <v>5.1312680008633293</v>
      </c>
      <c r="AD299" s="2">
        <f t="shared" si="37"/>
        <v>29.628692297026916</v>
      </c>
      <c r="AE299" s="3">
        <f t="shared" si="38"/>
        <v>29.62869229702692</v>
      </c>
    </row>
    <row r="300" spans="20:31" ht="17.399999999999999" x14ac:dyDescent="0.3">
      <c r="T300" s="6"/>
      <c r="Y300" s="6"/>
      <c r="AB300" s="2">
        <v>295</v>
      </c>
      <c r="AC300" s="2">
        <f t="shared" si="39"/>
        <v>5.1487212933832724</v>
      </c>
      <c r="AD300" s="2">
        <f t="shared" si="37"/>
        <v>28.889181455333343</v>
      </c>
      <c r="AE300" s="3">
        <f t="shared" si="38"/>
        <v>28.889181455333343</v>
      </c>
    </row>
    <row r="301" spans="20:31" ht="17.399999999999999" x14ac:dyDescent="0.3">
      <c r="T301" s="6"/>
      <c r="Y301" s="6"/>
      <c r="AB301" s="2">
        <v>296</v>
      </c>
      <c r="AC301" s="2">
        <f t="shared" si="39"/>
        <v>5.1661745859032155</v>
      </c>
      <c r="AD301" s="2">
        <f t="shared" si="37"/>
        <v>28.152670069317665</v>
      </c>
      <c r="AE301" s="3">
        <f t="shared" si="38"/>
        <v>28.152670069317669</v>
      </c>
    </row>
    <row r="302" spans="20:31" ht="17.399999999999999" x14ac:dyDescent="0.3">
      <c r="T302" s="6"/>
      <c r="Y302" s="6"/>
      <c r="AB302" s="2">
        <v>297</v>
      </c>
      <c r="AC302" s="2">
        <f t="shared" si="39"/>
        <v>5.1836278784231586</v>
      </c>
      <c r="AD302" s="2">
        <f t="shared" si="37"/>
        <v>27.419462143083514</v>
      </c>
      <c r="AE302" s="3">
        <f t="shared" si="38"/>
        <v>27.41946214308355</v>
      </c>
    </row>
    <row r="303" spans="20:31" ht="17.399999999999999" x14ac:dyDescent="0.3">
      <c r="T303" s="6"/>
      <c r="Y303" s="6"/>
      <c r="AB303" s="2">
        <v>298</v>
      </c>
      <c r="AC303" s="2">
        <f t="shared" si="39"/>
        <v>5.2010811709431017</v>
      </c>
      <c r="AD303" s="2">
        <f t="shared" si="37"/>
        <v>26.689862634305403</v>
      </c>
      <c r="AE303" s="3">
        <f t="shared" si="38"/>
        <v>26.689862634305406</v>
      </c>
    </row>
    <row r="304" spans="20:31" ht="17.399999999999999" x14ac:dyDescent="0.3">
      <c r="T304" s="6"/>
      <c r="Y304" s="6"/>
      <c r="AB304" s="2">
        <v>299</v>
      </c>
      <c r="AC304" s="2">
        <f t="shared" si="39"/>
        <v>5.2185344634630448</v>
      </c>
      <c r="AD304" s="2">
        <f t="shared" si="37"/>
        <v>25.96417724356521</v>
      </c>
      <c r="AE304" s="3">
        <f t="shared" si="38"/>
        <v>25.964177243565221</v>
      </c>
    </row>
    <row r="305" spans="20:31" ht="17.399999999999999" x14ac:dyDescent="0.3">
      <c r="T305" s="6"/>
      <c r="Y305" s="6"/>
      <c r="AB305" s="2">
        <v>300</v>
      </c>
      <c r="AC305" s="2">
        <f t="shared" si="39"/>
        <v>5.2359877559829888</v>
      </c>
      <c r="AD305" s="2">
        <f t="shared" si="37"/>
        <v>25.242712201809184</v>
      </c>
      <c r="AE305" s="3">
        <f t="shared" si="38"/>
        <v>25.242712201809194</v>
      </c>
    </row>
    <row r="306" spans="20:31" ht="17.399999999999999" x14ac:dyDescent="0.3">
      <c r="T306" s="6"/>
      <c r="Y306" s="6"/>
      <c r="AB306" s="2">
        <v>301</v>
      </c>
      <c r="AC306" s="2">
        <f t="shared" si="39"/>
        <v>5.2534410485029319</v>
      </c>
      <c r="AD306" s="2">
        <f t="shared" si="37"/>
        <v>24.525774056223103</v>
      </c>
      <c r="AE306" s="3">
        <f t="shared" si="38"/>
        <v>24.525774056223103</v>
      </c>
    </row>
    <row r="307" spans="20:31" ht="17.399999999999999" x14ac:dyDescent="0.3">
      <c r="T307" s="6"/>
      <c r="Y307" s="6"/>
      <c r="AB307" s="2">
        <v>302</v>
      </c>
      <c r="AC307" s="2">
        <f t="shared" si="39"/>
        <v>5.270894341022875</v>
      </c>
      <c r="AD307" s="2">
        <f t="shared" si="37"/>
        <v>23.813669454821849</v>
      </c>
      <c r="AE307" s="3">
        <f t="shared" si="38"/>
        <v>23.813669454821866</v>
      </c>
    </row>
    <row r="308" spans="20:31" ht="17.399999999999999" x14ac:dyDescent="0.3">
      <c r="T308" s="6"/>
      <c r="Y308" s="6"/>
      <c r="AB308" s="2">
        <v>303</v>
      </c>
      <c r="AC308" s="2">
        <f t="shared" si="39"/>
        <v>5.2883476335428181</v>
      </c>
      <c r="AD308" s="2">
        <f t="shared" si="37"/>
        <v>23.10670493004676</v>
      </c>
      <c r="AE308" s="3">
        <f t="shared" si="38"/>
        <v>23.106704930046771</v>
      </c>
    </row>
    <row r="309" spans="20:31" ht="17.399999999999999" x14ac:dyDescent="0.3">
      <c r="T309" s="6"/>
      <c r="Y309" s="6"/>
      <c r="AB309" s="2">
        <v>304</v>
      </c>
      <c r="AC309" s="2">
        <f t="shared" si="39"/>
        <v>5.3058009260627612</v>
      </c>
      <c r="AD309" s="2">
        <f t="shared" si="37"/>
        <v>22.405186681659039</v>
      </c>
      <c r="AE309" s="3">
        <f t="shared" si="38"/>
        <v>22.40518668165906</v>
      </c>
    </row>
    <row r="310" spans="20:31" ht="17.399999999999999" x14ac:dyDescent="0.3">
      <c r="T310" s="6"/>
      <c r="Y310" s="6"/>
      <c r="AB310" s="2">
        <v>305</v>
      </c>
      <c r="AC310" s="2">
        <f t="shared" si="39"/>
        <v>5.3232542185827052</v>
      </c>
      <c r="AD310" s="2">
        <f t="shared" si="37"/>
        <v>21.709420359214313</v>
      </c>
      <c r="AE310" s="3">
        <f t="shared" si="38"/>
        <v>21.70942035921432</v>
      </c>
    </row>
    <row r="311" spans="20:31" ht="17.399999999999999" x14ac:dyDescent="0.3">
      <c r="T311" s="6"/>
      <c r="Y311" s="6"/>
      <c r="AB311" s="2">
        <v>306</v>
      </c>
      <c r="AC311" s="2">
        <f t="shared" si="39"/>
        <v>5.3407075111026483</v>
      </c>
      <c r="AD311" s="2">
        <f t="shared" si="37"/>
        <v>21.01971084439711</v>
      </c>
      <c r="AE311" s="3">
        <f t="shared" si="38"/>
        <v>21.019710844397132</v>
      </c>
    </row>
    <row r="312" spans="20:31" ht="17.399999999999999" x14ac:dyDescent="0.3">
      <c r="T312" s="6"/>
      <c r="Y312" s="6"/>
      <c r="AB312" s="2">
        <v>307</v>
      </c>
      <c r="AC312" s="2">
        <f t="shared" si="39"/>
        <v>5.3581608036225914</v>
      </c>
      <c r="AD312" s="2">
        <f t="shared" si="37"/>
        <v>20.336362033489191</v>
      </c>
      <c r="AE312" s="3">
        <f t="shared" si="38"/>
        <v>20.336362033489209</v>
      </c>
    </row>
    <row r="313" spans="20:31" ht="17.399999999999999" x14ac:dyDescent="0.3">
      <c r="T313" s="6"/>
      <c r="Y313" s="6"/>
      <c r="AB313" s="2">
        <v>308</v>
      </c>
      <c r="AC313" s="2">
        <f t="shared" si="39"/>
        <v>5.3756140961425354</v>
      </c>
      <c r="AD313" s="2">
        <f t="shared" si="37"/>
        <v>19.65967662023845</v>
      </c>
      <c r="AE313" s="3">
        <f t="shared" si="38"/>
        <v>19.659676620238464</v>
      </c>
    </row>
    <row r="314" spans="20:31" ht="17.399999999999999" x14ac:dyDescent="0.3">
      <c r="T314" s="6"/>
      <c r="Y314" s="6"/>
      <c r="AB314" s="2">
        <v>309</v>
      </c>
      <c r="AC314" s="2">
        <f t="shared" si="39"/>
        <v>5.3930673886624785</v>
      </c>
      <c r="AD314" s="2">
        <f t="shared" si="37"/>
        <v>18.989955879389598</v>
      </c>
      <c r="AE314" s="3">
        <f t="shared" si="38"/>
        <v>18.989955879389623</v>
      </c>
    </row>
    <row r="315" spans="20:31" ht="17.399999999999999" x14ac:dyDescent="0.3">
      <c r="T315" s="6"/>
      <c r="Y315" s="6"/>
      <c r="AB315" s="2">
        <v>310</v>
      </c>
      <c r="AC315" s="2">
        <f t="shared" si="39"/>
        <v>5.4105206811824216</v>
      </c>
      <c r="AD315" s="2">
        <f t="shared" si="37"/>
        <v>18.327499451128869</v>
      </c>
      <c r="AE315" s="3">
        <f t="shared" si="38"/>
        <v>18.327499451128883</v>
      </c>
    </row>
    <row r="316" spans="20:31" ht="17.399999999999999" x14ac:dyDescent="0.3">
      <c r="T316" s="6"/>
      <c r="Y316" s="6"/>
      <c r="AB316" s="2">
        <v>311</v>
      </c>
      <c r="AC316" s="2">
        <f t="shared" si="39"/>
        <v>5.4279739737023647</v>
      </c>
      <c r="AD316" s="2">
        <f t="shared" si="37"/>
        <v>17.672605126689124</v>
      </c>
      <c r="AE316" s="3">
        <f t="shared" si="38"/>
        <v>17.672605126689135</v>
      </c>
    </row>
    <row r="317" spans="20:31" ht="17.399999999999999" x14ac:dyDescent="0.3">
      <c r="T317" s="6"/>
      <c r="Y317" s="6"/>
      <c r="AB317" s="2">
        <v>312</v>
      </c>
      <c r="AC317" s="2">
        <f t="shared" si="39"/>
        <v>5.4454272662223078</v>
      </c>
      <c r="AD317" s="2">
        <f t="shared" si="37"/>
        <v>17.025568635352972</v>
      </c>
      <c r="AE317" s="3">
        <f t="shared" si="38"/>
        <v>17.025568635352993</v>
      </c>
    </row>
    <row r="318" spans="20:31" ht="17.399999999999999" x14ac:dyDescent="0.3">
      <c r="T318" s="6"/>
      <c r="Y318" s="6"/>
      <c r="AB318" s="2">
        <v>313</v>
      </c>
      <c r="AC318" s="2">
        <f t="shared" si="39"/>
        <v>5.4628805587422509</v>
      </c>
      <c r="AD318" s="2">
        <f t="shared" si="37"/>
        <v>16.386683433083245</v>
      </c>
      <c r="AE318" s="3">
        <f t="shared" si="38"/>
        <v>16.386683433083267</v>
      </c>
    </row>
    <row r="319" spans="20:31" ht="17.399999999999999" x14ac:dyDescent="0.3">
      <c r="T319" s="6"/>
      <c r="Y319" s="6"/>
      <c r="AB319" s="2">
        <v>314</v>
      </c>
      <c r="AC319" s="2">
        <f t="shared" si="39"/>
        <v>5.480333851262194</v>
      </c>
      <c r="AD319" s="2">
        <f t="shared" si="37"/>
        <v>15.756240493002085</v>
      </c>
      <c r="AE319" s="3">
        <f t="shared" si="38"/>
        <v>15.756240493002089</v>
      </c>
    </row>
    <row r="320" spans="20:31" ht="17.399999999999999" x14ac:dyDescent="0.3">
      <c r="T320" s="6"/>
      <c r="Y320" s="6"/>
      <c r="AB320" s="2">
        <v>315</v>
      </c>
      <c r="AC320" s="2">
        <f t="shared" si="39"/>
        <v>5.497787143782138</v>
      </c>
      <c r="AD320" s="2">
        <f t="shared" si="37"/>
        <v>15.134528097931119</v>
      </c>
      <c r="AE320" s="3">
        <f t="shared" si="38"/>
        <v>15.134528097931137</v>
      </c>
    </row>
    <row r="321" spans="20:31" ht="17.399999999999999" x14ac:dyDescent="0.3">
      <c r="T321" s="6"/>
      <c r="Y321" s="6"/>
      <c r="AB321" s="2">
        <v>316</v>
      </c>
      <c r="AC321" s="2">
        <f t="shared" si="39"/>
        <v>5.5152404363020811</v>
      </c>
      <c r="AD321" s="2">
        <f t="shared" si="37"/>
        <v>14.521831635197147</v>
      </c>
      <c r="AE321" s="3">
        <f t="shared" si="38"/>
        <v>14.521831635197172</v>
      </c>
    </row>
    <row r="322" spans="20:31" ht="17.399999999999999" x14ac:dyDescent="0.3">
      <c r="T322" s="6"/>
      <c r="Y322" s="6"/>
      <c r="AB322" s="2">
        <v>317</v>
      </c>
      <c r="AC322" s="2">
        <f t="shared" si="39"/>
        <v>5.532693728822025</v>
      </c>
      <c r="AD322" s="2">
        <f t="shared" si="37"/>
        <v>13.918433393897145</v>
      </c>
      <c r="AE322" s="3">
        <f t="shared" si="38"/>
        <v>13.918433393897155</v>
      </c>
    </row>
    <row r="323" spans="20:31" ht="17.399999999999999" x14ac:dyDescent="0.3">
      <c r="T323" s="6"/>
      <c r="Y323" s="6"/>
      <c r="AB323" s="2">
        <v>318</v>
      </c>
      <c r="AC323" s="2">
        <f t="shared" si="39"/>
        <v>5.5501470213419681</v>
      </c>
      <c r="AD323" s="2">
        <f t="shared" si="37"/>
        <v>13.324612364810006</v>
      </c>
      <c r="AE323" s="3">
        <f t="shared" si="38"/>
        <v>13.324612364810021</v>
      </c>
    </row>
    <row r="324" spans="20:31" ht="17.399999999999999" x14ac:dyDescent="0.3">
      <c r="T324" s="6"/>
      <c r="Y324" s="6"/>
      <c r="AB324" s="2">
        <v>319</v>
      </c>
      <c r="AC324" s="2">
        <f t="shared" si="39"/>
        <v>5.5676003138619112</v>
      </c>
      <c r="AD324" s="2">
        <f t="shared" si="37"/>
        <v>12.740644043131558</v>
      </c>
      <c r="AE324" s="3">
        <f t="shared" si="38"/>
        <v>12.740644043131583</v>
      </c>
    </row>
    <row r="325" spans="20:31" ht="17.399999999999999" x14ac:dyDescent="0.3">
      <c r="T325" s="6"/>
      <c r="Y325" s="6"/>
      <c r="AB325" s="2">
        <v>320</v>
      </c>
      <c r="AC325" s="2">
        <f t="shared" si="39"/>
        <v>5.5850536063818543</v>
      </c>
      <c r="AD325" s="2">
        <f t="shared" ref="AD325:AD365" si="40">$C$6*(SQRT((1+(1/$C$9))^2-($C$10/$C$9)^2)-COS(AC325)-(1/$C$9)*SQRT(1-($C$9*SIN(AC325)-$C$10)^2))</f>
        <v>12.166800234201682</v>
      </c>
      <c r="AE325" s="3">
        <f t="shared" ref="AE325:AE365" si="41">$C$6*((1-COS(AC325))+(1/$C$9)*(1-SQRT(1-$C$9^2*SIN(AC325)^2)))</f>
        <v>12.1668002342017</v>
      </c>
    </row>
    <row r="326" spans="20:31" ht="17.399999999999999" x14ac:dyDescent="0.3">
      <c r="T326" s="6"/>
      <c r="Y326" s="6"/>
      <c r="AB326" s="2">
        <v>321</v>
      </c>
      <c r="AC326" s="2">
        <f t="shared" ref="AC326:AC365" si="42">AB326*PI()/180</f>
        <v>5.6025068989017974</v>
      </c>
      <c r="AD326" s="2">
        <f t="shared" si="40"/>
        <v>11.603348862382813</v>
      </c>
      <c r="AE326" s="3">
        <f t="shared" si="41"/>
        <v>11.603348862382827</v>
      </c>
    </row>
    <row r="327" spans="20:31" ht="17.399999999999999" x14ac:dyDescent="0.3">
      <c r="T327" s="6"/>
      <c r="Y327" s="6"/>
      <c r="AB327" s="2">
        <v>322</v>
      </c>
      <c r="AC327" s="2">
        <f t="shared" si="42"/>
        <v>5.6199601914217405</v>
      </c>
      <c r="AD327" s="2">
        <f t="shared" si="40"/>
        <v>11.050553783241334</v>
      </c>
      <c r="AE327" s="3">
        <f t="shared" si="41"/>
        <v>11.050553783241361</v>
      </c>
    </row>
    <row r="328" spans="20:31" ht="17.399999999999999" x14ac:dyDescent="0.3">
      <c r="T328" s="6"/>
      <c r="Y328" s="6"/>
      <c r="AB328" s="2">
        <v>323</v>
      </c>
      <c r="AC328" s="2">
        <f t="shared" si="42"/>
        <v>5.6374134839416845</v>
      </c>
      <c r="AD328" s="2">
        <f t="shared" si="40"/>
        <v>10.508674599173865</v>
      </c>
      <c r="AE328" s="3">
        <f t="shared" si="41"/>
        <v>10.508674599173883</v>
      </c>
    </row>
    <row r="329" spans="20:31" ht="17.399999999999999" x14ac:dyDescent="0.3">
      <c r="T329" s="6"/>
      <c r="Y329" s="6"/>
      <c r="AB329" s="2">
        <v>324</v>
      </c>
      <c r="AC329" s="2">
        <f t="shared" si="42"/>
        <v>5.6548667764616276</v>
      </c>
      <c r="AD329" s="2">
        <f t="shared" si="40"/>
        <v>9.9779664786128137</v>
      </c>
      <c r="AE329" s="3">
        <f t="shared" si="41"/>
        <v>9.9779664786128333</v>
      </c>
    </row>
    <row r="330" spans="20:31" ht="17.399999999999999" x14ac:dyDescent="0.3">
      <c r="T330" s="6"/>
      <c r="Y330" s="6"/>
      <c r="AB330" s="2">
        <v>325</v>
      </c>
      <c r="AC330" s="2">
        <f t="shared" si="42"/>
        <v>5.6723200689815707</v>
      </c>
      <c r="AD330" s="2">
        <f t="shared" si="40"/>
        <v>9.4586799789367362</v>
      </c>
      <c r="AE330" s="3">
        <f t="shared" si="41"/>
        <v>9.4586799789367504</v>
      </c>
    </row>
    <row r="331" spans="20:31" ht="17.399999999999999" x14ac:dyDescent="0.3">
      <c r="T331" s="6"/>
      <c r="Y331" s="6"/>
      <c r="AB331" s="2">
        <v>326</v>
      </c>
      <c r="AC331" s="2">
        <f t="shared" si="42"/>
        <v>5.6897733615015138</v>
      </c>
      <c r="AD331" s="2">
        <f t="shared" si="40"/>
        <v>8.9510608732036108</v>
      </c>
      <c r="AE331" s="3">
        <f t="shared" si="41"/>
        <v>8.9510608732036108</v>
      </c>
    </row>
    <row r="332" spans="20:31" ht="17.399999999999999" x14ac:dyDescent="0.3">
      <c r="T332" s="6"/>
      <c r="Y332" s="6"/>
      <c r="AB332" s="2">
        <v>327</v>
      </c>
      <c r="AC332" s="2">
        <f t="shared" si="42"/>
        <v>5.7072266540214578</v>
      </c>
      <c r="AD332" s="2">
        <f t="shared" si="40"/>
        <v>8.4553499808168393</v>
      </c>
      <c r="AE332" s="3">
        <f t="shared" si="41"/>
        <v>8.455349980816866</v>
      </c>
    </row>
    <row r="333" spans="20:31" ht="17.399999999999999" x14ac:dyDescent="0.3">
      <c r="T333" s="6"/>
      <c r="Y333" s="6"/>
      <c r="AB333" s="2">
        <v>328</v>
      </c>
      <c r="AC333" s="2">
        <f t="shared" si="42"/>
        <v>5.7246799465414</v>
      </c>
      <c r="AD333" s="2">
        <f t="shared" si="40"/>
        <v>7.9717830022269522</v>
      </c>
      <c r="AE333" s="3">
        <f t="shared" si="41"/>
        <v>7.9717830022269753</v>
      </c>
    </row>
    <row r="334" spans="20:31" ht="17.399999999999999" x14ac:dyDescent="0.3">
      <c r="T334" s="6"/>
      <c r="Y334" s="6"/>
      <c r="AB334" s="2">
        <v>329</v>
      </c>
      <c r="AC334" s="2">
        <f t="shared" si="42"/>
        <v>5.742133239061344</v>
      </c>
      <c r="AD334" s="2">
        <f t="shared" si="40"/>
        <v>7.500590357763004</v>
      </c>
      <c r="AE334" s="3">
        <f t="shared" si="41"/>
        <v>7.5005903577630271</v>
      </c>
    </row>
    <row r="335" spans="20:31" ht="17.399999999999999" x14ac:dyDescent="0.3">
      <c r="T335" s="6"/>
      <c r="Y335" s="6"/>
      <c r="AB335" s="2">
        <v>330</v>
      </c>
      <c r="AC335" s="2">
        <f t="shared" si="42"/>
        <v>5.7595865315812871</v>
      </c>
      <c r="AD335" s="2">
        <f t="shared" si="40"/>
        <v>7.0419970306837536</v>
      </c>
      <c r="AE335" s="3">
        <f t="shared" si="41"/>
        <v>7.041997030683774</v>
      </c>
    </row>
    <row r="336" spans="20:31" ht="17.399999999999999" x14ac:dyDescent="0.3">
      <c r="T336" s="6"/>
      <c r="Y336" s="6"/>
      <c r="AB336" s="2">
        <v>331</v>
      </c>
      <c r="AC336" s="2">
        <f t="shared" si="42"/>
        <v>5.7770398241012311</v>
      </c>
      <c r="AD336" s="2">
        <f t="shared" si="40"/>
        <v>6.5962224145279782</v>
      </c>
      <c r="AE336" s="3">
        <f t="shared" si="41"/>
        <v>6.5962224145279986</v>
      </c>
    </row>
    <row r="337" spans="20:31" ht="17.399999999999999" x14ac:dyDescent="0.3">
      <c r="T337" s="6"/>
      <c r="Y337" s="6"/>
      <c r="AB337" s="2">
        <v>332</v>
      </c>
      <c r="AC337" s="2">
        <f t="shared" si="42"/>
        <v>5.7944931166211742</v>
      </c>
      <c r="AD337" s="2">
        <f t="shared" si="40"/>
        <v>6.1634801648406823</v>
      </c>
      <c r="AE337" s="3">
        <f t="shared" si="41"/>
        <v>6.163480164840708</v>
      </c>
    </row>
    <row r="338" spans="20:31" ht="17.399999999999999" x14ac:dyDescent="0.3">
      <c r="T338" s="6"/>
      <c r="Y338" s="6"/>
      <c r="AB338" s="2">
        <v>333</v>
      </c>
      <c r="AC338" s="2">
        <f t="shared" si="42"/>
        <v>5.8119464091411173</v>
      </c>
      <c r="AD338" s="2">
        <f t="shared" si="40"/>
        <v>5.7439780553426703</v>
      </c>
      <c r="AE338" s="3">
        <f t="shared" si="41"/>
        <v>5.7439780553426969</v>
      </c>
    </row>
    <row r="339" spans="20:31" ht="17.399999999999999" x14ac:dyDescent="0.3">
      <c r="T339" s="6"/>
      <c r="Y339" s="6"/>
      <c r="AB339" s="2">
        <v>334</v>
      </c>
      <c r="AC339" s="2">
        <f t="shared" si="42"/>
        <v>5.8293997016610613</v>
      </c>
      <c r="AD339" s="2">
        <f t="shared" si="40"/>
        <v>5.3379178386075079</v>
      </c>
      <c r="AE339" s="3">
        <f t="shared" si="41"/>
        <v>5.3379178386075381</v>
      </c>
    </row>
    <row r="340" spans="20:31" ht="17.399999999999999" x14ac:dyDescent="0.3">
      <c r="T340" s="6"/>
      <c r="Y340" s="6"/>
      <c r="AB340" s="2">
        <v>335</v>
      </c>
      <c r="AC340" s="2">
        <f t="shared" si="42"/>
        <v>5.8468529941810035</v>
      </c>
      <c r="AD340" s="2">
        <f t="shared" si="40"/>
        <v>4.9454951113025087</v>
      </c>
      <c r="AE340" s="3">
        <f t="shared" si="41"/>
        <v>4.9454951113025274</v>
      </c>
    </row>
    <row r="341" spans="20:31" ht="17.399999999999999" x14ac:dyDescent="0.3">
      <c r="T341" s="6"/>
      <c r="Y341" s="6"/>
      <c r="AB341" s="2">
        <v>336</v>
      </c>
      <c r="AC341" s="2">
        <f t="shared" si="42"/>
        <v>5.8643062867009474</v>
      </c>
      <c r="AD341" s="2">
        <f t="shared" si="40"/>
        <v>4.5668991840461741</v>
      </c>
      <c r="AE341" s="3">
        <f t="shared" si="41"/>
        <v>4.5668991840462043</v>
      </c>
    </row>
    <row r="342" spans="20:31" ht="17.399999999999999" x14ac:dyDescent="0.3">
      <c r="T342" s="6"/>
      <c r="Y342" s="6"/>
      <c r="AB342" s="2">
        <v>337</v>
      </c>
      <c r="AC342" s="2">
        <f t="shared" si="42"/>
        <v>5.8817595792208897</v>
      </c>
      <c r="AD342" s="2">
        <f t="shared" si="40"/>
        <v>4.2023129559298988</v>
      </c>
      <c r="AE342" s="3">
        <f t="shared" si="41"/>
        <v>4.2023129559299264</v>
      </c>
    </row>
    <row r="343" spans="20:31" ht="17.399999999999999" x14ac:dyDescent="0.3">
      <c r="T343" s="6"/>
      <c r="Y343" s="6"/>
      <c r="AB343" s="2">
        <v>338</v>
      </c>
      <c r="AC343" s="2">
        <f t="shared" si="42"/>
        <v>5.8992128717408336</v>
      </c>
      <c r="AD343" s="2">
        <f t="shared" si="40"/>
        <v>3.8519127937451998</v>
      </c>
      <c r="AE343" s="3">
        <f t="shared" si="41"/>
        <v>3.8519127937452207</v>
      </c>
    </row>
    <row r="344" spans="20:31" ht="17.399999999999999" x14ac:dyDescent="0.3">
      <c r="T344" s="6"/>
      <c r="Y344" s="6"/>
      <c r="AB344" s="2">
        <v>339</v>
      </c>
      <c r="AC344" s="2">
        <f t="shared" si="42"/>
        <v>5.9166661642607767</v>
      </c>
      <c r="AD344" s="2">
        <f t="shared" si="40"/>
        <v>3.5158684159561391</v>
      </c>
      <c r="AE344" s="3">
        <f t="shared" si="41"/>
        <v>3.5158684159561622</v>
      </c>
    </row>
    <row r="345" spans="20:31" ht="17.399999999999999" x14ac:dyDescent="0.3">
      <c r="T345" s="6"/>
      <c r="Y345" s="6"/>
      <c r="AB345" s="2">
        <v>340</v>
      </c>
      <c r="AC345" s="2">
        <f t="shared" si="42"/>
        <v>5.9341194567807207</v>
      </c>
      <c r="AD345" s="2">
        <f t="shared" si="40"/>
        <v>3.1943427814502101</v>
      </c>
      <c r="AE345" s="3">
        <f t="shared" si="41"/>
        <v>3.1943427814502212</v>
      </c>
    </row>
    <row r="346" spans="20:31" ht="17.399999999999999" x14ac:dyDescent="0.3">
      <c r="T346" s="6"/>
      <c r="Y346" s="6"/>
      <c r="AB346" s="2">
        <v>341</v>
      </c>
      <c r="AC346" s="2">
        <f t="shared" si="42"/>
        <v>5.9515727493006629</v>
      </c>
      <c r="AD346" s="2">
        <f t="shared" si="40"/>
        <v>2.8874919830984784</v>
      </c>
      <c r="AE346" s="3">
        <f t="shared" si="41"/>
        <v>2.8874919830984922</v>
      </c>
    </row>
    <row r="347" spans="20:31" ht="17.399999999999999" x14ac:dyDescent="0.3">
      <c r="T347" s="6"/>
      <c r="Y347" s="6"/>
      <c r="AB347" s="2">
        <v>342</v>
      </c>
      <c r="AC347" s="2">
        <f t="shared" si="42"/>
        <v>5.9690260418206069</v>
      </c>
      <c r="AD347" s="2">
        <f t="shared" si="40"/>
        <v>2.5954651461517866</v>
      </c>
      <c r="AE347" s="3">
        <f t="shared" si="41"/>
        <v>2.5954651461518079</v>
      </c>
    </row>
    <row r="348" spans="20:31" ht="17.399999999999999" x14ac:dyDescent="0.3">
      <c r="T348" s="6"/>
      <c r="Y348" s="6"/>
      <c r="AB348" s="2">
        <v>343</v>
      </c>
      <c r="AC348" s="2">
        <f t="shared" si="42"/>
        <v>5.9864793343405509</v>
      </c>
      <c r="AD348" s="2">
        <f t="shared" si="40"/>
        <v>2.3184043314970726</v>
      </c>
      <c r="AE348" s="3">
        <f t="shared" si="41"/>
        <v>2.3184043314970944</v>
      </c>
    </row>
    <row r="349" spans="20:31" ht="17.399999999999999" x14ac:dyDescent="0.3">
      <c r="T349" s="6"/>
      <c r="Y349" s="6"/>
      <c r="AB349" s="2">
        <v>344</v>
      </c>
      <c r="AC349" s="2">
        <f t="shared" si="42"/>
        <v>6.0039326268604931</v>
      </c>
      <c r="AD349" s="2">
        <f t="shared" si="40"/>
        <v>2.0564444437941685</v>
      </c>
      <c r="AE349" s="3">
        <f t="shared" si="41"/>
        <v>2.0564444437941947</v>
      </c>
    </row>
    <row r="350" spans="20:31" ht="17.399999999999999" x14ac:dyDescent="0.3">
      <c r="T350" s="6"/>
      <c r="Y350" s="6"/>
      <c r="AB350" s="2">
        <v>345</v>
      </c>
      <c r="AC350" s="2">
        <f t="shared" si="42"/>
        <v>6.0213859193804371</v>
      </c>
      <c r="AD350" s="2">
        <f t="shared" si="40"/>
        <v>1.8097131445116024</v>
      </c>
      <c r="AE350" s="3">
        <f t="shared" si="41"/>
        <v>1.8097131445116128</v>
      </c>
    </row>
    <row r="351" spans="20:31" ht="17.399999999999999" x14ac:dyDescent="0.3">
      <c r="T351" s="6"/>
      <c r="Y351" s="6"/>
      <c r="AB351" s="2">
        <v>346</v>
      </c>
      <c r="AC351" s="2">
        <f t="shared" si="42"/>
        <v>6.0388392119003802</v>
      </c>
      <c r="AD351" s="2">
        <f t="shared" si="40"/>
        <v>1.5783307698769193</v>
      </c>
      <c r="AE351" s="3">
        <f t="shared" si="41"/>
        <v>1.5783307698769318</v>
      </c>
    </row>
    <row r="352" spans="20:31" ht="17.399999999999999" x14ac:dyDescent="0.3">
      <c r="T352" s="6"/>
      <c r="Y352" s="6"/>
      <c r="AB352" s="2">
        <v>347</v>
      </c>
      <c r="AC352" s="2">
        <f t="shared" si="42"/>
        <v>6.0562925044203233</v>
      </c>
      <c r="AD352" s="2">
        <f t="shared" si="40"/>
        <v>1.3624102537551954</v>
      </c>
      <c r="AE352" s="3">
        <f t="shared" si="41"/>
        <v>1.3624102537552141</v>
      </c>
    </row>
    <row r="353" spans="20:31" ht="17.399999999999999" x14ac:dyDescent="0.3">
      <c r="T353" s="6"/>
      <c r="Y353" s="6"/>
      <c r="AB353" s="2">
        <v>348</v>
      </c>
      <c r="AC353" s="2">
        <f t="shared" si="42"/>
        <v>6.0737457969402664</v>
      </c>
      <c r="AD353" s="2">
        <f t="shared" si="40"/>
        <v>1.1620570554670457</v>
      </c>
      <c r="AE353" s="3">
        <f t="shared" si="41"/>
        <v>1.1620570554670611</v>
      </c>
    </row>
    <row r="354" spans="20:31" ht="17.399999999999999" x14ac:dyDescent="0.3">
      <c r="T354" s="6"/>
      <c r="Y354" s="6"/>
      <c r="AB354" s="2">
        <v>349</v>
      </c>
      <c r="AC354" s="2">
        <f t="shared" si="42"/>
        <v>6.0911990894602104</v>
      </c>
      <c r="AD354" s="2">
        <f t="shared" si="40"/>
        <v>0.97736909255605697</v>
      </c>
      <c r="AE354" s="3">
        <f t="shared" si="41"/>
        <v>0.97736909255606941</v>
      </c>
    </row>
    <row r="355" spans="20:31" ht="17.399999999999999" x14ac:dyDescent="0.3">
      <c r="T355" s="6"/>
      <c r="Y355" s="6"/>
      <c r="AB355" s="2">
        <v>350</v>
      </c>
      <c r="AC355" s="2">
        <f t="shared" si="42"/>
        <v>6.1086523819801526</v>
      </c>
      <c r="AD355" s="2">
        <f t="shared" si="40"/>
        <v>0.8084366785139574</v>
      </c>
      <c r="AE355" s="3">
        <f t="shared" si="41"/>
        <v>0.80843667851397594</v>
      </c>
    </row>
    <row r="356" spans="20:31" ht="17.399999999999999" x14ac:dyDescent="0.3">
      <c r="T356" s="6"/>
      <c r="Y356" s="6"/>
      <c r="AB356" s="2">
        <v>351</v>
      </c>
      <c r="AC356" s="2">
        <f t="shared" si="42"/>
        <v>6.1261056745000966</v>
      </c>
      <c r="AD356" s="2">
        <f t="shared" si="40"/>
        <v>0.65534246547004837</v>
      </c>
      <c r="AE356" s="3">
        <f t="shared" si="41"/>
        <v>0.65534246547006647</v>
      </c>
    </row>
    <row r="357" spans="20:31" ht="17.399999999999999" x14ac:dyDescent="0.3">
      <c r="T357" s="6"/>
      <c r="Y357" s="6"/>
      <c r="AB357" s="2">
        <v>352</v>
      </c>
      <c r="AC357" s="2">
        <f t="shared" si="42"/>
        <v>6.1435589670200397</v>
      </c>
      <c r="AD357" s="2">
        <f t="shared" si="40"/>
        <v>0.51816139185094223</v>
      </c>
      <c r="AE357" s="3">
        <f t="shared" si="41"/>
        <v>0.51816139185094712</v>
      </c>
    </row>
    <row r="358" spans="20:31" ht="17.399999999999999" x14ac:dyDescent="0.3">
      <c r="T358" s="6"/>
      <c r="Y358" s="6"/>
      <c r="AB358" s="2">
        <v>353</v>
      </c>
      <c r="AC358" s="2">
        <f t="shared" si="42"/>
        <v>6.1610122595399828</v>
      </c>
      <c r="AD358" s="2">
        <f t="shared" si="40"/>
        <v>0.39696063501479006</v>
      </c>
      <c r="AE358" s="3">
        <f t="shared" si="41"/>
        <v>0.39696063501480844</v>
      </c>
    </row>
    <row r="359" spans="20:31" ht="17.399999999999999" x14ac:dyDescent="0.3">
      <c r="T359" s="6"/>
      <c r="Y359" s="6"/>
      <c r="AB359" s="2">
        <v>354</v>
      </c>
      <c r="AC359" s="2">
        <f t="shared" si="42"/>
        <v>6.1784655520599268</v>
      </c>
      <c r="AD359" s="2">
        <f t="shared" si="40"/>
        <v>0.29179956886418301</v>
      </c>
      <c r="AE359" s="3">
        <f t="shared" si="41"/>
        <v>0.29179956886421066</v>
      </c>
    </row>
    <row r="360" spans="20:31" ht="17.399999999999999" x14ac:dyDescent="0.3">
      <c r="T360" s="6"/>
      <c r="Y360" s="6"/>
      <c r="AB360" s="2">
        <v>355</v>
      </c>
      <c r="AC360" s="2">
        <f t="shared" si="42"/>
        <v>6.1959188445798699</v>
      </c>
      <c r="AD360" s="2">
        <f t="shared" si="40"/>
        <v>0.20272972644025189</v>
      </c>
      <c r="AE360" s="3">
        <f t="shared" si="41"/>
        <v>0.20272972644026313</v>
      </c>
    </row>
    <row r="361" spans="20:31" ht="17.399999999999999" x14ac:dyDescent="0.3">
      <c r="T361" s="6"/>
      <c r="Y361" s="6"/>
      <c r="AB361" s="2">
        <v>356</v>
      </c>
      <c r="AC361" s="2">
        <f t="shared" si="42"/>
        <v>6.2133721370998138</v>
      </c>
      <c r="AD361" s="2">
        <f t="shared" si="40"/>
        <v>0.12979476750049002</v>
      </c>
      <c r="AE361" s="3">
        <f t="shared" si="41"/>
        <v>0.12979476750051017</v>
      </c>
    </row>
    <row r="362" spans="20:31" ht="17.399999999999999" x14ac:dyDescent="0.3">
      <c r="T362" s="6"/>
      <c r="Y362" s="6"/>
      <c r="AB362" s="2">
        <v>357</v>
      </c>
      <c r="AC362" s="2">
        <f t="shared" si="42"/>
        <v>6.2308254296197561</v>
      </c>
      <c r="AD362" s="2">
        <f t="shared" si="40"/>
        <v>7.3030451082308101E-2</v>
      </c>
      <c r="AE362" s="3">
        <f t="shared" si="41"/>
        <v>7.3030451082328141E-2</v>
      </c>
    </row>
    <row r="363" spans="20:31" ht="17.399999999999999" x14ac:dyDescent="0.3">
      <c r="T363" s="6"/>
      <c r="Y363" s="6"/>
      <c r="AB363" s="2">
        <v>358</v>
      </c>
      <c r="AC363" s="2">
        <f t="shared" si="42"/>
        <v>6.2482787221397</v>
      </c>
      <c r="AD363" s="2">
        <f t="shared" si="40"/>
        <v>3.2464613053113656E-2</v>
      </c>
      <c r="AE363" s="3">
        <f t="shared" si="41"/>
        <v>3.2464613053137803E-2</v>
      </c>
    </row>
    <row r="364" spans="20:31" ht="17.399999999999999" x14ac:dyDescent="0.3">
      <c r="T364" s="6"/>
      <c r="Y364" s="6"/>
      <c r="AB364" s="2">
        <v>359</v>
      </c>
      <c r="AC364" s="2">
        <f t="shared" si="42"/>
        <v>6.2657320146596422</v>
      </c>
      <c r="AD364" s="2">
        <f t="shared" si="40"/>
        <v>8.1171486487394695E-3</v>
      </c>
      <c r="AE364" s="3">
        <f t="shared" si="41"/>
        <v>8.1171486487509048E-3</v>
      </c>
    </row>
    <row r="365" spans="20:31" ht="17.399999999999999" x14ac:dyDescent="0.3">
      <c r="T365" s="6"/>
      <c r="Y365" s="6"/>
      <c r="AB365" s="2">
        <v>360</v>
      </c>
      <c r="AC365" s="2">
        <f t="shared" si="42"/>
        <v>6.2831853071795862</v>
      </c>
      <c r="AD365" s="2">
        <f t="shared" si="40"/>
        <v>-1.8429702208777599E-14</v>
      </c>
      <c r="AE365" s="3">
        <f t="shared" si="41"/>
        <v>0</v>
      </c>
    </row>
  </sheetData>
  <mergeCells count="6">
    <mergeCell ref="AB3:AE3"/>
    <mergeCell ref="B5:C5"/>
    <mergeCell ref="E2:I2"/>
    <mergeCell ref="K2:O2"/>
    <mergeCell ref="Q2:S3"/>
    <mergeCell ref="V2:X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65"/>
  <sheetViews>
    <sheetView workbookViewId="0">
      <pane ySplit="5940" topLeftCell="A186" activePane="bottomLeft"/>
      <selection activeCell="T6" sqref="T6:T186"/>
      <selection pane="bottomLeft" activeCell="T191" sqref="T191"/>
    </sheetView>
  </sheetViews>
  <sheetFormatPr defaultColWidth="9.109375" defaultRowHeight="13.2" x14ac:dyDescent="0.25"/>
  <cols>
    <col min="1" max="2" width="5.6640625" style="6" customWidth="1"/>
    <col min="3" max="3" width="9.6640625" style="6" customWidth="1"/>
    <col min="4" max="4" width="6" style="6" customWidth="1"/>
    <col min="5" max="6" width="11" style="6" customWidth="1"/>
    <col min="7" max="7" width="8.88671875" style="6" customWidth="1"/>
    <col min="8" max="8" width="8.33203125" style="6" customWidth="1"/>
    <col min="9" max="9" width="9.109375" style="6"/>
    <col min="10" max="10" width="4.109375" style="6" customWidth="1"/>
    <col min="11" max="11" width="7.33203125" style="6" customWidth="1"/>
    <col min="12" max="12" width="8.6640625" style="6" customWidth="1"/>
    <col min="13" max="13" width="7.44140625" style="6" customWidth="1"/>
    <col min="14" max="15" width="7.6640625" style="6" customWidth="1"/>
    <col min="16" max="16" width="4.77734375" style="6" customWidth="1"/>
    <col min="17" max="20" width="10.33203125" style="6" customWidth="1"/>
    <col min="21" max="21" width="4.109375" style="6" customWidth="1"/>
    <col min="22" max="24" width="9.109375" style="6"/>
    <col min="25" max="25" width="12.109375" style="17" customWidth="1"/>
    <col min="26" max="26" width="3.5546875" style="6" customWidth="1"/>
    <col min="27" max="29" width="9.109375" style="6"/>
    <col min="30" max="30" width="13.44140625" style="17" customWidth="1"/>
    <col min="31" max="31" width="3.33203125" style="6" customWidth="1"/>
    <col min="32" max="32" width="4.5546875" style="6" customWidth="1"/>
    <col min="33" max="36" width="9.109375" style="6"/>
    <col min="37" max="37" width="17.88671875" style="6" customWidth="1"/>
    <col min="38" max="16384" width="9.109375" style="6"/>
  </cols>
  <sheetData>
    <row r="2" spans="1:37" ht="15" customHeight="1" x14ac:dyDescent="0.35">
      <c r="A2" s="32" t="s">
        <v>33</v>
      </c>
      <c r="B2" s="33"/>
      <c r="C2" s="33"/>
      <c r="D2" s="34"/>
      <c r="E2" s="70" t="s">
        <v>23</v>
      </c>
      <c r="F2" s="70"/>
      <c r="G2" s="70"/>
      <c r="H2" s="70"/>
      <c r="I2" s="70"/>
      <c r="K2" s="70" t="s">
        <v>26</v>
      </c>
      <c r="L2" s="70"/>
      <c r="M2" s="70"/>
      <c r="N2" s="70"/>
      <c r="O2" s="70"/>
      <c r="P2" s="67"/>
      <c r="Q2" s="80" t="s">
        <v>26</v>
      </c>
      <c r="R2" s="80"/>
      <c r="S2" s="80"/>
      <c r="T2" s="80"/>
      <c r="V2" s="76" t="s">
        <v>24</v>
      </c>
      <c r="W2" s="76"/>
      <c r="X2" s="76"/>
      <c r="Y2" s="18"/>
      <c r="Z2" s="16"/>
      <c r="AA2" s="78" t="s">
        <v>25</v>
      </c>
      <c r="AB2" s="78"/>
      <c r="AC2" s="78"/>
      <c r="AD2" s="18"/>
    </row>
    <row r="3" spans="1:37" ht="16.2" x14ac:dyDescent="0.35">
      <c r="A3" s="35"/>
      <c r="B3" s="36"/>
      <c r="C3" s="36"/>
      <c r="D3" s="39"/>
      <c r="E3" s="41" t="s">
        <v>8</v>
      </c>
      <c r="F3" s="41" t="s">
        <v>41</v>
      </c>
      <c r="G3" s="14" t="s">
        <v>9</v>
      </c>
      <c r="H3" s="14" t="s">
        <v>12</v>
      </c>
      <c r="I3" s="14" t="s">
        <v>13</v>
      </c>
      <c r="J3" s="24" t="s">
        <v>29</v>
      </c>
      <c r="K3" s="25" t="s">
        <v>38</v>
      </c>
      <c r="L3" s="26" t="s">
        <v>36</v>
      </c>
      <c r="M3" s="25" t="s">
        <v>37</v>
      </c>
      <c r="N3" s="26" t="s">
        <v>28</v>
      </c>
      <c r="O3" s="25" t="s">
        <v>31</v>
      </c>
      <c r="P3" s="60"/>
      <c r="Q3" s="69" t="s">
        <v>55</v>
      </c>
      <c r="R3" s="69" t="s">
        <v>56</v>
      </c>
      <c r="S3" s="69" t="s">
        <v>64</v>
      </c>
      <c r="T3" s="61"/>
      <c r="V3" s="77"/>
      <c r="W3" s="77"/>
      <c r="X3" s="77"/>
      <c r="Y3" s="18"/>
      <c r="Z3" s="16"/>
      <c r="AA3" s="79"/>
      <c r="AB3" s="79"/>
      <c r="AC3" s="79"/>
      <c r="AD3" s="18"/>
      <c r="AG3" s="70" t="s">
        <v>30</v>
      </c>
      <c r="AH3" s="70"/>
      <c r="AI3" s="70"/>
      <c r="AJ3" s="70"/>
      <c r="AK3" s="16"/>
    </row>
    <row r="4" spans="1:37" ht="28.2" x14ac:dyDescent="0.4">
      <c r="A4" s="37"/>
      <c r="B4" s="38"/>
      <c r="C4" s="38"/>
      <c r="D4" s="40"/>
      <c r="E4" s="41" t="s">
        <v>10</v>
      </c>
      <c r="F4" s="41" t="s">
        <v>40</v>
      </c>
      <c r="G4" s="14" t="s">
        <v>11</v>
      </c>
      <c r="H4" s="14" t="s">
        <v>14</v>
      </c>
      <c r="I4" s="14" t="s">
        <v>14</v>
      </c>
      <c r="K4" s="27" t="s">
        <v>14</v>
      </c>
      <c r="L4" s="28" t="s">
        <v>14</v>
      </c>
      <c r="M4" s="29" t="s">
        <v>19</v>
      </c>
      <c r="N4" s="29" t="s">
        <v>19</v>
      </c>
      <c r="O4" s="29"/>
      <c r="P4" s="16"/>
      <c r="Q4" s="62"/>
      <c r="R4" s="62"/>
      <c r="S4" s="62"/>
      <c r="T4" s="62"/>
      <c r="V4" s="7"/>
      <c r="W4" s="7"/>
      <c r="X4" s="7" t="s">
        <v>14</v>
      </c>
      <c r="Y4" s="31" t="s">
        <v>32</v>
      </c>
      <c r="Z4" s="16"/>
      <c r="AA4" s="7"/>
      <c r="AB4" s="7"/>
      <c r="AC4" s="7" t="s">
        <v>14</v>
      </c>
      <c r="AD4" s="31" t="s">
        <v>32</v>
      </c>
      <c r="AG4" s="2" t="s">
        <v>4</v>
      </c>
      <c r="AH4" s="2"/>
      <c r="AI4" s="2" t="s">
        <v>6</v>
      </c>
      <c r="AJ4" s="2" t="s">
        <v>7</v>
      </c>
      <c r="AK4" s="15"/>
    </row>
    <row r="5" spans="1:37" ht="17.399999999999999" x14ac:dyDescent="0.3">
      <c r="B5" s="71" t="s">
        <v>21</v>
      </c>
      <c r="C5" s="72"/>
      <c r="D5" s="22"/>
      <c r="E5" s="14">
        <v>1000</v>
      </c>
      <c r="F5" s="14">
        <v>-7.38</v>
      </c>
      <c r="G5" s="14">
        <f>2*PI()*F5/(0.0027*0.5)*10^-5</f>
        <v>-0.34348079679248406</v>
      </c>
      <c r="H5" s="14">
        <v>0.39</v>
      </c>
      <c r="I5" s="14">
        <v>-0.36</v>
      </c>
      <c r="K5" s="30">
        <f t="shared" ref="K5:K36" si="0">180-($Y$6+H5)</f>
        <v>132.38496321748471</v>
      </c>
      <c r="L5" s="30">
        <f t="shared" ref="L5:L36" si="1">IF(180+$AD$5+I5&gt;180,180,180+$AD$5+I5)</f>
        <v>135.58952486850845</v>
      </c>
      <c r="M5" s="30">
        <f t="shared" ref="M5:M68" si="2">$C$6*(SQRT((1+(1/$C$9))^2-($C$10/$C$9)^2)-COS(K5*PI()/180)-(1/$C$9)*SQRT(1-($C$9*SIN(K5*PI()/180)-$C$10)^2))</f>
        <v>72.729651137182884</v>
      </c>
      <c r="N5" s="30">
        <v>83</v>
      </c>
      <c r="O5" s="30">
        <f t="shared" ref="O5:O36" si="3">M5/N5</f>
        <v>0.87626085707449253</v>
      </c>
      <c r="P5" s="49"/>
      <c r="Q5" s="63">
        <f>(PI()/4*$C$12^2*M5+$C$15)/$C$15</f>
        <v>8.8863477136704319</v>
      </c>
      <c r="R5" s="63">
        <f>(PI()/4*$C$12^2*N5+$C$15)/$C$15</f>
        <v>10</v>
      </c>
      <c r="S5" s="63">
        <f>R5/Q5</f>
        <v>1.125321709459598</v>
      </c>
      <c r="T5" s="64">
        <f>(1-(1/R5^0.3)*(1+(R5^1.3)/(9.3*(Q5-1))*(1-1.3*((R5/Q5)^0.3)+0.3*((R5/Q5)^1.3))))*100</f>
        <v>49.841782770005636</v>
      </c>
      <c r="V5" s="5" t="s">
        <v>15</v>
      </c>
      <c r="W5" s="5"/>
      <c r="X5" s="19">
        <f>X16+(X17-X16)/(W17-W16)*(1-W16)</f>
        <v>383.79106035399911</v>
      </c>
      <c r="Y5" s="21">
        <f>-(360-X5)</f>
        <v>23.791060353999114</v>
      </c>
      <c r="Z5" s="16"/>
      <c r="AA5" s="8" t="s">
        <v>15</v>
      </c>
      <c r="AB5" s="8"/>
      <c r="AC5" s="20">
        <f>AC21+(AC22-AC21)/(AB22-AB21)*(1-AB21)</f>
        <v>135.94952486850846</v>
      </c>
      <c r="AD5" s="20">
        <f>-(180-AC5)</f>
        <v>-44.050475131491538</v>
      </c>
      <c r="AG5" s="2">
        <v>0</v>
      </c>
      <c r="AH5" s="2">
        <f>AG5*PI()/180</f>
        <v>0</v>
      </c>
      <c r="AI5" s="2">
        <f t="shared" ref="AI5:AI68" si="4">$C$6*(SQRT((1+(1/$C$9))^2-($C$10/$C$9)^2)-COS(AH5)-(1/$C$9)*SQRT(1-($C$9*SIN(AH5)-$C$10)^2))</f>
        <v>-1.8429702208777599E-14</v>
      </c>
      <c r="AJ5" s="3">
        <f t="shared" ref="AJ5:AJ68" si="5">$C$6*((1-COS(AH5))+(1/$C$9)*(1-SQRT(1-$C$9^2*SIN(AH5)^2)))</f>
        <v>0</v>
      </c>
      <c r="AK5" s="15"/>
    </row>
    <row r="6" spans="1:37" ht="17.399999999999999" x14ac:dyDescent="0.3">
      <c r="B6" s="11" t="s">
        <v>0</v>
      </c>
      <c r="C6" s="12">
        <v>41.5</v>
      </c>
      <c r="D6" s="22"/>
      <c r="E6" s="14">
        <v>1000</v>
      </c>
      <c r="F6" s="14">
        <v>34.65</v>
      </c>
      <c r="G6" s="14">
        <f t="shared" ref="G6:G69" si="6">2*PI()*F6/(0.0027*0.5)*10^-5</f>
        <v>1.6126842288427603</v>
      </c>
      <c r="H6" s="14">
        <v>0.42</v>
      </c>
      <c r="I6" s="14">
        <v>24.788</v>
      </c>
      <c r="K6" s="30">
        <f t="shared" si="0"/>
        <v>132.35496321748468</v>
      </c>
      <c r="L6" s="30">
        <f t="shared" si="1"/>
        <v>160.73752486850847</v>
      </c>
      <c r="M6" s="30">
        <f t="shared" si="2"/>
        <v>72.716742685868823</v>
      </c>
      <c r="N6" s="30">
        <v>83</v>
      </c>
      <c r="O6" s="30">
        <f t="shared" si="3"/>
        <v>0.87610533356468456</v>
      </c>
      <c r="P6" s="49"/>
      <c r="Q6" s="63">
        <f t="shared" ref="Q6:Q69" si="7">(PI()/4*$C$12^2*M6+$C$15)/$C$15</f>
        <v>8.8849480020821598</v>
      </c>
      <c r="R6" s="63">
        <f t="shared" ref="R6:R69" si="8">(PI()/4*$C$12^2*N6+$C$15)/$C$15</f>
        <v>10</v>
      </c>
      <c r="S6" s="63">
        <f t="shared" ref="S6:S69" si="9">R6/Q6</f>
        <v>1.1254989897134493</v>
      </c>
      <c r="T6" s="64">
        <f t="shared" ref="T6:T69" si="10">(1-(1/R6^0.3)*(1+(R6^1.3)/(9.3*(Q6-1))*(1-1.3*((R6/Q6)^0.3)+0.3*((R6/Q6)^1.3))))*100</f>
        <v>49.841666901532669</v>
      </c>
      <c r="V6" s="5" t="s">
        <v>16</v>
      </c>
      <c r="W6" s="5"/>
      <c r="X6" s="19">
        <f>X119+(X120-X119)/(W120-W119)*(1-W119)</f>
        <v>587.2250367825153</v>
      </c>
      <c r="Y6" s="21">
        <f>-(540-X6)</f>
        <v>47.225036782515303</v>
      </c>
      <c r="Z6" s="16"/>
      <c r="AA6" s="8" t="s">
        <v>16</v>
      </c>
      <c r="AB6" s="8"/>
      <c r="AC6" s="20">
        <f>AC123+(AC124-AC123)/(AB124-AB123)*(1-AB123)</f>
        <v>339.28126782654255</v>
      </c>
      <c r="AD6" s="20">
        <f>-(360-AC6)</f>
        <v>-20.718732173457454</v>
      </c>
      <c r="AG6" s="2">
        <v>1</v>
      </c>
      <c r="AH6" s="2">
        <f t="shared" ref="AH6:AH69" si="11">AG6*PI()/180</f>
        <v>1.7453292519943295E-2</v>
      </c>
      <c r="AI6" s="2">
        <f t="shared" si="4"/>
        <v>8.1171486487394695E-3</v>
      </c>
      <c r="AJ6" s="3">
        <f t="shared" si="5"/>
        <v>8.1171486487509048E-3</v>
      </c>
      <c r="AK6" s="15"/>
    </row>
    <row r="7" spans="1:37" ht="17.399999999999999" x14ac:dyDescent="0.3">
      <c r="B7" s="11" t="s">
        <v>1</v>
      </c>
      <c r="C7" s="12">
        <v>146</v>
      </c>
      <c r="D7" s="22"/>
      <c r="E7" s="14">
        <v>1000</v>
      </c>
      <c r="F7" s="14">
        <v>62.72</v>
      </c>
      <c r="G7" s="14">
        <f t="shared" si="6"/>
        <v>2.9191213516022496</v>
      </c>
      <c r="H7" s="14">
        <v>0.42</v>
      </c>
      <c r="I7" s="14">
        <v>36.450000000000003</v>
      </c>
      <c r="K7" s="30">
        <f t="shared" si="0"/>
        <v>132.35496321748468</v>
      </c>
      <c r="L7" s="30">
        <f t="shared" si="1"/>
        <v>172.39952486850848</v>
      </c>
      <c r="M7" s="30">
        <f t="shared" si="2"/>
        <v>72.716742685868823</v>
      </c>
      <c r="N7" s="30">
        <v>83</v>
      </c>
      <c r="O7" s="30">
        <f t="shared" si="3"/>
        <v>0.87610533356468456</v>
      </c>
      <c r="P7" s="49"/>
      <c r="Q7" s="63">
        <f t="shared" si="7"/>
        <v>8.8849480020821598</v>
      </c>
      <c r="R7" s="63">
        <f t="shared" si="8"/>
        <v>10</v>
      </c>
      <c r="S7" s="63">
        <f t="shared" si="9"/>
        <v>1.1254989897134493</v>
      </c>
      <c r="T7" s="64">
        <f t="shared" si="10"/>
        <v>49.841666901532669</v>
      </c>
      <c r="V7" s="7"/>
      <c r="W7" s="7"/>
      <c r="X7" s="7"/>
      <c r="Z7" s="16"/>
      <c r="AG7" s="2">
        <v>2</v>
      </c>
      <c r="AH7" s="2">
        <f t="shared" si="11"/>
        <v>3.4906585039886591E-2</v>
      </c>
      <c r="AI7" s="2">
        <f t="shared" si="4"/>
        <v>3.2464613053113656E-2</v>
      </c>
      <c r="AJ7" s="3">
        <f t="shared" si="5"/>
        <v>3.2464613053137803E-2</v>
      </c>
      <c r="AK7" s="15"/>
    </row>
    <row r="8" spans="1:37" ht="17.399999999999999" x14ac:dyDescent="0.3">
      <c r="B8" s="11" t="s">
        <v>3</v>
      </c>
      <c r="C8" s="12"/>
      <c r="D8" s="23"/>
      <c r="E8" s="14">
        <v>1000</v>
      </c>
      <c r="F8" s="14">
        <v>82.12</v>
      </c>
      <c r="G8" s="14">
        <f t="shared" si="6"/>
        <v>3.8220383513006491</v>
      </c>
      <c r="H8" s="14">
        <v>0.42</v>
      </c>
      <c r="I8" s="14">
        <v>43.192999999999998</v>
      </c>
      <c r="K8" s="30">
        <f t="shared" si="0"/>
        <v>132.35496321748468</v>
      </c>
      <c r="L8" s="30">
        <f t="shared" si="1"/>
        <v>179.14252486850847</v>
      </c>
      <c r="M8" s="30">
        <f t="shared" si="2"/>
        <v>72.716742685868823</v>
      </c>
      <c r="N8" s="30">
        <v>83</v>
      </c>
      <c r="O8" s="30">
        <f t="shared" si="3"/>
        <v>0.87610533356468456</v>
      </c>
      <c r="P8" s="49"/>
      <c r="Q8" s="63">
        <f t="shared" si="7"/>
        <v>8.8849480020821598</v>
      </c>
      <c r="R8" s="63">
        <f t="shared" si="8"/>
        <v>10</v>
      </c>
      <c r="S8" s="63">
        <f t="shared" si="9"/>
        <v>1.1254989897134493</v>
      </c>
      <c r="T8" s="64">
        <f t="shared" si="10"/>
        <v>49.841666901532669</v>
      </c>
      <c r="V8" s="4" t="s">
        <v>44</v>
      </c>
      <c r="W8" s="4" t="s">
        <v>17</v>
      </c>
      <c r="X8" s="4" t="s">
        <v>22</v>
      </c>
      <c r="Y8" s="16"/>
      <c r="Z8" s="16"/>
      <c r="AA8" s="9" t="s">
        <v>44</v>
      </c>
      <c r="AB8" s="9" t="s">
        <v>17</v>
      </c>
      <c r="AC8" s="9" t="s">
        <v>18</v>
      </c>
      <c r="AD8" s="16"/>
      <c r="AG8" s="2">
        <v>3</v>
      </c>
      <c r="AH8" s="2">
        <f t="shared" si="11"/>
        <v>5.2359877559829883E-2</v>
      </c>
      <c r="AI8" s="2">
        <f t="shared" si="4"/>
        <v>7.3030451082308101E-2</v>
      </c>
      <c r="AJ8" s="3">
        <f t="shared" si="5"/>
        <v>7.3030451082328141E-2</v>
      </c>
      <c r="AK8" s="15"/>
    </row>
    <row r="9" spans="1:37" ht="19.8" x14ac:dyDescent="0.4">
      <c r="B9" s="11" t="s">
        <v>2</v>
      </c>
      <c r="C9" s="12">
        <f>C6/C7</f>
        <v>0.28424657534246578</v>
      </c>
      <c r="D9" s="1"/>
      <c r="E9" s="14">
        <v>1000</v>
      </c>
      <c r="F9" s="14">
        <v>105.37</v>
      </c>
      <c r="G9" s="14">
        <f t="shared" si="6"/>
        <v>4.9041424875371336</v>
      </c>
      <c r="H9" s="14">
        <v>0.43099999999999999</v>
      </c>
      <c r="I9" s="14">
        <v>49.459000000000003</v>
      </c>
      <c r="K9" s="30">
        <f t="shared" si="0"/>
        <v>132.34396321748471</v>
      </c>
      <c r="L9" s="30">
        <f t="shared" si="1"/>
        <v>180</v>
      </c>
      <c r="M9" s="30">
        <f t="shared" si="2"/>
        <v>72.712007607386951</v>
      </c>
      <c r="N9" s="30">
        <v>83</v>
      </c>
      <c r="O9" s="30">
        <f t="shared" si="3"/>
        <v>0.87604828442634886</v>
      </c>
      <c r="P9" s="49"/>
      <c r="Q9" s="63">
        <f t="shared" si="7"/>
        <v>8.8844345598371373</v>
      </c>
      <c r="R9" s="63">
        <f t="shared" si="8"/>
        <v>10</v>
      </c>
      <c r="S9" s="63">
        <f t="shared" si="9"/>
        <v>1.1255640336646604</v>
      </c>
      <c r="T9" s="64">
        <f t="shared" si="10"/>
        <v>49.84162434416659</v>
      </c>
      <c r="V9" s="4" t="s">
        <v>43</v>
      </c>
      <c r="W9" s="4" t="s">
        <v>19</v>
      </c>
      <c r="X9" s="4" t="s">
        <v>20</v>
      </c>
      <c r="Y9" s="16"/>
      <c r="Z9" s="16"/>
      <c r="AA9" s="9" t="s">
        <v>43</v>
      </c>
      <c r="AB9" s="9" t="s">
        <v>19</v>
      </c>
      <c r="AC9" s="9" t="s">
        <v>20</v>
      </c>
      <c r="AD9" s="16"/>
      <c r="AG9" s="2">
        <v>4</v>
      </c>
      <c r="AH9" s="2">
        <f t="shared" si="11"/>
        <v>6.9813170079773182E-2</v>
      </c>
      <c r="AI9" s="2">
        <f t="shared" si="4"/>
        <v>0.12979476750049002</v>
      </c>
      <c r="AJ9" s="3">
        <f t="shared" si="5"/>
        <v>0.12979476750051477</v>
      </c>
      <c r="AK9" s="15"/>
    </row>
    <row r="10" spans="1:37" ht="17.399999999999999" x14ac:dyDescent="0.3">
      <c r="B10" s="11" t="s">
        <v>5</v>
      </c>
      <c r="C10" s="13">
        <f>C8/C7</f>
        <v>0</v>
      </c>
      <c r="D10" s="1"/>
      <c r="E10" s="14">
        <v>1000</v>
      </c>
      <c r="F10" s="14">
        <v>136.66</v>
      </c>
      <c r="G10" s="14">
        <f t="shared" si="6"/>
        <v>6.3604452154012021</v>
      </c>
      <c r="H10" s="14">
        <v>-25.916</v>
      </c>
      <c r="I10" s="14">
        <v>10.005000000000001</v>
      </c>
      <c r="K10" s="30">
        <f t="shared" si="0"/>
        <v>158.69096321748469</v>
      </c>
      <c r="L10" s="30">
        <f t="shared" si="1"/>
        <v>145.95452486850846</v>
      </c>
      <c r="M10" s="30">
        <f t="shared" si="2"/>
        <v>80.943791475597251</v>
      </c>
      <c r="N10" s="30">
        <v>83</v>
      </c>
      <c r="O10" s="30">
        <f t="shared" si="3"/>
        <v>0.97522640332044885</v>
      </c>
      <c r="P10" s="49"/>
      <c r="Q10" s="63">
        <f t="shared" si="7"/>
        <v>9.7770376298840382</v>
      </c>
      <c r="R10" s="63">
        <f t="shared" si="8"/>
        <v>10</v>
      </c>
      <c r="S10" s="63">
        <f t="shared" si="9"/>
        <v>1.022804695916733</v>
      </c>
      <c r="T10" s="64">
        <f t="shared" si="10"/>
        <v>49.880047295968289</v>
      </c>
      <c r="V10" s="4">
        <v>0</v>
      </c>
      <c r="W10" s="4">
        <f>V10*25.4</f>
        <v>0</v>
      </c>
      <c r="X10" s="4">
        <v>370</v>
      </c>
      <c r="Y10" s="16"/>
      <c r="Z10" s="16"/>
      <c r="AA10" s="10">
        <v>0</v>
      </c>
      <c r="AB10" s="10">
        <f>AA10*25.4</f>
        <v>0</v>
      </c>
      <c r="AC10" s="10">
        <v>112</v>
      </c>
      <c r="AD10" s="16"/>
      <c r="AG10" s="2">
        <v>5</v>
      </c>
      <c r="AH10" s="2">
        <f t="shared" si="11"/>
        <v>8.7266462599716474E-2</v>
      </c>
      <c r="AI10" s="2">
        <f t="shared" si="4"/>
        <v>0.20272972644025189</v>
      </c>
      <c r="AJ10" s="3">
        <f t="shared" si="5"/>
        <v>0.20272972644026313</v>
      </c>
      <c r="AK10" s="15"/>
    </row>
    <row r="11" spans="1:37" ht="17.399999999999999" x14ac:dyDescent="0.3">
      <c r="B11" s="1"/>
      <c r="C11" s="1"/>
      <c r="D11" s="1"/>
      <c r="E11" s="14">
        <v>1000</v>
      </c>
      <c r="F11" s="14">
        <v>154.01</v>
      </c>
      <c r="G11" s="14">
        <f t="shared" si="6"/>
        <v>7.1679508826572453</v>
      </c>
      <c r="H11" s="14">
        <v>-32.500999999999998</v>
      </c>
      <c r="I11" s="14">
        <v>9.9109999999999996</v>
      </c>
      <c r="K11" s="30">
        <f t="shared" si="0"/>
        <v>165.2759632174847</v>
      </c>
      <c r="L11" s="30">
        <f t="shared" si="1"/>
        <v>145.86052486850846</v>
      </c>
      <c r="M11" s="30">
        <f t="shared" si="2"/>
        <v>82.018702272372337</v>
      </c>
      <c r="N11" s="30">
        <v>83</v>
      </c>
      <c r="O11" s="30">
        <f t="shared" si="3"/>
        <v>0.98817713581171496</v>
      </c>
      <c r="P11" s="49"/>
      <c r="Q11" s="63">
        <f t="shared" si="7"/>
        <v>9.893594222305433</v>
      </c>
      <c r="R11" s="63">
        <f t="shared" si="8"/>
        <v>10</v>
      </c>
      <c r="S11" s="63">
        <f t="shared" si="9"/>
        <v>1.0107550173681745</v>
      </c>
      <c r="T11" s="64">
        <f t="shared" si="10"/>
        <v>49.881005289492542</v>
      </c>
      <c r="V11" s="4">
        <v>2.9229999999999998E-3</v>
      </c>
      <c r="W11" s="4">
        <f t="shared" ref="W11:W74" si="12">V11*25.4</f>
        <v>7.4244199999999996E-2</v>
      </c>
      <c r="X11" s="4">
        <v>372</v>
      </c>
      <c r="Y11" s="16"/>
      <c r="Z11" s="16"/>
      <c r="AA11" s="9">
        <v>5.8E-4</v>
      </c>
      <c r="AB11" s="10">
        <f t="shared" ref="AB11:AB74" si="13">AA11*25.4</f>
        <v>1.4731999999999999E-2</v>
      </c>
      <c r="AC11" s="9">
        <v>114</v>
      </c>
      <c r="AD11" s="16"/>
      <c r="AG11" s="2">
        <v>6</v>
      </c>
      <c r="AH11" s="2">
        <f t="shared" si="11"/>
        <v>0.10471975511965977</v>
      </c>
      <c r="AI11" s="2">
        <f t="shared" si="4"/>
        <v>0.29179956886418301</v>
      </c>
      <c r="AJ11" s="3">
        <f t="shared" si="5"/>
        <v>0.29179956886421066</v>
      </c>
      <c r="AK11" s="15"/>
    </row>
    <row r="12" spans="1:37" ht="17.399999999999999" x14ac:dyDescent="0.3">
      <c r="A12" s="65" t="s">
        <v>57</v>
      </c>
      <c r="B12" s="62"/>
      <c r="C12" s="65">
        <v>83</v>
      </c>
      <c r="D12" s="1"/>
      <c r="E12" s="14">
        <v>1000</v>
      </c>
      <c r="F12" s="14">
        <v>182.76</v>
      </c>
      <c r="G12" s="14">
        <f t="shared" si="6"/>
        <v>8.5060366425195628</v>
      </c>
      <c r="H12" s="14">
        <v>-33.938000000000002</v>
      </c>
      <c r="I12" s="14">
        <v>9.8140000000000001</v>
      </c>
      <c r="K12" s="30">
        <f t="shared" si="0"/>
        <v>166.71296321748468</v>
      </c>
      <c r="L12" s="30">
        <f t="shared" si="1"/>
        <v>145.76352486850845</v>
      </c>
      <c r="M12" s="30">
        <f t="shared" si="2"/>
        <v>82.200963407717069</v>
      </c>
      <c r="N12" s="30">
        <v>83</v>
      </c>
      <c r="O12" s="30">
        <f t="shared" si="3"/>
        <v>0.99037305310502488</v>
      </c>
      <c r="P12" s="49"/>
      <c r="Q12" s="63">
        <f t="shared" si="7"/>
        <v>9.9133574779452225</v>
      </c>
      <c r="R12" s="63">
        <f t="shared" si="8"/>
        <v>10</v>
      </c>
      <c r="S12" s="63">
        <f t="shared" si="9"/>
        <v>1.0087399775754617</v>
      </c>
      <c r="T12" s="64">
        <f t="shared" si="10"/>
        <v>49.881097673196741</v>
      </c>
      <c r="V12" s="4">
        <v>7.2259999999999998E-3</v>
      </c>
      <c r="W12" s="4">
        <f t="shared" si="12"/>
        <v>0.18354039999999999</v>
      </c>
      <c r="X12" s="4">
        <v>374</v>
      </c>
      <c r="Y12" s="16"/>
      <c r="Z12" s="16"/>
      <c r="AA12" s="9">
        <v>3.7599999999999998E-4</v>
      </c>
      <c r="AB12" s="10">
        <f t="shared" si="13"/>
        <v>9.5503999999999988E-3</v>
      </c>
      <c r="AC12" s="9">
        <v>116</v>
      </c>
      <c r="AD12" s="16"/>
      <c r="AG12" s="2">
        <v>7</v>
      </c>
      <c r="AH12" s="2">
        <f t="shared" si="11"/>
        <v>0.12217304763960307</v>
      </c>
      <c r="AI12" s="2">
        <f t="shared" si="4"/>
        <v>0.39696063501479006</v>
      </c>
      <c r="AJ12" s="3">
        <f t="shared" si="5"/>
        <v>0.39696063501480844</v>
      </c>
      <c r="AK12" s="15"/>
    </row>
    <row r="13" spans="1:37" ht="17.399999999999999" x14ac:dyDescent="0.3">
      <c r="A13" s="65" t="s">
        <v>58</v>
      </c>
      <c r="B13" s="62"/>
      <c r="C13" s="65">
        <v>83</v>
      </c>
      <c r="D13" s="1"/>
      <c r="E13" s="14">
        <v>1000</v>
      </c>
      <c r="F13" s="14">
        <v>217.86</v>
      </c>
      <c r="G13" s="14">
        <f t="shared" si="6"/>
        <v>10.139664822386257</v>
      </c>
      <c r="H13" s="14">
        <v>-41.406999999999996</v>
      </c>
      <c r="I13" s="14">
        <v>9.7949999999999999</v>
      </c>
      <c r="K13" s="30">
        <f t="shared" si="0"/>
        <v>174.18196321748468</v>
      </c>
      <c r="L13" s="30">
        <f t="shared" si="1"/>
        <v>145.74452486850845</v>
      </c>
      <c r="M13" s="30">
        <f t="shared" si="2"/>
        <v>82.846847429605901</v>
      </c>
      <c r="N13" s="30">
        <v>83</v>
      </c>
      <c r="O13" s="30">
        <f t="shared" si="3"/>
        <v>0.99815478830850479</v>
      </c>
      <c r="P13" s="49"/>
      <c r="Q13" s="63">
        <f t="shared" si="7"/>
        <v>9.9833930947765417</v>
      </c>
      <c r="R13" s="63">
        <f t="shared" si="8"/>
        <v>10</v>
      </c>
      <c r="S13" s="63">
        <f t="shared" si="9"/>
        <v>1.0016634530029822</v>
      </c>
      <c r="T13" s="64">
        <f t="shared" si="10"/>
        <v>49.881270183771164</v>
      </c>
      <c r="V13" s="4">
        <v>1.2395E-2</v>
      </c>
      <c r="W13" s="4">
        <f t="shared" si="12"/>
        <v>0.31483299999999997</v>
      </c>
      <c r="X13" s="4">
        <v>376</v>
      </c>
      <c r="Y13" s="16"/>
      <c r="Z13" s="16"/>
      <c r="AA13" s="9">
        <v>1.142E-3</v>
      </c>
      <c r="AB13" s="10">
        <f t="shared" si="13"/>
        <v>2.9006799999999999E-2</v>
      </c>
      <c r="AC13" s="9">
        <v>118</v>
      </c>
      <c r="AD13" s="16"/>
      <c r="AG13" s="2">
        <v>8</v>
      </c>
      <c r="AH13" s="2">
        <f t="shared" si="11"/>
        <v>0.13962634015954636</v>
      </c>
      <c r="AI13" s="2">
        <f t="shared" si="4"/>
        <v>0.51816139185094223</v>
      </c>
      <c r="AJ13" s="3">
        <f t="shared" si="5"/>
        <v>0.51816139185094257</v>
      </c>
      <c r="AK13" s="15"/>
    </row>
    <row r="14" spans="1:37" ht="17.399999999999999" x14ac:dyDescent="0.3">
      <c r="A14" s="65" t="s">
        <v>59</v>
      </c>
      <c r="B14" s="62"/>
      <c r="C14" s="65">
        <v>10</v>
      </c>
      <c r="D14" s="1"/>
      <c r="E14" s="14">
        <v>1000</v>
      </c>
      <c r="F14" s="14">
        <v>232.08</v>
      </c>
      <c r="G14" s="14">
        <f t="shared" si="6"/>
        <v>10.801493674742508</v>
      </c>
      <c r="H14" s="14">
        <v>-41.91</v>
      </c>
      <c r="I14" s="14">
        <v>9.8320000000000007</v>
      </c>
      <c r="K14" s="30">
        <f t="shared" si="0"/>
        <v>174.68496321748469</v>
      </c>
      <c r="L14" s="30">
        <f t="shared" si="1"/>
        <v>145.78152486850846</v>
      </c>
      <c r="M14" s="30">
        <f t="shared" si="2"/>
        <v>82.872186077316542</v>
      </c>
      <c r="N14" s="30">
        <v>83</v>
      </c>
      <c r="O14" s="30">
        <f t="shared" si="3"/>
        <v>0.9984600732206812</v>
      </c>
      <c r="P14" s="49"/>
      <c r="Q14" s="63">
        <f t="shared" si="7"/>
        <v>9.9861406589861303</v>
      </c>
      <c r="R14" s="63">
        <f t="shared" si="8"/>
        <v>10</v>
      </c>
      <c r="S14" s="63">
        <f t="shared" si="9"/>
        <v>1.0013878575805357</v>
      </c>
      <c r="T14" s="64">
        <f t="shared" si="10"/>
        <v>49.881272145816936</v>
      </c>
      <c r="V14" s="4">
        <v>1.8293E-2</v>
      </c>
      <c r="W14" s="4">
        <f t="shared" si="12"/>
        <v>0.46464220000000001</v>
      </c>
      <c r="X14" s="4">
        <v>378</v>
      </c>
      <c r="Y14" s="16"/>
      <c r="Z14" s="16"/>
      <c r="AA14" s="9">
        <v>2.6649999999999998E-3</v>
      </c>
      <c r="AB14" s="10">
        <f t="shared" si="13"/>
        <v>6.7690999999999987E-2</v>
      </c>
      <c r="AC14" s="9">
        <v>120</v>
      </c>
      <c r="AD14" s="16"/>
      <c r="AG14" s="2">
        <v>9</v>
      </c>
      <c r="AH14" s="2">
        <f t="shared" si="11"/>
        <v>0.15707963267948966</v>
      </c>
      <c r="AI14" s="2">
        <f t="shared" si="4"/>
        <v>0.65534246547004837</v>
      </c>
      <c r="AJ14" s="3">
        <f t="shared" si="5"/>
        <v>0.65534246547006192</v>
      </c>
      <c r="AK14" s="15"/>
    </row>
    <row r="15" spans="1:37" ht="17.399999999999999" x14ac:dyDescent="0.3">
      <c r="A15" s="66" t="s">
        <v>60</v>
      </c>
      <c r="B15" s="62"/>
      <c r="C15" s="65">
        <f>PI()/4*C12^2*C13/(C14-1)</f>
        <v>49897.828850504091</v>
      </c>
      <c r="D15" s="1"/>
      <c r="E15" s="14">
        <v>1250</v>
      </c>
      <c r="F15" s="14">
        <v>-10.72</v>
      </c>
      <c r="G15" s="14">
        <f t="shared" si="6"/>
        <v>-0.49893145550344575</v>
      </c>
      <c r="H15" s="14">
        <v>0.375</v>
      </c>
      <c r="I15" s="14">
        <v>-0.48399999999999999</v>
      </c>
      <c r="K15" s="30">
        <f t="shared" si="0"/>
        <v>132.3999632174847</v>
      </c>
      <c r="L15" s="30">
        <f t="shared" si="1"/>
        <v>135.46552486850845</v>
      </c>
      <c r="M15" s="30">
        <f t="shared" si="2"/>
        <v>72.736102399705587</v>
      </c>
      <c r="N15" s="30">
        <v>83</v>
      </c>
      <c r="O15" s="30">
        <f t="shared" si="3"/>
        <v>0.87633858312898294</v>
      </c>
      <c r="P15" s="49"/>
      <c r="Q15" s="63">
        <f t="shared" si="7"/>
        <v>8.8870472481608456</v>
      </c>
      <c r="R15" s="63">
        <f t="shared" si="8"/>
        <v>10</v>
      </c>
      <c r="S15" s="63">
        <f t="shared" si="9"/>
        <v>1.1252331309557826</v>
      </c>
      <c r="T15" s="64">
        <f t="shared" si="10"/>
        <v>49.841840596239493</v>
      </c>
      <c r="V15" s="4">
        <v>2.4819999999999998E-2</v>
      </c>
      <c r="W15" s="4">
        <f t="shared" si="12"/>
        <v>0.63042799999999988</v>
      </c>
      <c r="X15" s="4">
        <v>380</v>
      </c>
      <c r="Y15" s="16"/>
      <c r="Z15" s="16"/>
      <c r="AA15" s="9">
        <v>4.9449999999999997E-3</v>
      </c>
      <c r="AB15" s="10">
        <f t="shared" si="13"/>
        <v>0.12560299999999999</v>
      </c>
      <c r="AC15" s="9">
        <v>122</v>
      </c>
      <c r="AD15" s="16"/>
      <c r="AG15" s="2">
        <v>10</v>
      </c>
      <c r="AH15" s="2">
        <f t="shared" si="11"/>
        <v>0.17453292519943295</v>
      </c>
      <c r="AI15" s="2">
        <f t="shared" si="4"/>
        <v>0.8084366785139574</v>
      </c>
      <c r="AJ15" s="3">
        <f t="shared" si="5"/>
        <v>0.80843667851397139</v>
      </c>
      <c r="AK15" s="15"/>
    </row>
    <row r="16" spans="1:37" ht="17.399999999999999" x14ac:dyDescent="0.3">
      <c r="B16" s="1"/>
      <c r="C16" s="1"/>
      <c r="D16" s="1"/>
      <c r="E16" s="14">
        <v>1250</v>
      </c>
      <c r="F16" s="14">
        <v>32.51</v>
      </c>
      <c r="G16" s="14">
        <f t="shared" si="6"/>
        <v>1.5130841061956175</v>
      </c>
      <c r="H16" s="14">
        <v>0.39</v>
      </c>
      <c r="I16" s="14">
        <v>-0.63400000000000001</v>
      </c>
      <c r="K16" s="30">
        <f t="shared" si="0"/>
        <v>132.38496321748471</v>
      </c>
      <c r="L16" s="30">
        <f t="shared" si="1"/>
        <v>135.31552486850848</v>
      </c>
      <c r="M16" s="30">
        <f t="shared" si="2"/>
        <v>72.729651137182884</v>
      </c>
      <c r="N16" s="30">
        <v>83</v>
      </c>
      <c r="O16" s="30">
        <f t="shared" si="3"/>
        <v>0.87626085707449253</v>
      </c>
      <c r="P16" s="49"/>
      <c r="Q16" s="63">
        <f t="shared" si="7"/>
        <v>8.8863477136704319</v>
      </c>
      <c r="R16" s="63">
        <f t="shared" si="8"/>
        <v>10</v>
      </c>
      <c r="S16" s="63">
        <f t="shared" si="9"/>
        <v>1.125321709459598</v>
      </c>
      <c r="T16" s="64">
        <f t="shared" si="10"/>
        <v>49.841782770005636</v>
      </c>
      <c r="V16" s="4">
        <v>3.2032999999999999E-2</v>
      </c>
      <c r="W16" s="4">
        <f t="shared" si="12"/>
        <v>0.81363819999999998</v>
      </c>
      <c r="X16" s="4">
        <v>382</v>
      </c>
      <c r="Y16" s="16"/>
      <c r="Z16" s="16"/>
      <c r="AA16" s="9">
        <v>8.0079999999999995E-3</v>
      </c>
      <c r="AB16" s="10">
        <f t="shared" si="13"/>
        <v>0.20340319999999998</v>
      </c>
      <c r="AC16" s="9">
        <v>124</v>
      </c>
      <c r="AD16" s="16"/>
      <c r="AG16" s="2">
        <v>11</v>
      </c>
      <c r="AH16" s="2">
        <f t="shared" si="11"/>
        <v>0.19198621771937624</v>
      </c>
      <c r="AI16" s="2">
        <f t="shared" si="4"/>
        <v>0.97736909255605697</v>
      </c>
      <c r="AJ16" s="3">
        <f t="shared" si="5"/>
        <v>0.97736909255606941</v>
      </c>
      <c r="AK16" s="15"/>
    </row>
    <row r="17" spans="2:37" ht="17.399999999999999" x14ac:dyDescent="0.3">
      <c r="B17" s="1"/>
      <c r="C17" s="1"/>
      <c r="D17" s="1"/>
      <c r="E17" s="14">
        <v>1250</v>
      </c>
      <c r="F17" s="14">
        <v>57.23</v>
      </c>
      <c r="G17" s="14">
        <f t="shared" si="6"/>
        <v>2.6636051491102792</v>
      </c>
      <c r="H17" s="14">
        <v>0.41199999999999998</v>
      </c>
      <c r="I17" s="14">
        <v>38.722000000000001</v>
      </c>
      <c r="K17" s="30">
        <f t="shared" si="0"/>
        <v>132.36296321748469</v>
      </c>
      <c r="L17" s="30">
        <f t="shared" si="1"/>
        <v>174.67152486850847</v>
      </c>
      <c r="M17" s="30">
        <f t="shared" si="2"/>
        <v>72.720185712124774</v>
      </c>
      <c r="N17" s="30">
        <v>83</v>
      </c>
      <c r="O17" s="30">
        <f t="shared" si="3"/>
        <v>0.87614681580873222</v>
      </c>
      <c r="P17" s="49"/>
      <c r="Q17" s="63">
        <f t="shared" si="7"/>
        <v>8.8853213422785888</v>
      </c>
      <c r="R17" s="63">
        <f t="shared" si="8"/>
        <v>10</v>
      </c>
      <c r="S17" s="63">
        <f t="shared" si="9"/>
        <v>1.1254516989067678</v>
      </c>
      <c r="T17" s="64">
        <f t="shared" si="10"/>
        <v>49.841697827977974</v>
      </c>
      <c r="V17" s="4">
        <v>4.0225999999999998E-2</v>
      </c>
      <c r="W17" s="4">
        <f t="shared" si="12"/>
        <v>1.0217403999999999</v>
      </c>
      <c r="X17" s="4">
        <v>384</v>
      </c>
      <c r="Y17" s="16"/>
      <c r="Z17" s="16"/>
      <c r="AA17" s="9">
        <v>1.1701E-2</v>
      </c>
      <c r="AB17" s="10">
        <f t="shared" si="13"/>
        <v>0.29720539999999995</v>
      </c>
      <c r="AC17" s="9">
        <v>126</v>
      </c>
      <c r="AD17" s="16"/>
      <c r="AG17" s="2">
        <v>12</v>
      </c>
      <c r="AH17" s="2">
        <f t="shared" si="11"/>
        <v>0.20943951023931953</v>
      </c>
      <c r="AI17" s="2">
        <f t="shared" si="4"/>
        <v>1.1620570554670457</v>
      </c>
      <c r="AJ17" s="3">
        <f t="shared" si="5"/>
        <v>1.1620570554670564</v>
      </c>
      <c r="AK17" s="15"/>
    </row>
    <row r="18" spans="2:37" ht="17.399999999999999" x14ac:dyDescent="0.3">
      <c r="B18" s="1"/>
      <c r="C18" s="1"/>
      <c r="D18" s="1"/>
      <c r="E18" s="14">
        <v>1250</v>
      </c>
      <c r="F18" s="14">
        <v>76.36</v>
      </c>
      <c r="G18" s="14">
        <f t="shared" si="6"/>
        <v>3.5539557781943198</v>
      </c>
      <c r="H18" s="14">
        <v>0.435</v>
      </c>
      <c r="I18" s="14">
        <v>45.116</v>
      </c>
      <c r="K18" s="30">
        <f t="shared" si="0"/>
        <v>132.33996321748469</v>
      </c>
      <c r="L18" s="30">
        <f t="shared" si="1"/>
        <v>180</v>
      </c>
      <c r="M18" s="30">
        <f t="shared" si="2"/>
        <v>72.710285497311617</v>
      </c>
      <c r="N18" s="30">
        <v>83</v>
      </c>
      <c r="O18" s="30">
        <f t="shared" si="3"/>
        <v>0.8760275361121882</v>
      </c>
      <c r="P18" s="49"/>
      <c r="Q18" s="63">
        <f t="shared" si="7"/>
        <v>8.8842478250096928</v>
      </c>
      <c r="R18" s="63">
        <f t="shared" si="8"/>
        <v>10</v>
      </c>
      <c r="S18" s="63">
        <f t="shared" si="9"/>
        <v>1.1255876914925085</v>
      </c>
      <c r="T18" s="64">
        <f t="shared" si="10"/>
        <v>49.841608859137075</v>
      </c>
      <c r="V18" s="4">
        <v>4.8614999999999998E-2</v>
      </c>
      <c r="W18" s="4">
        <f t="shared" si="12"/>
        <v>1.2348209999999999</v>
      </c>
      <c r="X18" s="4">
        <v>386</v>
      </c>
      <c r="Y18" s="16"/>
      <c r="Z18" s="16"/>
      <c r="AA18" s="9">
        <v>1.6088000000000002E-2</v>
      </c>
      <c r="AB18" s="10">
        <f t="shared" si="13"/>
        <v>0.40863520000000003</v>
      </c>
      <c r="AC18" s="9">
        <v>128</v>
      </c>
      <c r="AD18" s="16"/>
      <c r="AG18" s="2">
        <v>13</v>
      </c>
      <c r="AH18" s="2">
        <f t="shared" si="11"/>
        <v>0.22689280275926285</v>
      </c>
      <c r="AI18" s="2">
        <f t="shared" si="4"/>
        <v>1.3624102537551954</v>
      </c>
      <c r="AJ18" s="3">
        <f t="shared" si="5"/>
        <v>1.3624102537552096</v>
      </c>
      <c r="AK18" s="15"/>
    </row>
    <row r="19" spans="2:37" ht="17.399999999999999" x14ac:dyDescent="0.3">
      <c r="E19" s="14">
        <v>1250</v>
      </c>
      <c r="F19" s="14">
        <v>96.6</v>
      </c>
      <c r="G19" s="14">
        <f t="shared" si="6"/>
        <v>4.495968153137393</v>
      </c>
      <c r="H19" s="14">
        <v>0.44600000000000001</v>
      </c>
      <c r="I19" s="14">
        <v>49.451000000000001</v>
      </c>
      <c r="K19" s="30">
        <f t="shared" si="0"/>
        <v>132.3289632174847</v>
      </c>
      <c r="L19" s="30">
        <f t="shared" si="1"/>
        <v>180</v>
      </c>
      <c r="M19" s="30">
        <f t="shared" si="2"/>
        <v>72.705548970403925</v>
      </c>
      <c r="N19" s="30">
        <v>83</v>
      </c>
      <c r="O19" s="30">
        <f t="shared" si="3"/>
        <v>0.87597046952293889</v>
      </c>
      <c r="P19" s="49"/>
      <c r="Q19" s="63">
        <f t="shared" si="7"/>
        <v>8.8837342257064478</v>
      </c>
      <c r="R19" s="63">
        <f t="shared" si="8"/>
        <v>10</v>
      </c>
      <c r="S19" s="63">
        <f t="shared" si="9"/>
        <v>1.1256527655975419</v>
      </c>
      <c r="T19" s="64">
        <f t="shared" si="10"/>
        <v>49.841566248824286</v>
      </c>
      <c r="V19" s="4">
        <v>5.7446999999999998E-2</v>
      </c>
      <c r="W19" s="4">
        <f t="shared" si="12"/>
        <v>1.4591537999999999</v>
      </c>
      <c r="X19" s="4">
        <v>388</v>
      </c>
      <c r="Y19" s="16"/>
      <c r="Z19" s="16"/>
      <c r="AA19" s="9">
        <v>2.1402999999999998E-2</v>
      </c>
      <c r="AB19" s="10">
        <f t="shared" si="13"/>
        <v>0.5436361999999999</v>
      </c>
      <c r="AC19" s="9">
        <v>130</v>
      </c>
      <c r="AD19" s="16"/>
      <c r="AG19" s="2">
        <v>14</v>
      </c>
      <c r="AH19" s="2">
        <f t="shared" si="11"/>
        <v>0.24434609527920614</v>
      </c>
      <c r="AI19" s="2">
        <f t="shared" si="4"/>
        <v>1.5783307698769193</v>
      </c>
      <c r="AJ19" s="3">
        <f t="shared" si="5"/>
        <v>1.5783307698769318</v>
      </c>
      <c r="AK19" s="15"/>
    </row>
    <row r="20" spans="2:37" ht="17.399999999999999" x14ac:dyDescent="0.3">
      <c r="E20" s="14">
        <v>1250</v>
      </c>
      <c r="F20" s="14">
        <v>132.21</v>
      </c>
      <c r="G20" s="14">
        <f t="shared" si="6"/>
        <v>6.1533328108312091</v>
      </c>
      <c r="H20" s="14">
        <v>0.40100000000000002</v>
      </c>
      <c r="I20" s="14">
        <v>34.087000000000003</v>
      </c>
      <c r="K20" s="30">
        <f t="shared" si="0"/>
        <v>132.37396321748469</v>
      </c>
      <c r="L20" s="30">
        <f t="shared" si="1"/>
        <v>170.03652486850848</v>
      </c>
      <c r="M20" s="30">
        <f t="shared" si="2"/>
        <v>72.724918955810509</v>
      </c>
      <c r="N20" s="30">
        <v>83</v>
      </c>
      <c r="O20" s="30">
        <f t="shared" si="3"/>
        <v>0.87620384284109043</v>
      </c>
      <c r="P20" s="49"/>
      <c r="Q20" s="63">
        <f t="shared" si="7"/>
        <v>8.8858345855698122</v>
      </c>
      <c r="R20" s="63">
        <f t="shared" si="8"/>
        <v>10</v>
      </c>
      <c r="S20" s="63">
        <f t="shared" si="9"/>
        <v>1.1253866931351098</v>
      </c>
      <c r="T20" s="64">
        <f t="shared" si="10"/>
        <v>49.841740318360671</v>
      </c>
      <c r="V20" s="4">
        <v>6.6927E-2</v>
      </c>
      <c r="W20" s="4">
        <f t="shared" si="12"/>
        <v>1.6999457999999998</v>
      </c>
      <c r="X20" s="4">
        <v>390</v>
      </c>
      <c r="Y20" s="16"/>
      <c r="Z20" s="16"/>
      <c r="AA20" s="9">
        <v>2.7016999999999999E-2</v>
      </c>
      <c r="AB20" s="10">
        <f t="shared" si="13"/>
        <v>0.68623179999999995</v>
      </c>
      <c r="AC20" s="9">
        <v>132</v>
      </c>
      <c r="AD20" s="16"/>
      <c r="AG20" s="2">
        <v>15</v>
      </c>
      <c r="AH20" s="2">
        <f t="shared" si="11"/>
        <v>0.26179938779914941</v>
      </c>
      <c r="AI20" s="2">
        <f t="shared" si="4"/>
        <v>1.8097131445116024</v>
      </c>
      <c r="AJ20" s="3">
        <f t="shared" si="5"/>
        <v>1.8097131445116128</v>
      </c>
      <c r="AK20" s="15"/>
    </row>
    <row r="21" spans="2:37" ht="17.399999999999999" x14ac:dyDescent="0.3">
      <c r="E21" s="14">
        <v>1250</v>
      </c>
      <c r="F21" s="14">
        <v>154.63</v>
      </c>
      <c r="G21" s="14">
        <f t="shared" si="6"/>
        <v>7.1968069929568852</v>
      </c>
      <c r="H21" s="14">
        <v>-7.3879999999999999</v>
      </c>
      <c r="I21" s="14">
        <v>21.773</v>
      </c>
      <c r="K21" s="30">
        <f t="shared" si="0"/>
        <v>140.1629632174847</v>
      </c>
      <c r="L21" s="30">
        <f t="shared" si="1"/>
        <v>157.72252486850846</v>
      </c>
      <c r="M21" s="30">
        <f t="shared" si="2"/>
        <v>75.807438314114748</v>
      </c>
      <c r="N21" s="30">
        <v>83</v>
      </c>
      <c r="O21" s="30">
        <f t="shared" si="3"/>
        <v>0.91334263029053908</v>
      </c>
      <c r="P21" s="49"/>
      <c r="Q21" s="63">
        <f t="shared" si="7"/>
        <v>9.2200836726148516</v>
      </c>
      <c r="R21" s="63">
        <f t="shared" si="8"/>
        <v>10</v>
      </c>
      <c r="S21" s="63">
        <f t="shared" si="9"/>
        <v>1.0845888557065515</v>
      </c>
      <c r="T21" s="64">
        <f t="shared" si="10"/>
        <v>49.863708853585088</v>
      </c>
      <c r="V21" s="4">
        <v>7.6505000000000004E-2</v>
      </c>
      <c r="W21" s="4">
        <f t="shared" si="12"/>
        <v>1.943227</v>
      </c>
      <c r="X21" s="4">
        <v>392</v>
      </c>
      <c r="Y21" s="16"/>
      <c r="Z21" s="16"/>
      <c r="AA21" s="9">
        <v>3.2923000000000001E-2</v>
      </c>
      <c r="AB21" s="10">
        <f t="shared" si="13"/>
        <v>0.83624419999999999</v>
      </c>
      <c r="AC21" s="9">
        <v>134</v>
      </c>
      <c r="AD21" s="16"/>
      <c r="AG21" s="2">
        <v>16</v>
      </c>
      <c r="AH21" s="2">
        <f t="shared" si="11"/>
        <v>0.27925268031909273</v>
      </c>
      <c r="AI21" s="2">
        <f t="shared" si="4"/>
        <v>2.0564444437941685</v>
      </c>
      <c r="AJ21" s="3">
        <f t="shared" si="5"/>
        <v>2.0564444437941853</v>
      </c>
      <c r="AK21" s="15"/>
    </row>
    <row r="22" spans="2:37" ht="17.399999999999999" x14ac:dyDescent="0.3">
      <c r="E22" s="14">
        <v>1250</v>
      </c>
      <c r="F22" s="14">
        <v>183.22</v>
      </c>
      <c r="G22" s="14">
        <f t="shared" si="6"/>
        <v>8.5274460146773627</v>
      </c>
      <c r="H22" s="14">
        <v>-33.097000000000001</v>
      </c>
      <c r="I22" s="14">
        <v>9.8249999999999993</v>
      </c>
      <c r="K22" s="30">
        <f t="shared" si="0"/>
        <v>165.8719632174847</v>
      </c>
      <c r="L22" s="30">
        <f t="shared" si="1"/>
        <v>145.77452486850845</v>
      </c>
      <c r="M22" s="30">
        <f t="shared" si="2"/>
        <v>82.096568686988974</v>
      </c>
      <c r="N22" s="30">
        <v>83</v>
      </c>
      <c r="O22" s="30">
        <f t="shared" si="3"/>
        <v>0.98911528538540927</v>
      </c>
      <c r="P22" s="49"/>
      <c r="Q22" s="63">
        <f t="shared" si="7"/>
        <v>9.9020375684686837</v>
      </c>
      <c r="R22" s="63">
        <f t="shared" si="8"/>
        <v>10</v>
      </c>
      <c r="S22" s="63">
        <f t="shared" si="9"/>
        <v>1.0098931589436966</v>
      </c>
      <c r="T22" s="64">
        <f t="shared" si="10"/>
        <v>49.881047162403782</v>
      </c>
      <c r="V22" s="4">
        <v>8.6335999999999996E-2</v>
      </c>
      <c r="W22" s="4">
        <f t="shared" si="12"/>
        <v>2.1929344</v>
      </c>
      <c r="X22" s="4">
        <v>394</v>
      </c>
      <c r="Y22" s="16"/>
      <c r="Z22" s="16"/>
      <c r="AA22" s="9">
        <v>3.9537000000000003E-2</v>
      </c>
      <c r="AB22" s="10">
        <f t="shared" si="13"/>
        <v>1.0042397999999999</v>
      </c>
      <c r="AC22" s="9">
        <v>136</v>
      </c>
      <c r="AD22" s="16"/>
      <c r="AG22" s="2">
        <v>17</v>
      </c>
      <c r="AH22" s="2">
        <f t="shared" si="11"/>
        <v>0.29670597283903605</v>
      </c>
      <c r="AI22" s="2">
        <f t="shared" si="4"/>
        <v>2.3184043314970726</v>
      </c>
      <c r="AJ22" s="3">
        <f t="shared" si="5"/>
        <v>2.3184043314971037</v>
      </c>
      <c r="AK22" s="15"/>
    </row>
    <row r="23" spans="2:37" ht="17.399999999999999" x14ac:dyDescent="0.3">
      <c r="E23" s="14">
        <v>1250</v>
      </c>
      <c r="F23" s="14">
        <v>233.57</v>
      </c>
      <c r="G23" s="14">
        <f t="shared" si="6"/>
        <v>10.870841423688413</v>
      </c>
      <c r="H23" s="14">
        <v>-41.500999999999998</v>
      </c>
      <c r="I23" s="14">
        <v>9.5180000000000007</v>
      </c>
      <c r="K23" s="30">
        <f t="shared" si="0"/>
        <v>174.2759632174847</v>
      </c>
      <c r="L23" s="30">
        <f t="shared" si="1"/>
        <v>145.46752486850846</v>
      </c>
      <c r="M23" s="30">
        <f t="shared" si="2"/>
        <v>82.851756696513931</v>
      </c>
      <c r="N23" s="30">
        <v>83</v>
      </c>
      <c r="O23" s="30">
        <f t="shared" si="3"/>
        <v>0.99821393610257747</v>
      </c>
      <c r="P23" s="49"/>
      <c r="Q23" s="63">
        <f t="shared" si="7"/>
        <v>9.9839254249231963</v>
      </c>
      <c r="R23" s="63">
        <f t="shared" si="8"/>
        <v>10</v>
      </c>
      <c r="S23" s="63">
        <f t="shared" si="9"/>
        <v>1.0016100455875478</v>
      </c>
      <c r="T23" s="64">
        <f t="shared" si="10"/>
        <v>49.881270591723379</v>
      </c>
      <c r="V23" s="4">
        <v>9.6420000000000006E-2</v>
      </c>
      <c r="W23" s="4">
        <f t="shared" si="12"/>
        <v>2.449068</v>
      </c>
      <c r="X23" s="4">
        <v>396</v>
      </c>
      <c r="Y23" s="16"/>
      <c r="Z23" s="16"/>
      <c r="AA23" s="9">
        <v>4.7010999999999997E-2</v>
      </c>
      <c r="AB23" s="10">
        <f t="shared" si="13"/>
        <v>1.1940793999999999</v>
      </c>
      <c r="AC23" s="9">
        <v>138</v>
      </c>
      <c r="AD23" s="16"/>
      <c r="AG23" s="2">
        <v>18</v>
      </c>
      <c r="AH23" s="2">
        <f t="shared" si="11"/>
        <v>0.31415926535897931</v>
      </c>
      <c r="AI23" s="2">
        <f t="shared" si="4"/>
        <v>2.5954651461517866</v>
      </c>
      <c r="AJ23" s="3">
        <f t="shared" si="5"/>
        <v>2.5954651461518079</v>
      </c>
      <c r="AK23" s="15"/>
    </row>
    <row r="24" spans="2:37" ht="17.399999999999999" x14ac:dyDescent="0.3">
      <c r="E24" s="14">
        <v>1250</v>
      </c>
      <c r="F24" s="14">
        <v>282.36</v>
      </c>
      <c r="G24" s="14">
        <f t="shared" si="6"/>
        <v>13.141631135816505</v>
      </c>
      <c r="H24" s="14">
        <v>-45.921999999999997</v>
      </c>
      <c r="I24" s="14">
        <v>9.4120000000000008</v>
      </c>
      <c r="K24" s="30">
        <f t="shared" si="0"/>
        <v>178.69696321748469</v>
      </c>
      <c r="L24" s="30">
        <f t="shared" si="1"/>
        <v>145.36152486850847</v>
      </c>
      <c r="M24" s="30">
        <f t="shared" si="2"/>
        <v>82.992318405085769</v>
      </c>
      <c r="N24" s="30">
        <v>83</v>
      </c>
      <c r="O24" s="30">
        <f t="shared" si="3"/>
        <v>0.99990745066368392</v>
      </c>
      <c r="P24" s="49"/>
      <c r="Q24" s="63">
        <f t="shared" si="7"/>
        <v>9.9991670559731531</v>
      </c>
      <c r="R24" s="63">
        <f t="shared" si="8"/>
        <v>10</v>
      </c>
      <c r="S24" s="63">
        <f t="shared" si="9"/>
        <v>1.0000833013412203</v>
      </c>
      <c r="T24" s="64">
        <f t="shared" si="10"/>
        <v>49.881276621105506</v>
      </c>
      <c r="V24" s="4">
        <v>0.10630000000000001</v>
      </c>
      <c r="W24" s="4">
        <f t="shared" si="12"/>
        <v>2.7000199999999999</v>
      </c>
      <c r="X24" s="4">
        <v>398</v>
      </c>
      <c r="Y24" s="16"/>
      <c r="Z24" s="16"/>
      <c r="AA24" s="9">
        <v>5.5620000000000003E-2</v>
      </c>
      <c r="AB24" s="10">
        <f t="shared" si="13"/>
        <v>1.4127479999999999</v>
      </c>
      <c r="AC24" s="9">
        <v>140</v>
      </c>
      <c r="AD24" s="16"/>
      <c r="AG24" s="2">
        <v>19</v>
      </c>
      <c r="AH24" s="2">
        <f t="shared" si="11"/>
        <v>0.33161255787892258</v>
      </c>
      <c r="AI24" s="2">
        <f t="shared" si="4"/>
        <v>2.8874919830984602</v>
      </c>
      <c r="AJ24" s="3">
        <f t="shared" si="5"/>
        <v>2.8874919830984784</v>
      </c>
      <c r="AK24" s="15"/>
    </row>
    <row r="25" spans="2:37" ht="17.399999999999999" x14ac:dyDescent="0.3">
      <c r="E25" s="14">
        <v>1250</v>
      </c>
      <c r="F25" s="14">
        <v>291.14</v>
      </c>
      <c r="G25" s="14">
        <f t="shared" si="6"/>
        <v>13.550270891350108</v>
      </c>
      <c r="H25" s="14">
        <v>-49.646000000000001</v>
      </c>
      <c r="I25" s="14">
        <v>9.4090000000000007</v>
      </c>
      <c r="K25" s="30">
        <f t="shared" si="0"/>
        <v>182.42096321748471</v>
      </c>
      <c r="L25" s="30">
        <f t="shared" si="1"/>
        <v>145.35852486850845</v>
      </c>
      <c r="M25" s="30">
        <f t="shared" si="2"/>
        <v>82.973483341978465</v>
      </c>
      <c r="N25" s="30">
        <v>83</v>
      </c>
      <c r="O25" s="30">
        <f t="shared" si="3"/>
        <v>0.99968052219251158</v>
      </c>
      <c r="P25" s="49"/>
      <c r="Q25" s="63">
        <f t="shared" si="7"/>
        <v>9.9971246997326038</v>
      </c>
      <c r="R25" s="63">
        <f t="shared" si="8"/>
        <v>10</v>
      </c>
      <c r="S25" s="63">
        <f t="shared" si="9"/>
        <v>1.0002876127240339</v>
      </c>
      <c r="T25" s="64">
        <f t="shared" si="10"/>
        <v>49.881276444517695</v>
      </c>
      <c r="V25" s="4">
        <v>0.118065</v>
      </c>
      <c r="W25" s="4">
        <f t="shared" si="12"/>
        <v>2.9988509999999997</v>
      </c>
      <c r="X25" s="4">
        <v>400</v>
      </c>
      <c r="Y25" s="16"/>
      <c r="Z25" s="16"/>
      <c r="AA25" s="9">
        <v>6.4870999999999998E-2</v>
      </c>
      <c r="AB25" s="10">
        <f t="shared" si="13"/>
        <v>1.6477233999999998</v>
      </c>
      <c r="AC25" s="9">
        <v>142</v>
      </c>
      <c r="AD25" s="16"/>
      <c r="AG25" s="2">
        <v>20</v>
      </c>
      <c r="AH25" s="2">
        <f t="shared" si="11"/>
        <v>0.3490658503988659</v>
      </c>
      <c r="AI25" s="2">
        <f t="shared" si="4"/>
        <v>3.1943427814502101</v>
      </c>
      <c r="AJ25" s="3">
        <f t="shared" si="5"/>
        <v>3.1943427814502212</v>
      </c>
      <c r="AK25" s="15"/>
    </row>
    <row r="26" spans="2:37" ht="17.399999999999999" x14ac:dyDescent="0.3">
      <c r="E26" s="14">
        <v>1250</v>
      </c>
      <c r="F26" s="14">
        <v>291.64999999999998</v>
      </c>
      <c r="G26" s="14">
        <f t="shared" si="6"/>
        <v>13.574007369177231</v>
      </c>
      <c r="H26" s="14">
        <v>-49.642000000000003</v>
      </c>
      <c r="I26" s="14">
        <v>9.42</v>
      </c>
      <c r="K26" s="30">
        <f t="shared" si="0"/>
        <v>182.41696321748469</v>
      </c>
      <c r="L26" s="30">
        <f t="shared" si="1"/>
        <v>145.36952486850845</v>
      </c>
      <c r="M26" s="30">
        <f t="shared" si="2"/>
        <v>82.973570894318726</v>
      </c>
      <c r="N26" s="30">
        <v>83</v>
      </c>
      <c r="O26" s="30">
        <f t="shared" si="3"/>
        <v>0.99968157703998461</v>
      </c>
      <c r="P26" s="49"/>
      <c r="Q26" s="63">
        <f t="shared" si="7"/>
        <v>9.9971341933598605</v>
      </c>
      <c r="R26" s="63">
        <f t="shared" si="8"/>
        <v>10</v>
      </c>
      <c r="S26" s="63">
        <f t="shared" si="9"/>
        <v>1.0002866628160341</v>
      </c>
      <c r="T26" s="64">
        <f t="shared" si="10"/>
        <v>49.881276445788956</v>
      </c>
      <c r="V26" s="4">
        <v>0.130803</v>
      </c>
      <c r="W26" s="4">
        <f t="shared" si="12"/>
        <v>3.3223962</v>
      </c>
      <c r="X26" s="4">
        <v>402</v>
      </c>
      <c r="Y26" s="16"/>
      <c r="Z26" s="16"/>
      <c r="AA26" s="9">
        <v>7.4484999999999996E-2</v>
      </c>
      <c r="AB26" s="10">
        <f t="shared" si="13"/>
        <v>1.8919189999999997</v>
      </c>
      <c r="AC26" s="9">
        <v>144</v>
      </c>
      <c r="AD26" s="16"/>
      <c r="AG26" s="2">
        <v>21</v>
      </c>
      <c r="AH26" s="2">
        <f t="shared" si="11"/>
        <v>0.36651914291880922</v>
      </c>
      <c r="AI26" s="2">
        <f t="shared" si="4"/>
        <v>3.5158684159561391</v>
      </c>
      <c r="AJ26" s="3">
        <f t="shared" si="5"/>
        <v>3.5158684159561533</v>
      </c>
      <c r="AK26" s="15"/>
    </row>
    <row r="27" spans="2:37" ht="17.399999999999999" x14ac:dyDescent="0.3">
      <c r="E27" s="14">
        <v>1250</v>
      </c>
      <c r="F27" s="14">
        <v>294.79000000000002</v>
      </c>
      <c r="G27" s="14">
        <f t="shared" si="6"/>
        <v>13.72014960521089</v>
      </c>
      <c r="H27" s="14">
        <v>-49.71</v>
      </c>
      <c r="I27" s="14">
        <v>9.8849999999999998</v>
      </c>
      <c r="K27" s="30">
        <f t="shared" si="0"/>
        <v>182.4849632174847</v>
      </c>
      <c r="L27" s="30">
        <f t="shared" si="1"/>
        <v>145.83452486850845</v>
      </c>
      <c r="M27" s="30">
        <f t="shared" si="2"/>
        <v>82.972062813775011</v>
      </c>
      <c r="N27" s="30">
        <v>83</v>
      </c>
      <c r="O27" s="30">
        <f t="shared" si="3"/>
        <v>0.99966340739487969</v>
      </c>
      <c r="P27" s="49"/>
      <c r="Q27" s="63">
        <f t="shared" si="7"/>
        <v>9.9969706665539153</v>
      </c>
      <c r="R27" s="63">
        <f t="shared" si="8"/>
        <v>10</v>
      </c>
      <c r="S27" s="63">
        <f t="shared" si="9"/>
        <v>1.0003030251410279</v>
      </c>
      <c r="T27" s="64">
        <f t="shared" si="10"/>
        <v>49.881276423303568</v>
      </c>
      <c r="V27" s="4">
        <v>0.149899</v>
      </c>
      <c r="W27" s="4">
        <f t="shared" si="12"/>
        <v>3.8074346000000001</v>
      </c>
      <c r="X27" s="4">
        <v>404</v>
      </c>
      <c r="Y27" s="16"/>
      <c r="Z27" s="16"/>
      <c r="AA27" s="9">
        <v>8.4431000000000006E-2</v>
      </c>
      <c r="AB27" s="10">
        <f t="shared" si="13"/>
        <v>2.1445474</v>
      </c>
      <c r="AC27" s="9">
        <v>146</v>
      </c>
      <c r="AD27" s="16"/>
      <c r="AG27" s="2">
        <v>22</v>
      </c>
      <c r="AH27" s="2">
        <f t="shared" si="11"/>
        <v>0.38397243543875248</v>
      </c>
      <c r="AI27" s="2">
        <f t="shared" si="4"/>
        <v>3.8519127937451816</v>
      </c>
      <c r="AJ27" s="3">
        <f t="shared" si="5"/>
        <v>3.8519127937451998</v>
      </c>
      <c r="AK27" s="15"/>
    </row>
    <row r="28" spans="2:37" ht="17.399999999999999" x14ac:dyDescent="0.3">
      <c r="E28" s="14">
        <v>1500</v>
      </c>
      <c r="F28" s="14">
        <v>-12.89</v>
      </c>
      <c r="G28" s="14">
        <f t="shared" si="6"/>
        <v>-0.59992784155218426</v>
      </c>
      <c r="H28" s="14">
        <v>0.38600000000000001</v>
      </c>
      <c r="I28" s="14">
        <v>-0.40899999999999997</v>
      </c>
      <c r="K28" s="30">
        <f t="shared" si="0"/>
        <v>132.3889632174847</v>
      </c>
      <c r="L28" s="30">
        <f t="shared" si="1"/>
        <v>135.54052486850847</v>
      </c>
      <c r="M28" s="30">
        <f t="shared" si="2"/>
        <v>72.731371667016717</v>
      </c>
      <c r="N28" s="30">
        <v>83</v>
      </c>
      <c r="O28" s="30">
        <f t="shared" si="3"/>
        <v>0.87628158634959896</v>
      </c>
      <c r="P28" s="49"/>
      <c r="Q28" s="63">
        <f t="shared" si="7"/>
        <v>8.8865342771463904</v>
      </c>
      <c r="R28" s="63">
        <f t="shared" si="8"/>
        <v>10</v>
      </c>
      <c r="S28" s="63">
        <f t="shared" si="9"/>
        <v>1.1252980845094047</v>
      </c>
      <c r="T28" s="64">
        <f t="shared" si="10"/>
        <v>49.841798197369073</v>
      </c>
      <c r="V28" s="4">
        <v>0.162971</v>
      </c>
      <c r="W28" s="4">
        <f t="shared" si="12"/>
        <v>4.1394633999999995</v>
      </c>
      <c r="X28" s="4">
        <v>406</v>
      </c>
      <c r="Y28" s="16"/>
      <c r="Z28" s="16"/>
      <c r="AA28" s="9">
        <v>9.4779000000000002E-2</v>
      </c>
      <c r="AB28" s="10">
        <f t="shared" si="13"/>
        <v>2.4073865999999997</v>
      </c>
      <c r="AC28" s="9">
        <v>148</v>
      </c>
      <c r="AD28" s="16"/>
      <c r="AG28" s="2">
        <v>23</v>
      </c>
      <c r="AH28" s="2">
        <f t="shared" si="11"/>
        <v>0.40142572795869574</v>
      </c>
      <c r="AI28" s="2">
        <f t="shared" si="4"/>
        <v>4.2023129559298802</v>
      </c>
      <c r="AJ28" s="3">
        <f t="shared" si="5"/>
        <v>4.2023129559299077</v>
      </c>
      <c r="AK28" s="15"/>
    </row>
    <row r="29" spans="2:37" ht="17.399999999999999" x14ac:dyDescent="0.3">
      <c r="E29" s="14">
        <v>1500</v>
      </c>
      <c r="F29" s="14">
        <v>26.03</v>
      </c>
      <c r="G29" s="14">
        <f t="shared" si="6"/>
        <v>1.2114912114509973</v>
      </c>
      <c r="H29" s="14">
        <v>0.39400000000000002</v>
      </c>
      <c r="I29" s="14">
        <v>-0.435</v>
      </c>
      <c r="K29" s="30">
        <f t="shared" si="0"/>
        <v>132.38096321748469</v>
      </c>
      <c r="L29" s="30">
        <f t="shared" si="1"/>
        <v>135.51452486850846</v>
      </c>
      <c r="M29" s="30">
        <f t="shared" si="2"/>
        <v>72.727930466871754</v>
      </c>
      <c r="N29" s="30">
        <v>83</v>
      </c>
      <c r="O29" s="30">
        <f t="shared" si="3"/>
        <v>0.87624012610688862</v>
      </c>
      <c r="P29" s="49"/>
      <c r="Q29" s="63">
        <f t="shared" si="7"/>
        <v>8.8861611349619967</v>
      </c>
      <c r="R29" s="63">
        <f t="shared" si="8"/>
        <v>10</v>
      </c>
      <c r="S29" s="63">
        <f t="shared" si="9"/>
        <v>1.1253453373308391</v>
      </c>
      <c r="T29" s="64">
        <f t="shared" si="10"/>
        <v>49.841767337523947</v>
      </c>
      <c r="V29" s="4">
        <v>0.174904</v>
      </c>
      <c r="W29" s="4">
        <f t="shared" si="12"/>
        <v>4.4425615999999994</v>
      </c>
      <c r="X29" s="4">
        <v>408</v>
      </c>
      <c r="Y29" s="16"/>
      <c r="Z29" s="16"/>
      <c r="AA29" s="9">
        <v>0.105626</v>
      </c>
      <c r="AB29" s="10">
        <f t="shared" si="13"/>
        <v>2.6829003999999999</v>
      </c>
      <c r="AC29" s="9">
        <v>150</v>
      </c>
      <c r="AD29" s="16"/>
      <c r="AG29" s="2">
        <v>24</v>
      </c>
      <c r="AH29" s="2">
        <f t="shared" si="11"/>
        <v>0.41887902047863906</v>
      </c>
      <c r="AI29" s="2">
        <f t="shared" si="4"/>
        <v>4.5668991840461928</v>
      </c>
      <c r="AJ29" s="3">
        <f t="shared" si="5"/>
        <v>4.5668991840462088</v>
      </c>
      <c r="AK29" s="15"/>
    </row>
    <row r="30" spans="2:37" ht="17.399999999999999" x14ac:dyDescent="0.3">
      <c r="E30" s="14">
        <v>1500</v>
      </c>
      <c r="F30" s="14">
        <v>51.77</v>
      </c>
      <c r="G30" s="14">
        <f t="shared" si="6"/>
        <v>2.4094852100199051</v>
      </c>
      <c r="H30" s="14">
        <v>0.45800000000000002</v>
      </c>
      <c r="I30" s="14">
        <v>41.350999999999999</v>
      </c>
      <c r="K30" s="30">
        <f t="shared" si="0"/>
        <v>132.3169632174847</v>
      </c>
      <c r="L30" s="30">
        <f t="shared" si="1"/>
        <v>177.30052486850846</v>
      </c>
      <c r="M30" s="30">
        <f t="shared" si="2"/>
        <v>72.700380638794243</v>
      </c>
      <c r="N30" s="30">
        <v>83</v>
      </c>
      <c r="O30" s="30">
        <f t="shared" si="3"/>
        <v>0.87590820046740048</v>
      </c>
      <c r="P30" s="49"/>
      <c r="Q30" s="63">
        <f t="shared" si="7"/>
        <v>8.8831738042066029</v>
      </c>
      <c r="R30" s="63">
        <f t="shared" si="8"/>
        <v>10</v>
      </c>
      <c r="S30" s="63">
        <f t="shared" si="9"/>
        <v>1.125723780757788</v>
      </c>
      <c r="T30" s="64">
        <f t="shared" si="10"/>
        <v>49.841519720521234</v>
      </c>
      <c r="V30" s="4">
        <v>0.185698</v>
      </c>
      <c r="W30" s="4">
        <f t="shared" si="12"/>
        <v>4.7167291999999996</v>
      </c>
      <c r="X30" s="4">
        <v>410</v>
      </c>
      <c r="Y30" s="16"/>
      <c r="Z30" s="16"/>
      <c r="AA30" s="9">
        <v>0.116933</v>
      </c>
      <c r="AB30" s="10">
        <f t="shared" si="13"/>
        <v>2.9700981999999998</v>
      </c>
      <c r="AC30" s="9">
        <v>152</v>
      </c>
      <c r="AD30" s="16"/>
      <c r="AG30" s="2">
        <v>25</v>
      </c>
      <c r="AH30" s="2">
        <f t="shared" si="11"/>
        <v>0.43633231299858238</v>
      </c>
      <c r="AI30" s="2">
        <f t="shared" si="4"/>
        <v>4.9454951113024723</v>
      </c>
      <c r="AJ30" s="3">
        <f t="shared" si="5"/>
        <v>4.9454951113025016</v>
      </c>
      <c r="AK30" s="15"/>
    </row>
    <row r="31" spans="2:37" ht="17.399999999999999" x14ac:dyDescent="0.3">
      <c r="E31" s="14">
        <v>1500</v>
      </c>
      <c r="F31" s="14">
        <v>70.209999999999994</v>
      </c>
      <c r="G31" s="14">
        <f t="shared" si="6"/>
        <v>3.2677217808672498</v>
      </c>
      <c r="H31" s="14">
        <v>0.48699999999999999</v>
      </c>
      <c r="I31" s="14">
        <v>45.835999999999999</v>
      </c>
      <c r="K31" s="30">
        <f t="shared" si="0"/>
        <v>132.2879632174847</v>
      </c>
      <c r="L31" s="30">
        <f t="shared" si="1"/>
        <v>180</v>
      </c>
      <c r="M31" s="30">
        <f t="shared" si="2"/>
        <v>72.687885285983228</v>
      </c>
      <c r="N31" s="30">
        <v>83</v>
      </c>
      <c r="O31" s="30">
        <f t="shared" si="3"/>
        <v>0.87575765404799066</v>
      </c>
      <c r="P31" s="49"/>
      <c r="Q31" s="63">
        <f t="shared" si="7"/>
        <v>8.8818188864319154</v>
      </c>
      <c r="R31" s="63">
        <f t="shared" si="8"/>
        <v>10</v>
      </c>
      <c r="S31" s="63">
        <f t="shared" si="9"/>
        <v>1.1258955094520386</v>
      </c>
      <c r="T31" s="64">
        <f t="shared" si="10"/>
        <v>49.841407085929681</v>
      </c>
      <c r="V31" s="4">
        <v>0.193554</v>
      </c>
      <c r="W31" s="4">
        <f t="shared" si="12"/>
        <v>4.9162716</v>
      </c>
      <c r="X31" s="4">
        <v>412</v>
      </c>
      <c r="Y31" s="16"/>
      <c r="Z31" s="16"/>
      <c r="AA31" s="9">
        <v>0.12845000000000001</v>
      </c>
      <c r="AB31" s="10">
        <f t="shared" si="13"/>
        <v>3.2626300000000001</v>
      </c>
      <c r="AC31" s="9">
        <v>154</v>
      </c>
      <c r="AD31" s="16"/>
      <c r="AG31" s="2">
        <v>26</v>
      </c>
      <c r="AH31" s="2">
        <f t="shared" si="11"/>
        <v>0.4537856055185257</v>
      </c>
      <c r="AI31" s="2">
        <f t="shared" si="4"/>
        <v>5.3379178386075266</v>
      </c>
      <c r="AJ31" s="3">
        <f t="shared" si="5"/>
        <v>5.3379178386075425</v>
      </c>
      <c r="AK31" s="15"/>
    </row>
    <row r="32" spans="2:37" ht="17.399999999999999" x14ac:dyDescent="0.3">
      <c r="E32" s="14">
        <v>1500</v>
      </c>
      <c r="F32" s="14">
        <v>92.69</v>
      </c>
      <c r="G32" s="14">
        <f t="shared" si="6"/>
        <v>4.3139884897961167</v>
      </c>
      <c r="H32" s="14">
        <v>0.45400000000000001</v>
      </c>
      <c r="I32" s="14">
        <v>47.749000000000002</v>
      </c>
      <c r="K32" s="30">
        <f t="shared" si="0"/>
        <v>132.32096321748469</v>
      </c>
      <c r="L32" s="30">
        <f t="shared" si="1"/>
        <v>180</v>
      </c>
      <c r="M32" s="30">
        <f t="shared" si="2"/>
        <v>72.702103556439951</v>
      </c>
      <c r="N32" s="30">
        <v>83</v>
      </c>
      <c r="O32" s="30">
        <f t="shared" si="3"/>
        <v>0.87592895851132468</v>
      </c>
      <c r="P32" s="49"/>
      <c r="Q32" s="63">
        <f t="shared" si="7"/>
        <v>8.8833606266019203</v>
      </c>
      <c r="R32" s="63">
        <f t="shared" si="8"/>
        <v>10</v>
      </c>
      <c r="S32" s="63">
        <f t="shared" si="9"/>
        <v>1.1257001061123439</v>
      </c>
      <c r="T32" s="64">
        <f t="shared" si="10"/>
        <v>49.841535235097133</v>
      </c>
      <c r="V32" s="4">
        <v>0.20308100000000001</v>
      </c>
      <c r="W32" s="4">
        <f t="shared" si="12"/>
        <v>5.1582574000000001</v>
      </c>
      <c r="X32" s="4">
        <v>414</v>
      </c>
      <c r="Y32" s="16"/>
      <c r="Z32" s="16"/>
      <c r="AA32" s="9">
        <v>0.13961999999999999</v>
      </c>
      <c r="AB32" s="10">
        <f t="shared" si="13"/>
        <v>3.5463479999999996</v>
      </c>
      <c r="AC32" s="9">
        <v>156</v>
      </c>
      <c r="AD32" s="16"/>
      <c r="AG32" s="2">
        <v>27</v>
      </c>
      <c r="AH32" s="2">
        <f t="shared" si="11"/>
        <v>0.47123889803846897</v>
      </c>
      <c r="AI32" s="2">
        <f t="shared" si="4"/>
        <v>5.7439780553426703</v>
      </c>
      <c r="AJ32" s="3">
        <f t="shared" si="5"/>
        <v>5.7439780553426925</v>
      </c>
      <c r="AK32" s="15"/>
    </row>
    <row r="33" spans="5:37" ht="17.399999999999999" x14ac:dyDescent="0.3">
      <c r="E33" s="14">
        <v>1500</v>
      </c>
      <c r="F33" s="14">
        <v>129.86000000000001</v>
      </c>
      <c r="G33" s="14">
        <f t="shared" si="6"/>
        <v>6.0439588443728969</v>
      </c>
      <c r="H33" s="14">
        <v>0.38300000000000001</v>
      </c>
      <c r="I33" s="14">
        <v>36.040999999999997</v>
      </c>
      <c r="K33" s="30">
        <f t="shared" si="0"/>
        <v>132.39196321748469</v>
      </c>
      <c r="L33" s="30">
        <f t="shared" si="1"/>
        <v>171.99052486850846</v>
      </c>
      <c r="M33" s="30">
        <f t="shared" si="2"/>
        <v>72.732661972202521</v>
      </c>
      <c r="N33" s="30">
        <v>83</v>
      </c>
      <c r="O33" s="30">
        <f t="shared" si="3"/>
        <v>0.8762971321952111</v>
      </c>
      <c r="P33" s="49"/>
      <c r="Q33" s="63">
        <f t="shared" si="7"/>
        <v>8.8866741897568993</v>
      </c>
      <c r="R33" s="63">
        <f t="shared" si="8"/>
        <v>10</v>
      </c>
      <c r="S33" s="63">
        <f t="shared" si="9"/>
        <v>1.1252803677135323</v>
      </c>
      <c r="T33" s="64">
        <f t="shared" si="10"/>
        <v>49.841809764533664</v>
      </c>
      <c r="V33" s="4">
        <v>0.212753</v>
      </c>
      <c r="W33" s="4">
        <f t="shared" si="12"/>
        <v>5.4039261999999999</v>
      </c>
      <c r="X33" s="4">
        <v>416</v>
      </c>
      <c r="Y33" s="16"/>
      <c r="Z33" s="16"/>
      <c r="AA33" s="9">
        <v>0.151033</v>
      </c>
      <c r="AB33" s="10">
        <f t="shared" si="13"/>
        <v>3.8362381999999999</v>
      </c>
      <c r="AC33" s="9">
        <v>158</v>
      </c>
      <c r="AD33" s="16"/>
      <c r="AG33" s="2">
        <v>28</v>
      </c>
      <c r="AH33" s="2">
        <f t="shared" si="11"/>
        <v>0.48869219055841229</v>
      </c>
      <c r="AI33" s="2">
        <f t="shared" si="4"/>
        <v>6.1634801648406823</v>
      </c>
      <c r="AJ33" s="3">
        <f t="shared" si="5"/>
        <v>6.1634801648407027</v>
      </c>
      <c r="AK33" s="15"/>
    </row>
    <row r="34" spans="5:37" ht="17.399999999999999" x14ac:dyDescent="0.3">
      <c r="E34" s="14">
        <v>1500</v>
      </c>
      <c r="F34" s="14">
        <v>151.1</v>
      </c>
      <c r="G34" s="14">
        <f t="shared" si="6"/>
        <v>7.032513332702484</v>
      </c>
      <c r="H34" s="14">
        <v>-3.4990000000000001</v>
      </c>
      <c r="I34" s="14">
        <v>25.852</v>
      </c>
      <c r="K34" s="30">
        <f t="shared" si="0"/>
        <v>136.27396321748469</v>
      </c>
      <c r="L34" s="30">
        <f t="shared" si="1"/>
        <v>161.80152486850847</v>
      </c>
      <c r="M34" s="30">
        <f t="shared" si="2"/>
        <v>74.335794690376588</v>
      </c>
      <c r="N34" s="30">
        <v>83</v>
      </c>
      <c r="O34" s="30">
        <f t="shared" si="3"/>
        <v>0.89561198422140464</v>
      </c>
      <c r="P34" s="49"/>
      <c r="Q34" s="63">
        <f t="shared" si="7"/>
        <v>9.0605078579926417</v>
      </c>
      <c r="R34" s="63">
        <f t="shared" si="8"/>
        <v>10</v>
      </c>
      <c r="S34" s="63">
        <f t="shared" si="9"/>
        <v>1.1036908920263884</v>
      </c>
      <c r="T34" s="64">
        <f t="shared" si="10"/>
        <v>49.854578151682404</v>
      </c>
      <c r="V34" s="4">
        <v>0.22256899999999999</v>
      </c>
      <c r="W34" s="4">
        <f t="shared" si="12"/>
        <v>5.6532525999999992</v>
      </c>
      <c r="X34" s="4">
        <v>418</v>
      </c>
      <c r="Y34" s="16"/>
      <c r="Z34" s="16"/>
      <c r="AA34" s="9">
        <v>0.162269</v>
      </c>
      <c r="AB34" s="10">
        <f t="shared" si="13"/>
        <v>4.1216325999999999</v>
      </c>
      <c r="AC34" s="9">
        <v>160</v>
      </c>
      <c r="AD34" s="16"/>
      <c r="AG34" s="2">
        <v>29</v>
      </c>
      <c r="AH34" s="2">
        <f t="shared" si="11"/>
        <v>0.50614548307835561</v>
      </c>
      <c r="AI34" s="2">
        <f t="shared" si="4"/>
        <v>6.5962224145279782</v>
      </c>
      <c r="AJ34" s="3">
        <f t="shared" si="5"/>
        <v>6.596222414528004</v>
      </c>
      <c r="AK34" s="15"/>
    </row>
    <row r="35" spans="5:37" ht="17.399999999999999" x14ac:dyDescent="0.3">
      <c r="E35" s="14">
        <v>1500</v>
      </c>
      <c r="F35" s="14">
        <v>179.39</v>
      </c>
      <c r="G35" s="14">
        <f t="shared" si="6"/>
        <v>8.349189720407006</v>
      </c>
      <c r="H35" s="14">
        <v>-19.556000000000001</v>
      </c>
      <c r="I35" s="14">
        <v>10.159000000000001</v>
      </c>
      <c r="K35" s="30">
        <f t="shared" si="0"/>
        <v>152.33096321748471</v>
      </c>
      <c r="L35" s="30">
        <f t="shared" si="1"/>
        <v>146.10852486850845</v>
      </c>
      <c r="M35" s="30">
        <f t="shared" si="2"/>
        <v>79.531674751506614</v>
      </c>
      <c r="N35" s="30">
        <v>83</v>
      </c>
      <c r="O35" s="30">
        <f t="shared" si="3"/>
        <v>0.95821294881333274</v>
      </c>
      <c r="P35" s="49"/>
      <c r="Q35" s="63">
        <f t="shared" si="7"/>
        <v>9.6239165393199926</v>
      </c>
      <c r="R35" s="63">
        <f t="shared" si="8"/>
        <v>10</v>
      </c>
      <c r="S35" s="63">
        <f t="shared" si="9"/>
        <v>1.0390780052116475</v>
      </c>
      <c r="T35" s="64">
        <f t="shared" si="10"/>
        <v>49.877629817913252</v>
      </c>
      <c r="V35" s="4">
        <v>0.23311899999999999</v>
      </c>
      <c r="W35" s="4">
        <f t="shared" si="12"/>
        <v>5.9212225999999992</v>
      </c>
      <c r="X35" s="4">
        <v>420</v>
      </c>
      <c r="Y35" s="16"/>
      <c r="Z35" s="16"/>
      <c r="AA35" s="9">
        <v>0.172905</v>
      </c>
      <c r="AB35" s="10">
        <f t="shared" si="13"/>
        <v>4.3917869999999999</v>
      </c>
      <c r="AC35" s="9">
        <v>162</v>
      </c>
      <c r="AD35" s="16"/>
      <c r="AG35" s="2">
        <v>30</v>
      </c>
      <c r="AH35" s="2">
        <f t="shared" si="11"/>
        <v>0.52359877559829882</v>
      </c>
      <c r="AI35" s="2">
        <f t="shared" si="4"/>
        <v>7.0419970306837349</v>
      </c>
      <c r="AJ35" s="3">
        <f t="shared" si="5"/>
        <v>7.0419970306837607</v>
      </c>
      <c r="AK35" s="15"/>
    </row>
    <row r="36" spans="5:37" ht="17.399999999999999" x14ac:dyDescent="0.3">
      <c r="E36" s="14">
        <v>1500</v>
      </c>
      <c r="F36" s="14">
        <v>235.3</v>
      </c>
      <c r="G36" s="14">
        <f t="shared" si="6"/>
        <v>10.951359279847088</v>
      </c>
      <c r="H36" s="14">
        <v>-30.48</v>
      </c>
      <c r="I36" s="14">
        <v>10.02</v>
      </c>
      <c r="K36" s="30">
        <f t="shared" si="0"/>
        <v>163.25496321748469</v>
      </c>
      <c r="L36" s="30">
        <f t="shared" si="1"/>
        <v>145.96952486850847</v>
      </c>
      <c r="M36" s="30">
        <f t="shared" si="2"/>
        <v>81.730669465548687</v>
      </c>
      <c r="N36" s="30">
        <v>83</v>
      </c>
      <c r="O36" s="30">
        <f t="shared" si="3"/>
        <v>0.98470686103070704</v>
      </c>
      <c r="P36" s="49"/>
      <c r="Q36" s="63">
        <f t="shared" si="7"/>
        <v>9.8623617492763636</v>
      </c>
      <c r="R36" s="63">
        <f t="shared" si="8"/>
        <v>10</v>
      </c>
      <c r="S36" s="63">
        <f t="shared" si="9"/>
        <v>1.0139559118011197</v>
      </c>
      <c r="T36" s="64">
        <f t="shared" si="10"/>
        <v>49.880818805432583</v>
      </c>
      <c r="V36" s="4">
        <v>0.242645</v>
      </c>
      <c r="W36" s="4">
        <f t="shared" si="12"/>
        <v>6.1631830000000001</v>
      </c>
      <c r="X36" s="4">
        <v>422</v>
      </c>
      <c r="Y36" s="16"/>
      <c r="Z36" s="16"/>
      <c r="AA36" s="9">
        <v>0.183253</v>
      </c>
      <c r="AB36" s="10">
        <f t="shared" si="13"/>
        <v>4.6546262</v>
      </c>
      <c r="AC36" s="9">
        <v>164</v>
      </c>
      <c r="AD36" s="16"/>
      <c r="AG36" s="2">
        <v>31</v>
      </c>
      <c r="AH36" s="2">
        <f t="shared" si="11"/>
        <v>0.54105206811824214</v>
      </c>
      <c r="AI36" s="2">
        <f t="shared" si="4"/>
        <v>7.5005903577629853</v>
      </c>
      <c r="AJ36" s="3">
        <f t="shared" si="5"/>
        <v>7.5005903577630182</v>
      </c>
      <c r="AK36" s="15"/>
    </row>
    <row r="37" spans="5:37" ht="17.399999999999999" x14ac:dyDescent="0.3">
      <c r="E37" s="14">
        <v>1500</v>
      </c>
      <c r="F37" s="14">
        <v>238.43</v>
      </c>
      <c r="G37" s="14">
        <f t="shared" si="6"/>
        <v>11.097036094746882</v>
      </c>
      <c r="H37" s="14">
        <v>-29.629000000000001</v>
      </c>
      <c r="I37" s="14">
        <v>9.9380000000000006</v>
      </c>
      <c r="K37" s="30">
        <f t="shared" ref="K37:K68" si="14">180-($Y$6+H37)</f>
        <v>162.40396321748469</v>
      </c>
      <c r="L37" s="30">
        <f t="shared" ref="L37:L68" si="15">IF(180+$AD$5+I37&gt;180,180,180+$AD$5+I37)</f>
        <v>145.88752486850845</v>
      </c>
      <c r="M37" s="30">
        <f t="shared" si="2"/>
        <v>81.598294475432041</v>
      </c>
      <c r="N37" s="30">
        <v>83</v>
      </c>
      <c r="O37" s="30">
        <f t="shared" ref="O37:O68" si="16">M37/N37</f>
        <v>0.98311198163171132</v>
      </c>
      <c r="P37" s="49"/>
      <c r="Q37" s="63">
        <f t="shared" si="7"/>
        <v>9.8480078346854008</v>
      </c>
      <c r="R37" s="63">
        <f t="shared" si="8"/>
        <v>10</v>
      </c>
      <c r="S37" s="63">
        <f t="shared" si="9"/>
        <v>1.0154337981717756</v>
      </c>
      <c r="T37" s="64">
        <f t="shared" si="10"/>
        <v>49.880716179163663</v>
      </c>
      <c r="V37" s="4">
        <v>0.25186599999999998</v>
      </c>
      <c r="W37" s="4">
        <f t="shared" si="12"/>
        <v>6.397396399999999</v>
      </c>
      <c r="X37" s="4">
        <v>424</v>
      </c>
      <c r="Y37" s="16"/>
      <c r="Z37" s="16"/>
      <c r="AA37" s="9">
        <v>0.193354</v>
      </c>
      <c r="AB37" s="10">
        <f t="shared" si="13"/>
        <v>4.9111915999999995</v>
      </c>
      <c r="AC37" s="9">
        <v>166</v>
      </c>
      <c r="AD37" s="16"/>
      <c r="AG37" s="2">
        <v>32</v>
      </c>
      <c r="AH37" s="2">
        <f t="shared" si="11"/>
        <v>0.55850536063818546</v>
      </c>
      <c r="AI37" s="2">
        <f t="shared" si="4"/>
        <v>7.9717830022269336</v>
      </c>
      <c r="AJ37" s="3">
        <f t="shared" si="5"/>
        <v>7.9717830022269522</v>
      </c>
      <c r="AK37" s="15"/>
    </row>
    <row r="38" spans="5:37" ht="17.399999999999999" x14ac:dyDescent="0.3">
      <c r="E38" s="14">
        <v>1500</v>
      </c>
      <c r="F38" s="14">
        <v>239.23</v>
      </c>
      <c r="G38" s="14">
        <f t="shared" si="6"/>
        <v>11.134269785456093</v>
      </c>
      <c r="H38" s="14">
        <v>-29.486000000000001</v>
      </c>
      <c r="I38" s="14">
        <v>9.9749999999999996</v>
      </c>
      <c r="K38" s="30">
        <f t="shared" si="14"/>
        <v>162.26096321748469</v>
      </c>
      <c r="L38" s="30">
        <f t="shared" si="15"/>
        <v>145.92452486850846</v>
      </c>
      <c r="M38" s="30">
        <f t="shared" si="2"/>
        <v>81.575405333243097</v>
      </c>
      <c r="N38" s="30">
        <v>83</v>
      </c>
      <c r="O38" s="30">
        <f t="shared" si="16"/>
        <v>0.98283620883425415</v>
      </c>
      <c r="P38" s="49"/>
      <c r="Q38" s="63">
        <f t="shared" si="7"/>
        <v>9.8455258795082869</v>
      </c>
      <c r="R38" s="63">
        <f t="shared" si="8"/>
        <v>10</v>
      </c>
      <c r="S38" s="63">
        <f t="shared" si="9"/>
        <v>1.0156897785229759</v>
      </c>
      <c r="T38" s="64">
        <f t="shared" si="10"/>
        <v>49.880697339637926</v>
      </c>
      <c r="V38" s="4">
        <v>0.26078200000000001</v>
      </c>
      <c r="W38" s="4">
        <f t="shared" si="12"/>
        <v>6.6238628000000004</v>
      </c>
      <c r="X38" s="4">
        <v>426</v>
      </c>
      <c r="Y38" s="16"/>
      <c r="Z38" s="16"/>
      <c r="AA38" s="9">
        <v>0.203093</v>
      </c>
      <c r="AB38" s="10">
        <f t="shared" si="13"/>
        <v>5.1585621999999995</v>
      </c>
      <c r="AC38" s="9">
        <v>168</v>
      </c>
      <c r="AD38" s="16"/>
      <c r="AG38" s="2">
        <v>33</v>
      </c>
      <c r="AH38" s="2">
        <f t="shared" si="11"/>
        <v>0.57595865315812877</v>
      </c>
      <c r="AI38" s="2">
        <f t="shared" si="4"/>
        <v>8.4553499808168393</v>
      </c>
      <c r="AJ38" s="3">
        <f t="shared" si="5"/>
        <v>8.455349980816866</v>
      </c>
      <c r="AK38" s="15"/>
    </row>
    <row r="39" spans="5:37" ht="17.399999999999999" x14ac:dyDescent="0.3">
      <c r="E39" s="14">
        <v>1500</v>
      </c>
      <c r="F39" s="14">
        <v>279.63</v>
      </c>
      <c r="G39" s="14">
        <f t="shared" si="6"/>
        <v>13.014571166271317</v>
      </c>
      <c r="H39" s="14">
        <v>-41.115000000000002</v>
      </c>
      <c r="I39" s="14">
        <v>9.7759999999999998</v>
      </c>
      <c r="K39" s="30">
        <f t="shared" si="14"/>
        <v>173.88996321748471</v>
      </c>
      <c r="L39" s="30">
        <f t="shared" si="15"/>
        <v>145.72552486850847</v>
      </c>
      <c r="M39" s="30">
        <f t="shared" si="2"/>
        <v>82.831087192907887</v>
      </c>
      <c r="N39" s="30">
        <v>83</v>
      </c>
      <c r="O39" s="30">
        <f t="shared" si="16"/>
        <v>0.99796490593864928</v>
      </c>
      <c r="P39" s="49"/>
      <c r="Q39" s="63">
        <f t="shared" si="7"/>
        <v>9.9816841534478407</v>
      </c>
      <c r="R39" s="63">
        <f t="shared" si="8"/>
        <v>10</v>
      </c>
      <c r="S39" s="63">
        <f t="shared" si="9"/>
        <v>1.0018349455132611</v>
      </c>
      <c r="T39" s="64">
        <f t="shared" si="10"/>
        <v>49.881268783675715</v>
      </c>
      <c r="V39" s="4">
        <v>0.26942300000000002</v>
      </c>
      <c r="W39" s="4">
        <f t="shared" si="12"/>
        <v>6.8433442000000007</v>
      </c>
      <c r="X39" s="4">
        <v>428</v>
      </c>
      <c r="Y39" s="16"/>
      <c r="Z39" s="16"/>
      <c r="AA39" s="9">
        <v>0.21251400000000001</v>
      </c>
      <c r="AB39" s="10">
        <f t="shared" si="13"/>
        <v>5.3978555999999998</v>
      </c>
      <c r="AC39" s="9">
        <v>170</v>
      </c>
      <c r="AD39" s="16"/>
      <c r="AG39" s="2">
        <v>34</v>
      </c>
      <c r="AH39" s="2">
        <f t="shared" si="11"/>
        <v>0.59341194567807209</v>
      </c>
      <c r="AI39" s="2">
        <f t="shared" si="4"/>
        <v>8.951060873203593</v>
      </c>
      <c r="AJ39" s="3">
        <f t="shared" si="5"/>
        <v>8.9510608732036019</v>
      </c>
      <c r="AK39" s="15"/>
    </row>
    <row r="40" spans="5:37" ht="17.399999999999999" x14ac:dyDescent="0.3">
      <c r="E40" s="14">
        <v>1500</v>
      </c>
      <c r="F40" s="14">
        <v>346.03</v>
      </c>
      <c r="G40" s="14">
        <f t="shared" si="6"/>
        <v>16.104967495135945</v>
      </c>
      <c r="H40" s="14">
        <v>-45.075000000000003</v>
      </c>
      <c r="I40" s="14">
        <v>9.7200000000000006</v>
      </c>
      <c r="K40" s="30">
        <f t="shared" si="14"/>
        <v>177.84996321748469</v>
      </c>
      <c r="L40" s="30">
        <f t="shared" si="15"/>
        <v>145.66952486850846</v>
      </c>
      <c r="M40" s="30">
        <f t="shared" si="2"/>
        <v>82.979086202869084</v>
      </c>
      <c r="N40" s="30">
        <v>83</v>
      </c>
      <c r="O40" s="30">
        <f t="shared" si="16"/>
        <v>0.99974802654059136</v>
      </c>
      <c r="P40" s="49"/>
      <c r="Q40" s="63">
        <f t="shared" si="7"/>
        <v>9.9977322388653214</v>
      </c>
      <c r="R40" s="63">
        <f t="shared" si="8"/>
        <v>10</v>
      </c>
      <c r="S40" s="63">
        <f t="shared" si="9"/>
        <v>1.0002268275525386</v>
      </c>
      <c r="T40" s="64">
        <f t="shared" si="10"/>
        <v>49.881276517387938</v>
      </c>
      <c r="V40" s="4">
        <v>0.2777</v>
      </c>
      <c r="W40" s="4">
        <f t="shared" si="12"/>
        <v>7.0535799999999993</v>
      </c>
      <c r="X40" s="4">
        <v>430</v>
      </c>
      <c r="Y40" s="16"/>
      <c r="Z40" s="16"/>
      <c r="AA40" s="9">
        <v>0.22161800000000001</v>
      </c>
      <c r="AB40" s="10">
        <f t="shared" si="13"/>
        <v>5.6290972000000004</v>
      </c>
      <c r="AC40" s="9">
        <v>172</v>
      </c>
      <c r="AD40" s="16"/>
      <c r="AG40" s="2">
        <v>35</v>
      </c>
      <c r="AH40" s="2">
        <f t="shared" si="11"/>
        <v>0.6108652381980153</v>
      </c>
      <c r="AI40" s="2">
        <f t="shared" si="4"/>
        <v>9.4586799789367166</v>
      </c>
      <c r="AJ40" s="3">
        <f t="shared" si="5"/>
        <v>9.4586799789367415</v>
      </c>
      <c r="AK40" s="15"/>
    </row>
    <row r="41" spans="5:37" ht="17.399999999999999" x14ac:dyDescent="0.3">
      <c r="E41" s="14">
        <v>1500</v>
      </c>
      <c r="F41" s="14">
        <v>359.11</v>
      </c>
      <c r="G41" s="14">
        <f t="shared" si="6"/>
        <v>16.713738338231568</v>
      </c>
      <c r="H41" s="14">
        <v>-48.787999999999997</v>
      </c>
      <c r="I41" s="14">
        <v>9.7270000000000003</v>
      </c>
      <c r="K41" s="30">
        <f t="shared" si="14"/>
        <v>181.56296321748471</v>
      </c>
      <c r="L41" s="30">
        <f t="shared" si="15"/>
        <v>145.67652486850847</v>
      </c>
      <c r="M41" s="30">
        <f t="shared" si="2"/>
        <v>82.988948115292359</v>
      </c>
      <c r="N41" s="30">
        <v>83</v>
      </c>
      <c r="O41" s="30">
        <f t="shared" si="16"/>
        <v>0.99986684476255849</v>
      </c>
      <c r="P41" s="49"/>
      <c r="Q41" s="63">
        <f t="shared" si="7"/>
        <v>9.9988016028630256</v>
      </c>
      <c r="R41" s="63">
        <f t="shared" si="8"/>
        <v>10</v>
      </c>
      <c r="S41" s="63">
        <f t="shared" si="9"/>
        <v>1.0001198540769758</v>
      </c>
      <c r="T41" s="64">
        <f t="shared" si="10"/>
        <v>49.88127660380335</v>
      </c>
      <c r="V41" s="4">
        <v>0.28565200000000002</v>
      </c>
      <c r="W41" s="4">
        <f t="shared" si="12"/>
        <v>7.2555607999999996</v>
      </c>
      <c r="X41" s="4">
        <v>432</v>
      </c>
      <c r="Y41" s="16"/>
      <c r="Z41" s="16"/>
      <c r="AA41" s="9">
        <v>0.22975899999999999</v>
      </c>
      <c r="AB41" s="10">
        <f t="shared" si="13"/>
        <v>5.8358785999999991</v>
      </c>
      <c r="AC41" s="9">
        <v>174</v>
      </c>
      <c r="AD41" s="16"/>
      <c r="AG41" s="2">
        <v>36</v>
      </c>
      <c r="AH41" s="2">
        <f t="shared" si="11"/>
        <v>0.62831853071795862</v>
      </c>
      <c r="AI41" s="2">
        <f t="shared" si="4"/>
        <v>9.9779664786128137</v>
      </c>
      <c r="AJ41" s="3">
        <f t="shared" si="5"/>
        <v>9.9779664786128297</v>
      </c>
      <c r="AK41" s="15"/>
    </row>
    <row r="42" spans="5:37" ht="17.399999999999999" x14ac:dyDescent="0.3">
      <c r="E42" s="14">
        <v>1500</v>
      </c>
      <c r="F42" s="14">
        <v>362.18</v>
      </c>
      <c r="G42" s="14">
        <f t="shared" si="6"/>
        <v>16.856622626328168</v>
      </c>
      <c r="H42" s="14">
        <v>-49.094999999999999</v>
      </c>
      <c r="I42" s="14">
        <v>9.6449999999999996</v>
      </c>
      <c r="K42" s="30">
        <f t="shared" si="14"/>
        <v>181.8699632174847</v>
      </c>
      <c r="L42" s="30">
        <f t="shared" si="15"/>
        <v>145.59452486850847</v>
      </c>
      <c r="M42" s="30">
        <f t="shared" si="2"/>
        <v>82.984180015207173</v>
      </c>
      <c r="N42" s="30">
        <v>83</v>
      </c>
      <c r="O42" s="30">
        <f t="shared" si="16"/>
        <v>0.99980939777358036</v>
      </c>
      <c r="P42" s="49"/>
      <c r="Q42" s="63">
        <f t="shared" si="7"/>
        <v>9.9982845799622222</v>
      </c>
      <c r="R42" s="63">
        <f t="shared" si="8"/>
        <v>10</v>
      </c>
      <c r="S42" s="63">
        <f t="shared" si="9"/>
        <v>1.0001715714354855</v>
      </c>
      <c r="T42" s="64">
        <f t="shared" si="10"/>
        <v>49.881276568684939</v>
      </c>
      <c r="V42" s="4">
        <v>0.29327900000000001</v>
      </c>
      <c r="W42" s="4">
        <f t="shared" si="12"/>
        <v>7.4492865999999998</v>
      </c>
      <c r="X42" s="4">
        <v>434</v>
      </c>
      <c r="Y42" s="16"/>
      <c r="Z42" s="16"/>
      <c r="AA42" s="9">
        <v>0.23915500000000001</v>
      </c>
      <c r="AB42" s="10">
        <f t="shared" si="13"/>
        <v>6.0745369999999994</v>
      </c>
      <c r="AC42" s="9">
        <v>176</v>
      </c>
      <c r="AD42" s="16"/>
      <c r="AG42" s="2">
        <v>37</v>
      </c>
      <c r="AH42" s="2">
        <f t="shared" si="11"/>
        <v>0.64577182323790194</v>
      </c>
      <c r="AI42" s="2">
        <f t="shared" si="4"/>
        <v>10.508674599173865</v>
      </c>
      <c r="AJ42" s="3">
        <f t="shared" si="5"/>
        <v>10.508674599173883</v>
      </c>
      <c r="AK42" s="15"/>
    </row>
    <row r="43" spans="5:37" ht="17.399999999999999" x14ac:dyDescent="0.3">
      <c r="E43" s="14">
        <v>1500</v>
      </c>
      <c r="F43" s="14">
        <v>363.57</v>
      </c>
      <c r="G43" s="14">
        <f t="shared" si="6"/>
        <v>16.921316163935426</v>
      </c>
      <c r="H43" s="14">
        <v>-49.44</v>
      </c>
      <c r="I43" s="14">
        <v>9.5510000000000002</v>
      </c>
      <c r="K43" s="30">
        <f t="shared" si="14"/>
        <v>182.21496321748469</v>
      </c>
      <c r="L43" s="30">
        <f t="shared" si="15"/>
        <v>145.50052486850845</v>
      </c>
      <c r="M43" s="30">
        <f t="shared" si="2"/>
        <v>82.977804013874504</v>
      </c>
      <c r="N43" s="30">
        <v>83</v>
      </c>
      <c r="O43" s="30">
        <f t="shared" si="16"/>
        <v>0.99973257848041575</v>
      </c>
      <c r="P43" s="49"/>
      <c r="Q43" s="63">
        <f t="shared" si="7"/>
        <v>9.9975932063237405</v>
      </c>
      <c r="R43" s="63">
        <f t="shared" si="8"/>
        <v>10</v>
      </c>
      <c r="S43" s="63">
        <f t="shared" si="9"/>
        <v>1.000240737308129</v>
      </c>
      <c r="T43" s="64">
        <f t="shared" si="10"/>
        <v>49.881276502232495</v>
      </c>
      <c r="V43" s="4">
        <v>0.300626</v>
      </c>
      <c r="W43" s="4">
        <f t="shared" si="12"/>
        <v>7.6359003999999997</v>
      </c>
      <c r="X43" s="4">
        <v>436</v>
      </c>
      <c r="Y43" s="16"/>
      <c r="Z43" s="16"/>
      <c r="AA43" s="9">
        <v>0.24885399999999999</v>
      </c>
      <c r="AB43" s="10">
        <f t="shared" si="13"/>
        <v>6.3208915999999995</v>
      </c>
      <c r="AC43" s="9">
        <v>178</v>
      </c>
      <c r="AD43" s="16"/>
      <c r="AG43" s="2">
        <v>38</v>
      </c>
      <c r="AH43" s="2">
        <f t="shared" si="11"/>
        <v>0.66322511575784515</v>
      </c>
      <c r="AI43" s="2">
        <f t="shared" si="4"/>
        <v>11.050553783241314</v>
      </c>
      <c r="AJ43" s="3">
        <f t="shared" si="5"/>
        <v>11.050553783241323</v>
      </c>
      <c r="AK43" s="15"/>
    </row>
    <row r="44" spans="5:37" ht="17.399999999999999" x14ac:dyDescent="0.3">
      <c r="E44" s="14">
        <v>1750</v>
      </c>
      <c r="F44" s="14">
        <v>-15.67</v>
      </c>
      <c r="G44" s="14">
        <f t="shared" si="6"/>
        <v>-0.72931491676669724</v>
      </c>
      <c r="H44" s="14">
        <v>0.6</v>
      </c>
      <c r="I44" s="14">
        <v>-0.45800000000000002</v>
      </c>
      <c r="K44" s="30">
        <f t="shared" si="14"/>
        <v>132.1749632174847</v>
      </c>
      <c r="L44" s="30">
        <f t="shared" si="15"/>
        <v>135.49152486850846</v>
      </c>
      <c r="M44" s="30">
        <f t="shared" si="2"/>
        <v>72.639126091782686</v>
      </c>
      <c r="N44" s="30">
        <v>83</v>
      </c>
      <c r="O44" s="30">
        <f t="shared" si="16"/>
        <v>0.87517019387689987</v>
      </c>
      <c r="P44" s="49"/>
      <c r="Q44" s="63">
        <f t="shared" si="7"/>
        <v>8.8765317448920982</v>
      </c>
      <c r="R44" s="63">
        <f t="shared" si="8"/>
        <v>10</v>
      </c>
      <c r="S44" s="63">
        <f t="shared" si="9"/>
        <v>1.1265661282352073</v>
      </c>
      <c r="T44" s="64">
        <f t="shared" si="10"/>
        <v>49.840965609595422</v>
      </c>
      <c r="V44" s="4">
        <v>0.30764399999999997</v>
      </c>
      <c r="W44" s="4">
        <f t="shared" si="12"/>
        <v>7.8141575999999988</v>
      </c>
      <c r="X44" s="4">
        <v>438</v>
      </c>
      <c r="Y44" s="16"/>
      <c r="Z44" s="16"/>
      <c r="AA44" s="9">
        <v>0.25885599999999998</v>
      </c>
      <c r="AB44" s="10">
        <f t="shared" si="13"/>
        <v>6.5749423999999994</v>
      </c>
      <c r="AC44" s="9">
        <v>180</v>
      </c>
      <c r="AD44" s="16"/>
      <c r="AG44" s="2">
        <v>39</v>
      </c>
      <c r="AH44" s="2">
        <f t="shared" si="11"/>
        <v>0.68067840827778847</v>
      </c>
      <c r="AI44" s="2">
        <f t="shared" si="4"/>
        <v>11.603348862382793</v>
      </c>
      <c r="AJ44" s="3">
        <f t="shared" si="5"/>
        <v>11.603348862382813</v>
      </c>
      <c r="AK44" s="15"/>
    </row>
    <row r="45" spans="5:37" ht="17.399999999999999" x14ac:dyDescent="0.3">
      <c r="E45" s="14">
        <v>1750</v>
      </c>
      <c r="F45" s="14">
        <v>19.97</v>
      </c>
      <c r="G45" s="14">
        <f t="shared" si="6"/>
        <v>0.92944600432871349</v>
      </c>
      <c r="H45" s="14">
        <v>0.63</v>
      </c>
      <c r="I45" s="14">
        <v>-0.51700000000000002</v>
      </c>
      <c r="K45" s="30">
        <f t="shared" si="14"/>
        <v>132.1449632174847</v>
      </c>
      <c r="L45" s="30">
        <f t="shared" si="15"/>
        <v>135.43252486850847</v>
      </c>
      <c r="M45" s="30">
        <f t="shared" si="2"/>
        <v>72.626162353878399</v>
      </c>
      <c r="N45" s="30">
        <v>83</v>
      </c>
      <c r="O45" s="30">
        <f t="shared" si="16"/>
        <v>0.87501400426359521</v>
      </c>
      <c r="P45" s="49"/>
      <c r="Q45" s="63">
        <f t="shared" si="7"/>
        <v>8.8751260383723558</v>
      </c>
      <c r="R45" s="63">
        <f t="shared" si="8"/>
        <v>10</v>
      </c>
      <c r="S45" s="63">
        <f t="shared" si="9"/>
        <v>1.1267445619097867</v>
      </c>
      <c r="T45" s="64">
        <f t="shared" si="10"/>
        <v>49.84084770820553</v>
      </c>
      <c r="V45" s="4">
        <v>0.314166</v>
      </c>
      <c r="W45" s="4">
        <f t="shared" si="12"/>
        <v>7.9798163999999998</v>
      </c>
      <c r="X45" s="4">
        <v>440</v>
      </c>
      <c r="Y45" s="16"/>
      <c r="Z45" s="16"/>
      <c r="AA45" s="9">
        <v>0.27009499999999997</v>
      </c>
      <c r="AB45" s="10">
        <f t="shared" si="13"/>
        <v>6.8604129999999985</v>
      </c>
      <c r="AC45" s="9">
        <v>182</v>
      </c>
      <c r="AD45" s="16"/>
      <c r="AG45" s="2">
        <v>40</v>
      </c>
      <c r="AH45" s="2">
        <f t="shared" si="11"/>
        <v>0.69813170079773179</v>
      </c>
      <c r="AI45" s="2">
        <f t="shared" si="4"/>
        <v>12.166800234201682</v>
      </c>
      <c r="AJ45" s="3">
        <f t="shared" si="5"/>
        <v>12.166800234201691</v>
      </c>
      <c r="AK45" s="15"/>
    </row>
    <row r="46" spans="5:37" ht="17.399999999999999" x14ac:dyDescent="0.3">
      <c r="E46" s="14">
        <v>1750</v>
      </c>
      <c r="F46" s="14">
        <v>43.62</v>
      </c>
      <c r="G46" s="14">
        <f t="shared" si="6"/>
        <v>2.0301669859198039</v>
      </c>
      <c r="H46" s="14">
        <v>0.72</v>
      </c>
      <c r="I46" s="14">
        <v>37.654000000000003</v>
      </c>
      <c r="K46" s="30">
        <f t="shared" si="14"/>
        <v>132.0549632174847</v>
      </c>
      <c r="L46" s="30">
        <f t="shared" si="15"/>
        <v>173.60352486850846</v>
      </c>
      <c r="M46" s="30">
        <f t="shared" si="2"/>
        <v>72.58722377820834</v>
      </c>
      <c r="N46" s="30">
        <v>83</v>
      </c>
      <c r="O46" s="30">
        <f t="shared" si="16"/>
        <v>0.87454486479769089</v>
      </c>
      <c r="P46" s="49"/>
      <c r="Q46" s="63">
        <f t="shared" si="7"/>
        <v>8.8709037831792159</v>
      </c>
      <c r="R46" s="63">
        <f t="shared" si="8"/>
        <v>10</v>
      </c>
      <c r="S46" s="63">
        <f t="shared" si="9"/>
        <v>1.1272808548506352</v>
      </c>
      <c r="T46" s="64">
        <f t="shared" si="10"/>
        <v>49.840492243812797</v>
      </c>
      <c r="V46" s="4">
        <v>0.320301</v>
      </c>
      <c r="W46" s="4">
        <f t="shared" si="12"/>
        <v>8.1356453999999996</v>
      </c>
      <c r="X46" s="4">
        <v>442</v>
      </c>
      <c r="Y46" s="16"/>
      <c r="Z46" s="16"/>
      <c r="AA46" s="9">
        <v>0.27912999999999999</v>
      </c>
      <c r="AB46" s="10">
        <f t="shared" si="13"/>
        <v>7.0899019999999995</v>
      </c>
      <c r="AC46" s="9">
        <v>184</v>
      </c>
      <c r="AD46" s="16"/>
      <c r="AG46" s="2">
        <v>41</v>
      </c>
      <c r="AH46" s="2">
        <f t="shared" si="11"/>
        <v>0.715584993317675</v>
      </c>
      <c r="AI46" s="2">
        <f t="shared" si="4"/>
        <v>12.740644043131558</v>
      </c>
      <c r="AJ46" s="3">
        <f t="shared" si="5"/>
        <v>12.740644043131574</v>
      </c>
      <c r="AK46" s="15"/>
    </row>
    <row r="47" spans="5:37" ht="17.399999999999999" x14ac:dyDescent="0.3">
      <c r="E47" s="14">
        <v>1750</v>
      </c>
      <c r="F47" s="14">
        <v>60.09</v>
      </c>
      <c r="G47" s="14">
        <f t="shared" si="6"/>
        <v>2.7967155933957142</v>
      </c>
      <c r="H47" s="14">
        <v>0.75</v>
      </c>
      <c r="I47" s="14">
        <v>43.429000000000002</v>
      </c>
      <c r="K47" s="30">
        <f t="shared" si="14"/>
        <v>132.0249632174847</v>
      </c>
      <c r="L47" s="30">
        <f t="shared" si="15"/>
        <v>179.37852486850846</v>
      </c>
      <c r="M47" s="30">
        <f t="shared" si="2"/>
        <v>72.574228468851871</v>
      </c>
      <c r="N47" s="30">
        <v>83</v>
      </c>
      <c r="O47" s="30">
        <f t="shared" si="16"/>
        <v>0.87438829480544422</v>
      </c>
      <c r="P47" s="49"/>
      <c r="Q47" s="63">
        <f t="shared" si="7"/>
        <v>8.8694946532489976</v>
      </c>
      <c r="R47" s="63">
        <f t="shared" si="8"/>
        <v>10</v>
      </c>
      <c r="S47" s="63">
        <f t="shared" si="9"/>
        <v>1.1274599501942182</v>
      </c>
      <c r="T47" s="64">
        <f t="shared" si="10"/>
        <v>49.840373166815674</v>
      </c>
      <c r="V47" s="4">
        <v>0.32605099999999998</v>
      </c>
      <c r="W47" s="4">
        <f t="shared" si="12"/>
        <v>8.2816953999999985</v>
      </c>
      <c r="X47" s="4">
        <v>444</v>
      </c>
      <c r="Y47" s="16"/>
      <c r="Z47" s="16"/>
      <c r="AA47" s="9">
        <v>0.28759000000000001</v>
      </c>
      <c r="AB47" s="10">
        <f t="shared" si="13"/>
        <v>7.304786</v>
      </c>
      <c r="AC47" s="9">
        <v>186</v>
      </c>
      <c r="AD47" s="16"/>
      <c r="AG47" s="2">
        <v>42</v>
      </c>
      <c r="AH47" s="2">
        <f t="shared" si="11"/>
        <v>0.73303828583761843</v>
      </c>
      <c r="AI47" s="2">
        <f t="shared" si="4"/>
        <v>13.324612364810006</v>
      </c>
      <c r="AJ47" s="3">
        <f t="shared" si="5"/>
        <v>13.324612364810021</v>
      </c>
      <c r="AK47" s="15"/>
    </row>
    <row r="48" spans="5:37" ht="17.399999999999999" x14ac:dyDescent="0.3">
      <c r="E48" s="14">
        <v>1750</v>
      </c>
      <c r="F48" s="14">
        <v>82.17</v>
      </c>
      <c r="G48" s="14">
        <f t="shared" si="6"/>
        <v>3.8243654569699745</v>
      </c>
      <c r="H48" s="14">
        <v>0.76100000000000001</v>
      </c>
      <c r="I48" s="14">
        <v>49.585999999999999</v>
      </c>
      <c r="K48" s="30">
        <f t="shared" si="14"/>
        <v>132.0139632174847</v>
      </c>
      <c r="L48" s="30">
        <f t="shared" si="15"/>
        <v>180</v>
      </c>
      <c r="M48" s="30">
        <f t="shared" si="2"/>
        <v>72.569461545036319</v>
      </c>
      <c r="N48" s="30">
        <v>83</v>
      </c>
      <c r="O48" s="30">
        <f t="shared" si="16"/>
        <v>0.87433086198838939</v>
      </c>
      <c r="P48" s="49"/>
      <c r="Q48" s="63">
        <f t="shared" si="7"/>
        <v>8.868977757895502</v>
      </c>
      <c r="R48" s="63">
        <f t="shared" si="8"/>
        <v>10</v>
      </c>
      <c r="S48" s="63">
        <f t="shared" si="9"/>
        <v>1.1275256600004007</v>
      </c>
      <c r="T48" s="64">
        <f t="shared" si="10"/>
        <v>49.840329431245053</v>
      </c>
      <c r="V48" s="4">
        <v>0.33152199999999998</v>
      </c>
      <c r="W48" s="4">
        <f t="shared" si="12"/>
        <v>8.4206587999999982</v>
      </c>
      <c r="X48" s="4">
        <v>446</v>
      </c>
      <c r="Y48" s="16"/>
      <c r="Z48" s="16"/>
      <c r="AA48" s="9">
        <v>0.29547600000000002</v>
      </c>
      <c r="AB48" s="10">
        <f t="shared" si="13"/>
        <v>7.5050904000000003</v>
      </c>
      <c r="AC48" s="9">
        <v>188</v>
      </c>
      <c r="AD48" s="16"/>
      <c r="AG48" s="2">
        <v>43</v>
      </c>
      <c r="AH48" s="2">
        <f t="shared" si="11"/>
        <v>0.75049157835756164</v>
      </c>
      <c r="AI48" s="2">
        <f t="shared" si="4"/>
        <v>13.918433393897145</v>
      </c>
      <c r="AJ48" s="3">
        <f t="shared" si="5"/>
        <v>13.91843339389716</v>
      </c>
      <c r="AK48" s="15"/>
    </row>
    <row r="49" spans="5:37" ht="17.399999999999999" x14ac:dyDescent="0.3">
      <c r="E49" s="14">
        <v>1750</v>
      </c>
      <c r="F49" s="14">
        <v>117.68</v>
      </c>
      <c r="G49" s="14">
        <f t="shared" si="6"/>
        <v>5.4770759033251384</v>
      </c>
      <c r="H49" s="14">
        <v>0.73499999999999999</v>
      </c>
      <c r="I49" s="14">
        <v>45.465000000000003</v>
      </c>
      <c r="K49" s="30">
        <f t="shared" si="14"/>
        <v>132.03996321748468</v>
      </c>
      <c r="L49" s="30">
        <f t="shared" si="15"/>
        <v>180</v>
      </c>
      <c r="M49" s="30">
        <f t="shared" si="2"/>
        <v>72.58072710989866</v>
      </c>
      <c r="N49" s="30">
        <v>83</v>
      </c>
      <c r="O49" s="30">
        <f t="shared" si="16"/>
        <v>0.87446659168552598</v>
      </c>
      <c r="P49" s="49"/>
      <c r="Q49" s="63">
        <f t="shared" si="7"/>
        <v>8.8701993251697342</v>
      </c>
      <c r="R49" s="63">
        <f t="shared" si="8"/>
        <v>10</v>
      </c>
      <c r="S49" s="63">
        <f t="shared" si="9"/>
        <v>1.1273703818159291</v>
      </c>
      <c r="T49" s="64">
        <f t="shared" si="10"/>
        <v>49.840432742211568</v>
      </c>
      <c r="V49" s="4">
        <v>0.33644200000000002</v>
      </c>
      <c r="W49" s="4">
        <f t="shared" si="12"/>
        <v>8.5456268000000009</v>
      </c>
      <c r="X49" s="4">
        <v>448</v>
      </c>
      <c r="Y49" s="16"/>
      <c r="Z49" s="16"/>
      <c r="AA49" s="9">
        <v>0.30241600000000002</v>
      </c>
      <c r="AB49" s="10">
        <f t="shared" si="13"/>
        <v>7.6813663999999999</v>
      </c>
      <c r="AC49" s="9">
        <v>190</v>
      </c>
      <c r="AD49" s="16"/>
      <c r="AG49" s="2">
        <v>44</v>
      </c>
      <c r="AH49" s="2">
        <f t="shared" si="11"/>
        <v>0.76794487087750496</v>
      </c>
      <c r="AI49" s="2">
        <f t="shared" si="4"/>
        <v>14.521831635197147</v>
      </c>
      <c r="AJ49" s="3">
        <f t="shared" si="5"/>
        <v>14.521831635197158</v>
      </c>
      <c r="AK49" s="15"/>
    </row>
    <row r="50" spans="5:37" ht="17.399999999999999" x14ac:dyDescent="0.3">
      <c r="E50" s="14">
        <v>1750</v>
      </c>
      <c r="F50" s="14">
        <v>140.99</v>
      </c>
      <c r="G50" s="14">
        <f t="shared" si="6"/>
        <v>6.5619725663648145</v>
      </c>
      <c r="H50" s="14">
        <v>0.68600000000000005</v>
      </c>
      <c r="I50" s="14">
        <v>37.47</v>
      </c>
      <c r="K50" s="30">
        <f t="shared" si="14"/>
        <v>132.08896321748469</v>
      </c>
      <c r="L50" s="30">
        <f t="shared" si="15"/>
        <v>173.41952486850846</v>
      </c>
      <c r="M50" s="30">
        <f t="shared" si="2"/>
        <v>72.601942255567508</v>
      </c>
      <c r="N50" s="30">
        <v>83</v>
      </c>
      <c r="O50" s="30">
        <f t="shared" si="16"/>
        <v>0.87472219585021094</v>
      </c>
      <c r="P50" s="49"/>
      <c r="Q50" s="63">
        <f t="shared" si="7"/>
        <v>8.8724997626518967</v>
      </c>
      <c r="R50" s="63">
        <f t="shared" si="8"/>
        <v>10</v>
      </c>
      <c r="S50" s="63">
        <f t="shared" si="9"/>
        <v>1.1270780803054206</v>
      </c>
      <c r="T50" s="64">
        <f t="shared" si="10"/>
        <v>49.840626841325665</v>
      </c>
      <c r="V50" s="4">
        <v>0.34093400000000001</v>
      </c>
      <c r="W50" s="4">
        <f t="shared" si="12"/>
        <v>8.6597235999999995</v>
      </c>
      <c r="X50" s="4">
        <v>450</v>
      </c>
      <c r="Y50" s="16"/>
      <c r="Z50" s="16"/>
      <c r="AA50" s="9">
        <v>0.30925900000000001</v>
      </c>
      <c r="AB50" s="10">
        <f t="shared" si="13"/>
        <v>7.8551785999999995</v>
      </c>
      <c r="AC50" s="9">
        <v>192</v>
      </c>
      <c r="AD50" s="16"/>
      <c r="AG50" s="2">
        <v>45</v>
      </c>
      <c r="AH50" s="2">
        <f t="shared" si="11"/>
        <v>0.78539816339744828</v>
      </c>
      <c r="AI50" s="2">
        <f t="shared" si="4"/>
        <v>15.134528097931119</v>
      </c>
      <c r="AJ50" s="3">
        <f t="shared" si="5"/>
        <v>15.134528097931128</v>
      </c>
      <c r="AK50" s="15"/>
    </row>
    <row r="51" spans="5:37" ht="17.399999999999999" x14ac:dyDescent="0.3">
      <c r="E51" s="14">
        <v>1750</v>
      </c>
      <c r="F51" s="14">
        <v>174.08</v>
      </c>
      <c r="G51" s="14">
        <f t="shared" si="6"/>
        <v>8.1020510983246119</v>
      </c>
      <c r="H51" s="14">
        <v>-5.97</v>
      </c>
      <c r="I51" s="14">
        <v>22.785</v>
      </c>
      <c r="K51" s="30">
        <f t="shared" si="14"/>
        <v>138.7449632174847</v>
      </c>
      <c r="L51" s="30">
        <f t="shared" si="15"/>
        <v>158.73452486850846</v>
      </c>
      <c r="M51" s="30">
        <f t="shared" si="2"/>
        <v>75.286519316281414</v>
      </c>
      <c r="N51" s="30">
        <v>83</v>
      </c>
      <c r="O51" s="30">
        <f t="shared" si="16"/>
        <v>0.90706649778652304</v>
      </c>
      <c r="P51" s="49"/>
      <c r="Q51" s="63">
        <f t="shared" si="7"/>
        <v>9.163598480078706</v>
      </c>
      <c r="R51" s="63">
        <f t="shared" si="8"/>
        <v>10</v>
      </c>
      <c r="S51" s="63">
        <f t="shared" si="9"/>
        <v>1.0912743527272171</v>
      </c>
      <c r="T51" s="64">
        <f t="shared" si="10"/>
        <v>49.860740567412961</v>
      </c>
      <c r="V51" s="4">
        <v>0.34499800000000003</v>
      </c>
      <c r="W51" s="4">
        <f t="shared" si="12"/>
        <v>8.7629491999999995</v>
      </c>
      <c r="X51" s="4">
        <v>452</v>
      </c>
      <c r="Y51" s="16"/>
      <c r="Z51" s="16"/>
      <c r="AA51" s="9">
        <v>0.31562800000000002</v>
      </c>
      <c r="AB51" s="10">
        <f t="shared" si="13"/>
        <v>8.0169511999999994</v>
      </c>
      <c r="AC51" s="9">
        <v>194</v>
      </c>
      <c r="AD51" s="16"/>
      <c r="AG51" s="2">
        <v>46</v>
      </c>
      <c r="AH51" s="2">
        <f t="shared" si="11"/>
        <v>0.80285145591739149</v>
      </c>
      <c r="AI51" s="2">
        <f t="shared" si="4"/>
        <v>15.75624049300203</v>
      </c>
      <c r="AJ51" s="3">
        <f t="shared" si="5"/>
        <v>15.756240493002039</v>
      </c>
      <c r="AK51" s="15"/>
    </row>
    <row r="52" spans="5:37" ht="17.399999999999999" x14ac:dyDescent="0.3">
      <c r="E52" s="14">
        <v>1750</v>
      </c>
      <c r="F52" s="14">
        <v>229.39</v>
      </c>
      <c r="G52" s="14">
        <f t="shared" si="6"/>
        <v>10.676295389732779</v>
      </c>
      <c r="H52" s="14">
        <v>-16.77</v>
      </c>
      <c r="I52" s="14">
        <v>12.101000000000001</v>
      </c>
      <c r="K52" s="30">
        <f t="shared" si="14"/>
        <v>149.54496321748471</v>
      </c>
      <c r="L52" s="30">
        <f t="shared" si="15"/>
        <v>148.05052486850846</v>
      </c>
      <c r="M52" s="30">
        <f t="shared" si="2"/>
        <v>78.797354226963776</v>
      </c>
      <c r="N52" s="30">
        <v>83</v>
      </c>
      <c r="O52" s="30">
        <f t="shared" si="16"/>
        <v>0.9493657135778768</v>
      </c>
      <c r="P52" s="49"/>
      <c r="Q52" s="63">
        <f t="shared" si="7"/>
        <v>9.5442914222008906</v>
      </c>
      <c r="R52" s="63">
        <f t="shared" si="8"/>
        <v>10</v>
      </c>
      <c r="S52" s="63">
        <f t="shared" si="9"/>
        <v>1.0477467166120986</v>
      </c>
      <c r="T52" s="64">
        <f t="shared" si="10"/>
        <v>49.875803107205321</v>
      </c>
      <c r="V52" s="4">
        <v>0.348634</v>
      </c>
      <c r="W52" s="4">
        <f t="shared" si="12"/>
        <v>8.8553035999999992</v>
      </c>
      <c r="X52" s="4">
        <v>454</v>
      </c>
      <c r="Y52" s="16"/>
      <c r="Z52" s="16"/>
      <c r="AA52" s="9">
        <v>0.321523</v>
      </c>
      <c r="AB52" s="10">
        <f t="shared" si="13"/>
        <v>8.1666841999999988</v>
      </c>
      <c r="AC52" s="9">
        <v>196</v>
      </c>
      <c r="AD52" s="16"/>
      <c r="AG52" s="2">
        <v>47</v>
      </c>
      <c r="AH52" s="2">
        <f t="shared" si="11"/>
        <v>0.82030474843733492</v>
      </c>
      <c r="AI52" s="2">
        <f t="shared" si="4"/>
        <v>16.386683433083228</v>
      </c>
      <c r="AJ52" s="3">
        <f t="shared" si="5"/>
        <v>16.386683433083249</v>
      </c>
      <c r="AK52" s="15"/>
    </row>
    <row r="53" spans="5:37" ht="17.399999999999999" x14ac:dyDescent="0.3">
      <c r="E53" s="14">
        <v>1750</v>
      </c>
      <c r="F53" s="14">
        <v>232.03</v>
      </c>
      <c r="G53" s="14">
        <f t="shared" si="6"/>
        <v>10.799166569073183</v>
      </c>
      <c r="H53" s="14">
        <v>-16.856000000000002</v>
      </c>
      <c r="I53" s="14">
        <v>12.255000000000001</v>
      </c>
      <c r="K53" s="30">
        <f t="shared" si="14"/>
        <v>149.63096321748469</v>
      </c>
      <c r="L53" s="30">
        <f t="shared" si="15"/>
        <v>148.20452486850846</v>
      </c>
      <c r="M53" s="30">
        <f t="shared" si="2"/>
        <v>78.821075707556176</v>
      </c>
      <c r="N53" s="30">
        <v>83</v>
      </c>
      <c r="O53" s="30">
        <f t="shared" si="16"/>
        <v>0.94965151454886954</v>
      </c>
      <c r="P53" s="49"/>
      <c r="Q53" s="63">
        <f t="shared" si="7"/>
        <v>9.5468636309398249</v>
      </c>
      <c r="R53" s="63">
        <f t="shared" si="8"/>
        <v>10</v>
      </c>
      <c r="S53" s="63">
        <f t="shared" si="9"/>
        <v>1.0474644225137599</v>
      </c>
      <c r="T53" s="64">
        <f t="shared" si="10"/>
        <v>49.875868580236911</v>
      </c>
      <c r="V53" s="4">
        <v>0.35165400000000002</v>
      </c>
      <c r="W53" s="4">
        <f t="shared" si="12"/>
        <v>8.9320116000000009</v>
      </c>
      <c r="X53" s="4">
        <v>456</v>
      </c>
      <c r="Y53" s="16"/>
      <c r="Z53" s="16"/>
      <c r="AA53" s="9">
        <v>0.32694299999999998</v>
      </c>
      <c r="AB53" s="10">
        <f t="shared" si="13"/>
        <v>8.3043521999999985</v>
      </c>
      <c r="AC53" s="9">
        <v>198</v>
      </c>
      <c r="AD53" s="16"/>
      <c r="AG53" s="2">
        <v>48</v>
      </c>
      <c r="AH53" s="2">
        <f t="shared" si="11"/>
        <v>0.83775804095727813</v>
      </c>
      <c r="AI53" s="2">
        <f t="shared" si="4"/>
        <v>17.025568635352954</v>
      </c>
      <c r="AJ53" s="3">
        <f t="shared" si="5"/>
        <v>17.025568635352975</v>
      </c>
      <c r="AK53" s="15"/>
    </row>
    <row r="54" spans="5:37" ht="17.399999999999999" x14ac:dyDescent="0.3">
      <c r="E54" s="14">
        <v>1750</v>
      </c>
      <c r="F54" s="14">
        <v>232.2</v>
      </c>
      <c r="G54" s="14">
        <f t="shared" si="6"/>
        <v>10.807078728348888</v>
      </c>
      <c r="H54" s="14">
        <v>-16.920000000000002</v>
      </c>
      <c r="I54" s="14">
        <v>12.349</v>
      </c>
      <c r="K54" s="30">
        <f t="shared" si="14"/>
        <v>149.69496321748471</v>
      </c>
      <c r="L54" s="30">
        <f t="shared" si="15"/>
        <v>148.29852486850845</v>
      </c>
      <c r="M54" s="30">
        <f t="shared" si="2"/>
        <v>78.838685341731519</v>
      </c>
      <c r="N54" s="30">
        <v>83</v>
      </c>
      <c r="O54" s="30">
        <f t="shared" si="16"/>
        <v>0.94986367881604239</v>
      </c>
      <c r="P54" s="49"/>
      <c r="Q54" s="63">
        <f t="shared" si="7"/>
        <v>9.5487731093443795</v>
      </c>
      <c r="R54" s="63">
        <f t="shared" si="8"/>
        <v>10</v>
      </c>
      <c r="S54" s="63">
        <f t="shared" si="9"/>
        <v>1.0472549599292555</v>
      </c>
      <c r="T54" s="64">
        <f t="shared" si="10"/>
        <v>49.875916899602188</v>
      </c>
      <c r="V54" s="4">
        <v>0.35422599999999999</v>
      </c>
      <c r="W54" s="4">
        <f t="shared" si="12"/>
        <v>8.9973403999999988</v>
      </c>
      <c r="X54" s="4">
        <v>458</v>
      </c>
      <c r="Y54" s="16"/>
      <c r="Z54" s="16"/>
      <c r="AA54" s="9">
        <v>0.33144400000000002</v>
      </c>
      <c r="AB54" s="10">
        <f t="shared" si="13"/>
        <v>8.4186776000000005</v>
      </c>
      <c r="AC54" s="9">
        <v>200</v>
      </c>
      <c r="AD54" s="16"/>
      <c r="AG54" s="2">
        <v>49</v>
      </c>
      <c r="AH54" s="2">
        <f t="shared" si="11"/>
        <v>0.85521133347722145</v>
      </c>
      <c r="AI54" s="2">
        <f t="shared" si="4"/>
        <v>17.672605126689106</v>
      </c>
      <c r="AJ54" s="3">
        <f t="shared" si="5"/>
        <v>17.672605126689124</v>
      </c>
      <c r="AK54" s="15"/>
    </row>
    <row r="55" spans="5:37" ht="17.399999999999999" x14ac:dyDescent="0.3">
      <c r="E55" s="14">
        <v>1750</v>
      </c>
      <c r="F55" s="14">
        <v>292.20999999999998</v>
      </c>
      <c r="G55" s="14">
        <f t="shared" si="6"/>
        <v>13.600070952673681</v>
      </c>
      <c r="H55" s="14">
        <v>-35.993000000000002</v>
      </c>
      <c r="I55" s="14">
        <v>9.7089999999999996</v>
      </c>
      <c r="K55" s="30">
        <f t="shared" si="14"/>
        <v>168.76796321748469</v>
      </c>
      <c r="L55" s="30">
        <f t="shared" si="15"/>
        <v>145.65852486850847</v>
      </c>
      <c r="M55" s="30">
        <f t="shared" si="2"/>
        <v>82.429073789000341</v>
      </c>
      <c r="N55" s="30">
        <v>83</v>
      </c>
      <c r="O55" s="30">
        <f t="shared" si="16"/>
        <v>0.9931213709518113</v>
      </c>
      <c r="P55" s="49"/>
      <c r="Q55" s="63">
        <f t="shared" si="7"/>
        <v>9.9380923385663014</v>
      </c>
      <c r="R55" s="63">
        <f t="shared" si="8"/>
        <v>10</v>
      </c>
      <c r="S55" s="63">
        <f t="shared" si="9"/>
        <v>1.0062293304715491</v>
      </c>
      <c r="T55" s="64">
        <f t="shared" si="10"/>
        <v>49.88118586980238</v>
      </c>
      <c r="V55" s="4">
        <v>0.35697400000000001</v>
      </c>
      <c r="W55" s="4">
        <f t="shared" si="12"/>
        <v>9.0671395999999991</v>
      </c>
      <c r="X55" s="4">
        <v>460</v>
      </c>
      <c r="Y55" s="16"/>
      <c r="Z55" s="16"/>
      <c r="AA55" s="9">
        <v>0.33609699999999998</v>
      </c>
      <c r="AB55" s="10">
        <f t="shared" si="13"/>
        <v>8.536863799999999</v>
      </c>
      <c r="AC55" s="9">
        <v>202</v>
      </c>
      <c r="AD55" s="16"/>
      <c r="AG55" s="2">
        <v>50</v>
      </c>
      <c r="AH55" s="2">
        <f t="shared" si="11"/>
        <v>0.87266462599716477</v>
      </c>
      <c r="AI55" s="2">
        <f t="shared" si="4"/>
        <v>18.327499451128869</v>
      </c>
      <c r="AJ55" s="3">
        <f t="shared" si="5"/>
        <v>18.32749945112888</v>
      </c>
      <c r="AK55" s="15"/>
    </row>
    <row r="56" spans="5:37" ht="17.399999999999999" x14ac:dyDescent="0.3">
      <c r="E56" s="14">
        <v>1750</v>
      </c>
      <c r="F56" s="14">
        <v>340.9</v>
      </c>
      <c r="G56" s="14">
        <f t="shared" si="6"/>
        <v>15.866206453463118</v>
      </c>
      <c r="H56" s="14">
        <v>-43.624000000000002</v>
      </c>
      <c r="I56" s="14">
        <v>9.6639999999999997</v>
      </c>
      <c r="K56" s="30">
        <f t="shared" si="14"/>
        <v>176.39896321748469</v>
      </c>
      <c r="L56" s="30">
        <f t="shared" si="15"/>
        <v>145.61352486850845</v>
      </c>
      <c r="M56" s="30">
        <f t="shared" si="2"/>
        <v>82.941331507941698</v>
      </c>
      <c r="N56" s="30">
        <v>83</v>
      </c>
      <c r="O56" s="30">
        <f t="shared" si="16"/>
        <v>0.99929315069809277</v>
      </c>
      <c r="P56" s="49"/>
      <c r="Q56" s="63">
        <f t="shared" si="7"/>
        <v>9.9936383562828333</v>
      </c>
      <c r="R56" s="63">
        <f t="shared" si="8"/>
        <v>10</v>
      </c>
      <c r="S56" s="63">
        <f t="shared" si="9"/>
        <v>1.0006365693344474</v>
      </c>
      <c r="T56" s="64">
        <f t="shared" si="10"/>
        <v>49.881275692823394</v>
      </c>
      <c r="V56" s="4">
        <v>0.35947299999999999</v>
      </c>
      <c r="W56" s="4">
        <f t="shared" si="12"/>
        <v>9.1306141999999983</v>
      </c>
      <c r="X56" s="4">
        <v>462</v>
      </c>
      <c r="Y56" s="16"/>
      <c r="Z56" s="16"/>
      <c r="AA56" s="9">
        <v>0.34045700000000001</v>
      </c>
      <c r="AB56" s="10">
        <f t="shared" si="13"/>
        <v>8.6476077999999994</v>
      </c>
      <c r="AC56" s="9">
        <v>204</v>
      </c>
      <c r="AD56" s="16"/>
      <c r="AG56" s="2">
        <v>51</v>
      </c>
      <c r="AH56" s="2">
        <f t="shared" si="11"/>
        <v>0.89011791851710798</v>
      </c>
      <c r="AI56" s="2">
        <f t="shared" si="4"/>
        <v>18.989955879389598</v>
      </c>
      <c r="AJ56" s="3">
        <f t="shared" si="5"/>
        <v>18.989955879389623</v>
      </c>
      <c r="AK56" s="15"/>
    </row>
    <row r="57" spans="5:37" ht="17.399999999999999" x14ac:dyDescent="0.3">
      <c r="E57" s="14">
        <v>1750</v>
      </c>
      <c r="F57" s="14">
        <v>375.1</v>
      </c>
      <c r="G57" s="14">
        <f t="shared" si="6"/>
        <v>17.457946731281947</v>
      </c>
      <c r="H57" s="14">
        <v>-47.515999999999998</v>
      </c>
      <c r="I57" s="14">
        <v>9.7579999999999991</v>
      </c>
      <c r="K57" s="30">
        <f t="shared" si="14"/>
        <v>180.29096321748469</v>
      </c>
      <c r="L57" s="30">
        <f t="shared" si="15"/>
        <v>145.70752486850847</v>
      </c>
      <c r="M57" s="30">
        <f t="shared" si="2"/>
        <v>82.999616987859042</v>
      </c>
      <c r="N57" s="30">
        <v>83</v>
      </c>
      <c r="O57" s="30">
        <f t="shared" si="16"/>
        <v>0.99999538539589206</v>
      </c>
      <c r="P57" s="49"/>
      <c r="Q57" s="63">
        <f t="shared" si="7"/>
        <v>9.9999584685630278</v>
      </c>
      <c r="R57" s="63">
        <f t="shared" si="8"/>
        <v>10</v>
      </c>
      <c r="S57" s="63">
        <f t="shared" si="9"/>
        <v>1.0000041531609458</v>
      </c>
      <c r="T57" s="64">
        <f t="shared" si="10"/>
        <v>49.881276637232588</v>
      </c>
      <c r="V57" s="4">
        <v>0.36172300000000002</v>
      </c>
      <c r="W57" s="4">
        <f t="shared" si="12"/>
        <v>9.1877642000000002</v>
      </c>
      <c r="X57" s="4">
        <v>464</v>
      </c>
      <c r="Y57" s="16"/>
      <c r="Z57" s="16"/>
      <c r="AA57" s="9">
        <v>0.34452300000000002</v>
      </c>
      <c r="AB57" s="10">
        <f t="shared" si="13"/>
        <v>8.7508841999999998</v>
      </c>
      <c r="AC57" s="9">
        <v>206</v>
      </c>
      <c r="AD57" s="16"/>
      <c r="AG57" s="2">
        <v>52</v>
      </c>
      <c r="AH57" s="2">
        <f t="shared" si="11"/>
        <v>0.90757121103705141</v>
      </c>
      <c r="AI57" s="2">
        <f t="shared" si="4"/>
        <v>19.659676620238468</v>
      </c>
      <c r="AJ57" s="3">
        <f t="shared" si="5"/>
        <v>19.659676620238475</v>
      </c>
      <c r="AK57" s="15"/>
    </row>
    <row r="58" spans="5:37" ht="17.399999999999999" x14ac:dyDescent="0.3">
      <c r="E58" s="14">
        <v>1750</v>
      </c>
      <c r="F58" s="14">
        <v>408.38</v>
      </c>
      <c r="G58" s="14">
        <f t="shared" si="6"/>
        <v>19.006868264785183</v>
      </c>
      <c r="H58" s="14">
        <v>-50.79</v>
      </c>
      <c r="I58" s="14">
        <v>9.9079999999999995</v>
      </c>
      <c r="K58" s="30">
        <f t="shared" si="14"/>
        <v>183.56496321748469</v>
      </c>
      <c r="L58" s="30">
        <f t="shared" si="15"/>
        <v>145.85752486850845</v>
      </c>
      <c r="M58" s="30">
        <f t="shared" si="2"/>
        <v>82.942501085137096</v>
      </c>
      <c r="N58" s="30">
        <v>83</v>
      </c>
      <c r="O58" s="30">
        <f t="shared" si="16"/>
        <v>0.99930724198960352</v>
      </c>
      <c r="P58" s="49"/>
      <c r="Q58" s="63">
        <f t="shared" si="7"/>
        <v>9.9937651779064307</v>
      </c>
      <c r="R58" s="63">
        <f t="shared" si="8"/>
        <v>10</v>
      </c>
      <c r="S58" s="63">
        <f t="shared" si="9"/>
        <v>1.0006238711819397</v>
      </c>
      <c r="T58" s="64">
        <f t="shared" si="10"/>
        <v>49.881275730134355</v>
      </c>
      <c r="V58" s="4">
        <v>0.36372199999999999</v>
      </c>
      <c r="W58" s="4">
        <f t="shared" si="12"/>
        <v>9.2385387999999988</v>
      </c>
      <c r="X58" s="4">
        <v>466</v>
      </c>
      <c r="Y58" s="16"/>
      <c r="Z58" s="16"/>
      <c r="AA58" s="9">
        <v>0.34829700000000002</v>
      </c>
      <c r="AB58" s="10">
        <f t="shared" si="13"/>
        <v>8.8467438000000005</v>
      </c>
      <c r="AC58" s="9">
        <v>208</v>
      </c>
      <c r="AD58" s="16"/>
      <c r="AG58" s="2">
        <v>53</v>
      </c>
      <c r="AH58" s="2">
        <f t="shared" si="11"/>
        <v>0.92502450355699462</v>
      </c>
      <c r="AI58" s="2">
        <f t="shared" si="4"/>
        <v>20.336362033489173</v>
      </c>
      <c r="AJ58" s="3">
        <f t="shared" si="5"/>
        <v>20.336362033489191</v>
      </c>
      <c r="AK58" s="15"/>
    </row>
    <row r="59" spans="5:37" ht="17.399999999999999" x14ac:dyDescent="0.3">
      <c r="E59" s="14">
        <v>1750</v>
      </c>
      <c r="F59" s="14">
        <v>421.24</v>
      </c>
      <c r="G59" s="14">
        <f t="shared" si="6"/>
        <v>19.605399842935771</v>
      </c>
      <c r="H59" s="14">
        <v>-52.432000000000002</v>
      </c>
      <c r="I59" s="14">
        <v>9.7200000000000006</v>
      </c>
      <c r="K59" s="30">
        <f t="shared" si="14"/>
        <v>185.20696321748471</v>
      </c>
      <c r="L59" s="30">
        <f t="shared" si="15"/>
        <v>145.66952486850846</v>
      </c>
      <c r="M59" s="30">
        <f t="shared" si="2"/>
        <v>82.877331384313749</v>
      </c>
      <c r="N59" s="30">
        <v>83</v>
      </c>
      <c r="O59" s="30">
        <f t="shared" si="16"/>
        <v>0.99852206487124995</v>
      </c>
      <c r="P59" s="49"/>
      <c r="Q59" s="63">
        <f t="shared" si="7"/>
        <v>9.9866985838412479</v>
      </c>
      <c r="R59" s="63">
        <f t="shared" si="8"/>
        <v>10</v>
      </c>
      <c r="S59" s="63">
        <f t="shared" si="9"/>
        <v>1.0013319132491165</v>
      </c>
      <c r="T59" s="64">
        <f t="shared" si="10"/>
        <v>49.881272500767615</v>
      </c>
      <c r="V59" s="4">
        <v>0.36547299999999999</v>
      </c>
      <c r="W59" s="4">
        <f t="shared" si="12"/>
        <v>9.2830141999999984</v>
      </c>
      <c r="X59" s="4">
        <v>468</v>
      </c>
      <c r="Y59" s="16"/>
      <c r="Z59" s="16"/>
      <c r="AA59" s="9">
        <v>0.35196100000000002</v>
      </c>
      <c r="AB59" s="10">
        <f t="shared" si="13"/>
        <v>8.9398093999999997</v>
      </c>
      <c r="AC59" s="9">
        <v>210</v>
      </c>
      <c r="AD59" s="16"/>
      <c r="AG59" s="2">
        <v>54</v>
      </c>
      <c r="AH59" s="2">
        <f t="shared" si="11"/>
        <v>0.94247779607693793</v>
      </c>
      <c r="AI59" s="2">
        <f t="shared" si="4"/>
        <v>21.019710844397093</v>
      </c>
      <c r="AJ59" s="3">
        <f t="shared" si="5"/>
        <v>21.019710844397125</v>
      </c>
      <c r="AK59" s="15"/>
    </row>
    <row r="60" spans="5:37" ht="17.399999999999999" x14ac:dyDescent="0.3">
      <c r="E60" s="14">
        <v>1750</v>
      </c>
      <c r="F60" s="14">
        <v>421.47</v>
      </c>
      <c r="G60" s="14">
        <f t="shared" si="6"/>
        <v>19.61610452901467</v>
      </c>
      <c r="H60" s="14">
        <v>-52.886000000000003</v>
      </c>
      <c r="I60" s="14">
        <v>9.7200000000000006</v>
      </c>
      <c r="K60" s="30">
        <f t="shared" si="14"/>
        <v>185.66096321748469</v>
      </c>
      <c r="L60" s="30">
        <f t="shared" si="15"/>
        <v>145.66952486850846</v>
      </c>
      <c r="M60" s="30">
        <f t="shared" si="2"/>
        <v>82.855005949589923</v>
      </c>
      <c r="N60" s="30">
        <v>83</v>
      </c>
      <c r="O60" s="30">
        <f t="shared" si="16"/>
        <v>0.9982530837299991</v>
      </c>
      <c r="P60" s="49"/>
      <c r="Q60" s="63">
        <f t="shared" si="7"/>
        <v>9.9842777535699909</v>
      </c>
      <c r="R60" s="63">
        <f t="shared" si="8"/>
        <v>10</v>
      </c>
      <c r="S60" s="63">
        <f t="shared" si="9"/>
        <v>1.0015747004258158</v>
      </c>
      <c r="T60" s="64">
        <f t="shared" si="10"/>
        <v>49.881270854376005</v>
      </c>
      <c r="V60" s="4">
        <v>0.36704100000000001</v>
      </c>
      <c r="W60" s="4">
        <f t="shared" si="12"/>
        <v>9.3228413999999997</v>
      </c>
      <c r="X60" s="4">
        <v>470</v>
      </c>
      <c r="Y60" s="16"/>
      <c r="Z60" s="16"/>
      <c r="AA60" s="9">
        <v>0.35505399999999998</v>
      </c>
      <c r="AB60" s="10">
        <f t="shared" si="13"/>
        <v>9.0183715999999983</v>
      </c>
      <c r="AC60" s="9">
        <v>212</v>
      </c>
      <c r="AD60" s="16"/>
      <c r="AG60" s="2">
        <v>55</v>
      </c>
      <c r="AH60" s="2">
        <f t="shared" si="11"/>
        <v>0.95993108859688125</v>
      </c>
      <c r="AI60" s="2">
        <f t="shared" si="4"/>
        <v>21.709420359214313</v>
      </c>
      <c r="AJ60" s="3">
        <f t="shared" si="5"/>
        <v>21.709420359214317</v>
      </c>
      <c r="AK60" s="15"/>
    </row>
    <row r="61" spans="5:37" ht="17.399999999999999" x14ac:dyDescent="0.3">
      <c r="E61" s="14">
        <v>2000</v>
      </c>
      <c r="F61" s="14">
        <v>-16.12</v>
      </c>
      <c r="G61" s="14">
        <f t="shared" si="6"/>
        <v>-0.75025886779062922</v>
      </c>
      <c r="H61" s="14">
        <v>0.57399999999999995</v>
      </c>
      <c r="I61" s="14">
        <v>-0.40500000000000003</v>
      </c>
      <c r="K61" s="30">
        <f t="shared" si="14"/>
        <v>132.20096321748468</v>
      </c>
      <c r="L61" s="30">
        <f t="shared" si="15"/>
        <v>135.54452486850846</v>
      </c>
      <c r="M61" s="30">
        <f t="shared" si="2"/>
        <v>72.650354944956291</v>
      </c>
      <c r="N61" s="30">
        <v>83</v>
      </c>
      <c r="O61" s="30">
        <f t="shared" si="16"/>
        <v>0.87530548126453367</v>
      </c>
      <c r="P61" s="49"/>
      <c r="Q61" s="63">
        <f t="shared" si="7"/>
        <v>8.8777493313808016</v>
      </c>
      <c r="R61" s="63">
        <f t="shared" si="8"/>
        <v>10</v>
      </c>
      <c r="S61" s="63">
        <f t="shared" si="9"/>
        <v>1.1264116192887199</v>
      </c>
      <c r="T61" s="64">
        <f t="shared" si="10"/>
        <v>49.841067554329967</v>
      </c>
      <c r="V61" s="4">
        <v>0.36820199999999997</v>
      </c>
      <c r="W61" s="4">
        <f t="shared" si="12"/>
        <v>9.3523307999999989</v>
      </c>
      <c r="X61" s="4">
        <v>472</v>
      </c>
      <c r="Y61" s="16"/>
      <c r="Z61" s="16"/>
      <c r="AA61" s="9">
        <v>0.35778300000000002</v>
      </c>
      <c r="AB61" s="10">
        <f t="shared" si="13"/>
        <v>9.0876882000000005</v>
      </c>
      <c r="AC61" s="9">
        <v>214</v>
      </c>
      <c r="AD61" s="16"/>
      <c r="AG61" s="2">
        <v>56</v>
      </c>
      <c r="AH61" s="2">
        <f t="shared" si="11"/>
        <v>0.97738438111682457</v>
      </c>
      <c r="AI61" s="2">
        <f t="shared" si="4"/>
        <v>22.405186681659018</v>
      </c>
      <c r="AJ61" s="3">
        <f t="shared" si="5"/>
        <v>22.405186681659039</v>
      </c>
      <c r="AK61" s="15"/>
    </row>
    <row r="62" spans="5:37" ht="17.399999999999999" x14ac:dyDescent="0.3">
      <c r="E62" s="14">
        <v>2000</v>
      </c>
      <c r="F62" s="14">
        <v>15.75</v>
      </c>
      <c r="G62" s="14">
        <f t="shared" si="6"/>
        <v>0.73303828583761854</v>
      </c>
      <c r="H62" s="14">
        <v>0.61899999999999999</v>
      </c>
      <c r="I62" s="14">
        <v>-0.43099999999999999</v>
      </c>
      <c r="K62" s="30">
        <f t="shared" si="14"/>
        <v>132.1559632174847</v>
      </c>
      <c r="L62" s="30">
        <f t="shared" si="15"/>
        <v>135.51852486850845</v>
      </c>
      <c r="M62" s="30">
        <f t="shared" si="2"/>
        <v>72.630916641109067</v>
      </c>
      <c r="N62" s="30">
        <v>83</v>
      </c>
      <c r="O62" s="30">
        <f t="shared" si="16"/>
        <v>0.87507128483263941</v>
      </c>
      <c r="P62" s="49"/>
      <c r="Q62" s="63">
        <f t="shared" si="7"/>
        <v>8.8756415634937529</v>
      </c>
      <c r="R62" s="63">
        <f t="shared" si="8"/>
        <v>10</v>
      </c>
      <c r="S62" s="63">
        <f t="shared" si="9"/>
        <v>1.1266791170489383</v>
      </c>
      <c r="T62" s="64">
        <f t="shared" si="10"/>
        <v>49.840890972695838</v>
      </c>
      <c r="V62" s="4">
        <v>0.36938599999999999</v>
      </c>
      <c r="W62" s="4">
        <f t="shared" si="12"/>
        <v>9.3824043999999986</v>
      </c>
      <c r="X62" s="4">
        <v>474</v>
      </c>
      <c r="Y62" s="16"/>
      <c r="Z62" s="16"/>
      <c r="AA62" s="9">
        <v>0.36014800000000002</v>
      </c>
      <c r="AB62" s="10">
        <f t="shared" si="13"/>
        <v>9.1477591999999994</v>
      </c>
      <c r="AC62" s="9">
        <v>216</v>
      </c>
      <c r="AD62" s="16"/>
      <c r="AG62" s="2">
        <v>57</v>
      </c>
      <c r="AH62" s="2">
        <f t="shared" si="11"/>
        <v>0.99483767363676778</v>
      </c>
      <c r="AI62" s="2">
        <f t="shared" si="4"/>
        <v>23.106704930046725</v>
      </c>
      <c r="AJ62" s="3">
        <f t="shared" si="5"/>
        <v>23.106704930046746</v>
      </c>
      <c r="AK62" s="15"/>
    </row>
    <row r="63" spans="5:37" ht="17.399999999999999" x14ac:dyDescent="0.3">
      <c r="E63" s="14">
        <v>2000</v>
      </c>
      <c r="F63" s="14">
        <v>38.36</v>
      </c>
      <c r="G63" s="14">
        <f t="shared" si="6"/>
        <v>1.7853554695067326</v>
      </c>
      <c r="H63" s="14">
        <v>0.75</v>
      </c>
      <c r="I63" s="14">
        <v>34.597000000000001</v>
      </c>
      <c r="K63" s="30">
        <f t="shared" si="14"/>
        <v>132.0249632174847</v>
      </c>
      <c r="L63" s="30">
        <f t="shared" si="15"/>
        <v>170.54652486850847</v>
      </c>
      <c r="M63" s="30">
        <f t="shared" si="2"/>
        <v>72.574228468851871</v>
      </c>
      <c r="N63" s="30">
        <v>83</v>
      </c>
      <c r="O63" s="30">
        <f t="shared" si="16"/>
        <v>0.87438829480544422</v>
      </c>
      <c r="P63" s="49"/>
      <c r="Q63" s="63">
        <f t="shared" si="7"/>
        <v>8.8694946532489976</v>
      </c>
      <c r="R63" s="63">
        <f t="shared" si="8"/>
        <v>10</v>
      </c>
      <c r="S63" s="63">
        <f t="shared" si="9"/>
        <v>1.1274599501942182</v>
      </c>
      <c r="T63" s="64">
        <f t="shared" si="10"/>
        <v>49.840373166815674</v>
      </c>
      <c r="V63" s="4">
        <v>0.37037300000000001</v>
      </c>
      <c r="W63" s="4">
        <f t="shared" si="12"/>
        <v>9.4074741999999993</v>
      </c>
      <c r="X63" s="4">
        <v>476</v>
      </c>
      <c r="Y63" s="16"/>
      <c r="Z63" s="16"/>
      <c r="AA63" s="9">
        <v>0.36214800000000003</v>
      </c>
      <c r="AB63" s="10">
        <f t="shared" si="13"/>
        <v>9.1985592</v>
      </c>
      <c r="AC63" s="9">
        <v>218</v>
      </c>
      <c r="AD63" s="16"/>
      <c r="AG63" s="2">
        <v>58</v>
      </c>
      <c r="AH63" s="2">
        <f t="shared" si="11"/>
        <v>1.0122909661567112</v>
      </c>
      <c r="AI63" s="2">
        <f t="shared" si="4"/>
        <v>23.813669454821849</v>
      </c>
      <c r="AJ63" s="3">
        <f t="shared" si="5"/>
        <v>23.813669454821859</v>
      </c>
      <c r="AK63" s="15"/>
    </row>
    <row r="64" spans="5:37" ht="17.399999999999999" x14ac:dyDescent="0.3">
      <c r="E64" s="14">
        <v>2000</v>
      </c>
      <c r="F64" s="14">
        <v>51.88</v>
      </c>
      <c r="G64" s="14">
        <f t="shared" si="6"/>
        <v>2.4146048424924218</v>
      </c>
      <c r="H64" s="14">
        <v>0.75700000000000001</v>
      </c>
      <c r="I64" s="14">
        <v>41.34</v>
      </c>
      <c r="K64" s="30">
        <f t="shared" si="14"/>
        <v>132.01796321748469</v>
      </c>
      <c r="L64" s="30">
        <f t="shared" si="15"/>
        <v>177.28952486850847</v>
      </c>
      <c r="M64" s="30">
        <f t="shared" si="2"/>
        <v>72.571195094615973</v>
      </c>
      <c r="N64" s="30">
        <v>83</v>
      </c>
      <c r="O64" s="30">
        <f t="shared" si="16"/>
        <v>0.87435174812790328</v>
      </c>
      <c r="P64" s="49"/>
      <c r="Q64" s="63">
        <f t="shared" si="7"/>
        <v>8.869165733151128</v>
      </c>
      <c r="R64" s="63">
        <f t="shared" si="8"/>
        <v>10</v>
      </c>
      <c r="S64" s="63">
        <f t="shared" si="9"/>
        <v>1.1275017629473361</v>
      </c>
      <c r="T64" s="64">
        <f t="shared" si="10"/>
        <v>49.840345339687566</v>
      </c>
      <c r="V64" s="4">
        <v>0.37116399999999999</v>
      </c>
      <c r="W64" s="4">
        <f t="shared" si="12"/>
        <v>9.4275655999999994</v>
      </c>
      <c r="X64" s="4">
        <v>478</v>
      </c>
      <c r="Y64" s="16"/>
      <c r="Z64" s="16"/>
      <c r="AA64" s="9">
        <v>0.36302400000000001</v>
      </c>
      <c r="AB64" s="10">
        <f t="shared" si="13"/>
        <v>9.2208095999999991</v>
      </c>
      <c r="AC64" s="9">
        <v>220</v>
      </c>
      <c r="AD64" s="16"/>
      <c r="AG64" s="2">
        <v>59</v>
      </c>
      <c r="AH64" s="2">
        <f t="shared" si="11"/>
        <v>1.0297442586766543</v>
      </c>
      <c r="AI64" s="2">
        <f t="shared" si="4"/>
        <v>24.525774056223064</v>
      </c>
      <c r="AJ64" s="3">
        <f t="shared" si="5"/>
        <v>24.525774056223092</v>
      </c>
      <c r="AK64" s="15"/>
    </row>
    <row r="65" spans="5:37" ht="17.399999999999999" x14ac:dyDescent="0.3">
      <c r="E65" s="14">
        <v>2000</v>
      </c>
      <c r="F65" s="14">
        <v>72.760000000000005</v>
      </c>
      <c r="G65" s="14">
        <f t="shared" si="6"/>
        <v>3.3864041700028649</v>
      </c>
      <c r="H65" s="14">
        <v>0.81399999999999995</v>
      </c>
      <c r="I65" s="14">
        <v>49.713999999999999</v>
      </c>
      <c r="K65" s="30">
        <f t="shared" si="14"/>
        <v>131.9609632174847</v>
      </c>
      <c r="L65" s="30">
        <f t="shared" si="15"/>
        <v>180</v>
      </c>
      <c r="M65" s="30">
        <f t="shared" si="2"/>
        <v>72.546478771741505</v>
      </c>
      <c r="N65" s="30">
        <v>83</v>
      </c>
      <c r="O65" s="30">
        <f t="shared" si="16"/>
        <v>0.8740539611053193</v>
      </c>
      <c r="P65" s="49"/>
      <c r="Q65" s="63">
        <f t="shared" si="7"/>
        <v>8.8664856499478741</v>
      </c>
      <c r="R65" s="63">
        <f t="shared" si="8"/>
        <v>10</v>
      </c>
      <c r="S65" s="63">
        <f t="shared" si="9"/>
        <v>1.1278425742513654</v>
      </c>
      <c r="T65" s="64">
        <f t="shared" si="10"/>
        <v>49.840118147455172</v>
      </c>
      <c r="V65" s="4">
        <v>0.37175900000000001</v>
      </c>
      <c r="W65" s="4">
        <f t="shared" si="12"/>
        <v>9.4426785999999989</v>
      </c>
      <c r="X65" s="4">
        <v>480</v>
      </c>
      <c r="Y65" s="16"/>
      <c r="Z65" s="16"/>
      <c r="AA65" s="9">
        <v>0.36464800000000003</v>
      </c>
      <c r="AB65" s="10">
        <f t="shared" si="13"/>
        <v>9.2620591999999995</v>
      </c>
      <c r="AC65" s="9">
        <v>222</v>
      </c>
      <c r="AD65" s="16"/>
      <c r="AG65" s="2">
        <v>60</v>
      </c>
      <c r="AH65" s="2">
        <f t="shared" si="11"/>
        <v>1.0471975511965976</v>
      </c>
      <c r="AI65" s="2">
        <f t="shared" si="4"/>
        <v>25.242712201809184</v>
      </c>
      <c r="AJ65" s="3">
        <f t="shared" si="5"/>
        <v>25.242712201809194</v>
      </c>
      <c r="AK65" s="15"/>
    </row>
    <row r="66" spans="5:37" ht="17.399999999999999" x14ac:dyDescent="0.3">
      <c r="E66" s="14">
        <v>2000</v>
      </c>
      <c r="F66" s="14">
        <v>107.14</v>
      </c>
      <c r="G66" s="14">
        <f t="shared" si="6"/>
        <v>4.9865220282312652</v>
      </c>
      <c r="H66" s="14">
        <v>0.76900000000000002</v>
      </c>
      <c r="I66" s="14">
        <v>49.735999999999997</v>
      </c>
      <c r="K66" s="30">
        <f t="shared" si="14"/>
        <v>132.00596321748469</v>
      </c>
      <c r="L66" s="30">
        <f t="shared" si="15"/>
        <v>180</v>
      </c>
      <c r="M66" s="30">
        <f t="shared" si="2"/>
        <v>72.565994025073138</v>
      </c>
      <c r="N66" s="30">
        <v>83</v>
      </c>
      <c r="O66" s="30">
        <f t="shared" si="16"/>
        <v>0.87428908463943544</v>
      </c>
      <c r="P66" s="49"/>
      <c r="Q66" s="63">
        <f t="shared" si="7"/>
        <v>8.8686017617549169</v>
      </c>
      <c r="R66" s="63">
        <f t="shared" si="8"/>
        <v>10</v>
      </c>
      <c r="S66" s="63">
        <f t="shared" si="9"/>
        <v>1.1275734629470162</v>
      </c>
      <c r="T66" s="64">
        <f t="shared" si="10"/>
        <v>49.840297598586048</v>
      </c>
      <c r="V66" s="4">
        <v>0.37215799999999999</v>
      </c>
      <c r="W66" s="4">
        <f t="shared" si="12"/>
        <v>9.4528131999999996</v>
      </c>
      <c r="X66" s="4">
        <v>482</v>
      </c>
      <c r="Y66" s="16"/>
      <c r="Z66" s="16"/>
      <c r="AA66" s="9">
        <v>0.36617100000000002</v>
      </c>
      <c r="AB66" s="10">
        <f t="shared" si="13"/>
        <v>9.3007434</v>
      </c>
      <c r="AC66" s="9">
        <v>224</v>
      </c>
      <c r="AD66" s="16"/>
      <c r="AG66" s="2">
        <v>61</v>
      </c>
      <c r="AH66" s="2">
        <f t="shared" si="11"/>
        <v>1.064650843716541</v>
      </c>
      <c r="AI66" s="2">
        <f t="shared" si="4"/>
        <v>25.964177243565157</v>
      </c>
      <c r="AJ66" s="3">
        <f t="shared" si="5"/>
        <v>25.964177243565178</v>
      </c>
      <c r="AK66" s="15"/>
    </row>
    <row r="67" spans="5:37" ht="17.399999999999999" x14ac:dyDescent="0.3">
      <c r="E67" s="14">
        <v>2000</v>
      </c>
      <c r="F67" s="14">
        <v>130.36000000000001</v>
      </c>
      <c r="G67" s="14">
        <f t="shared" si="6"/>
        <v>6.0672299010661552</v>
      </c>
      <c r="H67" s="14">
        <v>0.76100000000000001</v>
      </c>
      <c r="I67" s="14">
        <v>49.703000000000003</v>
      </c>
      <c r="K67" s="30">
        <f t="shared" si="14"/>
        <v>132.0139632174847</v>
      </c>
      <c r="L67" s="30">
        <f t="shared" si="15"/>
        <v>180</v>
      </c>
      <c r="M67" s="30">
        <f t="shared" si="2"/>
        <v>72.569461545036319</v>
      </c>
      <c r="N67" s="30">
        <v>83</v>
      </c>
      <c r="O67" s="30">
        <f t="shared" si="16"/>
        <v>0.87433086198838939</v>
      </c>
      <c r="P67" s="49"/>
      <c r="Q67" s="63">
        <f t="shared" si="7"/>
        <v>8.868977757895502</v>
      </c>
      <c r="R67" s="63">
        <f t="shared" si="8"/>
        <v>10</v>
      </c>
      <c r="S67" s="63">
        <f t="shared" si="9"/>
        <v>1.1275256600004007</v>
      </c>
      <c r="T67" s="64">
        <f t="shared" si="10"/>
        <v>49.840329431245053</v>
      </c>
      <c r="V67" s="4">
        <v>0.37160599999999999</v>
      </c>
      <c r="W67" s="4">
        <f t="shared" si="12"/>
        <v>9.4387923999999988</v>
      </c>
      <c r="X67" s="4">
        <v>484</v>
      </c>
      <c r="Y67" s="16"/>
      <c r="Z67" s="16"/>
      <c r="AA67" s="9">
        <v>0.36758999999999997</v>
      </c>
      <c r="AB67" s="10">
        <f t="shared" si="13"/>
        <v>9.3367859999999983</v>
      </c>
      <c r="AC67" s="9">
        <v>226</v>
      </c>
      <c r="AD67" s="16"/>
      <c r="AG67" s="2">
        <v>62</v>
      </c>
      <c r="AH67" s="2">
        <f t="shared" si="11"/>
        <v>1.0821041362364843</v>
      </c>
      <c r="AI67" s="2">
        <f t="shared" si="4"/>
        <v>26.689862634305346</v>
      </c>
      <c r="AJ67" s="3">
        <f t="shared" si="5"/>
        <v>26.689862634305374</v>
      </c>
      <c r="AK67" s="15"/>
    </row>
    <row r="68" spans="5:37" ht="17.399999999999999" x14ac:dyDescent="0.3">
      <c r="E68" s="14">
        <v>2000</v>
      </c>
      <c r="F68" s="14">
        <v>160.18</v>
      </c>
      <c r="G68" s="14">
        <f t="shared" si="6"/>
        <v>7.4551157222520459</v>
      </c>
      <c r="H68" s="14">
        <v>0.69</v>
      </c>
      <c r="I68" s="14">
        <v>36.341000000000001</v>
      </c>
      <c r="K68" s="30">
        <f t="shared" si="14"/>
        <v>132.0849632174847</v>
      </c>
      <c r="L68" s="30">
        <f t="shared" si="15"/>
        <v>172.29052486850847</v>
      </c>
      <c r="M68" s="30">
        <f t="shared" si="2"/>
        <v>72.600211196136527</v>
      </c>
      <c r="N68" s="30">
        <v>83</v>
      </c>
      <c r="O68" s="30">
        <f t="shared" si="16"/>
        <v>0.87470133971248831</v>
      </c>
      <c r="P68" s="49"/>
      <c r="Q68" s="63">
        <f t="shared" si="7"/>
        <v>8.8723120574123922</v>
      </c>
      <c r="R68" s="63">
        <f t="shared" si="8"/>
        <v>10</v>
      </c>
      <c r="S68" s="63">
        <f t="shared" si="9"/>
        <v>1.1271019251002876</v>
      </c>
      <c r="T68" s="64">
        <f t="shared" si="10"/>
        <v>49.840611025951112</v>
      </c>
      <c r="V68" s="4">
        <v>0.37176799999999999</v>
      </c>
      <c r="W68" s="4">
        <f t="shared" si="12"/>
        <v>9.4429071999999987</v>
      </c>
      <c r="X68" s="4">
        <v>486</v>
      </c>
      <c r="Y68" s="16"/>
      <c r="Z68" s="16"/>
      <c r="AA68" s="9">
        <v>0.36890699999999998</v>
      </c>
      <c r="AB68" s="10">
        <f t="shared" si="13"/>
        <v>9.3702378</v>
      </c>
      <c r="AC68" s="9">
        <v>228</v>
      </c>
      <c r="AD68" s="16"/>
      <c r="AG68" s="2">
        <v>63</v>
      </c>
      <c r="AH68" s="2">
        <f t="shared" si="11"/>
        <v>1.0995574287564276</v>
      </c>
      <c r="AI68" s="2">
        <f t="shared" si="4"/>
        <v>27.419462143083514</v>
      </c>
      <c r="AJ68" s="3">
        <f t="shared" si="5"/>
        <v>27.419462143083525</v>
      </c>
      <c r="AK68" s="15"/>
    </row>
    <row r="69" spans="5:37" ht="17.399999999999999" x14ac:dyDescent="0.3">
      <c r="E69" s="14">
        <v>2000</v>
      </c>
      <c r="F69" s="14">
        <v>218.47</v>
      </c>
      <c r="G69" s="14">
        <f t="shared" si="6"/>
        <v>10.168055511552032</v>
      </c>
      <c r="H69" s="14">
        <v>-8.1969999999999992</v>
      </c>
      <c r="I69" s="14">
        <v>20.954999999999998</v>
      </c>
      <c r="K69" s="30">
        <f t="shared" ref="K69:K100" si="17">180-($Y$6+H69)</f>
        <v>140.9719632174847</v>
      </c>
      <c r="L69" s="30">
        <f t="shared" ref="L69:L100" si="18">IF(180+$AD$5+I69&gt;180,180,180+$AD$5+I69)</f>
        <v>156.90452486850847</v>
      </c>
      <c r="M69" s="30">
        <f t="shared" ref="M69:M132" si="19">$C$6*(SQRT((1+(1/$C$9))^2-($C$10/$C$9)^2)-COS(K69*PI()/180)-(1/$C$9)*SQRT(1-($C$9*SIN(K69*PI()/180)-$C$10)^2))</f>
        <v>76.096549650424961</v>
      </c>
      <c r="N69" s="30">
        <v>83</v>
      </c>
      <c r="O69" s="30">
        <f t="shared" ref="O69:O100" si="20">M69/N69</f>
        <v>0.91682589940271042</v>
      </c>
      <c r="P69" s="49"/>
      <c r="Q69" s="63">
        <f t="shared" si="7"/>
        <v>9.2514330946243923</v>
      </c>
      <c r="R69" s="63">
        <f t="shared" si="8"/>
        <v>10</v>
      </c>
      <c r="S69" s="63">
        <f t="shared" si="9"/>
        <v>1.080913616054854</v>
      </c>
      <c r="T69" s="64">
        <f t="shared" si="10"/>
        <v>49.865237569396129</v>
      </c>
      <c r="V69" s="4">
        <v>0.37181599999999998</v>
      </c>
      <c r="W69" s="4">
        <f t="shared" si="12"/>
        <v>9.4441263999999983</v>
      </c>
      <c r="X69" s="4">
        <v>488</v>
      </c>
      <c r="Y69" s="16"/>
      <c r="Z69" s="16"/>
      <c r="AA69" s="9">
        <v>0.37037399999999998</v>
      </c>
      <c r="AB69" s="10">
        <f t="shared" si="13"/>
        <v>9.4074995999999995</v>
      </c>
      <c r="AC69" s="9">
        <v>230</v>
      </c>
      <c r="AD69" s="16"/>
      <c r="AG69" s="2">
        <v>64</v>
      </c>
      <c r="AH69" s="2">
        <f t="shared" si="11"/>
        <v>1.1170107212763709</v>
      </c>
      <c r="AI69" s="2">
        <f t="shared" ref="AI69:AI132" si="21">$C$6*(SQRT((1+(1/$C$9))^2-($C$10/$C$9)^2)-COS(AH69)-(1/$C$9)*SQRT(1-($C$9*SIN(AH69)-$C$10)^2))</f>
        <v>28.152670069317629</v>
      </c>
      <c r="AJ69" s="3">
        <f t="shared" ref="AJ69:AJ132" si="22">$C$6*((1-COS(AH69))+(1/$C$9)*(1-SQRT(1-$C$9^2*SIN(AH69)^2)))</f>
        <v>28.152670069317669</v>
      </c>
      <c r="AK69" s="15"/>
    </row>
    <row r="70" spans="5:37" ht="17.399999999999999" x14ac:dyDescent="0.3">
      <c r="E70" s="14">
        <v>2000</v>
      </c>
      <c r="F70" s="14">
        <v>218.79</v>
      </c>
      <c r="G70" s="14">
        <f t="shared" ref="G70:G133" si="23">2*PI()*F70/(0.0027*0.5)*10^-5</f>
        <v>10.182948987835715</v>
      </c>
      <c r="H70" s="14">
        <v>-8.4770000000000003</v>
      </c>
      <c r="I70" s="14">
        <v>20.97</v>
      </c>
      <c r="K70" s="30">
        <f t="shared" si="17"/>
        <v>141.2519632174847</v>
      </c>
      <c r="L70" s="30">
        <f t="shared" si="18"/>
        <v>156.91952486850846</v>
      </c>
      <c r="M70" s="30">
        <f t="shared" si="19"/>
        <v>76.195242476080026</v>
      </c>
      <c r="N70" s="30">
        <v>83</v>
      </c>
      <c r="O70" s="30">
        <f t="shared" si="20"/>
        <v>0.91801496959132556</v>
      </c>
      <c r="P70" s="49"/>
      <c r="Q70" s="63">
        <f t="shared" ref="Q70:Q133" si="24">(PI()/4*$C$12^2*M70+$C$15)/$C$15</f>
        <v>9.2621347263219285</v>
      </c>
      <c r="R70" s="63">
        <f t="shared" ref="R70:R133" si="25">(PI()/4*$C$12^2*N70+$C$15)/$C$15</f>
        <v>10</v>
      </c>
      <c r="S70" s="63">
        <f t="shared" ref="S70:S133" si="26">R70/Q70</f>
        <v>1.0796647096463781</v>
      </c>
      <c r="T70" s="64">
        <f t="shared" ref="T70:T133" si="27">(1-(1/R70^0.3)*(1+(R70^1.3)/(9.3*(Q70-1))*(1-1.3*((R70/Q70)^0.3)+0.3*((R70/Q70)^1.3))))*100</f>
        <v>49.865740511513579</v>
      </c>
      <c r="V70" s="4">
        <v>0.371751</v>
      </c>
      <c r="W70" s="4">
        <f t="shared" si="12"/>
        <v>9.4424753999999993</v>
      </c>
      <c r="X70" s="4">
        <v>490</v>
      </c>
      <c r="Y70" s="16"/>
      <c r="Z70" s="16"/>
      <c r="AA70" s="9">
        <v>0.37137399999999998</v>
      </c>
      <c r="AB70" s="10">
        <f t="shared" si="13"/>
        <v>9.4328995999999989</v>
      </c>
      <c r="AC70" s="9">
        <v>232</v>
      </c>
      <c r="AD70" s="16"/>
      <c r="AG70" s="2">
        <v>65</v>
      </c>
      <c r="AH70" s="2">
        <f t="shared" ref="AH70:AH133" si="28">AG70*PI()/180</f>
        <v>1.1344640137963142</v>
      </c>
      <c r="AI70" s="2">
        <f t="shared" si="21"/>
        <v>28.889181455333343</v>
      </c>
      <c r="AJ70" s="3">
        <f t="shared" si="22"/>
        <v>28.889181455333347</v>
      </c>
      <c r="AK70" s="15"/>
    </row>
    <row r="71" spans="5:37" ht="17.399999999999999" x14ac:dyDescent="0.3">
      <c r="E71" s="14">
        <v>2000</v>
      </c>
      <c r="F71" s="14">
        <v>218.93</v>
      </c>
      <c r="G71" s="14">
        <f t="shared" si="23"/>
        <v>10.189464883709828</v>
      </c>
      <c r="H71" s="14">
        <v>-7.87</v>
      </c>
      <c r="I71" s="14">
        <v>20.895</v>
      </c>
      <c r="K71" s="30">
        <f t="shared" si="17"/>
        <v>140.6449632174847</v>
      </c>
      <c r="L71" s="30">
        <f t="shared" si="18"/>
        <v>156.84452486850847</v>
      </c>
      <c r="M71" s="30">
        <f t="shared" si="19"/>
        <v>75.980398180640449</v>
      </c>
      <c r="N71" s="30">
        <v>83</v>
      </c>
      <c r="O71" s="30">
        <f t="shared" si="20"/>
        <v>0.91542648410410177</v>
      </c>
      <c r="P71" s="49"/>
      <c r="Q71" s="63">
        <f t="shared" si="24"/>
        <v>9.238838356936915</v>
      </c>
      <c r="R71" s="63">
        <f t="shared" si="25"/>
        <v>10</v>
      </c>
      <c r="S71" s="63">
        <f t="shared" si="26"/>
        <v>1.0823871588240932</v>
      </c>
      <c r="T71" s="64">
        <f t="shared" si="27"/>
        <v>49.86463338786178</v>
      </c>
      <c r="V71" s="4">
        <v>0.37157299999999999</v>
      </c>
      <c r="W71" s="4">
        <f t="shared" si="12"/>
        <v>9.4379541999999983</v>
      </c>
      <c r="X71" s="4">
        <v>492</v>
      </c>
      <c r="Y71" s="16"/>
      <c r="Z71" s="16"/>
      <c r="AA71" s="9">
        <v>0.37218299999999999</v>
      </c>
      <c r="AB71" s="10">
        <f t="shared" si="13"/>
        <v>9.4534481999999986</v>
      </c>
      <c r="AC71" s="9">
        <v>234</v>
      </c>
      <c r="AD71" s="16"/>
      <c r="AG71" s="2">
        <v>66</v>
      </c>
      <c r="AH71" s="2">
        <f t="shared" si="28"/>
        <v>1.1519173063162575</v>
      </c>
      <c r="AI71" s="2">
        <f t="shared" si="21"/>
        <v>29.628692297026916</v>
      </c>
      <c r="AJ71" s="3">
        <f t="shared" si="22"/>
        <v>29.628692297026941</v>
      </c>
      <c r="AK71" s="15"/>
    </row>
    <row r="72" spans="5:37" ht="17.399999999999999" x14ac:dyDescent="0.3">
      <c r="E72" s="14">
        <v>2000</v>
      </c>
      <c r="F72" s="14">
        <v>219.23</v>
      </c>
      <c r="G72" s="14">
        <f t="shared" si="23"/>
        <v>10.203427517725782</v>
      </c>
      <c r="H72" s="14">
        <v>-8.5009999999999994</v>
      </c>
      <c r="I72" s="14">
        <v>21.308</v>
      </c>
      <c r="K72" s="30">
        <f t="shared" si="17"/>
        <v>141.2759632174847</v>
      </c>
      <c r="L72" s="30">
        <f t="shared" si="18"/>
        <v>157.25752486850845</v>
      </c>
      <c r="M72" s="30">
        <f t="shared" si="19"/>
        <v>76.203669048282705</v>
      </c>
      <c r="N72" s="30">
        <v>83</v>
      </c>
      <c r="O72" s="30">
        <f t="shared" si="20"/>
        <v>0.91811649455762301</v>
      </c>
      <c r="P72" s="49"/>
      <c r="Q72" s="63">
        <f t="shared" si="24"/>
        <v>9.2630484510186051</v>
      </c>
      <c r="R72" s="63">
        <f t="shared" si="25"/>
        <v>10</v>
      </c>
      <c r="S72" s="63">
        <f t="shared" si="26"/>
        <v>1.0795582094683265</v>
      </c>
      <c r="T72" s="64">
        <f t="shared" si="27"/>
        <v>49.865783012573736</v>
      </c>
      <c r="V72" s="4">
        <v>0.37128100000000003</v>
      </c>
      <c r="W72" s="4">
        <f t="shared" si="12"/>
        <v>9.4305374000000004</v>
      </c>
      <c r="X72" s="4">
        <v>494</v>
      </c>
      <c r="Y72" s="16"/>
      <c r="Z72" s="16"/>
      <c r="AA72" s="9">
        <v>0.37280200000000002</v>
      </c>
      <c r="AB72" s="10">
        <f t="shared" si="13"/>
        <v>9.4691708000000006</v>
      </c>
      <c r="AC72" s="9">
        <v>236</v>
      </c>
      <c r="AD72" s="16"/>
      <c r="AG72" s="2">
        <v>67</v>
      </c>
      <c r="AH72" s="2">
        <f t="shared" si="28"/>
        <v>1.1693705988362006</v>
      </c>
      <c r="AI72" s="2">
        <f t="shared" si="21"/>
        <v>30.370899752349114</v>
      </c>
      <c r="AJ72" s="3">
        <f t="shared" si="22"/>
        <v>30.370899752349132</v>
      </c>
      <c r="AK72" s="15"/>
    </row>
    <row r="73" spans="5:37" ht="17.399999999999999" x14ac:dyDescent="0.3">
      <c r="E73" s="14">
        <v>2000</v>
      </c>
      <c r="F73" s="14">
        <v>219.38</v>
      </c>
      <c r="G73" s="14">
        <f t="shared" si="23"/>
        <v>10.21040883473376</v>
      </c>
      <c r="H73" s="14">
        <v>-8.0589999999999993</v>
      </c>
      <c r="I73" s="14">
        <v>21.007999999999999</v>
      </c>
      <c r="K73" s="30">
        <f t="shared" si="17"/>
        <v>140.83396321748469</v>
      </c>
      <c r="L73" s="30">
        <f t="shared" si="18"/>
        <v>156.95752486850847</v>
      </c>
      <c r="M73" s="30">
        <f t="shared" si="19"/>
        <v>76.047648826807929</v>
      </c>
      <c r="N73" s="30">
        <v>83</v>
      </c>
      <c r="O73" s="30">
        <f t="shared" si="20"/>
        <v>0.91623673285310758</v>
      </c>
      <c r="P73" s="49"/>
      <c r="Q73" s="63">
        <f t="shared" si="24"/>
        <v>9.2461305956779665</v>
      </c>
      <c r="R73" s="63">
        <f t="shared" si="25"/>
        <v>10</v>
      </c>
      <c r="S73" s="63">
        <f t="shared" si="26"/>
        <v>1.0815335016654886</v>
      </c>
      <c r="T73" s="64">
        <f t="shared" si="27"/>
        <v>49.864984827096023</v>
      </c>
      <c r="V73" s="4">
        <v>0.37087599999999998</v>
      </c>
      <c r="W73" s="4">
        <f t="shared" si="12"/>
        <v>9.4202503999999987</v>
      </c>
      <c r="X73" s="4">
        <v>496</v>
      </c>
      <c r="Y73" s="16"/>
      <c r="Z73" s="16"/>
      <c r="AA73" s="9">
        <v>0.37323099999999998</v>
      </c>
      <c r="AB73" s="10">
        <f t="shared" si="13"/>
        <v>9.4800673999999994</v>
      </c>
      <c r="AC73" s="9">
        <v>238</v>
      </c>
      <c r="AD73" s="16"/>
      <c r="AG73" s="2">
        <v>68</v>
      </c>
      <c r="AH73" s="2">
        <f t="shared" si="28"/>
        <v>1.1868238913561442</v>
      </c>
      <c r="AI73" s="2">
        <f t="shared" si="21"/>
        <v>31.115502347307761</v>
      </c>
      <c r="AJ73" s="3">
        <f t="shared" si="22"/>
        <v>31.115502347307785</v>
      </c>
      <c r="AK73" s="15"/>
    </row>
    <row r="74" spans="5:37" ht="17.399999999999999" x14ac:dyDescent="0.3">
      <c r="E74" s="14">
        <v>2000</v>
      </c>
      <c r="F74" s="14">
        <v>219.77</v>
      </c>
      <c r="G74" s="14">
        <f t="shared" si="23"/>
        <v>10.228560258954502</v>
      </c>
      <c r="H74" s="14">
        <v>-7.9240000000000004</v>
      </c>
      <c r="I74" s="14">
        <v>21.03</v>
      </c>
      <c r="K74" s="30">
        <f t="shared" si="17"/>
        <v>140.6989632174847</v>
      </c>
      <c r="L74" s="30">
        <f t="shared" si="18"/>
        <v>156.97952486850846</v>
      </c>
      <c r="M74" s="30">
        <f t="shared" si="19"/>
        <v>75.999645411116092</v>
      </c>
      <c r="N74" s="30">
        <v>83</v>
      </c>
      <c r="O74" s="30">
        <f t="shared" si="20"/>
        <v>0.91565837844718179</v>
      </c>
      <c r="P74" s="49"/>
      <c r="Q74" s="63">
        <f t="shared" si="24"/>
        <v>9.2409254060246351</v>
      </c>
      <c r="R74" s="63">
        <f t="shared" si="25"/>
        <v>10</v>
      </c>
      <c r="S74" s="63">
        <f t="shared" si="26"/>
        <v>1.08214270331416</v>
      </c>
      <c r="T74" s="64">
        <f t="shared" si="27"/>
        <v>49.864734427659194</v>
      </c>
      <c r="V74" s="4">
        <v>0.37280600000000003</v>
      </c>
      <c r="W74" s="4">
        <f t="shared" si="12"/>
        <v>9.4692723999999995</v>
      </c>
      <c r="X74" s="4">
        <v>498</v>
      </c>
      <c r="Y74" s="16"/>
      <c r="Z74" s="16"/>
      <c r="AA74" s="9">
        <v>0.37332900000000002</v>
      </c>
      <c r="AB74" s="10">
        <f t="shared" si="13"/>
        <v>9.4825566000000006</v>
      </c>
      <c r="AC74" s="9">
        <v>240</v>
      </c>
      <c r="AD74" s="16"/>
      <c r="AG74" s="2">
        <v>69</v>
      </c>
      <c r="AH74" s="2">
        <f t="shared" si="28"/>
        <v>1.2042771838760873</v>
      </c>
      <c r="AI74" s="2">
        <f t="shared" si="21"/>
        <v>31.862200179189639</v>
      </c>
      <c r="AJ74" s="3">
        <f t="shared" si="22"/>
        <v>31.862200179189657</v>
      </c>
      <c r="AK74" s="15"/>
    </row>
    <row r="75" spans="5:37" ht="17.399999999999999" x14ac:dyDescent="0.3">
      <c r="E75" s="14">
        <v>2000</v>
      </c>
      <c r="F75" s="14">
        <v>219.87</v>
      </c>
      <c r="G75" s="14">
        <f t="shared" si="23"/>
        <v>10.233214470293154</v>
      </c>
      <c r="H75" s="14">
        <v>-8.0250000000000004</v>
      </c>
      <c r="I75" s="14">
        <v>20.977</v>
      </c>
      <c r="K75" s="30">
        <f t="shared" si="17"/>
        <v>140.7999632174847</v>
      </c>
      <c r="L75" s="30">
        <f t="shared" si="18"/>
        <v>156.92652486850847</v>
      </c>
      <c r="M75" s="30">
        <f t="shared" si="19"/>
        <v>76.03557451099276</v>
      </c>
      <c r="N75" s="30">
        <v>83</v>
      </c>
      <c r="O75" s="30">
        <f t="shared" si="20"/>
        <v>0.91609125916858747</v>
      </c>
      <c r="P75" s="49"/>
      <c r="Q75" s="63">
        <f t="shared" si="24"/>
        <v>9.2448213325172865</v>
      </c>
      <c r="R75" s="63">
        <f t="shared" si="25"/>
        <v>10</v>
      </c>
      <c r="S75" s="63">
        <f t="shared" si="26"/>
        <v>1.0816866697927936</v>
      </c>
      <c r="T75" s="64">
        <f t="shared" si="27"/>
        <v>49.864922058468238</v>
      </c>
      <c r="V75" s="4">
        <v>0.371894</v>
      </c>
      <c r="W75" s="4">
        <f t="shared" ref="W75:W138" si="29">V75*25.4</f>
        <v>9.4461075999999995</v>
      </c>
      <c r="X75" s="4">
        <v>500</v>
      </c>
      <c r="Y75" s="16"/>
      <c r="Z75" s="16"/>
      <c r="AA75" s="9">
        <v>0.37343399999999999</v>
      </c>
      <c r="AB75" s="10">
        <f t="shared" ref="AB75:AB138" si="30">AA75*25.4</f>
        <v>9.4852235999999994</v>
      </c>
      <c r="AC75" s="9">
        <v>242</v>
      </c>
      <c r="AD75" s="16"/>
      <c r="AG75" s="2">
        <v>70</v>
      </c>
      <c r="AH75" s="2">
        <f t="shared" si="28"/>
        <v>1.2217304763960306</v>
      </c>
      <c r="AI75" s="2">
        <f t="shared" si="21"/>
        <v>32.610695116701784</v>
      </c>
      <c r="AJ75" s="3">
        <f t="shared" si="22"/>
        <v>32.610695116701784</v>
      </c>
      <c r="AK75" s="15"/>
    </row>
    <row r="76" spans="5:37" ht="17.399999999999999" x14ac:dyDescent="0.3">
      <c r="E76" s="14">
        <v>2000</v>
      </c>
      <c r="F76" s="14">
        <v>283.29000000000002</v>
      </c>
      <c r="G76" s="14">
        <f t="shared" si="23"/>
        <v>13.184915301265965</v>
      </c>
      <c r="H76" s="14">
        <v>-17.314</v>
      </c>
      <c r="I76" s="14">
        <v>11.749000000000001</v>
      </c>
      <c r="K76" s="30">
        <f t="shared" si="17"/>
        <v>150.08896321748469</v>
      </c>
      <c r="L76" s="30">
        <f t="shared" si="18"/>
        <v>147.69852486850846</v>
      </c>
      <c r="M76" s="30">
        <f t="shared" si="19"/>
        <v>78.946275767601122</v>
      </c>
      <c r="N76" s="30">
        <v>83</v>
      </c>
      <c r="O76" s="30">
        <f t="shared" si="20"/>
        <v>0.95115994900724243</v>
      </c>
      <c r="P76" s="49"/>
      <c r="Q76" s="63">
        <f t="shared" si="24"/>
        <v>9.5604395410651808</v>
      </c>
      <c r="R76" s="63">
        <f t="shared" si="25"/>
        <v>10</v>
      </c>
      <c r="S76" s="63">
        <f t="shared" si="26"/>
        <v>1.0459770136139417</v>
      </c>
      <c r="T76" s="64">
        <f t="shared" si="27"/>
        <v>49.876206874927256</v>
      </c>
      <c r="V76" s="4">
        <v>0.37049900000000002</v>
      </c>
      <c r="W76" s="4">
        <f t="shared" si="29"/>
        <v>9.4106746000000001</v>
      </c>
      <c r="X76" s="4">
        <v>502</v>
      </c>
      <c r="Y76" s="16"/>
      <c r="Z76" s="16"/>
      <c r="AA76" s="9">
        <v>0.37339499999999998</v>
      </c>
      <c r="AB76" s="10">
        <f t="shared" si="30"/>
        <v>9.4842329999999997</v>
      </c>
      <c r="AC76" s="9">
        <v>244</v>
      </c>
      <c r="AD76" s="16"/>
      <c r="AG76" s="2">
        <v>71</v>
      </c>
      <c r="AH76" s="2">
        <f t="shared" si="28"/>
        <v>1.2391837689159739</v>
      </c>
      <c r="AI76" s="2">
        <f t="shared" si="21"/>
        <v>33.360690996734881</v>
      </c>
      <c r="AJ76" s="3">
        <f t="shared" si="22"/>
        <v>33.36069099673491</v>
      </c>
      <c r="AK76" s="15"/>
    </row>
    <row r="77" spans="5:37" ht="17.399999999999999" x14ac:dyDescent="0.3">
      <c r="E77" s="14">
        <v>2000</v>
      </c>
      <c r="F77" s="14">
        <v>341.72</v>
      </c>
      <c r="G77" s="14">
        <f t="shared" si="23"/>
        <v>15.904370986440062</v>
      </c>
      <c r="H77" s="14">
        <v>-42.829000000000001</v>
      </c>
      <c r="I77" s="14">
        <v>9.9939999999999998</v>
      </c>
      <c r="K77" s="30">
        <f t="shared" si="17"/>
        <v>175.6039632174847</v>
      </c>
      <c r="L77" s="30">
        <f t="shared" si="18"/>
        <v>145.94352486850846</v>
      </c>
      <c r="M77" s="30">
        <f t="shared" si="19"/>
        <v>82.912566262993877</v>
      </c>
      <c r="N77" s="30">
        <v>83</v>
      </c>
      <c r="O77" s="30">
        <f t="shared" si="20"/>
        <v>0.99894658148185389</v>
      </c>
      <c r="P77" s="49"/>
      <c r="Q77" s="63">
        <f t="shared" si="24"/>
        <v>9.9905192333366841</v>
      </c>
      <c r="R77" s="63">
        <f t="shared" si="25"/>
        <v>10</v>
      </c>
      <c r="S77" s="63">
        <f t="shared" si="26"/>
        <v>1.0009489763686836</v>
      </c>
      <c r="T77" s="64">
        <f t="shared" si="27"/>
        <v>49.881274537919985</v>
      </c>
      <c r="V77" s="4">
        <v>0.36862</v>
      </c>
      <c r="W77" s="4">
        <f t="shared" si="29"/>
        <v>9.3629479999999994</v>
      </c>
      <c r="X77" s="4">
        <v>504</v>
      </c>
      <c r="Y77" s="16"/>
      <c r="Z77" s="16"/>
      <c r="AA77" s="9">
        <v>0.37321199999999999</v>
      </c>
      <c r="AB77" s="10">
        <f t="shared" si="30"/>
        <v>9.4795847999999996</v>
      </c>
      <c r="AC77" s="9">
        <v>246</v>
      </c>
      <c r="AD77" s="16"/>
      <c r="AG77" s="2">
        <v>72</v>
      </c>
      <c r="AH77" s="2">
        <f t="shared" si="28"/>
        <v>1.2566370614359172</v>
      </c>
      <c r="AI77" s="2">
        <f t="shared" si="21"/>
        <v>34.111893817454586</v>
      </c>
      <c r="AJ77" s="3">
        <f t="shared" si="22"/>
        <v>34.1118938174546</v>
      </c>
      <c r="AK77" s="15"/>
    </row>
    <row r="78" spans="5:37" ht="17.399999999999999" x14ac:dyDescent="0.3">
      <c r="E78" s="14">
        <v>2000</v>
      </c>
      <c r="F78" s="14">
        <v>372.81</v>
      </c>
      <c r="G78" s="14">
        <f t="shared" si="23"/>
        <v>17.351365291626824</v>
      </c>
      <c r="H78" s="14">
        <v>-47.704000000000001</v>
      </c>
      <c r="I78" s="14">
        <v>9.8659999999999997</v>
      </c>
      <c r="K78" s="30">
        <f t="shared" si="17"/>
        <v>180.4789632174847</v>
      </c>
      <c r="L78" s="30">
        <f t="shared" si="18"/>
        <v>145.81552486850848</v>
      </c>
      <c r="M78" s="30">
        <f t="shared" si="19"/>
        <v>82.998962135071366</v>
      </c>
      <c r="N78" s="30">
        <v>83</v>
      </c>
      <c r="O78" s="30">
        <f t="shared" si="20"/>
        <v>0.99998749560326949</v>
      </c>
      <c r="P78" s="49"/>
      <c r="Q78" s="63">
        <f t="shared" si="24"/>
        <v>9.9998874604294237</v>
      </c>
      <c r="R78" s="63">
        <f t="shared" si="25"/>
        <v>10</v>
      </c>
      <c r="S78" s="63">
        <f t="shared" si="26"/>
        <v>1.0000112540837105</v>
      </c>
      <c r="T78" s="64">
        <f t="shared" si="27"/>
        <v>49.881276636977702</v>
      </c>
      <c r="V78" s="4">
        <v>0.366257</v>
      </c>
      <c r="W78" s="4">
        <f t="shared" si="29"/>
        <v>9.3029277999999991</v>
      </c>
      <c r="X78" s="4">
        <v>506</v>
      </c>
      <c r="Y78" s="16"/>
      <c r="Z78" s="16"/>
      <c r="AA78" s="9">
        <v>0.37288500000000002</v>
      </c>
      <c r="AB78" s="10">
        <f t="shared" si="30"/>
        <v>9.4712790000000009</v>
      </c>
      <c r="AC78" s="9">
        <v>248</v>
      </c>
      <c r="AD78" s="16"/>
      <c r="AG78" s="2">
        <v>73</v>
      </c>
      <c r="AH78" s="2">
        <f t="shared" si="28"/>
        <v>1.2740903539558606</v>
      </c>
      <c r="AI78" s="2">
        <f t="shared" si="21"/>
        <v>34.864011927429836</v>
      </c>
      <c r="AJ78" s="3">
        <f t="shared" si="22"/>
        <v>34.864011927429821</v>
      </c>
      <c r="AK78" s="15"/>
    </row>
    <row r="79" spans="5:37" ht="17.399999999999999" x14ac:dyDescent="0.3">
      <c r="E79" s="14">
        <v>2000</v>
      </c>
      <c r="F79" s="14">
        <v>404.91</v>
      </c>
      <c r="G79" s="14">
        <f t="shared" si="23"/>
        <v>18.845367131333973</v>
      </c>
      <c r="H79" s="14">
        <v>-50.598999999999997</v>
      </c>
      <c r="I79" s="14">
        <v>9.8140000000000001</v>
      </c>
      <c r="K79" s="30">
        <f t="shared" si="17"/>
        <v>183.37396321748469</v>
      </c>
      <c r="L79" s="30">
        <f t="shared" si="18"/>
        <v>145.76352486850845</v>
      </c>
      <c r="M79" s="30">
        <f t="shared" si="19"/>
        <v>82.948497435960562</v>
      </c>
      <c r="N79" s="30">
        <v>83</v>
      </c>
      <c r="O79" s="30">
        <f t="shared" si="20"/>
        <v>0.99937948718024772</v>
      </c>
      <c r="P79" s="49"/>
      <c r="Q79" s="63">
        <f t="shared" si="24"/>
        <v>9.9944153846222274</v>
      </c>
      <c r="R79" s="63">
        <f t="shared" si="25"/>
        <v>10</v>
      </c>
      <c r="S79" s="63">
        <f t="shared" si="26"/>
        <v>1.0005587735913364</v>
      </c>
      <c r="T79" s="64">
        <f t="shared" si="27"/>
        <v>49.881275909598131</v>
      </c>
      <c r="V79" s="4">
        <v>0.36341099999999998</v>
      </c>
      <c r="W79" s="4">
        <f t="shared" si="29"/>
        <v>9.2306393999999994</v>
      </c>
      <c r="X79" s="4">
        <v>508</v>
      </c>
      <c r="Y79" s="16"/>
      <c r="Z79" s="16"/>
      <c r="AA79" s="9">
        <v>0.37266899999999997</v>
      </c>
      <c r="AB79" s="10">
        <f t="shared" si="30"/>
        <v>9.4657925999999986</v>
      </c>
      <c r="AC79" s="9">
        <v>250</v>
      </c>
      <c r="AD79" s="16"/>
      <c r="AG79" s="2">
        <v>74</v>
      </c>
      <c r="AH79" s="2">
        <f t="shared" si="28"/>
        <v>1.2915436464758039</v>
      </c>
      <c r="AI79" s="2">
        <f t="shared" si="21"/>
        <v>35.616756210513635</v>
      </c>
      <c r="AJ79" s="3">
        <f t="shared" si="22"/>
        <v>35.616756210513671</v>
      </c>
      <c r="AK79" s="15"/>
    </row>
    <row r="80" spans="5:37" ht="17.399999999999999" x14ac:dyDescent="0.3">
      <c r="E80" s="14">
        <v>2000</v>
      </c>
      <c r="F80" s="14">
        <v>429.14</v>
      </c>
      <c r="G80" s="14">
        <f t="shared" si="23"/>
        <v>19.973082538689244</v>
      </c>
      <c r="H80" s="14">
        <v>-52.65</v>
      </c>
      <c r="I80" s="14">
        <v>9.7420000000000009</v>
      </c>
      <c r="K80" s="30">
        <f t="shared" si="17"/>
        <v>185.4249632174847</v>
      </c>
      <c r="L80" s="30">
        <f t="shared" si="18"/>
        <v>145.69152486850845</v>
      </c>
      <c r="M80" s="30">
        <f t="shared" si="19"/>
        <v>82.866844096758953</v>
      </c>
      <c r="N80" s="30">
        <v>83</v>
      </c>
      <c r="O80" s="30">
        <f t="shared" si="20"/>
        <v>0.99839571200914401</v>
      </c>
      <c r="P80" s="49"/>
      <c r="Q80" s="63">
        <f t="shared" si="24"/>
        <v>9.9855614080822956</v>
      </c>
      <c r="R80" s="63">
        <f t="shared" si="25"/>
        <v>10</v>
      </c>
      <c r="S80" s="63">
        <f t="shared" si="26"/>
        <v>1.0014459469355441</v>
      </c>
      <c r="T80" s="64">
        <f t="shared" si="27"/>
        <v>49.881271761782699</v>
      </c>
      <c r="V80" s="4">
        <v>0.36008000000000001</v>
      </c>
      <c r="W80" s="4">
        <f t="shared" si="29"/>
        <v>9.1460319999999999</v>
      </c>
      <c r="X80" s="4">
        <v>510</v>
      </c>
      <c r="Y80" s="16"/>
      <c r="Z80" s="16"/>
      <c r="AA80" s="9">
        <v>0.37198199999999998</v>
      </c>
      <c r="AB80" s="10">
        <f t="shared" si="30"/>
        <v>9.4483427999999989</v>
      </c>
      <c r="AC80" s="9">
        <v>252</v>
      </c>
      <c r="AD80" s="16"/>
      <c r="AG80" s="2">
        <v>75</v>
      </c>
      <c r="AH80" s="2">
        <f t="shared" si="28"/>
        <v>1.3089969389957472</v>
      </c>
      <c r="AI80" s="2">
        <f t="shared" si="21"/>
        <v>36.369840266196206</v>
      </c>
      <c r="AJ80" s="3">
        <f t="shared" si="22"/>
        <v>36.369840266196221</v>
      </c>
      <c r="AK80" s="15"/>
    </row>
    <row r="81" spans="5:37" ht="17.399999999999999" x14ac:dyDescent="0.3">
      <c r="E81" s="14">
        <v>2000</v>
      </c>
      <c r="F81" s="14">
        <v>457.49</v>
      </c>
      <c r="G81" s="14">
        <f t="shared" si="23"/>
        <v>21.292551453196957</v>
      </c>
      <c r="H81" s="14">
        <v>-53.569000000000003</v>
      </c>
      <c r="I81" s="14">
        <v>10.084</v>
      </c>
      <c r="K81" s="30">
        <f t="shared" si="17"/>
        <v>186.34396321748471</v>
      </c>
      <c r="L81" s="30">
        <f t="shared" si="18"/>
        <v>146.03352486850847</v>
      </c>
      <c r="M81" s="30">
        <f t="shared" si="19"/>
        <v>82.817904498197308</v>
      </c>
      <c r="N81" s="30">
        <v>83</v>
      </c>
      <c r="O81" s="30">
        <f t="shared" si="20"/>
        <v>0.99780607829153378</v>
      </c>
      <c r="P81" s="49"/>
      <c r="Q81" s="63">
        <f t="shared" si="24"/>
        <v>9.9802547046238033</v>
      </c>
      <c r="R81" s="63">
        <f t="shared" si="25"/>
        <v>10</v>
      </c>
      <c r="S81" s="63">
        <f t="shared" si="26"/>
        <v>1.0019784360179755</v>
      </c>
      <c r="T81" s="64">
        <f t="shared" si="27"/>
        <v>49.881267506524338</v>
      </c>
      <c r="V81" s="4">
        <v>0.35626600000000003</v>
      </c>
      <c r="W81" s="4">
        <f t="shared" si="29"/>
        <v>9.0491563999999993</v>
      </c>
      <c r="X81" s="4">
        <v>512</v>
      </c>
      <c r="Y81" s="16"/>
      <c r="Z81" s="16"/>
      <c r="AA81" s="9">
        <v>0.37107899999999999</v>
      </c>
      <c r="AB81" s="10">
        <f t="shared" si="30"/>
        <v>9.4254065999999987</v>
      </c>
      <c r="AC81" s="9">
        <v>254</v>
      </c>
      <c r="AD81" s="16"/>
      <c r="AG81" s="2">
        <v>76</v>
      </c>
      <c r="AH81" s="2">
        <f t="shared" si="28"/>
        <v>1.3264502315156903</v>
      </c>
      <c r="AI81" s="2">
        <f t="shared" si="21"/>
        <v>37.122980585158125</v>
      </c>
      <c r="AJ81" s="3">
        <f t="shared" si="22"/>
        <v>37.122980585158139</v>
      </c>
      <c r="AK81" s="15"/>
    </row>
    <row r="82" spans="5:37" ht="17.399999999999999" x14ac:dyDescent="0.3">
      <c r="E82" s="14">
        <v>2250</v>
      </c>
      <c r="F82" s="14">
        <v>-16.95</v>
      </c>
      <c r="G82" s="14">
        <f t="shared" si="23"/>
        <v>-0.78888882190143694</v>
      </c>
      <c r="H82" s="14">
        <v>0.68300000000000005</v>
      </c>
      <c r="I82" s="14">
        <v>-0.09</v>
      </c>
      <c r="K82" s="30">
        <f t="shared" si="17"/>
        <v>132.0919632174847</v>
      </c>
      <c r="L82" s="30">
        <f t="shared" si="18"/>
        <v>135.85952486850846</v>
      </c>
      <c r="M82" s="30">
        <f t="shared" si="19"/>
        <v>72.603240458061578</v>
      </c>
      <c r="N82" s="30">
        <v>83</v>
      </c>
      <c r="O82" s="30">
        <f t="shared" si="20"/>
        <v>0.87473783684411544</v>
      </c>
      <c r="P82" s="49"/>
      <c r="Q82" s="63">
        <f t="shared" si="24"/>
        <v>8.8726405315970371</v>
      </c>
      <c r="R82" s="63">
        <f t="shared" si="25"/>
        <v>10</v>
      </c>
      <c r="S82" s="63">
        <f t="shared" si="26"/>
        <v>1.1270601986396538</v>
      </c>
      <c r="T82" s="64">
        <f t="shared" si="27"/>
        <v>49.840638699424943</v>
      </c>
      <c r="V82" s="4">
        <v>0.35147400000000001</v>
      </c>
      <c r="W82" s="4">
        <f t="shared" si="29"/>
        <v>8.9274395999999996</v>
      </c>
      <c r="X82" s="4">
        <v>514</v>
      </c>
      <c r="Y82" s="16"/>
      <c r="Z82" s="16"/>
      <c r="AA82" s="9">
        <v>0.36995800000000001</v>
      </c>
      <c r="AB82" s="10">
        <f t="shared" si="30"/>
        <v>9.3969331999999994</v>
      </c>
      <c r="AC82" s="9">
        <v>256</v>
      </c>
      <c r="AD82" s="16"/>
      <c r="AG82" s="2">
        <v>77</v>
      </c>
      <c r="AH82" s="2">
        <f t="shared" si="28"/>
        <v>1.3439035240356338</v>
      </c>
      <c r="AI82" s="2">
        <f t="shared" si="21"/>
        <v>37.875896719759481</v>
      </c>
      <c r="AJ82" s="3">
        <f t="shared" si="22"/>
        <v>37.875896719759517</v>
      </c>
      <c r="AK82" s="15"/>
    </row>
    <row r="83" spans="5:37" ht="17.399999999999999" x14ac:dyDescent="0.3">
      <c r="E83" s="14">
        <v>2250</v>
      </c>
      <c r="F83" s="14">
        <v>11.62</v>
      </c>
      <c r="G83" s="14">
        <f t="shared" si="23"/>
        <v>0.54081935755130961</v>
      </c>
      <c r="H83" s="14">
        <v>0.61099999999999999</v>
      </c>
      <c r="I83" s="14">
        <v>-0.184</v>
      </c>
      <c r="K83" s="30">
        <f t="shared" si="17"/>
        <v>132.16396321748471</v>
      </c>
      <c r="L83" s="30">
        <f t="shared" si="18"/>
        <v>135.76552486850846</v>
      </c>
      <c r="M83" s="30">
        <f t="shared" si="19"/>
        <v>72.63437363789339</v>
      </c>
      <c r="N83" s="30">
        <v>83</v>
      </c>
      <c r="O83" s="30">
        <f t="shared" si="20"/>
        <v>0.87511293539630586</v>
      </c>
      <c r="P83" s="49"/>
      <c r="Q83" s="63">
        <f t="shared" si="24"/>
        <v>8.8760164185667509</v>
      </c>
      <c r="R83" s="63">
        <f t="shared" si="25"/>
        <v>10</v>
      </c>
      <c r="S83" s="63">
        <f t="shared" si="26"/>
        <v>1.1266315347369247</v>
      </c>
      <c r="T83" s="64">
        <f t="shared" si="27"/>
        <v>49.840922413059928</v>
      </c>
      <c r="V83" s="4">
        <v>0.34609099999999998</v>
      </c>
      <c r="W83" s="4">
        <f t="shared" si="29"/>
        <v>8.7907113999999993</v>
      </c>
      <c r="X83" s="4">
        <v>516</v>
      </c>
      <c r="Y83" s="16"/>
      <c r="Z83" s="16"/>
      <c r="AA83" s="9">
        <v>0.36862</v>
      </c>
      <c r="AB83" s="10">
        <f t="shared" si="30"/>
        <v>9.3629479999999994</v>
      </c>
      <c r="AC83" s="9">
        <v>258</v>
      </c>
      <c r="AD83" s="16"/>
      <c r="AG83" s="2">
        <v>78</v>
      </c>
      <c r="AH83" s="2">
        <f t="shared" si="28"/>
        <v>1.3613568165555769</v>
      </c>
      <c r="AI83" s="2">
        <f t="shared" si="21"/>
        <v>38.628311449209185</v>
      </c>
      <c r="AJ83" s="3">
        <f t="shared" si="22"/>
        <v>38.628311449209214</v>
      </c>
      <c r="AK83" s="15"/>
    </row>
    <row r="84" spans="5:37" ht="17.399999999999999" x14ac:dyDescent="0.3">
      <c r="E84" s="14">
        <v>2250</v>
      </c>
      <c r="F84" s="14">
        <v>32.89</v>
      </c>
      <c r="G84" s="14">
        <f t="shared" si="23"/>
        <v>1.5307701092824932</v>
      </c>
      <c r="H84" s="14">
        <v>0.76100000000000001</v>
      </c>
      <c r="I84" s="14">
        <v>34.027999999999999</v>
      </c>
      <c r="K84" s="30">
        <f t="shared" si="17"/>
        <v>132.0139632174847</v>
      </c>
      <c r="L84" s="30">
        <f t="shared" si="18"/>
        <v>169.97752486850845</v>
      </c>
      <c r="M84" s="30">
        <f t="shared" si="19"/>
        <v>72.569461545036319</v>
      </c>
      <c r="N84" s="30">
        <v>83</v>
      </c>
      <c r="O84" s="30">
        <f t="shared" si="20"/>
        <v>0.87433086198838939</v>
      </c>
      <c r="P84" s="49"/>
      <c r="Q84" s="63">
        <f t="shared" si="24"/>
        <v>8.868977757895502</v>
      </c>
      <c r="R84" s="63">
        <f t="shared" si="25"/>
        <v>10</v>
      </c>
      <c r="S84" s="63">
        <f t="shared" si="26"/>
        <v>1.1275256600004007</v>
      </c>
      <c r="T84" s="64">
        <f t="shared" si="27"/>
        <v>49.840329431245053</v>
      </c>
      <c r="V84" s="4">
        <v>0.34121400000000002</v>
      </c>
      <c r="W84" s="4">
        <f t="shared" si="29"/>
        <v>8.6668356000000006</v>
      </c>
      <c r="X84" s="4">
        <v>518</v>
      </c>
      <c r="Y84" s="16"/>
      <c r="Z84" s="16"/>
      <c r="AA84" s="9">
        <v>0.367066</v>
      </c>
      <c r="AB84" s="10">
        <f t="shared" si="30"/>
        <v>9.3234763999999988</v>
      </c>
      <c r="AC84" s="9">
        <v>260</v>
      </c>
      <c r="AD84" s="16"/>
      <c r="AG84" s="2">
        <v>79</v>
      </c>
      <c r="AH84" s="2">
        <f t="shared" si="28"/>
        <v>1.3788101090755203</v>
      </c>
      <c r="AI84" s="2">
        <f t="shared" si="21"/>
        <v>39.3799509391689</v>
      </c>
      <c r="AJ84" s="3">
        <f t="shared" si="22"/>
        <v>39.379950939168928</v>
      </c>
      <c r="AK84" s="15"/>
    </row>
    <row r="85" spans="5:37" ht="17.399999999999999" x14ac:dyDescent="0.3">
      <c r="E85" s="14">
        <v>2250</v>
      </c>
      <c r="F85" s="14">
        <v>45.32</v>
      </c>
      <c r="G85" s="14">
        <f t="shared" si="23"/>
        <v>2.1092885786768805</v>
      </c>
      <c r="H85" s="14">
        <v>0.78700000000000003</v>
      </c>
      <c r="I85" s="14">
        <v>39.820999999999998</v>
      </c>
      <c r="K85" s="30">
        <f t="shared" si="17"/>
        <v>131.98796321748469</v>
      </c>
      <c r="L85" s="30">
        <f t="shared" si="18"/>
        <v>175.77052486850846</v>
      </c>
      <c r="M85" s="30">
        <f t="shared" si="19"/>
        <v>72.558190053820383</v>
      </c>
      <c r="N85" s="30">
        <v>83</v>
      </c>
      <c r="O85" s="30">
        <f t="shared" si="20"/>
        <v>0.87419506088940224</v>
      </c>
      <c r="P85" s="49"/>
      <c r="Q85" s="63">
        <f t="shared" si="24"/>
        <v>8.8677555480046184</v>
      </c>
      <c r="R85" s="63">
        <f t="shared" si="25"/>
        <v>10</v>
      </c>
      <c r="S85" s="63">
        <f t="shared" si="26"/>
        <v>1.1276810626844753</v>
      </c>
      <c r="T85" s="64">
        <f t="shared" si="27"/>
        <v>49.840225898149427</v>
      </c>
      <c r="V85" s="4">
        <v>0.33602900000000002</v>
      </c>
      <c r="W85" s="4">
        <f t="shared" si="29"/>
        <v>8.5351365999999995</v>
      </c>
      <c r="X85" s="4">
        <v>520</v>
      </c>
      <c r="Y85" s="16"/>
      <c r="Z85" s="16"/>
      <c r="AA85" s="9">
        <v>0.36609999999999998</v>
      </c>
      <c r="AB85" s="10">
        <f t="shared" si="30"/>
        <v>9.2989399999999982</v>
      </c>
      <c r="AC85" s="9">
        <v>262</v>
      </c>
      <c r="AD85" s="16"/>
      <c r="AG85" s="2">
        <v>80</v>
      </c>
      <c r="AH85" s="2">
        <f t="shared" si="28"/>
        <v>1.3962634015954636</v>
      </c>
      <c r="AI85" s="2">
        <f t="shared" si="21"/>
        <v>40.130544895557271</v>
      </c>
      <c r="AJ85" s="3">
        <f t="shared" si="22"/>
        <v>40.130544895557264</v>
      </c>
      <c r="AK85" s="15"/>
    </row>
    <row r="86" spans="5:37" ht="17.399999999999999" x14ac:dyDescent="0.3">
      <c r="E86" s="14">
        <v>2250</v>
      </c>
      <c r="F86" s="14">
        <v>65.77</v>
      </c>
      <c r="G86" s="14">
        <f t="shared" si="23"/>
        <v>3.0610747974311212</v>
      </c>
      <c r="H86" s="14">
        <v>0.83599999999999997</v>
      </c>
      <c r="I86" s="14">
        <v>46.180999999999997</v>
      </c>
      <c r="K86" s="30">
        <f t="shared" si="17"/>
        <v>131.93896321748468</v>
      </c>
      <c r="L86" s="30">
        <f t="shared" si="18"/>
        <v>180</v>
      </c>
      <c r="M86" s="30">
        <f t="shared" si="19"/>
        <v>72.536931521288238</v>
      </c>
      <c r="N86" s="30">
        <v>83</v>
      </c>
      <c r="O86" s="30">
        <f t="shared" si="20"/>
        <v>0.87393893399142453</v>
      </c>
      <c r="P86" s="49"/>
      <c r="Q86" s="63">
        <f t="shared" si="24"/>
        <v>8.8654504059228199</v>
      </c>
      <c r="R86" s="63">
        <f t="shared" si="25"/>
        <v>10</v>
      </c>
      <c r="S86" s="63">
        <f t="shared" si="26"/>
        <v>1.1279742756576938</v>
      </c>
      <c r="T86" s="64">
        <f t="shared" si="27"/>
        <v>49.840030172822999</v>
      </c>
      <c r="V86" s="4">
        <v>0.33053700000000003</v>
      </c>
      <c r="W86" s="4">
        <f t="shared" si="29"/>
        <v>8.3956397999999997</v>
      </c>
      <c r="X86" s="4">
        <v>522</v>
      </c>
      <c r="Y86" s="16"/>
      <c r="Z86" s="16"/>
      <c r="AA86" s="9">
        <v>0.36368899999999998</v>
      </c>
      <c r="AB86" s="10">
        <f t="shared" si="30"/>
        <v>9.2377005999999984</v>
      </c>
      <c r="AC86" s="9">
        <v>264</v>
      </c>
      <c r="AD86" s="16"/>
      <c r="AG86" s="2">
        <v>81</v>
      </c>
      <c r="AH86" s="2">
        <f t="shared" si="28"/>
        <v>1.4137166941154069</v>
      </c>
      <c r="AI86" s="2">
        <f t="shared" si="21"/>
        <v>40.879826712330981</v>
      </c>
      <c r="AJ86" s="3">
        <f t="shared" si="22"/>
        <v>40.87982671233101</v>
      </c>
      <c r="AK86" s="15"/>
    </row>
    <row r="87" spans="5:37" ht="17.399999999999999" x14ac:dyDescent="0.3">
      <c r="E87" s="14">
        <v>2250</v>
      </c>
      <c r="F87" s="14">
        <v>98</v>
      </c>
      <c r="G87" s="14">
        <f t="shared" si="23"/>
        <v>4.5611271118785144</v>
      </c>
      <c r="H87" s="14">
        <v>0.83599999999999997</v>
      </c>
      <c r="I87" s="14">
        <v>49.844999999999999</v>
      </c>
      <c r="K87" s="30">
        <f t="shared" si="17"/>
        <v>131.93896321748468</v>
      </c>
      <c r="L87" s="30">
        <f t="shared" si="18"/>
        <v>180</v>
      </c>
      <c r="M87" s="30">
        <f t="shared" si="19"/>
        <v>72.536931521288238</v>
      </c>
      <c r="N87" s="30">
        <v>83</v>
      </c>
      <c r="O87" s="30">
        <f t="shared" si="20"/>
        <v>0.87393893399142453</v>
      </c>
      <c r="P87" s="49"/>
      <c r="Q87" s="63">
        <f t="shared" si="24"/>
        <v>8.8654504059228199</v>
      </c>
      <c r="R87" s="63">
        <f t="shared" si="25"/>
        <v>10</v>
      </c>
      <c r="S87" s="63">
        <f t="shared" si="26"/>
        <v>1.1279742756576938</v>
      </c>
      <c r="T87" s="64">
        <f t="shared" si="27"/>
        <v>49.840030172822999</v>
      </c>
      <c r="V87" s="4">
        <v>0.32473800000000003</v>
      </c>
      <c r="W87" s="4">
        <f t="shared" si="29"/>
        <v>8.248345200000001</v>
      </c>
      <c r="X87" s="4">
        <v>524</v>
      </c>
      <c r="Y87" s="16"/>
      <c r="Z87" s="16"/>
      <c r="AA87" s="9">
        <v>0.36079899999999998</v>
      </c>
      <c r="AB87" s="10">
        <f t="shared" si="30"/>
        <v>9.1642945999999998</v>
      </c>
      <c r="AC87" s="9">
        <v>266</v>
      </c>
      <c r="AD87" s="16"/>
      <c r="AG87" s="2">
        <v>82</v>
      </c>
      <c r="AH87" s="2">
        <f t="shared" si="28"/>
        <v>1.43116998663535</v>
      </c>
      <c r="AI87" s="2">
        <f t="shared" si="21"/>
        <v>41.627533613033499</v>
      </c>
      <c r="AJ87" s="3">
        <f t="shared" si="22"/>
        <v>41.627533613033513</v>
      </c>
      <c r="AK87" s="15"/>
    </row>
    <row r="88" spans="5:37" ht="17.399999999999999" x14ac:dyDescent="0.3">
      <c r="E88" s="14">
        <v>2250</v>
      </c>
      <c r="F88" s="14">
        <v>117.33</v>
      </c>
      <c r="G88" s="14">
        <f t="shared" si="23"/>
        <v>5.4607861636398587</v>
      </c>
      <c r="H88" s="14">
        <v>0.81799999999999995</v>
      </c>
      <c r="I88" s="14">
        <v>49.844999999999999</v>
      </c>
      <c r="K88" s="30">
        <f t="shared" si="17"/>
        <v>131.95696321748471</v>
      </c>
      <c r="L88" s="30">
        <f t="shared" si="18"/>
        <v>180</v>
      </c>
      <c r="M88" s="30">
        <f t="shared" si="19"/>
        <v>72.544743223548096</v>
      </c>
      <c r="N88" s="30">
        <v>83</v>
      </c>
      <c r="O88" s="30">
        <f t="shared" si="20"/>
        <v>0.8740330508861216</v>
      </c>
      <c r="P88" s="49"/>
      <c r="Q88" s="63">
        <f t="shared" si="24"/>
        <v>8.8662974579750937</v>
      </c>
      <c r="R88" s="63">
        <f t="shared" si="25"/>
        <v>10</v>
      </c>
      <c r="S88" s="63">
        <f t="shared" si="26"/>
        <v>1.1278665133217654</v>
      </c>
      <c r="T88" s="64">
        <f t="shared" si="27"/>
        <v>49.840102163949695</v>
      </c>
      <c r="V88" s="4">
        <v>0.31863200000000003</v>
      </c>
      <c r="W88" s="4">
        <f t="shared" si="29"/>
        <v>8.0932528000000001</v>
      </c>
      <c r="X88" s="4">
        <v>526</v>
      </c>
      <c r="Y88" s="16"/>
      <c r="Z88" s="16"/>
      <c r="AA88" s="9">
        <v>0.357429</v>
      </c>
      <c r="AB88" s="10">
        <f t="shared" si="30"/>
        <v>9.0786965999999989</v>
      </c>
      <c r="AC88" s="9">
        <v>268</v>
      </c>
      <c r="AD88" s="16"/>
      <c r="AG88" s="2">
        <v>83</v>
      </c>
      <c r="AH88" s="2">
        <f t="shared" si="28"/>
        <v>1.4486232791552935</v>
      </c>
      <c r="AI88" s="2">
        <f t="shared" si="21"/>
        <v>42.373406785913232</v>
      </c>
      <c r="AJ88" s="3">
        <f t="shared" si="22"/>
        <v>42.37340678591324</v>
      </c>
      <c r="AK88" s="15"/>
    </row>
    <row r="89" spans="5:37" ht="17.399999999999999" x14ac:dyDescent="0.3">
      <c r="E89" s="14">
        <v>2250</v>
      </c>
      <c r="F89" s="14">
        <v>146.03</v>
      </c>
      <c r="G89" s="14">
        <f t="shared" si="23"/>
        <v>6.796544817832852</v>
      </c>
      <c r="H89" s="14">
        <v>0.754</v>
      </c>
      <c r="I89" s="14">
        <v>41.890999999999998</v>
      </c>
      <c r="K89" s="30">
        <f t="shared" si="17"/>
        <v>132.02096321748471</v>
      </c>
      <c r="L89" s="30">
        <f t="shared" si="18"/>
        <v>177.84052486850845</v>
      </c>
      <c r="M89" s="30">
        <f t="shared" si="19"/>
        <v>72.572495164747977</v>
      </c>
      <c r="N89" s="30">
        <v>83</v>
      </c>
      <c r="O89" s="30">
        <f t="shared" si="20"/>
        <v>0.87436741162346965</v>
      </c>
      <c r="P89" s="49"/>
      <c r="Q89" s="63">
        <f t="shared" si="24"/>
        <v>8.8693067046112262</v>
      </c>
      <c r="R89" s="63">
        <f t="shared" si="25"/>
        <v>10</v>
      </c>
      <c r="S89" s="63">
        <f t="shared" si="26"/>
        <v>1.1274838420911657</v>
      </c>
      <c r="T89" s="64">
        <f t="shared" si="27"/>
        <v>49.840357267570127</v>
      </c>
      <c r="V89" s="4">
        <v>0.312218</v>
      </c>
      <c r="W89" s="4">
        <f t="shared" si="29"/>
        <v>7.9303371999999994</v>
      </c>
      <c r="X89" s="4">
        <v>528</v>
      </c>
      <c r="Y89" s="16"/>
      <c r="Z89" s="16"/>
      <c r="AA89" s="9">
        <v>0.35357899999999998</v>
      </c>
      <c r="AB89" s="10">
        <f t="shared" si="30"/>
        <v>8.9809065999999991</v>
      </c>
      <c r="AC89" s="9">
        <v>270</v>
      </c>
      <c r="AD89" s="16"/>
      <c r="AG89" s="2">
        <v>84</v>
      </c>
      <c r="AH89" s="2">
        <f t="shared" si="28"/>
        <v>1.4660765716752369</v>
      </c>
      <c r="AI89" s="2">
        <f t="shared" si="21"/>
        <v>43.117191512429983</v>
      </c>
      <c r="AJ89" s="3">
        <f t="shared" si="22"/>
        <v>43.117191512430026</v>
      </c>
      <c r="AK89" s="15"/>
    </row>
    <row r="90" spans="5:37" ht="17.399999999999999" x14ac:dyDescent="0.3">
      <c r="E90" s="14">
        <v>2250</v>
      </c>
      <c r="F90" s="14">
        <v>206.15</v>
      </c>
      <c r="G90" s="14">
        <f t="shared" si="23"/>
        <v>9.594656674630162</v>
      </c>
      <c r="H90" s="14">
        <v>-6.4729999999999999</v>
      </c>
      <c r="I90" s="14">
        <v>22.751000000000001</v>
      </c>
      <c r="K90" s="30">
        <f t="shared" si="17"/>
        <v>139.24796321748471</v>
      </c>
      <c r="L90" s="30">
        <f t="shared" si="18"/>
        <v>158.70052486850847</v>
      </c>
      <c r="M90" s="30">
        <f t="shared" si="19"/>
        <v>75.47336510663024</v>
      </c>
      <c r="N90" s="30">
        <v>83</v>
      </c>
      <c r="O90" s="30">
        <f t="shared" si="20"/>
        <v>0.90931765188711133</v>
      </c>
      <c r="P90" s="49"/>
      <c r="Q90" s="63">
        <f t="shared" si="24"/>
        <v>9.183858866984</v>
      </c>
      <c r="R90" s="63">
        <f t="shared" si="25"/>
        <v>10</v>
      </c>
      <c r="S90" s="63">
        <f t="shared" si="26"/>
        <v>1.0888669071287702</v>
      </c>
      <c r="T90" s="64">
        <f t="shared" si="27"/>
        <v>49.861837436207658</v>
      </c>
      <c r="V90" s="4">
        <v>0.30535699999999999</v>
      </c>
      <c r="W90" s="4">
        <f t="shared" si="29"/>
        <v>7.7560677999999994</v>
      </c>
      <c r="X90" s="4">
        <v>530</v>
      </c>
      <c r="Z90" s="17"/>
      <c r="AA90" s="9">
        <v>0.34925</v>
      </c>
      <c r="AB90" s="10">
        <f t="shared" si="30"/>
        <v>8.8709499999999988</v>
      </c>
      <c r="AC90" s="9">
        <v>272</v>
      </c>
      <c r="AG90" s="2">
        <v>85</v>
      </c>
      <c r="AH90" s="2">
        <f t="shared" si="28"/>
        <v>1.4835298641951802</v>
      </c>
      <c r="AI90" s="2">
        <f t="shared" si="21"/>
        <v>43.858637288981903</v>
      </c>
      <c r="AJ90" s="3">
        <f t="shared" si="22"/>
        <v>43.858637288981917</v>
      </c>
      <c r="AK90" s="15"/>
    </row>
    <row r="91" spans="5:37" ht="17.399999999999999" x14ac:dyDescent="0.3">
      <c r="E91" s="14">
        <v>2250</v>
      </c>
      <c r="F91" s="14">
        <v>207</v>
      </c>
      <c r="G91" s="14">
        <f t="shared" si="23"/>
        <v>9.6342174710086983</v>
      </c>
      <c r="H91" s="14">
        <v>-6.3220000000000001</v>
      </c>
      <c r="I91" s="14">
        <v>22.815000000000001</v>
      </c>
      <c r="K91" s="30">
        <f t="shared" si="17"/>
        <v>139.0969632174847</v>
      </c>
      <c r="L91" s="30">
        <f t="shared" si="18"/>
        <v>158.76452486850846</v>
      </c>
      <c r="M91" s="30">
        <f t="shared" si="19"/>
        <v>75.417512271043663</v>
      </c>
      <c r="N91" s="30">
        <v>83</v>
      </c>
      <c r="O91" s="30">
        <f t="shared" si="20"/>
        <v>0.90864472615715253</v>
      </c>
      <c r="P91" s="49"/>
      <c r="Q91" s="63">
        <f t="shared" si="24"/>
        <v>9.1778025354143722</v>
      </c>
      <c r="R91" s="63">
        <f t="shared" si="25"/>
        <v>10</v>
      </c>
      <c r="S91" s="63">
        <f t="shared" si="26"/>
        <v>1.0895854384982697</v>
      </c>
      <c r="T91" s="64">
        <f t="shared" si="27"/>
        <v>49.861513369083788</v>
      </c>
      <c r="V91" s="4">
        <v>0.29818299999999998</v>
      </c>
      <c r="W91" s="4">
        <f t="shared" si="29"/>
        <v>7.5738481999999987</v>
      </c>
      <c r="X91" s="4">
        <v>532</v>
      </c>
      <c r="Z91" s="17"/>
      <c r="AA91" s="9">
        <v>0.34445799999999999</v>
      </c>
      <c r="AB91" s="10">
        <f t="shared" si="30"/>
        <v>8.749233199999999</v>
      </c>
      <c r="AC91" s="9">
        <v>274</v>
      </c>
      <c r="AG91" s="2">
        <v>86</v>
      </c>
      <c r="AH91" s="2">
        <f t="shared" si="28"/>
        <v>1.5009831567151233</v>
      </c>
      <c r="AI91" s="2">
        <f t="shared" si="21"/>
        <v>44.597497941700205</v>
      </c>
      <c r="AJ91" s="3">
        <f t="shared" si="22"/>
        <v>44.597497941700233</v>
      </c>
      <c r="AK91" s="15"/>
    </row>
    <row r="92" spans="5:37" ht="17.399999999999999" x14ac:dyDescent="0.3">
      <c r="E92" s="14">
        <v>2250</v>
      </c>
      <c r="F92" s="14">
        <v>207.16</v>
      </c>
      <c r="G92" s="14">
        <f t="shared" si="23"/>
        <v>9.6416642091505409</v>
      </c>
      <c r="H92" s="14">
        <v>-6.1989999999999998</v>
      </c>
      <c r="I92" s="14">
        <v>22.893999999999998</v>
      </c>
      <c r="K92" s="30">
        <f t="shared" si="17"/>
        <v>138.97396321748471</v>
      </c>
      <c r="L92" s="30">
        <f t="shared" si="18"/>
        <v>158.84352486850847</v>
      </c>
      <c r="M92" s="30">
        <f t="shared" si="19"/>
        <v>75.3718652889211</v>
      </c>
      <c r="N92" s="30">
        <v>83</v>
      </c>
      <c r="O92" s="30">
        <f t="shared" si="20"/>
        <v>0.90809476251712173</v>
      </c>
      <c r="P92" s="49"/>
      <c r="Q92" s="63">
        <f t="shared" si="24"/>
        <v>9.1728528626540946</v>
      </c>
      <c r="R92" s="63">
        <f t="shared" si="25"/>
        <v>10</v>
      </c>
      <c r="S92" s="63">
        <f t="shared" si="26"/>
        <v>1.0901733789619052</v>
      </c>
      <c r="T92" s="64">
        <f t="shared" si="27"/>
        <v>49.86124610837355</v>
      </c>
      <c r="V92" s="4">
        <v>0.29091699999999998</v>
      </c>
      <c r="W92" s="4">
        <f t="shared" si="29"/>
        <v>7.3892917999999987</v>
      </c>
      <c r="X92" s="4">
        <v>534</v>
      </c>
      <c r="Z92" s="17"/>
      <c r="AA92" s="9">
        <v>0.33916600000000002</v>
      </c>
      <c r="AB92" s="10">
        <f t="shared" si="30"/>
        <v>8.6148164000000005</v>
      </c>
      <c r="AC92" s="9">
        <v>276</v>
      </c>
      <c r="AG92" s="2">
        <v>87</v>
      </c>
      <c r="AH92" s="2">
        <f t="shared" si="28"/>
        <v>1.5184364492350666</v>
      </c>
      <c r="AI92" s="2">
        <f t="shared" si="21"/>
        <v>45.333531734177768</v>
      </c>
      <c r="AJ92" s="3">
        <f t="shared" si="22"/>
        <v>45.333531734177775</v>
      </c>
      <c r="AK92" s="15"/>
    </row>
    <row r="93" spans="5:37" ht="17.399999999999999" x14ac:dyDescent="0.3">
      <c r="E93" s="14">
        <v>2250</v>
      </c>
      <c r="F93" s="14">
        <v>276.38</v>
      </c>
      <c r="G93" s="14">
        <f t="shared" si="23"/>
        <v>12.86330929776514</v>
      </c>
      <c r="H93" s="14">
        <v>-16.815000000000001</v>
      </c>
      <c r="I93" s="14">
        <v>12.289</v>
      </c>
      <c r="K93" s="30">
        <f t="shared" si="17"/>
        <v>149.58996321748469</v>
      </c>
      <c r="L93" s="30">
        <f t="shared" si="18"/>
        <v>148.23852486850845</v>
      </c>
      <c r="M93" s="30">
        <f t="shared" si="19"/>
        <v>78.809775001274915</v>
      </c>
      <c r="N93" s="30">
        <v>83</v>
      </c>
      <c r="O93" s="30">
        <f t="shared" si="20"/>
        <v>0.94951536146114357</v>
      </c>
      <c r="P93" s="49"/>
      <c r="Q93" s="63">
        <f t="shared" si="24"/>
        <v>9.5456382531502904</v>
      </c>
      <c r="R93" s="63">
        <f t="shared" si="25"/>
        <v>10</v>
      </c>
      <c r="S93" s="63">
        <f t="shared" si="26"/>
        <v>1.047598885983319</v>
      </c>
      <c r="T93" s="64">
        <f t="shared" si="27"/>
        <v>49.875837444371484</v>
      </c>
      <c r="V93" s="4">
        <v>0.28337899999999999</v>
      </c>
      <c r="W93" s="4">
        <f t="shared" si="29"/>
        <v>7.1978265999999991</v>
      </c>
      <c r="X93" s="4">
        <v>536</v>
      </c>
      <c r="Z93" s="17"/>
      <c r="AA93" s="9">
        <v>0.33339200000000002</v>
      </c>
      <c r="AB93" s="10">
        <f t="shared" si="30"/>
        <v>8.4681568000000009</v>
      </c>
      <c r="AC93" s="9">
        <v>278</v>
      </c>
      <c r="AG93" s="2">
        <v>88</v>
      </c>
      <c r="AH93" s="2">
        <f t="shared" si="28"/>
        <v>1.5358897417550099</v>
      </c>
      <c r="AI93" s="2">
        <f t="shared" si="21"/>
        <v>46.066501468010969</v>
      </c>
      <c r="AJ93" s="3">
        <f t="shared" si="22"/>
        <v>46.066501468010969</v>
      </c>
      <c r="AK93" s="15"/>
    </row>
    <row r="94" spans="5:37" ht="17.399999999999999" x14ac:dyDescent="0.3">
      <c r="E94" s="14">
        <v>2250</v>
      </c>
      <c r="F94" s="14">
        <v>333.83</v>
      </c>
      <c r="G94" s="14">
        <f t="shared" si="23"/>
        <v>15.537153711820453</v>
      </c>
      <c r="H94" s="14">
        <v>-30.611000000000001</v>
      </c>
      <c r="I94" s="14">
        <v>10.275</v>
      </c>
      <c r="K94" s="30">
        <f t="shared" si="17"/>
        <v>163.38596321748469</v>
      </c>
      <c r="L94" s="30">
        <f t="shared" si="18"/>
        <v>146.22452486850847</v>
      </c>
      <c r="M94" s="30">
        <f t="shared" si="19"/>
        <v>81.750462977600094</v>
      </c>
      <c r="N94" s="30">
        <v>83</v>
      </c>
      <c r="O94" s="30">
        <f t="shared" si="20"/>
        <v>0.98494533707951926</v>
      </c>
      <c r="P94" s="49"/>
      <c r="Q94" s="63">
        <f t="shared" si="24"/>
        <v>9.864508033715671</v>
      </c>
      <c r="R94" s="63">
        <f t="shared" si="25"/>
        <v>10</v>
      </c>
      <c r="S94" s="63">
        <f t="shared" si="26"/>
        <v>1.0137352988938966</v>
      </c>
      <c r="T94" s="64">
        <f t="shared" si="27"/>
        <v>49.880833227927312</v>
      </c>
      <c r="V94" s="4">
        <v>0.27556799999999998</v>
      </c>
      <c r="W94" s="4">
        <f t="shared" si="29"/>
        <v>6.9994271999999995</v>
      </c>
      <c r="X94" s="4">
        <v>538</v>
      </c>
      <c r="Z94" s="17"/>
      <c r="AA94" s="9">
        <v>0.32713500000000001</v>
      </c>
      <c r="AB94" s="10">
        <f t="shared" si="30"/>
        <v>8.3092290000000002</v>
      </c>
      <c r="AC94" s="9">
        <v>280</v>
      </c>
      <c r="AG94" s="2">
        <v>89</v>
      </c>
      <c r="AH94" s="2">
        <f t="shared" si="28"/>
        <v>1.5533430342749535</v>
      </c>
      <c r="AI94" s="2">
        <f t="shared" si="21"/>
        <v>46.796174576054661</v>
      </c>
      <c r="AJ94" s="3">
        <f t="shared" si="22"/>
        <v>46.796174576054689</v>
      </c>
      <c r="AK94" s="15"/>
    </row>
    <row r="95" spans="5:37" ht="17.399999999999999" x14ac:dyDescent="0.3">
      <c r="E95" s="14">
        <v>2250</v>
      </c>
      <c r="F95" s="14">
        <v>357.75</v>
      </c>
      <c r="G95" s="14">
        <f t="shared" si="23"/>
        <v>16.650441064025902</v>
      </c>
      <c r="H95" s="14">
        <v>-42.874000000000002</v>
      </c>
      <c r="I95" s="14">
        <v>10.256</v>
      </c>
      <c r="K95" s="30">
        <f t="shared" si="17"/>
        <v>175.64896321748469</v>
      </c>
      <c r="L95" s="30">
        <f t="shared" si="18"/>
        <v>146.20552486850846</v>
      </c>
      <c r="M95" s="30">
        <f t="shared" si="19"/>
        <v>82.914347211227692</v>
      </c>
      <c r="N95" s="30">
        <v>83</v>
      </c>
      <c r="O95" s="30">
        <f t="shared" si="20"/>
        <v>0.99896803868949025</v>
      </c>
      <c r="P95" s="49"/>
      <c r="Q95" s="63">
        <f t="shared" si="24"/>
        <v>9.9907123482054114</v>
      </c>
      <c r="R95" s="63">
        <f t="shared" si="25"/>
        <v>10</v>
      </c>
      <c r="S95" s="63">
        <f t="shared" si="26"/>
        <v>1.0009296285861196</v>
      </c>
      <c r="T95" s="64">
        <f t="shared" si="27"/>
        <v>49.881274622675875</v>
      </c>
      <c r="V95" s="4">
        <v>0.267486</v>
      </c>
      <c r="W95" s="4">
        <f t="shared" si="29"/>
        <v>6.7941443999999995</v>
      </c>
      <c r="X95" s="4">
        <v>540</v>
      </c>
      <c r="Z95" s="17"/>
      <c r="AA95" s="9">
        <v>0.32039699999999999</v>
      </c>
      <c r="AB95" s="10">
        <f t="shared" si="30"/>
        <v>8.1380837999999986</v>
      </c>
      <c r="AC95" s="9">
        <v>282</v>
      </c>
      <c r="AG95" s="2">
        <v>90</v>
      </c>
      <c r="AH95" s="2">
        <f t="shared" si="28"/>
        <v>1.5707963267948966</v>
      </c>
      <c r="AI95" s="2">
        <f t="shared" si="21"/>
        <v>47.522323208305785</v>
      </c>
      <c r="AJ95" s="3">
        <f t="shared" si="22"/>
        <v>47.522323208305806</v>
      </c>
      <c r="AK95" s="15"/>
    </row>
    <row r="96" spans="5:37" ht="17.399999999999999" x14ac:dyDescent="0.3">
      <c r="E96" s="14">
        <v>2250</v>
      </c>
      <c r="F96" s="14">
        <v>389.55</v>
      </c>
      <c r="G96" s="14">
        <f t="shared" si="23"/>
        <v>18.130480269717097</v>
      </c>
      <c r="H96" s="14">
        <v>-47.959000000000003</v>
      </c>
      <c r="I96" s="14">
        <v>10.196</v>
      </c>
      <c r="K96" s="30">
        <f t="shared" si="17"/>
        <v>180.7339632174847</v>
      </c>
      <c r="L96" s="30">
        <f t="shared" si="18"/>
        <v>146.14552486850846</v>
      </c>
      <c r="M96" s="30">
        <f t="shared" si="19"/>
        <v>82.997562832223394</v>
      </c>
      <c r="N96" s="30">
        <v>83</v>
      </c>
      <c r="O96" s="30">
        <f t="shared" si="20"/>
        <v>0.99997063653281193</v>
      </c>
      <c r="P96" s="49"/>
      <c r="Q96" s="63">
        <f t="shared" si="24"/>
        <v>9.9997357287953061</v>
      </c>
      <c r="R96" s="63">
        <f t="shared" si="25"/>
        <v>10</v>
      </c>
      <c r="S96" s="63">
        <f t="shared" si="26"/>
        <v>1.0000264278188806</v>
      </c>
      <c r="T96" s="64">
        <f t="shared" si="27"/>
        <v>49.881276635645591</v>
      </c>
      <c r="V96" s="4">
        <v>0.259131</v>
      </c>
      <c r="W96" s="4">
        <f t="shared" si="29"/>
        <v>6.5819273999999997</v>
      </c>
      <c r="X96" s="4">
        <v>542</v>
      </c>
      <c r="Z96" s="17"/>
      <c r="AA96" s="9">
        <v>0.31317600000000001</v>
      </c>
      <c r="AB96" s="10">
        <f t="shared" si="30"/>
        <v>7.9546703999999995</v>
      </c>
      <c r="AC96" s="9">
        <v>284</v>
      </c>
      <c r="AG96" s="2">
        <v>91</v>
      </c>
      <c r="AH96" s="2">
        <f t="shared" si="28"/>
        <v>1.5882496193148399</v>
      </c>
      <c r="AI96" s="2">
        <f t="shared" si="21"/>
        <v>48.244724310349184</v>
      </c>
      <c r="AJ96" s="3">
        <f t="shared" si="22"/>
        <v>48.244724310349213</v>
      </c>
      <c r="AK96" s="15"/>
    </row>
    <row r="97" spans="5:37" ht="17.399999999999999" x14ac:dyDescent="0.3">
      <c r="E97" s="14">
        <v>2250</v>
      </c>
      <c r="F97" s="14">
        <v>418.13</v>
      </c>
      <c r="G97" s="14">
        <f t="shared" si="23"/>
        <v>19.460653870303709</v>
      </c>
      <c r="H97" s="14">
        <v>-48.435000000000002</v>
      </c>
      <c r="I97" s="14">
        <v>10.159000000000001</v>
      </c>
      <c r="K97" s="30">
        <f t="shared" si="17"/>
        <v>181.2099632174847</v>
      </c>
      <c r="L97" s="30">
        <f t="shared" si="18"/>
        <v>146.10852486850845</v>
      </c>
      <c r="M97" s="30">
        <f t="shared" si="19"/>
        <v>82.99337658233992</v>
      </c>
      <c r="N97" s="30">
        <v>83</v>
      </c>
      <c r="O97" s="30">
        <f t="shared" si="20"/>
        <v>0.9999201997872279</v>
      </c>
      <c r="P97" s="49"/>
      <c r="Q97" s="63">
        <f t="shared" si="24"/>
        <v>9.9992817980850504</v>
      </c>
      <c r="R97" s="63">
        <f t="shared" si="25"/>
        <v>10</v>
      </c>
      <c r="S97" s="63">
        <f t="shared" si="26"/>
        <v>1.0000718253500054</v>
      </c>
      <c r="T97" s="64">
        <f t="shared" si="27"/>
        <v>49.881276625253314</v>
      </c>
      <c r="V97" s="4">
        <v>0.250504</v>
      </c>
      <c r="W97" s="4">
        <f t="shared" si="29"/>
        <v>6.3628016000000001</v>
      </c>
      <c r="X97" s="4">
        <v>544</v>
      </c>
      <c r="Z97" s="17"/>
      <c r="AA97" s="9">
        <v>0.304589</v>
      </c>
      <c r="AB97" s="10">
        <f t="shared" si="30"/>
        <v>7.7365605999999998</v>
      </c>
      <c r="AC97" s="9">
        <v>286</v>
      </c>
      <c r="AG97" s="2">
        <v>92</v>
      </c>
      <c r="AH97" s="2">
        <f t="shared" si="28"/>
        <v>1.605702911834783</v>
      </c>
      <c r="AI97" s="2">
        <f t="shared" si="21"/>
        <v>48.963159694318527</v>
      </c>
      <c r="AJ97" s="3">
        <f t="shared" si="22"/>
        <v>48.963159694318534</v>
      </c>
      <c r="AK97" s="15"/>
    </row>
    <row r="98" spans="5:37" ht="17.399999999999999" x14ac:dyDescent="0.3">
      <c r="E98" s="14">
        <v>2250</v>
      </c>
      <c r="F98" s="14">
        <v>454.13</v>
      </c>
      <c r="G98" s="14">
        <f t="shared" si="23"/>
        <v>21.136169952218264</v>
      </c>
      <c r="H98" s="14">
        <v>-51.284999999999997</v>
      </c>
      <c r="I98" s="14">
        <v>10.173999999999999</v>
      </c>
      <c r="K98" s="30">
        <f t="shared" si="17"/>
        <v>184.05996321748469</v>
      </c>
      <c r="L98" s="30">
        <f t="shared" si="18"/>
        <v>146.12352486850847</v>
      </c>
      <c r="M98" s="30">
        <f t="shared" si="19"/>
        <v>82.925424244906623</v>
      </c>
      <c r="N98" s="30">
        <v>83</v>
      </c>
      <c r="O98" s="30">
        <f t="shared" si="20"/>
        <v>0.99910149692658579</v>
      </c>
      <c r="P98" s="49"/>
      <c r="Q98" s="63">
        <f t="shared" si="24"/>
        <v>9.991913472339272</v>
      </c>
      <c r="R98" s="63">
        <f t="shared" si="25"/>
        <v>10</v>
      </c>
      <c r="S98" s="63">
        <f t="shared" si="26"/>
        <v>1.0008093072145905</v>
      </c>
      <c r="T98" s="64">
        <f t="shared" si="27"/>
        <v>49.881275110542219</v>
      </c>
      <c r="V98" s="4">
        <v>0.24160400000000001</v>
      </c>
      <c r="W98" s="4">
        <f t="shared" si="29"/>
        <v>6.1367415999999997</v>
      </c>
      <c r="X98" s="4">
        <v>546</v>
      </c>
      <c r="Z98" s="17"/>
      <c r="AA98" s="9">
        <v>0.29661100000000001</v>
      </c>
      <c r="AB98" s="10">
        <f t="shared" si="30"/>
        <v>7.5339194000000003</v>
      </c>
      <c r="AC98" s="9">
        <v>288</v>
      </c>
      <c r="AG98" s="2">
        <v>93</v>
      </c>
      <c r="AH98" s="2">
        <f t="shared" si="28"/>
        <v>1.6231562043547263</v>
      </c>
      <c r="AI98" s="2">
        <f t="shared" si="21"/>
        <v>49.677416102342093</v>
      </c>
      <c r="AJ98" s="3">
        <f t="shared" si="22"/>
        <v>49.677416102342107</v>
      </c>
      <c r="AK98" s="15"/>
    </row>
    <row r="99" spans="5:37" ht="17.399999999999999" x14ac:dyDescent="0.3">
      <c r="E99" s="14">
        <v>2500</v>
      </c>
      <c r="F99" s="14">
        <v>-20.52</v>
      </c>
      <c r="G99" s="14">
        <f t="shared" si="23"/>
        <v>-0.9550441666912971</v>
      </c>
      <c r="H99" s="14">
        <v>0.75</v>
      </c>
      <c r="I99" s="14">
        <v>0</v>
      </c>
      <c r="K99" s="30">
        <f t="shared" si="17"/>
        <v>132.0249632174847</v>
      </c>
      <c r="L99" s="30">
        <f t="shared" si="18"/>
        <v>135.94952486850846</v>
      </c>
      <c r="M99" s="30">
        <f t="shared" si="19"/>
        <v>72.574228468851871</v>
      </c>
      <c r="N99" s="30">
        <v>83</v>
      </c>
      <c r="O99" s="30">
        <f t="shared" si="20"/>
        <v>0.87438829480544422</v>
      </c>
      <c r="P99" s="49"/>
      <c r="Q99" s="63">
        <f t="shared" si="24"/>
        <v>8.8694946532489976</v>
      </c>
      <c r="R99" s="63">
        <f t="shared" si="25"/>
        <v>10</v>
      </c>
      <c r="S99" s="63">
        <f t="shared" si="26"/>
        <v>1.1274599501942182</v>
      </c>
      <c r="T99" s="64">
        <f t="shared" si="27"/>
        <v>49.840373166815674</v>
      </c>
      <c r="V99" s="4">
        <v>0.232906</v>
      </c>
      <c r="W99" s="4">
        <f t="shared" si="29"/>
        <v>5.9158124000000001</v>
      </c>
      <c r="X99" s="4">
        <v>548</v>
      </c>
      <c r="Z99" s="17"/>
      <c r="AA99" s="9">
        <v>0.28839300000000001</v>
      </c>
      <c r="AB99" s="10">
        <f t="shared" si="30"/>
        <v>7.3251821999999995</v>
      </c>
      <c r="AC99" s="9">
        <v>290</v>
      </c>
      <c r="AG99" s="2">
        <v>94</v>
      </c>
      <c r="AH99" s="2">
        <f t="shared" si="28"/>
        <v>1.6406094968746698</v>
      </c>
      <c r="AI99" s="2">
        <f t="shared" si="21"/>
        <v>50.387285262462633</v>
      </c>
      <c r="AJ99" s="3">
        <f t="shared" si="22"/>
        <v>50.387285262462647</v>
      </c>
      <c r="AK99" s="15"/>
    </row>
    <row r="100" spans="5:37" ht="17.399999999999999" x14ac:dyDescent="0.3">
      <c r="E100" s="14">
        <v>2500</v>
      </c>
      <c r="F100" s="14">
        <v>7.66</v>
      </c>
      <c r="G100" s="14">
        <f t="shared" si="23"/>
        <v>0.35651258854070833</v>
      </c>
      <c r="H100" s="14">
        <v>0.75</v>
      </c>
      <c r="I100" s="14">
        <v>0</v>
      </c>
      <c r="K100" s="30">
        <f t="shared" si="17"/>
        <v>132.0249632174847</v>
      </c>
      <c r="L100" s="30">
        <f t="shared" si="18"/>
        <v>135.94952486850846</v>
      </c>
      <c r="M100" s="30">
        <f t="shared" si="19"/>
        <v>72.574228468851871</v>
      </c>
      <c r="N100" s="30">
        <v>83</v>
      </c>
      <c r="O100" s="30">
        <f t="shared" si="20"/>
        <v>0.87438829480544422</v>
      </c>
      <c r="P100" s="49"/>
      <c r="Q100" s="63">
        <f t="shared" si="24"/>
        <v>8.8694946532489976</v>
      </c>
      <c r="R100" s="63">
        <f t="shared" si="25"/>
        <v>10</v>
      </c>
      <c r="S100" s="63">
        <f t="shared" si="26"/>
        <v>1.1274599501942182</v>
      </c>
      <c r="T100" s="64">
        <f t="shared" si="27"/>
        <v>49.840373166815674</v>
      </c>
      <c r="V100" s="4">
        <v>0.22339600000000001</v>
      </c>
      <c r="W100" s="4">
        <f t="shared" si="29"/>
        <v>5.6742584000000003</v>
      </c>
      <c r="X100" s="4">
        <v>550</v>
      </c>
      <c r="Z100" s="17"/>
      <c r="AA100" s="9">
        <v>0.27993299999999999</v>
      </c>
      <c r="AB100" s="10">
        <f t="shared" si="30"/>
        <v>7.110298199999999</v>
      </c>
      <c r="AC100" s="9">
        <v>292</v>
      </c>
      <c r="AG100" s="2">
        <v>95</v>
      </c>
      <c r="AH100" s="2">
        <f t="shared" si="28"/>
        <v>1.6580627893946132</v>
      </c>
      <c r="AI100" s="2">
        <f t="shared" si="21"/>
        <v>51.092563937037525</v>
      </c>
      <c r="AJ100" s="3">
        <f t="shared" si="22"/>
        <v>51.092563937037546</v>
      </c>
      <c r="AK100" s="15"/>
    </row>
    <row r="101" spans="5:37" ht="17.399999999999999" x14ac:dyDescent="0.3">
      <c r="E101" s="14">
        <v>2500</v>
      </c>
      <c r="F101" s="14">
        <v>28.03</v>
      </c>
      <c r="G101" s="14">
        <f t="shared" si="23"/>
        <v>1.3045754382240282</v>
      </c>
      <c r="H101" s="14">
        <v>0.75</v>
      </c>
      <c r="I101" s="14">
        <v>0</v>
      </c>
      <c r="K101" s="30">
        <f t="shared" ref="K101:K132" si="31">180-($Y$6+H101)</f>
        <v>132.0249632174847</v>
      </c>
      <c r="L101" s="30">
        <f t="shared" ref="L101:L132" si="32">IF(180+$AD$5+I101&gt;180,180,180+$AD$5+I101)</f>
        <v>135.94952486850846</v>
      </c>
      <c r="M101" s="30">
        <f t="shared" si="19"/>
        <v>72.574228468851871</v>
      </c>
      <c r="N101" s="30">
        <v>83</v>
      </c>
      <c r="O101" s="30">
        <f t="shared" ref="O101:O132" si="33">M101/N101</f>
        <v>0.87438829480544422</v>
      </c>
      <c r="P101" s="49"/>
      <c r="Q101" s="63">
        <f t="shared" si="24"/>
        <v>8.8694946532489976</v>
      </c>
      <c r="R101" s="63">
        <f t="shared" si="25"/>
        <v>10</v>
      </c>
      <c r="S101" s="63">
        <f t="shared" si="26"/>
        <v>1.1274599501942182</v>
      </c>
      <c r="T101" s="64">
        <f t="shared" si="27"/>
        <v>49.840373166815674</v>
      </c>
      <c r="V101" s="4">
        <v>0.213563</v>
      </c>
      <c r="W101" s="4">
        <f t="shared" si="29"/>
        <v>5.4245001999999998</v>
      </c>
      <c r="X101" s="4">
        <v>552</v>
      </c>
      <c r="Z101" s="17"/>
      <c r="AA101" s="9">
        <v>0.27123199999999997</v>
      </c>
      <c r="AB101" s="10">
        <f t="shared" si="30"/>
        <v>6.8892927999999989</v>
      </c>
      <c r="AC101" s="9">
        <v>294</v>
      </c>
      <c r="AG101" s="2">
        <v>96</v>
      </c>
      <c r="AH101" s="2">
        <f t="shared" si="28"/>
        <v>1.6755160819145563</v>
      </c>
      <c r="AI101" s="2">
        <f t="shared" si="21"/>
        <v>51.793053963645249</v>
      </c>
      <c r="AJ101" s="3">
        <f t="shared" si="22"/>
        <v>51.793053963645249</v>
      </c>
      <c r="AK101" s="15"/>
    </row>
    <row r="102" spans="5:37" ht="17.399999999999999" x14ac:dyDescent="0.3">
      <c r="E102" s="14">
        <v>2500</v>
      </c>
      <c r="F102" s="14">
        <v>39.75</v>
      </c>
      <c r="G102" s="14">
        <f t="shared" si="23"/>
        <v>1.8500490071139895</v>
      </c>
      <c r="H102" s="14">
        <v>0.75</v>
      </c>
      <c r="I102" s="14">
        <v>0</v>
      </c>
      <c r="K102" s="30">
        <f t="shared" si="31"/>
        <v>132.0249632174847</v>
      </c>
      <c r="L102" s="30">
        <f t="shared" si="32"/>
        <v>135.94952486850846</v>
      </c>
      <c r="M102" s="30">
        <f t="shared" si="19"/>
        <v>72.574228468851871</v>
      </c>
      <c r="N102" s="30">
        <v>83</v>
      </c>
      <c r="O102" s="30">
        <f t="shared" si="33"/>
        <v>0.87438829480544422</v>
      </c>
      <c r="P102" s="49"/>
      <c r="Q102" s="63">
        <f t="shared" si="24"/>
        <v>8.8694946532489976</v>
      </c>
      <c r="R102" s="63">
        <f t="shared" si="25"/>
        <v>10</v>
      </c>
      <c r="S102" s="63">
        <f t="shared" si="26"/>
        <v>1.1274599501942182</v>
      </c>
      <c r="T102" s="64">
        <f t="shared" si="27"/>
        <v>49.840373166815674</v>
      </c>
      <c r="V102" s="4">
        <v>0.203407</v>
      </c>
      <c r="W102" s="4">
        <f t="shared" si="29"/>
        <v>5.1665377999999995</v>
      </c>
      <c r="X102" s="4">
        <v>554</v>
      </c>
      <c r="Z102" s="17"/>
      <c r="AA102" s="9">
        <v>0.26229000000000002</v>
      </c>
      <c r="AB102" s="10">
        <f t="shared" si="30"/>
        <v>6.662166</v>
      </c>
      <c r="AC102" s="9">
        <v>296</v>
      </c>
      <c r="AG102" s="2">
        <v>97</v>
      </c>
      <c r="AH102" s="2">
        <f t="shared" si="28"/>
        <v>1.6929693744344996</v>
      </c>
      <c r="AI102" s="2">
        <f t="shared" si="21"/>
        <v>52.48856228854045</v>
      </c>
      <c r="AJ102" s="3">
        <f t="shared" si="22"/>
        <v>52.488562288540479</v>
      </c>
      <c r="AK102" s="15"/>
    </row>
    <row r="103" spans="5:37" ht="17.399999999999999" x14ac:dyDescent="0.3">
      <c r="E103" s="14">
        <v>2500</v>
      </c>
      <c r="F103" s="14">
        <v>58.72</v>
      </c>
      <c r="G103" s="14">
        <f t="shared" si="23"/>
        <v>2.7329528980561877</v>
      </c>
      <c r="H103" s="14">
        <v>0.75</v>
      </c>
      <c r="I103" s="14">
        <v>0</v>
      </c>
      <c r="K103" s="30">
        <f t="shared" si="31"/>
        <v>132.0249632174847</v>
      </c>
      <c r="L103" s="30">
        <f t="shared" si="32"/>
        <v>135.94952486850846</v>
      </c>
      <c r="M103" s="30">
        <f t="shared" si="19"/>
        <v>72.574228468851871</v>
      </c>
      <c r="N103" s="30">
        <v>83</v>
      </c>
      <c r="O103" s="30">
        <f t="shared" si="33"/>
        <v>0.87438829480544422</v>
      </c>
      <c r="P103" s="49"/>
      <c r="Q103" s="63">
        <f t="shared" si="24"/>
        <v>8.8694946532489976</v>
      </c>
      <c r="R103" s="63">
        <f t="shared" si="25"/>
        <v>10</v>
      </c>
      <c r="S103" s="63">
        <f t="shared" si="26"/>
        <v>1.1274599501942182</v>
      </c>
      <c r="T103" s="64">
        <f t="shared" si="27"/>
        <v>49.840373166815674</v>
      </c>
      <c r="V103" s="4">
        <v>0.19292799999999999</v>
      </c>
      <c r="W103" s="4">
        <f t="shared" si="29"/>
        <v>4.9003711999999995</v>
      </c>
      <c r="X103" s="4">
        <v>556</v>
      </c>
      <c r="Z103" s="17"/>
      <c r="AA103" s="9">
        <v>0.25310700000000003</v>
      </c>
      <c r="AB103" s="10">
        <f t="shared" si="30"/>
        <v>6.4289178000000007</v>
      </c>
      <c r="AC103" s="9">
        <v>298</v>
      </c>
      <c r="AG103" s="2">
        <v>98</v>
      </c>
      <c r="AH103" s="2">
        <f t="shared" si="28"/>
        <v>1.7104226669544429</v>
      </c>
      <c r="AI103" s="2">
        <f t="shared" si="21"/>
        <v>53.178900992718944</v>
      </c>
      <c r="AJ103" s="3">
        <f t="shared" si="22"/>
        <v>53.178900992718958</v>
      </c>
      <c r="AK103" s="15"/>
    </row>
    <row r="104" spans="5:37" ht="17.399999999999999" x14ac:dyDescent="0.3">
      <c r="E104" s="14">
        <v>2500</v>
      </c>
      <c r="F104" s="14">
        <v>89.18</v>
      </c>
      <c r="G104" s="14">
        <f t="shared" si="23"/>
        <v>4.1506256718094487</v>
      </c>
      <c r="H104" s="14">
        <v>0.75</v>
      </c>
      <c r="I104" s="14">
        <v>0</v>
      </c>
      <c r="K104" s="30">
        <f t="shared" si="31"/>
        <v>132.0249632174847</v>
      </c>
      <c r="L104" s="30">
        <f t="shared" si="32"/>
        <v>135.94952486850846</v>
      </c>
      <c r="M104" s="30">
        <f t="shared" si="19"/>
        <v>72.574228468851871</v>
      </c>
      <c r="N104" s="30">
        <v>83</v>
      </c>
      <c r="O104" s="30">
        <f t="shared" si="33"/>
        <v>0.87438829480544422</v>
      </c>
      <c r="P104" s="49"/>
      <c r="Q104" s="63">
        <f t="shared" si="24"/>
        <v>8.8694946532489976</v>
      </c>
      <c r="R104" s="63">
        <f t="shared" si="25"/>
        <v>10</v>
      </c>
      <c r="S104" s="63">
        <f t="shared" si="26"/>
        <v>1.1274599501942182</v>
      </c>
      <c r="T104" s="64">
        <f t="shared" si="27"/>
        <v>49.840373166815674</v>
      </c>
      <c r="V104" s="4">
        <v>0.18212600000000001</v>
      </c>
      <c r="W104" s="4">
        <f t="shared" si="29"/>
        <v>4.6260003999999997</v>
      </c>
      <c r="X104" s="4">
        <v>558</v>
      </c>
      <c r="Z104" s="17"/>
      <c r="AA104" s="9">
        <v>0.24368300000000001</v>
      </c>
      <c r="AB104" s="10">
        <f t="shared" si="30"/>
        <v>6.1895481999999999</v>
      </c>
      <c r="AC104" s="9">
        <v>300</v>
      </c>
      <c r="AG104" s="2">
        <v>99</v>
      </c>
      <c r="AH104" s="2">
        <f t="shared" si="28"/>
        <v>1.7278759594743864</v>
      </c>
      <c r="AI104" s="2">
        <f t="shared" si="21"/>
        <v>53.863887310670165</v>
      </c>
      <c r="AJ104" s="3">
        <f t="shared" si="22"/>
        <v>53.863887310670187</v>
      </c>
      <c r="AK104" s="15"/>
    </row>
    <row r="105" spans="5:37" ht="17.399999999999999" x14ac:dyDescent="0.3">
      <c r="E105" s="14">
        <v>2500</v>
      </c>
      <c r="F105" s="14">
        <v>107.47</v>
      </c>
      <c r="G105" s="14">
        <f t="shared" si="23"/>
        <v>5.0018809256488153</v>
      </c>
      <c r="H105" s="14">
        <v>0.75</v>
      </c>
      <c r="I105" s="14">
        <v>0</v>
      </c>
      <c r="K105" s="30">
        <f t="shared" si="31"/>
        <v>132.0249632174847</v>
      </c>
      <c r="L105" s="30">
        <f t="shared" si="32"/>
        <v>135.94952486850846</v>
      </c>
      <c r="M105" s="30">
        <f t="shared" si="19"/>
        <v>72.574228468851871</v>
      </c>
      <c r="N105" s="30">
        <v>83</v>
      </c>
      <c r="O105" s="30">
        <f t="shared" si="33"/>
        <v>0.87438829480544422</v>
      </c>
      <c r="P105" s="49"/>
      <c r="Q105" s="63">
        <f t="shared" si="24"/>
        <v>8.8694946532489976</v>
      </c>
      <c r="R105" s="63">
        <f t="shared" si="25"/>
        <v>10</v>
      </c>
      <c r="S105" s="63">
        <f t="shared" si="26"/>
        <v>1.1274599501942182</v>
      </c>
      <c r="T105" s="64">
        <f t="shared" si="27"/>
        <v>49.840373166815674</v>
      </c>
      <c r="V105" s="4">
        <v>0.17100099999999999</v>
      </c>
      <c r="W105" s="4">
        <f t="shared" si="29"/>
        <v>4.3434253999999992</v>
      </c>
      <c r="X105" s="4">
        <v>560</v>
      </c>
      <c r="Z105" s="17"/>
      <c r="AA105" s="9">
        <v>0.234102</v>
      </c>
      <c r="AB105" s="10">
        <f t="shared" si="30"/>
        <v>5.9461908000000001</v>
      </c>
      <c r="AC105" s="9">
        <v>302</v>
      </c>
      <c r="AG105" s="2">
        <v>100</v>
      </c>
      <c r="AH105" s="2">
        <f t="shared" si="28"/>
        <v>1.7453292519943295</v>
      </c>
      <c r="AI105" s="2">
        <f t="shared" si="21"/>
        <v>54.543343641912465</v>
      </c>
      <c r="AJ105" s="3">
        <f t="shared" si="22"/>
        <v>54.543343641912486</v>
      </c>
      <c r="AK105" s="15"/>
    </row>
    <row r="106" spans="5:37" ht="17.399999999999999" x14ac:dyDescent="0.3">
      <c r="E106" s="14">
        <v>2500</v>
      </c>
      <c r="F106" s="14">
        <v>132.69</v>
      </c>
      <c r="G106" s="14">
        <f t="shared" si="23"/>
        <v>6.175673025256736</v>
      </c>
      <c r="H106" s="14">
        <v>0.75</v>
      </c>
      <c r="I106" s="14">
        <v>0</v>
      </c>
      <c r="K106" s="30">
        <f t="shared" si="31"/>
        <v>132.0249632174847</v>
      </c>
      <c r="L106" s="30">
        <f t="shared" si="32"/>
        <v>135.94952486850846</v>
      </c>
      <c r="M106" s="30">
        <f t="shared" si="19"/>
        <v>72.574228468851871</v>
      </c>
      <c r="N106" s="30">
        <v>83</v>
      </c>
      <c r="O106" s="30">
        <f t="shared" si="33"/>
        <v>0.87438829480544422</v>
      </c>
      <c r="P106" s="49"/>
      <c r="Q106" s="63">
        <f t="shared" si="24"/>
        <v>8.8694946532489976</v>
      </c>
      <c r="R106" s="63">
        <f t="shared" si="25"/>
        <v>10</v>
      </c>
      <c r="S106" s="63">
        <f t="shared" si="26"/>
        <v>1.1274599501942182</v>
      </c>
      <c r="T106" s="64">
        <f t="shared" si="27"/>
        <v>49.840373166815674</v>
      </c>
      <c r="V106" s="4">
        <v>0.159553</v>
      </c>
      <c r="W106" s="4">
        <f t="shared" si="29"/>
        <v>4.0526461999999999</v>
      </c>
      <c r="X106" s="4">
        <v>562</v>
      </c>
      <c r="Z106" s="17"/>
      <c r="AA106" s="9">
        <v>0.22414899999999999</v>
      </c>
      <c r="AB106" s="10">
        <f t="shared" si="30"/>
        <v>5.693384599999999</v>
      </c>
      <c r="AC106" s="9">
        <v>304</v>
      </c>
      <c r="AG106" s="2">
        <v>101</v>
      </c>
      <c r="AH106" s="2">
        <f t="shared" si="28"/>
        <v>1.7627825445142729</v>
      </c>
      <c r="AI106" s="2">
        <f t="shared" si="21"/>
        <v>55.217097555422122</v>
      </c>
      <c r="AJ106" s="3">
        <f t="shared" si="22"/>
        <v>55.21709755542215</v>
      </c>
      <c r="AK106" s="15"/>
    </row>
    <row r="107" spans="5:37" ht="17.399999999999999" x14ac:dyDescent="0.3">
      <c r="E107" s="14">
        <v>2500</v>
      </c>
      <c r="F107" s="14">
        <v>194.69</v>
      </c>
      <c r="G107" s="14">
        <f t="shared" si="23"/>
        <v>9.0612840552206944</v>
      </c>
      <c r="H107" s="14">
        <v>-1.613</v>
      </c>
      <c r="I107" s="14">
        <v>11.044</v>
      </c>
      <c r="K107" s="30">
        <f t="shared" si="31"/>
        <v>134.3879632174847</v>
      </c>
      <c r="L107" s="30">
        <f t="shared" si="32"/>
        <v>146.99352486850847</v>
      </c>
      <c r="M107" s="30">
        <f t="shared" si="19"/>
        <v>73.573584575820249</v>
      </c>
      <c r="N107" s="30">
        <v>83</v>
      </c>
      <c r="O107" s="30">
        <f t="shared" si="33"/>
        <v>0.88642872982915966</v>
      </c>
      <c r="P107" s="49"/>
      <c r="Q107" s="63">
        <f t="shared" si="24"/>
        <v>8.9778585684624357</v>
      </c>
      <c r="R107" s="63">
        <f t="shared" si="25"/>
        <v>10</v>
      </c>
      <c r="S107" s="63">
        <f t="shared" si="26"/>
        <v>1.1138513626320823</v>
      </c>
      <c r="T107" s="64">
        <f t="shared" si="27"/>
        <v>49.848897581895123</v>
      </c>
      <c r="V107" s="4">
        <v>0.13900299999999999</v>
      </c>
      <c r="W107" s="4">
        <f t="shared" si="29"/>
        <v>3.5306761999999994</v>
      </c>
      <c r="X107" s="4">
        <v>564</v>
      </c>
      <c r="Z107" s="17"/>
      <c r="AA107" s="9">
        <v>0.21393599999999999</v>
      </c>
      <c r="AB107" s="10">
        <f t="shared" si="30"/>
        <v>5.4339743999999994</v>
      </c>
      <c r="AC107" s="9">
        <v>306</v>
      </c>
      <c r="AG107" s="2">
        <v>102</v>
      </c>
      <c r="AH107" s="2">
        <f t="shared" si="28"/>
        <v>1.780235837034216</v>
      </c>
      <c r="AI107" s="2">
        <f t="shared" si="21"/>
        <v>55.884981787083191</v>
      </c>
      <c r="AJ107" s="3">
        <f t="shared" si="22"/>
        <v>55.884981787083241</v>
      </c>
      <c r="AK107" s="15"/>
    </row>
    <row r="108" spans="5:37" ht="17.399999999999999" x14ac:dyDescent="0.3">
      <c r="E108" s="14">
        <v>2500</v>
      </c>
      <c r="F108" s="14">
        <v>195.75</v>
      </c>
      <c r="G108" s="14">
        <f t="shared" si="23"/>
        <v>9.1106186954104</v>
      </c>
      <c r="H108" s="14">
        <v>-4.3049999999999997</v>
      </c>
      <c r="I108" s="14">
        <v>24.6</v>
      </c>
      <c r="K108" s="30">
        <f t="shared" si="31"/>
        <v>137.0799632174847</v>
      </c>
      <c r="L108" s="30">
        <f t="shared" si="32"/>
        <v>160.54952486850846</v>
      </c>
      <c r="M108" s="30">
        <f t="shared" si="19"/>
        <v>74.651892037934402</v>
      </c>
      <c r="N108" s="30">
        <v>83</v>
      </c>
      <c r="O108" s="30">
        <f t="shared" si="33"/>
        <v>0.8994203859992097</v>
      </c>
      <c r="P108" s="49"/>
      <c r="Q108" s="63">
        <f t="shared" si="24"/>
        <v>9.0947834739928854</v>
      </c>
      <c r="R108" s="63">
        <f t="shared" si="25"/>
        <v>10</v>
      </c>
      <c r="S108" s="63">
        <f t="shared" si="26"/>
        <v>1.0995313993560858</v>
      </c>
      <c r="T108" s="64">
        <f t="shared" si="27"/>
        <v>49.856737337624132</v>
      </c>
      <c r="V108" s="4">
        <v>0.12735299999999999</v>
      </c>
      <c r="W108" s="4">
        <f t="shared" si="29"/>
        <v>3.2347661999999997</v>
      </c>
      <c r="X108" s="4">
        <v>566</v>
      </c>
      <c r="Z108" s="17"/>
      <c r="AA108" s="9">
        <v>0.203463</v>
      </c>
      <c r="AB108" s="10">
        <f t="shared" si="30"/>
        <v>5.1679601999999996</v>
      </c>
      <c r="AC108" s="9">
        <v>308</v>
      </c>
      <c r="AG108" s="2">
        <v>103</v>
      </c>
      <c r="AH108" s="2">
        <f t="shared" si="28"/>
        <v>1.7976891295541593</v>
      </c>
      <c r="AI108" s="2">
        <f t="shared" si="21"/>
        <v>56.546834230300263</v>
      </c>
      <c r="AJ108" s="3">
        <f t="shared" si="22"/>
        <v>56.546834230300298</v>
      </c>
      <c r="AK108" s="15"/>
    </row>
    <row r="109" spans="5:37" ht="17.399999999999999" x14ac:dyDescent="0.3">
      <c r="E109" s="14">
        <v>2500</v>
      </c>
      <c r="F109" s="14">
        <v>196.12</v>
      </c>
      <c r="G109" s="14">
        <f t="shared" si="23"/>
        <v>9.1278392773634103</v>
      </c>
      <c r="H109" s="14">
        <v>-4.41</v>
      </c>
      <c r="I109" s="14">
        <v>24.550999999999998</v>
      </c>
      <c r="K109" s="30">
        <f t="shared" si="31"/>
        <v>137.18496321748469</v>
      </c>
      <c r="L109" s="30">
        <f t="shared" si="32"/>
        <v>160.50052486850845</v>
      </c>
      <c r="M109" s="30">
        <f t="shared" si="19"/>
        <v>74.692644840013998</v>
      </c>
      <c r="N109" s="30">
        <v>83</v>
      </c>
      <c r="O109" s="30">
        <f t="shared" si="33"/>
        <v>0.89991138361462653</v>
      </c>
      <c r="P109" s="49"/>
      <c r="Q109" s="63">
        <f t="shared" si="24"/>
        <v>9.0992024525316371</v>
      </c>
      <c r="R109" s="63">
        <f t="shared" si="25"/>
        <v>10</v>
      </c>
      <c r="S109" s="63">
        <f t="shared" si="26"/>
        <v>1.0989974178690505</v>
      </c>
      <c r="T109" s="64">
        <f t="shared" si="27"/>
        <v>49.857007581169221</v>
      </c>
      <c r="V109" s="4">
        <v>0.11627899999999999</v>
      </c>
      <c r="W109" s="4">
        <f t="shared" si="29"/>
        <v>2.9534865999999997</v>
      </c>
      <c r="X109" s="4">
        <v>568</v>
      </c>
      <c r="Z109" s="17"/>
      <c r="AA109" s="9">
        <v>0.19273100000000001</v>
      </c>
      <c r="AB109" s="10">
        <f t="shared" si="30"/>
        <v>4.8953674000000005</v>
      </c>
      <c r="AC109" s="9">
        <v>310</v>
      </c>
      <c r="AG109" s="2">
        <v>104</v>
      </c>
      <c r="AH109" s="2">
        <f t="shared" si="28"/>
        <v>1.8151424220741028</v>
      </c>
      <c r="AI109" s="2">
        <f t="shared" si="21"/>
        <v>57.202497919930551</v>
      </c>
      <c r="AJ109" s="3">
        <f t="shared" si="22"/>
        <v>57.202497919930572</v>
      </c>
      <c r="AK109" s="15"/>
    </row>
    <row r="110" spans="5:37" ht="17.399999999999999" x14ac:dyDescent="0.3">
      <c r="E110" s="14">
        <v>2500</v>
      </c>
      <c r="F110" s="14">
        <v>268.13</v>
      </c>
      <c r="G110" s="14">
        <f t="shared" si="23"/>
        <v>12.479336862326388</v>
      </c>
      <c r="H110" s="14">
        <v>-15.435</v>
      </c>
      <c r="I110" s="14">
        <v>13.38</v>
      </c>
      <c r="K110" s="30">
        <f t="shared" si="31"/>
        <v>148.2099632174847</v>
      </c>
      <c r="L110" s="30">
        <f t="shared" si="32"/>
        <v>149.32952486850846</v>
      </c>
      <c r="M110" s="30">
        <f t="shared" si="19"/>
        <v>78.420513928524656</v>
      </c>
      <c r="N110" s="30">
        <v>83</v>
      </c>
      <c r="O110" s="30">
        <f t="shared" si="33"/>
        <v>0.94482546901836939</v>
      </c>
      <c r="P110" s="49"/>
      <c r="Q110" s="63">
        <f t="shared" si="24"/>
        <v>9.5034292211653231</v>
      </c>
      <c r="R110" s="63">
        <f t="shared" si="25"/>
        <v>10</v>
      </c>
      <c r="S110" s="63">
        <f t="shared" si="26"/>
        <v>1.0522517469513797</v>
      </c>
      <c r="T110" s="64">
        <f t="shared" si="27"/>
        <v>49.874703292765766</v>
      </c>
      <c r="V110" s="4">
        <v>0.105781</v>
      </c>
      <c r="W110" s="4">
        <f t="shared" si="29"/>
        <v>2.6868373999999999</v>
      </c>
      <c r="X110" s="4">
        <v>570</v>
      </c>
      <c r="Z110" s="17"/>
      <c r="AA110" s="9">
        <v>0.18173800000000001</v>
      </c>
      <c r="AB110" s="10">
        <f t="shared" si="30"/>
        <v>4.6161452000000001</v>
      </c>
      <c r="AC110" s="9">
        <v>312</v>
      </c>
      <c r="AG110" s="2">
        <v>105</v>
      </c>
      <c r="AH110" s="2">
        <f t="shared" si="28"/>
        <v>1.8325957145940461</v>
      </c>
      <c r="AI110" s="2">
        <f t="shared" si="21"/>
        <v>57.851821009705432</v>
      </c>
      <c r="AJ110" s="3">
        <f t="shared" si="22"/>
        <v>57.851821009705446</v>
      </c>
      <c r="AK110" s="15"/>
    </row>
    <row r="111" spans="5:37" ht="17.399999999999999" x14ac:dyDescent="0.3">
      <c r="E111" s="14">
        <v>2500</v>
      </c>
      <c r="F111" s="14">
        <v>328.97</v>
      </c>
      <c r="G111" s="14">
        <f t="shared" si="23"/>
        <v>15.31095904076199</v>
      </c>
      <c r="H111" s="14">
        <v>-29.062999999999999</v>
      </c>
      <c r="I111" s="14">
        <v>10.211</v>
      </c>
      <c r="K111" s="30">
        <f t="shared" si="31"/>
        <v>161.83796321748468</v>
      </c>
      <c r="L111" s="30">
        <f t="shared" si="32"/>
        <v>146.16052486850847</v>
      </c>
      <c r="M111" s="30">
        <f t="shared" si="19"/>
        <v>81.50661147449074</v>
      </c>
      <c r="N111" s="30">
        <v>83</v>
      </c>
      <c r="O111" s="30">
        <f t="shared" si="33"/>
        <v>0.982007367162539</v>
      </c>
      <c r="P111" s="49"/>
      <c r="Q111" s="63">
        <f t="shared" si="24"/>
        <v>9.8380663044628491</v>
      </c>
      <c r="R111" s="63">
        <f t="shared" si="25"/>
        <v>10</v>
      </c>
      <c r="S111" s="63">
        <f t="shared" si="26"/>
        <v>1.0164599109749537</v>
      </c>
      <c r="T111" s="64">
        <f t="shared" si="27"/>
        <v>49.880638762521535</v>
      </c>
      <c r="V111" s="4">
        <v>9.5860000000000001E-2</v>
      </c>
      <c r="W111" s="4">
        <f t="shared" si="29"/>
        <v>2.434844</v>
      </c>
      <c r="X111" s="4">
        <v>572</v>
      </c>
      <c r="Z111" s="17"/>
      <c r="AA111" s="9">
        <v>0.170486</v>
      </c>
      <c r="AB111" s="10">
        <f t="shared" si="30"/>
        <v>4.3303443999999995</v>
      </c>
      <c r="AC111" s="9">
        <v>314</v>
      </c>
      <c r="AG111" s="2">
        <v>106</v>
      </c>
      <c r="AH111" s="2">
        <f t="shared" si="28"/>
        <v>1.8500490071139892</v>
      </c>
      <c r="AI111" s="2">
        <f t="shared" si="21"/>
        <v>58.494656743324562</v>
      </c>
      <c r="AJ111" s="3">
        <f t="shared" si="22"/>
        <v>58.494656743324597</v>
      </c>
      <c r="AK111" s="15"/>
    </row>
    <row r="112" spans="5:37" ht="17.399999999999999" x14ac:dyDescent="0.3">
      <c r="E112" s="14">
        <v>2500</v>
      </c>
      <c r="F112" s="14">
        <v>353.29</v>
      </c>
      <c r="G112" s="14">
        <f t="shared" si="23"/>
        <v>16.442863238322044</v>
      </c>
      <c r="H112" s="14">
        <v>-38.801000000000002</v>
      </c>
      <c r="I112" s="14">
        <v>10.339</v>
      </c>
      <c r="K112" s="30">
        <f t="shared" si="31"/>
        <v>171.57596321748468</v>
      </c>
      <c r="L112" s="30">
        <f t="shared" si="32"/>
        <v>146.28852486850846</v>
      </c>
      <c r="M112" s="30">
        <f t="shared" si="19"/>
        <v>82.678893260024338</v>
      </c>
      <c r="N112" s="30">
        <v>83</v>
      </c>
      <c r="O112" s="30">
        <f t="shared" si="33"/>
        <v>0.99613124409667875</v>
      </c>
      <c r="P112" s="49"/>
      <c r="Q112" s="63">
        <f t="shared" si="24"/>
        <v>9.9651811968701072</v>
      </c>
      <c r="R112" s="63">
        <f t="shared" si="25"/>
        <v>10</v>
      </c>
      <c r="S112" s="63">
        <f t="shared" si="26"/>
        <v>1.0034940461635389</v>
      </c>
      <c r="T112" s="64">
        <f t="shared" si="27"/>
        <v>49.881248130849762</v>
      </c>
      <c r="V112" s="4">
        <v>8.6513999999999994E-2</v>
      </c>
      <c r="W112" s="4">
        <f t="shared" si="29"/>
        <v>2.1974555999999996</v>
      </c>
      <c r="X112" s="4">
        <v>574</v>
      </c>
      <c r="Z112" s="17"/>
      <c r="AA112" s="9">
        <v>0.158974</v>
      </c>
      <c r="AB112" s="10">
        <f t="shared" si="30"/>
        <v>4.0379395999999996</v>
      </c>
      <c r="AC112" s="9">
        <v>316</v>
      </c>
      <c r="AG112" s="2">
        <v>107</v>
      </c>
      <c r="AH112" s="2">
        <f t="shared" si="28"/>
        <v>1.8675022996339325</v>
      </c>
      <c r="AI112" s="2">
        <f t="shared" si="21"/>
        <v>59.130863419416947</v>
      </c>
      <c r="AJ112" s="3">
        <f t="shared" si="22"/>
        <v>59.130863419416976</v>
      </c>
      <c r="AK112" s="15"/>
    </row>
    <row r="113" spans="5:37" ht="17.399999999999999" x14ac:dyDescent="0.3">
      <c r="E113" s="14">
        <v>2500</v>
      </c>
      <c r="F113" s="14">
        <v>381.19</v>
      </c>
      <c r="G113" s="14">
        <f t="shared" si="23"/>
        <v>17.741388201805826</v>
      </c>
      <c r="H113" s="14">
        <v>-48.21</v>
      </c>
      <c r="I113" s="14">
        <v>10.358000000000001</v>
      </c>
      <c r="K113" s="30">
        <f t="shared" si="31"/>
        <v>180.9849632174847</v>
      </c>
      <c r="L113" s="30">
        <f t="shared" si="32"/>
        <v>146.30752486850847</v>
      </c>
      <c r="M113" s="30">
        <f t="shared" si="19"/>
        <v>82.995610881433024</v>
      </c>
      <c r="N113" s="30">
        <v>83</v>
      </c>
      <c r="O113" s="30">
        <f t="shared" si="33"/>
        <v>0.99994711905340994</v>
      </c>
      <c r="P113" s="49"/>
      <c r="Q113" s="63">
        <f t="shared" si="24"/>
        <v>9.999524071480689</v>
      </c>
      <c r="R113" s="63">
        <f t="shared" si="25"/>
        <v>10</v>
      </c>
      <c r="S113" s="63">
        <f t="shared" si="26"/>
        <v>1.0000475951171184</v>
      </c>
      <c r="T113" s="64">
        <f t="shared" si="27"/>
        <v>49.881276631995043</v>
      </c>
      <c r="V113" s="4">
        <v>7.7744999999999995E-2</v>
      </c>
      <c r="W113" s="4">
        <f t="shared" si="29"/>
        <v>1.9747229999999998</v>
      </c>
      <c r="X113" s="4">
        <v>576</v>
      </c>
      <c r="Z113" s="17"/>
      <c r="AA113" s="9">
        <v>0.142535</v>
      </c>
      <c r="AB113" s="10">
        <f t="shared" si="30"/>
        <v>3.6203889999999999</v>
      </c>
      <c r="AC113" s="9">
        <v>318</v>
      </c>
      <c r="AG113" s="2">
        <v>108</v>
      </c>
      <c r="AH113" s="2">
        <f t="shared" si="28"/>
        <v>1.8849555921538759</v>
      </c>
      <c r="AI113" s="2">
        <f t="shared" si="21"/>
        <v>59.760304350575225</v>
      </c>
      <c r="AJ113" s="3">
        <f t="shared" si="22"/>
        <v>59.760304350575232</v>
      </c>
      <c r="AK113" s="15"/>
    </row>
    <row r="114" spans="5:37" ht="17.399999999999999" x14ac:dyDescent="0.3">
      <c r="E114" s="14">
        <v>2500</v>
      </c>
      <c r="F114" s="14">
        <v>403.16</v>
      </c>
      <c r="G114" s="14">
        <f t="shared" si="23"/>
        <v>18.763918432907573</v>
      </c>
      <c r="H114" s="14">
        <v>-49.493000000000002</v>
      </c>
      <c r="I114" s="14">
        <v>10.361000000000001</v>
      </c>
      <c r="K114" s="30">
        <f t="shared" si="31"/>
        <v>182.26796321748469</v>
      </c>
      <c r="L114" s="30">
        <f t="shared" si="32"/>
        <v>146.31052486850845</v>
      </c>
      <c r="M114" s="30">
        <f t="shared" si="19"/>
        <v>82.976729073771963</v>
      </c>
      <c r="N114" s="30">
        <v>83</v>
      </c>
      <c r="O114" s="30">
        <f t="shared" si="33"/>
        <v>0.99971962739484288</v>
      </c>
      <c r="P114" s="49"/>
      <c r="Q114" s="63">
        <f t="shared" si="24"/>
        <v>9.9974766465535847</v>
      </c>
      <c r="R114" s="63">
        <f t="shared" si="25"/>
        <v>10</v>
      </c>
      <c r="S114" s="63">
        <f t="shared" si="26"/>
        <v>1.0002523990338388</v>
      </c>
      <c r="T114" s="64">
        <f t="shared" si="27"/>
        <v>49.88127648883134</v>
      </c>
      <c r="V114" s="4">
        <v>7.0096000000000006E-2</v>
      </c>
      <c r="W114" s="4">
        <f t="shared" si="29"/>
        <v>1.7804384</v>
      </c>
      <c r="X114" s="4">
        <v>578</v>
      </c>
      <c r="Z114" s="17"/>
      <c r="AA114" s="9">
        <v>0.131749</v>
      </c>
      <c r="AB114" s="10">
        <f t="shared" si="30"/>
        <v>3.3464245999999997</v>
      </c>
      <c r="AC114" s="9">
        <v>320</v>
      </c>
      <c r="AG114" s="2">
        <v>109</v>
      </c>
      <c r="AH114" s="2">
        <f t="shared" si="28"/>
        <v>1.902408884673819</v>
      </c>
      <c r="AI114" s="2">
        <f t="shared" si="21"/>
        <v>60.382847816678868</v>
      </c>
      <c r="AJ114" s="3">
        <f t="shared" si="22"/>
        <v>60.382847816678904</v>
      </c>
      <c r="AK114" s="15"/>
    </row>
    <row r="115" spans="5:37" ht="17.399999999999999" x14ac:dyDescent="0.3">
      <c r="E115" s="14">
        <v>2500</v>
      </c>
      <c r="F115" s="14">
        <v>443.45</v>
      </c>
      <c r="G115" s="14">
        <f t="shared" si="23"/>
        <v>20.639100181250278</v>
      </c>
      <c r="H115" s="14">
        <v>-50.91</v>
      </c>
      <c r="I115" s="14">
        <v>10.125</v>
      </c>
      <c r="K115" s="30">
        <f t="shared" si="31"/>
        <v>183.68496321748469</v>
      </c>
      <c r="L115" s="30">
        <f t="shared" si="32"/>
        <v>146.07452486850846</v>
      </c>
      <c r="M115" s="30">
        <f t="shared" si="19"/>
        <v>82.93856487294461</v>
      </c>
      <c r="N115" s="30">
        <v>83</v>
      </c>
      <c r="O115" s="30">
        <f t="shared" si="33"/>
        <v>0.99925981774632056</v>
      </c>
      <c r="P115" s="49"/>
      <c r="Q115" s="63">
        <f t="shared" si="24"/>
        <v>9.9933383597168834</v>
      </c>
      <c r="R115" s="63">
        <f t="shared" si="25"/>
        <v>10</v>
      </c>
      <c r="S115" s="63">
        <f t="shared" si="26"/>
        <v>1.0006666080986479</v>
      </c>
      <c r="T115" s="64">
        <f t="shared" si="27"/>
        <v>49.881275601565953</v>
      </c>
      <c r="V115" s="4">
        <v>6.2843999999999997E-2</v>
      </c>
      <c r="W115" s="4">
        <f t="shared" si="29"/>
        <v>1.5962375999999998</v>
      </c>
      <c r="X115" s="4">
        <v>580</v>
      </c>
      <c r="Z115" s="17"/>
      <c r="AA115" s="9">
        <v>0.121238</v>
      </c>
      <c r="AB115" s="10">
        <f t="shared" si="30"/>
        <v>3.0794451999999999</v>
      </c>
      <c r="AC115" s="9">
        <v>322</v>
      </c>
      <c r="AG115" s="2">
        <v>110</v>
      </c>
      <c r="AH115" s="2">
        <f t="shared" si="28"/>
        <v>1.9198621771937625</v>
      </c>
      <c r="AI115" s="2">
        <f t="shared" si="21"/>
        <v>60.998367012732267</v>
      </c>
      <c r="AJ115" s="3">
        <f t="shared" si="22"/>
        <v>60.998367012732295</v>
      </c>
      <c r="AK115" s="15"/>
    </row>
    <row r="116" spans="5:37" ht="17.399999999999999" x14ac:dyDescent="0.3">
      <c r="E116" s="14">
        <v>2750</v>
      </c>
      <c r="F116" s="14">
        <v>-20.28</v>
      </c>
      <c r="G116" s="14">
        <f t="shared" si="23"/>
        <v>-0.94387405947853342</v>
      </c>
      <c r="H116" s="14">
        <v>0.76100000000000001</v>
      </c>
      <c r="I116" s="14">
        <v>-0.03</v>
      </c>
      <c r="K116" s="30">
        <f t="shared" si="31"/>
        <v>132.0139632174847</v>
      </c>
      <c r="L116" s="30">
        <f t="shared" si="32"/>
        <v>135.91952486850846</v>
      </c>
      <c r="M116" s="30">
        <f t="shared" si="19"/>
        <v>72.569461545036319</v>
      </c>
      <c r="N116" s="30">
        <v>83</v>
      </c>
      <c r="O116" s="30">
        <f t="shared" si="33"/>
        <v>0.87433086198838939</v>
      </c>
      <c r="P116" s="49"/>
      <c r="Q116" s="63">
        <f t="shared" si="24"/>
        <v>8.868977757895502</v>
      </c>
      <c r="R116" s="63">
        <f t="shared" si="25"/>
        <v>10</v>
      </c>
      <c r="S116" s="63">
        <f t="shared" si="26"/>
        <v>1.1275256600004007</v>
      </c>
      <c r="T116" s="64">
        <f t="shared" si="27"/>
        <v>49.840329431245053</v>
      </c>
      <c r="V116" s="4">
        <v>5.5784E-2</v>
      </c>
      <c r="W116" s="4">
        <f t="shared" si="29"/>
        <v>1.4169136</v>
      </c>
      <c r="X116" s="4">
        <v>582</v>
      </c>
      <c r="Z116" s="17"/>
      <c r="AA116" s="9">
        <v>0.111003</v>
      </c>
      <c r="AB116" s="10">
        <f t="shared" si="30"/>
        <v>2.8194762</v>
      </c>
      <c r="AC116" s="9">
        <v>324</v>
      </c>
      <c r="AG116" s="2">
        <v>111</v>
      </c>
      <c r="AH116" s="2">
        <f t="shared" si="28"/>
        <v>1.9373154697137058</v>
      </c>
      <c r="AI116" s="2">
        <f t="shared" si="21"/>
        <v>61.606739991449579</v>
      </c>
      <c r="AJ116" s="3">
        <f t="shared" si="22"/>
        <v>61.606739991449579</v>
      </c>
      <c r="AK116" s="15"/>
    </row>
    <row r="117" spans="5:37" ht="17.399999999999999" x14ac:dyDescent="0.3">
      <c r="E117" s="14">
        <v>2750</v>
      </c>
      <c r="F117" s="14">
        <v>5.09</v>
      </c>
      <c r="G117" s="14">
        <f t="shared" si="23"/>
        <v>0.23689935713736368</v>
      </c>
      <c r="H117" s="14">
        <v>0.76500000000000001</v>
      </c>
      <c r="I117" s="14">
        <v>-4.4999999999999998E-2</v>
      </c>
      <c r="K117" s="30">
        <f t="shared" si="31"/>
        <v>132.00996321748471</v>
      </c>
      <c r="L117" s="30">
        <f t="shared" si="32"/>
        <v>135.90452486850847</v>
      </c>
      <c r="M117" s="30">
        <f t="shared" si="19"/>
        <v>72.567727855187968</v>
      </c>
      <c r="N117" s="30">
        <v>83</v>
      </c>
      <c r="O117" s="30">
        <f t="shared" si="33"/>
        <v>0.87430997415889122</v>
      </c>
      <c r="P117" s="49"/>
      <c r="Q117" s="63">
        <f t="shared" si="24"/>
        <v>8.8687897674300196</v>
      </c>
      <c r="R117" s="63">
        <f t="shared" si="25"/>
        <v>10</v>
      </c>
      <c r="S117" s="63">
        <f t="shared" si="26"/>
        <v>1.1275495600002006</v>
      </c>
      <c r="T117" s="64">
        <f t="shared" si="27"/>
        <v>49.840313517545056</v>
      </c>
      <c r="V117" s="4">
        <v>4.9180000000000001E-2</v>
      </c>
      <c r="W117" s="4">
        <f t="shared" si="29"/>
        <v>1.2491719999999999</v>
      </c>
      <c r="X117" s="4">
        <v>584</v>
      </c>
      <c r="Z117" s="17"/>
      <c r="AA117" s="9">
        <v>0.10104399999999999</v>
      </c>
      <c r="AB117" s="10">
        <f t="shared" si="30"/>
        <v>2.5665175999999996</v>
      </c>
      <c r="AC117" s="9">
        <v>326</v>
      </c>
      <c r="AG117" s="2">
        <v>112</v>
      </c>
      <c r="AH117" s="2">
        <f t="shared" si="28"/>
        <v>1.9547687622336491</v>
      </c>
      <c r="AI117" s="2">
        <f t="shared" si="21"/>
        <v>62.207849600828453</v>
      </c>
      <c r="AJ117" s="3">
        <f t="shared" si="22"/>
        <v>62.207849600828482</v>
      </c>
      <c r="AK117" s="15"/>
    </row>
    <row r="118" spans="5:37" ht="17.399999999999999" x14ac:dyDescent="0.3">
      <c r="E118" s="14">
        <v>2750</v>
      </c>
      <c r="F118" s="14">
        <v>22.72</v>
      </c>
      <c r="G118" s="14">
        <f t="shared" si="23"/>
        <v>1.057436816141631</v>
      </c>
      <c r="H118" s="14">
        <v>0.76500000000000001</v>
      </c>
      <c r="I118" s="14">
        <v>-1.4999999999999999E-2</v>
      </c>
      <c r="K118" s="30">
        <f t="shared" si="31"/>
        <v>132.00996321748471</v>
      </c>
      <c r="L118" s="30">
        <f t="shared" si="32"/>
        <v>135.93452486850848</v>
      </c>
      <c r="M118" s="30">
        <f t="shared" si="19"/>
        <v>72.567727855187968</v>
      </c>
      <c r="N118" s="30">
        <v>83</v>
      </c>
      <c r="O118" s="30">
        <f t="shared" si="33"/>
        <v>0.87430997415889122</v>
      </c>
      <c r="P118" s="49"/>
      <c r="Q118" s="63">
        <f t="shared" si="24"/>
        <v>8.8687897674300196</v>
      </c>
      <c r="R118" s="63">
        <f t="shared" si="25"/>
        <v>10</v>
      </c>
      <c r="S118" s="63">
        <f t="shared" si="26"/>
        <v>1.1275495600002006</v>
      </c>
      <c r="T118" s="64">
        <f t="shared" si="27"/>
        <v>49.840313517545056</v>
      </c>
      <c r="V118" s="4">
        <v>4.3033000000000002E-2</v>
      </c>
      <c r="W118" s="4">
        <f t="shared" si="29"/>
        <v>1.0930382000000001</v>
      </c>
      <c r="X118" s="4">
        <v>586</v>
      </c>
      <c r="Z118" s="17"/>
      <c r="AA118" s="9">
        <v>9.1360999999999998E-2</v>
      </c>
      <c r="AB118" s="10">
        <f t="shared" si="30"/>
        <v>2.3205693999999997</v>
      </c>
      <c r="AC118" s="9">
        <v>328</v>
      </c>
      <c r="AG118" s="2">
        <v>113</v>
      </c>
      <c r="AH118" s="2">
        <f t="shared" si="28"/>
        <v>1.9722220547535922</v>
      </c>
      <c r="AI118" s="2">
        <f t="shared" si="21"/>
        <v>62.80158341695882</v>
      </c>
      <c r="AJ118" s="3">
        <f t="shared" si="22"/>
        <v>62.801583416958856</v>
      </c>
      <c r="AK118" s="15"/>
    </row>
    <row r="119" spans="5:37" ht="17.399999999999999" x14ac:dyDescent="0.3">
      <c r="E119" s="14">
        <v>2750</v>
      </c>
      <c r="F119" s="14">
        <v>33.409999999999997</v>
      </c>
      <c r="G119" s="14">
        <f t="shared" si="23"/>
        <v>1.5549720082434813</v>
      </c>
      <c r="H119" s="14">
        <v>0.82499999999999996</v>
      </c>
      <c r="I119" s="14">
        <v>34.814999999999998</v>
      </c>
      <c r="K119" s="30">
        <f t="shared" si="31"/>
        <v>131.94996321748471</v>
      </c>
      <c r="L119" s="30">
        <f t="shared" si="32"/>
        <v>170.76452486850846</v>
      </c>
      <c r="M119" s="30">
        <f t="shared" si="19"/>
        <v>72.54170567676772</v>
      </c>
      <c r="N119" s="30">
        <v>83</v>
      </c>
      <c r="O119" s="30">
        <f t="shared" si="33"/>
        <v>0.87399645393696046</v>
      </c>
      <c r="P119" s="49"/>
      <c r="Q119" s="63">
        <f t="shared" si="24"/>
        <v>8.8659680854326428</v>
      </c>
      <c r="R119" s="63">
        <f t="shared" si="25"/>
        <v>10</v>
      </c>
      <c r="S119" s="63">
        <f t="shared" si="26"/>
        <v>1.1279084137952904</v>
      </c>
      <c r="T119" s="64">
        <f t="shared" si="27"/>
        <v>49.840074180111159</v>
      </c>
      <c r="V119" s="4">
        <v>3.7342E-2</v>
      </c>
      <c r="W119" s="4">
        <f t="shared" si="29"/>
        <v>0.94848679999999996</v>
      </c>
      <c r="X119" s="4">
        <v>588</v>
      </c>
      <c r="Z119" s="17"/>
      <c r="AA119" s="9">
        <v>8.1953999999999999E-2</v>
      </c>
      <c r="AB119" s="10">
        <f t="shared" si="30"/>
        <v>2.0816315999999997</v>
      </c>
      <c r="AC119" s="9">
        <v>330</v>
      </c>
      <c r="AG119" s="2">
        <v>114</v>
      </c>
      <c r="AH119" s="2">
        <f t="shared" si="28"/>
        <v>1.9896753472735356</v>
      </c>
      <c r="AI119" s="2">
        <f t="shared" si="21"/>
        <v>63.38783367231833</v>
      </c>
      <c r="AJ119" s="3">
        <f t="shared" si="22"/>
        <v>63.387833672318351</v>
      </c>
      <c r="AK119" s="15"/>
    </row>
    <row r="120" spans="5:37" ht="17.399999999999999" x14ac:dyDescent="0.3">
      <c r="E120" s="14">
        <v>2750</v>
      </c>
      <c r="F120" s="14">
        <v>50.54</v>
      </c>
      <c r="G120" s="14">
        <f t="shared" si="23"/>
        <v>2.3522384105544911</v>
      </c>
      <c r="H120" s="14">
        <v>0.91900000000000004</v>
      </c>
      <c r="I120" s="14">
        <v>43.47</v>
      </c>
      <c r="K120" s="30">
        <f t="shared" si="31"/>
        <v>131.85596321748471</v>
      </c>
      <c r="L120" s="30">
        <f t="shared" si="32"/>
        <v>179.41952486850846</v>
      </c>
      <c r="M120" s="30">
        <f t="shared" si="19"/>
        <v>72.50087416266895</v>
      </c>
      <c r="N120" s="30">
        <v>83</v>
      </c>
      <c r="O120" s="30">
        <f t="shared" si="33"/>
        <v>0.87350450798396329</v>
      </c>
      <c r="P120" s="49"/>
      <c r="Q120" s="63">
        <f t="shared" si="24"/>
        <v>8.8615405718556683</v>
      </c>
      <c r="R120" s="63">
        <f t="shared" si="25"/>
        <v>10</v>
      </c>
      <c r="S120" s="63">
        <f t="shared" si="26"/>
        <v>1.1284719534840351</v>
      </c>
      <c r="T120" s="64">
        <f t="shared" si="27"/>
        <v>49.839696826782323</v>
      </c>
      <c r="V120" s="4">
        <v>3.2107999999999998E-2</v>
      </c>
      <c r="W120" s="4">
        <f t="shared" si="29"/>
        <v>0.81554319999999991</v>
      </c>
      <c r="X120" s="4">
        <v>590</v>
      </c>
      <c r="Z120" s="17"/>
      <c r="AA120" s="9">
        <v>6.8527000000000005E-2</v>
      </c>
      <c r="AB120" s="10">
        <f t="shared" si="30"/>
        <v>1.7405858000000001</v>
      </c>
      <c r="AC120" s="9">
        <v>332</v>
      </c>
      <c r="AG120" s="2">
        <v>115</v>
      </c>
      <c r="AH120" s="2">
        <f t="shared" si="28"/>
        <v>2.0071286397934789</v>
      </c>
      <c r="AI120" s="2">
        <f t="shared" si="21"/>
        <v>63.966497179811384</v>
      </c>
      <c r="AJ120" s="3">
        <f t="shared" si="22"/>
        <v>63.966497179811391</v>
      </c>
      <c r="AK120" s="15"/>
    </row>
    <row r="121" spans="5:37" ht="17.399999999999999" x14ac:dyDescent="0.3">
      <c r="E121" s="14">
        <v>2750</v>
      </c>
      <c r="F121" s="14">
        <v>79.78</v>
      </c>
      <c r="G121" s="14">
        <f t="shared" si="23"/>
        <v>3.7131298059762026</v>
      </c>
      <c r="H121" s="14">
        <v>1.1060000000000001</v>
      </c>
      <c r="I121" s="14">
        <v>49.898000000000003</v>
      </c>
      <c r="K121" s="30">
        <f t="shared" si="31"/>
        <v>131.6689632174847</v>
      </c>
      <c r="L121" s="30">
        <f t="shared" si="32"/>
        <v>180</v>
      </c>
      <c r="M121" s="30">
        <f t="shared" si="19"/>
        <v>72.419415356176259</v>
      </c>
      <c r="N121" s="30">
        <v>83</v>
      </c>
      <c r="O121" s="30">
        <f t="shared" si="33"/>
        <v>0.87252307658043682</v>
      </c>
      <c r="P121" s="49"/>
      <c r="Q121" s="63">
        <f t="shared" si="24"/>
        <v>8.85270768922393</v>
      </c>
      <c r="R121" s="63">
        <f t="shared" si="25"/>
        <v>10</v>
      </c>
      <c r="S121" s="63">
        <f t="shared" si="26"/>
        <v>1.1295978982986896</v>
      </c>
      <c r="T121" s="64">
        <f t="shared" si="27"/>
        <v>49.838937382436669</v>
      </c>
      <c r="V121" s="4">
        <v>2.7331000000000001E-2</v>
      </c>
      <c r="W121" s="4">
        <f t="shared" si="29"/>
        <v>0.69420740000000003</v>
      </c>
      <c r="X121" s="4">
        <v>592</v>
      </c>
      <c r="Z121" s="17"/>
      <c r="AA121" s="9">
        <v>5.9644000000000003E-2</v>
      </c>
      <c r="AB121" s="10">
        <f t="shared" si="30"/>
        <v>1.5149576</v>
      </c>
      <c r="AC121" s="9">
        <v>334</v>
      </c>
      <c r="AG121" s="2">
        <v>116</v>
      </c>
      <c r="AH121" s="2">
        <f t="shared" si="28"/>
        <v>2.0245819323134224</v>
      </c>
      <c r="AI121" s="2">
        <f t="shared" si="21"/>
        <v>64.537475252811092</v>
      </c>
      <c r="AJ121" s="3">
        <f t="shared" si="22"/>
        <v>64.537475252811092</v>
      </c>
      <c r="AK121" s="15"/>
    </row>
    <row r="122" spans="5:37" ht="17.399999999999999" x14ac:dyDescent="0.3">
      <c r="E122" s="14">
        <v>2750</v>
      </c>
      <c r="F122" s="14">
        <v>98.22</v>
      </c>
      <c r="G122" s="14">
        <f t="shared" si="23"/>
        <v>4.5713663768235477</v>
      </c>
      <c r="H122" s="14">
        <v>1.0760000000000001</v>
      </c>
      <c r="I122" s="14">
        <v>49.912999999999997</v>
      </c>
      <c r="K122" s="30">
        <f t="shared" si="31"/>
        <v>131.6989632174847</v>
      </c>
      <c r="L122" s="30">
        <f t="shared" si="32"/>
        <v>180</v>
      </c>
      <c r="M122" s="30">
        <f t="shared" si="19"/>
        <v>72.432504236587846</v>
      </c>
      <c r="N122" s="30">
        <v>83</v>
      </c>
      <c r="O122" s="30">
        <f t="shared" si="33"/>
        <v>0.87268077393479337</v>
      </c>
      <c r="P122" s="49"/>
      <c r="Q122" s="63">
        <f t="shared" si="24"/>
        <v>8.8541269654131387</v>
      </c>
      <c r="R122" s="63">
        <f t="shared" si="25"/>
        <v>10</v>
      </c>
      <c r="S122" s="63">
        <f t="shared" si="26"/>
        <v>1.1294168289050952</v>
      </c>
      <c r="T122" s="64">
        <f t="shared" si="27"/>
        <v>49.839060007664102</v>
      </c>
      <c r="V122" s="4">
        <v>2.2946999999999999E-2</v>
      </c>
      <c r="W122" s="4">
        <f t="shared" si="29"/>
        <v>0.58285379999999998</v>
      </c>
      <c r="X122" s="4">
        <v>594</v>
      </c>
      <c r="Z122" s="17"/>
      <c r="AA122" s="9">
        <v>5.1407000000000001E-2</v>
      </c>
      <c r="AB122" s="10">
        <f t="shared" si="30"/>
        <v>1.3057377999999999</v>
      </c>
      <c r="AC122" s="9">
        <v>336</v>
      </c>
      <c r="AG122" s="2">
        <v>117</v>
      </c>
      <c r="AH122" s="2">
        <f t="shared" si="28"/>
        <v>2.0420352248333655</v>
      </c>
      <c r="AI122" s="2">
        <f t="shared" si="21"/>
        <v>65.100673621465887</v>
      </c>
      <c r="AJ122" s="3">
        <f t="shared" si="22"/>
        <v>65.100673621465916</v>
      </c>
      <c r="AK122" s="15"/>
    </row>
    <row r="123" spans="5:37" ht="17.399999999999999" x14ac:dyDescent="0.3">
      <c r="E123" s="14">
        <v>2750</v>
      </c>
      <c r="F123" s="14">
        <v>123.36</v>
      </c>
      <c r="G123" s="14">
        <f t="shared" si="23"/>
        <v>5.7414351073605463</v>
      </c>
      <c r="H123" s="14">
        <v>1.0429999999999999</v>
      </c>
      <c r="I123" s="14">
        <v>49.875</v>
      </c>
      <c r="K123" s="30">
        <f t="shared" si="31"/>
        <v>131.73196321748469</v>
      </c>
      <c r="L123" s="30">
        <f t="shared" si="32"/>
        <v>180</v>
      </c>
      <c r="M123" s="30">
        <f t="shared" si="19"/>
        <v>72.446892903723452</v>
      </c>
      <c r="N123" s="30">
        <v>83</v>
      </c>
      <c r="O123" s="30">
        <f t="shared" si="33"/>
        <v>0.8728541313701621</v>
      </c>
      <c r="P123" s="49"/>
      <c r="Q123" s="63">
        <f t="shared" si="24"/>
        <v>8.855687182331458</v>
      </c>
      <c r="R123" s="63">
        <f t="shared" si="25"/>
        <v>10</v>
      </c>
      <c r="S123" s="63">
        <f t="shared" si="26"/>
        <v>1.1292178454487003</v>
      </c>
      <c r="T123" s="64">
        <f t="shared" si="27"/>
        <v>49.839194546004464</v>
      </c>
      <c r="V123" s="4">
        <v>1.9046E-2</v>
      </c>
      <c r="W123" s="4">
        <f t="shared" si="29"/>
        <v>0.48376839999999999</v>
      </c>
      <c r="X123" s="4">
        <v>596</v>
      </c>
      <c r="Z123" s="17"/>
      <c r="AA123" s="9">
        <v>4.3818000000000003E-2</v>
      </c>
      <c r="AB123" s="10">
        <f t="shared" si="30"/>
        <v>1.1129772</v>
      </c>
      <c r="AC123" s="9">
        <v>338</v>
      </c>
      <c r="AG123" s="2">
        <v>118</v>
      </c>
      <c r="AH123" s="2">
        <f t="shared" si="28"/>
        <v>2.0594885173533086</v>
      </c>
      <c r="AI123" s="2">
        <f t="shared" si="21"/>
        <v>65.656002345534304</v>
      </c>
      <c r="AJ123" s="3">
        <f t="shared" si="22"/>
        <v>65.656002345534318</v>
      </c>
      <c r="AK123" s="15"/>
    </row>
    <row r="124" spans="5:37" ht="17.399999999999999" x14ac:dyDescent="0.3">
      <c r="E124" s="14">
        <v>2750</v>
      </c>
      <c r="F124" s="14">
        <v>181.57</v>
      </c>
      <c r="G124" s="14">
        <f t="shared" si="23"/>
        <v>8.4506515275896117</v>
      </c>
      <c r="H124" s="14">
        <v>-7.0759999999999996</v>
      </c>
      <c r="I124" s="14">
        <v>21.832999999999998</v>
      </c>
      <c r="K124" s="30">
        <f t="shared" si="31"/>
        <v>139.85096321748469</v>
      </c>
      <c r="L124" s="30">
        <f t="shared" si="32"/>
        <v>157.78252486850846</v>
      </c>
      <c r="M124" s="30">
        <f t="shared" si="19"/>
        <v>75.694368698515675</v>
      </c>
      <c r="N124" s="30">
        <v>83</v>
      </c>
      <c r="O124" s="30">
        <f t="shared" si="33"/>
        <v>0.91198034576524911</v>
      </c>
      <c r="P124" s="49"/>
      <c r="Q124" s="63">
        <f t="shared" si="24"/>
        <v>9.2078231118872402</v>
      </c>
      <c r="R124" s="63">
        <f t="shared" si="25"/>
        <v>10</v>
      </c>
      <c r="S124" s="63">
        <f t="shared" si="26"/>
        <v>1.0860330263175957</v>
      </c>
      <c r="T124" s="64">
        <f t="shared" si="27"/>
        <v>49.863088198239502</v>
      </c>
      <c r="V124" s="4">
        <v>1.5668999999999999E-2</v>
      </c>
      <c r="W124" s="4">
        <f t="shared" si="29"/>
        <v>0.39799259999999997</v>
      </c>
      <c r="X124" s="4">
        <v>598</v>
      </c>
      <c r="Z124" s="17"/>
      <c r="AA124" s="9">
        <v>3.6874999999999998E-2</v>
      </c>
      <c r="AB124" s="10">
        <f t="shared" si="30"/>
        <v>0.93662499999999993</v>
      </c>
      <c r="AC124" s="9">
        <v>340</v>
      </c>
      <c r="AG124" s="2">
        <v>119</v>
      </c>
      <c r="AH124" s="2">
        <f t="shared" si="28"/>
        <v>2.0769418098732522</v>
      </c>
      <c r="AI124" s="2">
        <f t="shared" si="21"/>
        <v>66.203375724011138</v>
      </c>
      <c r="AJ124" s="3">
        <f t="shared" si="22"/>
        <v>66.203375724011153</v>
      </c>
      <c r="AK124" s="15"/>
    </row>
    <row r="125" spans="5:37" ht="17.399999999999999" x14ac:dyDescent="0.3">
      <c r="E125" s="14">
        <v>2750</v>
      </c>
      <c r="F125" s="14">
        <v>182.2</v>
      </c>
      <c r="G125" s="14">
        <f t="shared" si="23"/>
        <v>8.4799730590231146</v>
      </c>
      <c r="H125" s="14">
        <v>-6.5549999999999997</v>
      </c>
      <c r="I125" s="14">
        <v>22.346</v>
      </c>
      <c r="K125" s="30">
        <f t="shared" si="31"/>
        <v>139.3299632174847</v>
      </c>
      <c r="L125" s="30">
        <f t="shared" si="32"/>
        <v>158.29552486850847</v>
      </c>
      <c r="M125" s="30">
        <f t="shared" si="19"/>
        <v>75.503610180857791</v>
      </c>
      <c r="N125" s="30">
        <v>83</v>
      </c>
      <c r="O125" s="30">
        <f t="shared" si="33"/>
        <v>0.90968205037178063</v>
      </c>
      <c r="P125" s="49"/>
      <c r="Q125" s="63">
        <f t="shared" si="24"/>
        <v>9.1871384533460247</v>
      </c>
      <c r="R125" s="63">
        <f t="shared" si="25"/>
        <v>10</v>
      </c>
      <c r="S125" s="63">
        <f t="shared" si="26"/>
        <v>1.0884782079623416</v>
      </c>
      <c r="T125" s="64">
        <f t="shared" si="27"/>
        <v>49.862011573669882</v>
      </c>
      <c r="V125" s="4">
        <v>1.2772E-2</v>
      </c>
      <c r="W125" s="4">
        <f t="shared" si="29"/>
        <v>0.3244088</v>
      </c>
      <c r="X125" s="4">
        <v>600</v>
      </c>
      <c r="Z125" s="17"/>
      <c r="AA125" s="9">
        <v>3.058E-2</v>
      </c>
      <c r="AB125" s="10">
        <f t="shared" si="30"/>
        <v>0.77673199999999998</v>
      </c>
      <c r="AC125" s="9">
        <v>342</v>
      </c>
      <c r="AG125" s="2">
        <v>120</v>
      </c>
      <c r="AH125" s="2">
        <f t="shared" si="28"/>
        <v>2.0943951023931953</v>
      </c>
      <c r="AI125" s="2">
        <f t="shared" si="21"/>
        <v>66.742712201809184</v>
      </c>
      <c r="AJ125" s="3">
        <f t="shared" si="22"/>
        <v>66.742712201809184</v>
      </c>
      <c r="AK125" s="15"/>
    </row>
    <row r="126" spans="5:37" ht="17.399999999999999" x14ac:dyDescent="0.3">
      <c r="E126" s="14">
        <v>2750</v>
      </c>
      <c r="F126" s="14">
        <v>182.21</v>
      </c>
      <c r="G126" s="14">
        <f t="shared" si="23"/>
        <v>8.4804384801569803</v>
      </c>
      <c r="H126" s="14">
        <v>-6.4119999999999999</v>
      </c>
      <c r="I126" s="14">
        <v>22.402999999999999</v>
      </c>
      <c r="K126" s="30">
        <f t="shared" si="31"/>
        <v>139.1869632174847</v>
      </c>
      <c r="L126" s="30">
        <f t="shared" si="32"/>
        <v>158.35252486850845</v>
      </c>
      <c r="M126" s="30">
        <f t="shared" si="19"/>
        <v>75.450826636111131</v>
      </c>
      <c r="N126" s="30">
        <v>83</v>
      </c>
      <c r="O126" s="30">
        <f t="shared" si="33"/>
        <v>0.90904610404953168</v>
      </c>
      <c r="P126" s="49"/>
      <c r="Q126" s="63">
        <f t="shared" si="24"/>
        <v>9.1814149364457851</v>
      </c>
      <c r="R126" s="63">
        <f t="shared" si="25"/>
        <v>10</v>
      </c>
      <c r="S126" s="63">
        <f t="shared" si="26"/>
        <v>1.0891567442731325</v>
      </c>
      <c r="T126" s="64">
        <f t="shared" si="27"/>
        <v>49.861707054020656</v>
      </c>
      <c r="V126" s="4">
        <v>1.0356000000000001E-2</v>
      </c>
      <c r="W126" s="4">
        <f t="shared" si="29"/>
        <v>0.26304240000000001</v>
      </c>
      <c r="X126" s="4">
        <v>602</v>
      </c>
      <c r="Z126" s="17"/>
      <c r="AA126" s="9">
        <v>2.5142000000000001E-2</v>
      </c>
      <c r="AB126" s="10">
        <f t="shared" si="30"/>
        <v>0.63860680000000003</v>
      </c>
      <c r="AC126" s="9">
        <v>344</v>
      </c>
      <c r="AG126" s="2">
        <v>121</v>
      </c>
      <c r="AH126" s="2">
        <f t="shared" si="28"/>
        <v>2.1118483949131388</v>
      </c>
      <c r="AI126" s="2">
        <f t="shared" si="21"/>
        <v>67.273934273757575</v>
      </c>
      <c r="AJ126" s="3">
        <f t="shared" si="22"/>
        <v>67.273934273757604</v>
      </c>
      <c r="AK126" s="15"/>
    </row>
    <row r="127" spans="5:37" ht="17.399999999999999" x14ac:dyDescent="0.3">
      <c r="E127" s="14">
        <v>2750</v>
      </c>
      <c r="F127" s="14">
        <v>257.58999999999997</v>
      </c>
      <c r="G127" s="14">
        <f t="shared" si="23"/>
        <v>11.988782987232515</v>
      </c>
      <c r="H127" s="14">
        <v>-17.565000000000001</v>
      </c>
      <c r="I127" s="14">
        <v>11.148999999999999</v>
      </c>
      <c r="K127" s="30">
        <f t="shared" si="31"/>
        <v>150.33996321748469</v>
      </c>
      <c r="L127" s="30">
        <f t="shared" si="32"/>
        <v>147.09852486850846</v>
      </c>
      <c r="M127" s="30">
        <f t="shared" si="19"/>
        <v>79.014082123826213</v>
      </c>
      <c r="N127" s="30">
        <v>83</v>
      </c>
      <c r="O127" s="30">
        <f t="shared" si="33"/>
        <v>0.95197689305814714</v>
      </c>
      <c r="P127" s="49"/>
      <c r="Q127" s="63">
        <f t="shared" si="24"/>
        <v>9.5677920375233239</v>
      </c>
      <c r="R127" s="63">
        <f t="shared" si="25"/>
        <v>10</v>
      </c>
      <c r="S127" s="63">
        <f t="shared" si="26"/>
        <v>1.0451732187302596</v>
      </c>
      <c r="T127" s="64">
        <f t="shared" si="27"/>
        <v>49.876385020365987</v>
      </c>
      <c r="V127" s="4">
        <v>8.4209999999999997E-3</v>
      </c>
      <c r="W127" s="4">
        <f t="shared" si="29"/>
        <v>0.21389339999999998</v>
      </c>
      <c r="X127" s="4">
        <v>604</v>
      </c>
      <c r="Z127" s="17"/>
      <c r="AA127" s="9">
        <v>2.0403999999999999E-2</v>
      </c>
      <c r="AB127" s="10">
        <f t="shared" si="30"/>
        <v>0.51826159999999999</v>
      </c>
      <c r="AC127" s="9">
        <v>346</v>
      </c>
      <c r="AG127" s="2">
        <v>122</v>
      </c>
      <c r="AH127" s="2">
        <f t="shared" si="28"/>
        <v>2.1293016874330819</v>
      </c>
      <c r="AI127" s="2">
        <f t="shared" si="21"/>
        <v>67.796968386177838</v>
      </c>
      <c r="AJ127" s="3">
        <f t="shared" si="22"/>
        <v>67.796968386177852</v>
      </c>
      <c r="AK127" s="15"/>
    </row>
    <row r="128" spans="5:37" ht="17.399999999999999" x14ac:dyDescent="0.3">
      <c r="E128" s="14">
        <v>2750</v>
      </c>
      <c r="F128" s="14">
        <v>318.77999999999997</v>
      </c>
      <c r="G128" s="14">
        <f t="shared" si="23"/>
        <v>14.836694905353397</v>
      </c>
      <c r="H128" s="14">
        <v>-26.681000000000001</v>
      </c>
      <c r="I128" s="14">
        <v>9.8030000000000008</v>
      </c>
      <c r="K128" s="30">
        <f t="shared" si="31"/>
        <v>159.45596321748471</v>
      </c>
      <c r="L128" s="30">
        <f t="shared" si="32"/>
        <v>145.75252486850846</v>
      </c>
      <c r="M128" s="30">
        <f t="shared" si="19"/>
        <v>81.088882301096973</v>
      </c>
      <c r="N128" s="30">
        <v>83</v>
      </c>
      <c r="O128" s="30">
        <f t="shared" si="33"/>
        <v>0.97697448555538524</v>
      </c>
      <c r="P128" s="49"/>
      <c r="Q128" s="63">
        <f t="shared" si="24"/>
        <v>9.7927703699984665</v>
      </c>
      <c r="R128" s="63">
        <f t="shared" si="25"/>
        <v>10</v>
      </c>
      <c r="S128" s="63">
        <f t="shared" si="26"/>
        <v>1.0211614918120016</v>
      </c>
      <c r="T128" s="64">
        <f t="shared" si="27"/>
        <v>49.880219172484011</v>
      </c>
      <c r="V128" s="4">
        <v>6.9670000000000001E-3</v>
      </c>
      <c r="W128" s="4">
        <f t="shared" si="29"/>
        <v>0.1769618</v>
      </c>
      <c r="X128" s="4">
        <v>606</v>
      </c>
      <c r="Z128" s="17"/>
      <c r="AA128" s="9">
        <v>1.6191000000000001E-2</v>
      </c>
      <c r="AB128" s="10">
        <f t="shared" si="30"/>
        <v>0.41125139999999999</v>
      </c>
      <c r="AC128" s="9">
        <v>348</v>
      </c>
      <c r="AG128" s="2">
        <v>123</v>
      </c>
      <c r="AH128" s="2">
        <f t="shared" si="28"/>
        <v>2.1467549799530254</v>
      </c>
      <c r="AI128" s="2">
        <f t="shared" si="21"/>
        <v>68.311744836293997</v>
      </c>
      <c r="AJ128" s="3">
        <f t="shared" si="22"/>
        <v>68.311744836293997</v>
      </c>
      <c r="AK128" s="15"/>
    </row>
    <row r="129" spans="5:37" ht="17.399999999999999" x14ac:dyDescent="0.3">
      <c r="E129" s="14">
        <v>2750</v>
      </c>
      <c r="F129" s="14">
        <v>338.45</v>
      </c>
      <c r="G129" s="14">
        <f t="shared" si="23"/>
        <v>15.752178275666154</v>
      </c>
      <c r="H129" s="14">
        <v>-34.585999999999999</v>
      </c>
      <c r="I129" s="14">
        <v>9.9149999999999991</v>
      </c>
      <c r="K129" s="30">
        <f t="shared" si="31"/>
        <v>167.36096321748471</v>
      </c>
      <c r="L129" s="30">
        <f t="shared" si="32"/>
        <v>145.86452486850845</v>
      </c>
      <c r="M129" s="30">
        <f t="shared" si="19"/>
        <v>82.277025916379188</v>
      </c>
      <c r="N129" s="30">
        <v>83</v>
      </c>
      <c r="O129" s="30">
        <f t="shared" si="33"/>
        <v>0.99128946887203839</v>
      </c>
      <c r="P129" s="49"/>
      <c r="Q129" s="63">
        <f t="shared" si="24"/>
        <v>9.9216052198483453</v>
      </c>
      <c r="R129" s="63">
        <f t="shared" si="25"/>
        <v>10</v>
      </c>
      <c r="S129" s="63">
        <f t="shared" si="26"/>
        <v>1.0079014210316315</v>
      </c>
      <c r="T129" s="64">
        <f t="shared" si="27"/>
        <v>49.881130445553779</v>
      </c>
      <c r="V129" s="4">
        <v>8.5170000000000003E-3</v>
      </c>
      <c r="W129" s="4">
        <f t="shared" si="29"/>
        <v>0.21633179999999999</v>
      </c>
      <c r="X129" s="4">
        <v>608</v>
      </c>
      <c r="Z129" s="17"/>
      <c r="AA129" s="9">
        <v>1.2501999999999999E-2</v>
      </c>
      <c r="AB129" s="10">
        <f t="shared" si="30"/>
        <v>0.31755079999999997</v>
      </c>
      <c r="AC129" s="9">
        <v>350</v>
      </c>
      <c r="AG129" s="2">
        <v>124</v>
      </c>
      <c r="AH129" s="2">
        <f t="shared" si="28"/>
        <v>2.1642082724729685</v>
      </c>
      <c r="AI129" s="2">
        <f t="shared" si="21"/>
        <v>68.818197669730978</v>
      </c>
      <c r="AJ129" s="3">
        <f t="shared" si="22"/>
        <v>68.818197669731006</v>
      </c>
      <c r="AK129" s="15"/>
    </row>
    <row r="130" spans="5:37" ht="17.399999999999999" x14ac:dyDescent="0.3">
      <c r="E130" s="14">
        <v>2750</v>
      </c>
      <c r="F130" s="14">
        <v>367.87</v>
      </c>
      <c r="G130" s="14">
        <f t="shared" si="23"/>
        <v>17.12144725149744</v>
      </c>
      <c r="H130" s="14">
        <v>-43.784999999999997</v>
      </c>
      <c r="I130" s="14">
        <v>9.9489999999999998</v>
      </c>
      <c r="K130" s="30">
        <f t="shared" si="31"/>
        <v>176.55996321748469</v>
      </c>
      <c r="L130" s="30">
        <f t="shared" si="32"/>
        <v>145.89852486850847</v>
      </c>
      <c r="M130" s="30">
        <f t="shared" si="19"/>
        <v>82.946460439164198</v>
      </c>
      <c r="N130" s="30">
        <v>83</v>
      </c>
      <c r="O130" s="30">
        <f t="shared" si="33"/>
        <v>0.99935494505017108</v>
      </c>
      <c r="P130" s="49"/>
      <c r="Q130" s="63">
        <f t="shared" si="24"/>
        <v>9.9941945054515386</v>
      </c>
      <c r="R130" s="63">
        <f t="shared" si="25"/>
        <v>10</v>
      </c>
      <c r="S130" s="63">
        <f t="shared" si="26"/>
        <v>1.0005808866882964</v>
      </c>
      <c r="T130" s="64">
        <f t="shared" si="27"/>
        <v>49.881275850852802</v>
      </c>
      <c r="V130" s="4">
        <v>7.8289999999999992E-3</v>
      </c>
      <c r="W130" s="4">
        <f t="shared" si="29"/>
        <v>0.19885659999999997</v>
      </c>
      <c r="X130" s="4">
        <v>610</v>
      </c>
      <c r="Z130" s="17"/>
      <c r="AA130" s="9">
        <v>9.3369999999999998E-3</v>
      </c>
      <c r="AB130" s="10">
        <f t="shared" si="30"/>
        <v>0.23715979999999998</v>
      </c>
      <c r="AC130" s="9">
        <v>352</v>
      </c>
      <c r="AG130" s="2">
        <v>125</v>
      </c>
      <c r="AH130" s="2">
        <f t="shared" si="28"/>
        <v>2.1816615649929116</v>
      </c>
      <c r="AI130" s="2">
        <f t="shared" si="21"/>
        <v>69.316264576351131</v>
      </c>
      <c r="AJ130" s="3">
        <f t="shared" si="22"/>
        <v>69.316264576351131</v>
      </c>
      <c r="AK130" s="15"/>
    </row>
    <row r="131" spans="5:37" ht="17.399999999999999" x14ac:dyDescent="0.3">
      <c r="E131" s="14">
        <v>2750</v>
      </c>
      <c r="F131" s="14">
        <v>395.56</v>
      </c>
      <c r="G131" s="14">
        <f t="shared" si="23"/>
        <v>18.410198371170054</v>
      </c>
      <c r="H131" s="14">
        <v>-49.14</v>
      </c>
      <c r="I131" s="14">
        <v>10.016</v>
      </c>
      <c r="K131" s="30">
        <f t="shared" si="31"/>
        <v>181.91496321748468</v>
      </c>
      <c r="L131" s="30">
        <f t="shared" si="32"/>
        <v>145.96552486850845</v>
      </c>
      <c r="M131" s="30">
        <f t="shared" si="19"/>
        <v>82.983409442315221</v>
      </c>
      <c r="N131" s="30">
        <v>83</v>
      </c>
      <c r="O131" s="30">
        <f t="shared" si="33"/>
        <v>0.99980011376283395</v>
      </c>
      <c r="P131" s="49"/>
      <c r="Q131" s="63">
        <f t="shared" si="24"/>
        <v>9.9982010238655032</v>
      </c>
      <c r="R131" s="63">
        <f t="shared" si="25"/>
        <v>10</v>
      </c>
      <c r="S131" s="63">
        <f t="shared" si="26"/>
        <v>1.0001799299824241</v>
      </c>
      <c r="T131" s="64">
        <f t="shared" si="27"/>
        <v>49.881276561838874</v>
      </c>
      <c r="V131" s="4">
        <v>7.2639999999999996E-3</v>
      </c>
      <c r="W131" s="4">
        <f t="shared" si="29"/>
        <v>0.18450559999999999</v>
      </c>
      <c r="X131" s="4">
        <v>612</v>
      </c>
      <c r="Z131" s="17"/>
      <c r="AA131" s="9">
        <v>6.6969999999999998E-3</v>
      </c>
      <c r="AB131" s="10">
        <f t="shared" si="30"/>
        <v>0.1701038</v>
      </c>
      <c r="AC131" s="9">
        <v>354</v>
      </c>
      <c r="AG131" s="2">
        <v>126</v>
      </c>
      <c r="AH131" s="2">
        <f t="shared" si="28"/>
        <v>2.1991148575128552</v>
      </c>
      <c r="AI131" s="2">
        <f t="shared" si="21"/>
        <v>69.805886784672381</v>
      </c>
      <c r="AJ131" s="3">
        <f t="shared" si="22"/>
        <v>69.805886784672396</v>
      </c>
      <c r="AK131" s="15"/>
    </row>
    <row r="132" spans="5:37" ht="17.399999999999999" x14ac:dyDescent="0.3">
      <c r="E132" s="14">
        <v>2750</v>
      </c>
      <c r="F132" s="14">
        <v>439.68</v>
      </c>
      <c r="G132" s="14">
        <f t="shared" si="23"/>
        <v>20.463636413783117</v>
      </c>
      <c r="H132" s="14">
        <v>-49.930999999999997</v>
      </c>
      <c r="I132" s="14">
        <v>10.035</v>
      </c>
      <c r="K132" s="30">
        <f t="shared" si="31"/>
        <v>182.70596321748468</v>
      </c>
      <c r="L132" s="30">
        <f t="shared" si="32"/>
        <v>145.98452486850846</v>
      </c>
      <c r="M132" s="30">
        <f t="shared" si="19"/>
        <v>82.966872572759542</v>
      </c>
      <c r="N132" s="30">
        <v>83</v>
      </c>
      <c r="O132" s="30">
        <f t="shared" si="33"/>
        <v>0.99960087437059686</v>
      </c>
      <c r="P132" s="49"/>
      <c r="Q132" s="63">
        <f t="shared" si="24"/>
        <v>9.9964078693353695</v>
      </c>
      <c r="R132" s="63">
        <f t="shared" si="25"/>
        <v>10</v>
      </c>
      <c r="S132" s="63">
        <f t="shared" si="26"/>
        <v>1.0003593421468575</v>
      </c>
      <c r="T132" s="64">
        <f t="shared" si="27"/>
        <v>49.881276336370121</v>
      </c>
      <c r="V132" s="4">
        <v>6.8219999999999999E-3</v>
      </c>
      <c r="W132" s="4">
        <f t="shared" si="29"/>
        <v>0.17327879999999998</v>
      </c>
      <c r="X132" s="4">
        <v>614</v>
      </c>
      <c r="Z132" s="17"/>
      <c r="AA132" s="9">
        <v>4.7130000000000002E-3</v>
      </c>
      <c r="AB132" s="10">
        <f t="shared" si="30"/>
        <v>0.1197102</v>
      </c>
      <c r="AC132" s="9">
        <v>356</v>
      </c>
      <c r="AG132" s="2">
        <v>127</v>
      </c>
      <c r="AH132" s="2">
        <f t="shared" si="28"/>
        <v>2.2165681500327987</v>
      </c>
      <c r="AI132" s="2">
        <f t="shared" si="21"/>
        <v>70.287008955109201</v>
      </c>
      <c r="AJ132" s="3">
        <f t="shared" si="22"/>
        <v>70.287008955109201</v>
      </c>
      <c r="AK132" s="15"/>
    </row>
    <row r="133" spans="5:37" ht="17.399999999999999" x14ac:dyDescent="0.3">
      <c r="E133" s="14">
        <v>3000</v>
      </c>
      <c r="F133" s="14">
        <v>-27.46</v>
      </c>
      <c r="G133" s="14">
        <f t="shared" si="23"/>
        <v>-1.2780464335937145</v>
      </c>
      <c r="H133" s="14">
        <v>1.1890000000000001</v>
      </c>
      <c r="I133" s="14">
        <v>-1.0999999999999999E-2</v>
      </c>
      <c r="K133" s="30">
        <f t="shared" ref="K133:K164" si="34">180-($Y$6+H133)</f>
        <v>131.5859632174847</v>
      </c>
      <c r="L133" s="30">
        <f t="shared" ref="L133:L164" si="35">IF(180+$AD$5+I133&gt;180,180,180+$AD$5+I133)</f>
        <v>135.93852486850847</v>
      </c>
      <c r="M133" s="30">
        <f t="shared" ref="M133:M150" si="36">$C$6*(SQRT((1+(1/$C$9))^2-($C$10/$C$9)^2)-COS(K133*PI()/180)-(1/$C$9)*SQRT(1-($C$9*SIN(K133*PI()/180)-$C$10)^2))</f>
        <v>72.383161736574692</v>
      </c>
      <c r="N133" s="30">
        <v>83</v>
      </c>
      <c r="O133" s="30">
        <f t="shared" ref="O133:O164" si="37">M133/N133</f>
        <v>0.87208628598282767</v>
      </c>
      <c r="P133" s="49"/>
      <c r="Q133" s="63">
        <f t="shared" si="24"/>
        <v>8.8487765738454485</v>
      </c>
      <c r="R133" s="63">
        <f t="shared" si="25"/>
        <v>10</v>
      </c>
      <c r="S133" s="63">
        <f t="shared" si="26"/>
        <v>1.1300997280863947</v>
      </c>
      <c r="T133" s="64">
        <f t="shared" si="27"/>
        <v>49.838596537464056</v>
      </c>
      <c r="V133" s="4">
        <v>6.5729999999999998E-3</v>
      </c>
      <c r="W133" s="4">
        <f t="shared" si="29"/>
        <v>0.1669542</v>
      </c>
      <c r="X133" s="4">
        <v>616</v>
      </c>
      <c r="Z133" s="17"/>
      <c r="AA133" s="9">
        <v>3.823E-3</v>
      </c>
      <c r="AB133" s="10">
        <f t="shared" si="30"/>
        <v>9.7104200000000002E-2</v>
      </c>
      <c r="AC133" s="9">
        <v>358</v>
      </c>
      <c r="AG133" s="2">
        <v>128</v>
      </c>
      <c r="AH133" s="2">
        <f t="shared" si="28"/>
        <v>2.2340214425527418</v>
      </c>
      <c r="AI133" s="2">
        <f t="shared" ref="AI133:AI196" si="38">$C$6*(SQRT((1+(1/$C$9))^2-($C$10/$C$9)^2)-COS(AH133)-(1/$C$9)*SQRT(1-($C$9*SIN(AH133)-$C$10)^2))</f>
        <v>70.759579072268096</v>
      </c>
      <c r="AJ133" s="3">
        <f t="shared" ref="AJ133:AJ196" si="39">$C$6*((1-COS(AH133))+(1/$C$9)*(1-SQRT(1-$C$9^2*SIN(AH133)^2)))</f>
        <v>70.75957907226811</v>
      </c>
      <c r="AK133" s="15"/>
    </row>
    <row r="134" spans="5:37" ht="17.399999999999999" x14ac:dyDescent="0.3">
      <c r="E134" s="14">
        <v>3000</v>
      </c>
      <c r="F134" s="14">
        <v>-3.78</v>
      </c>
      <c r="G134" s="14">
        <f t="shared" ref="G134:G186" si="40">2*PI()*F134/(0.0027*0.5)*10^-5</f>
        <v>-0.17592918860102841</v>
      </c>
      <c r="H134" s="14">
        <v>1.1739999999999999</v>
      </c>
      <c r="I134" s="14">
        <v>-3.6999999999999998E-2</v>
      </c>
      <c r="K134" s="30">
        <f t="shared" si="34"/>
        <v>131.60096321748469</v>
      </c>
      <c r="L134" s="30">
        <f t="shared" si="35"/>
        <v>135.91252486850846</v>
      </c>
      <c r="M134" s="30">
        <f t="shared" si="36"/>
        <v>72.389718059313992</v>
      </c>
      <c r="N134" s="30">
        <v>83</v>
      </c>
      <c r="O134" s="30">
        <f t="shared" si="37"/>
        <v>0.87216527782306019</v>
      </c>
      <c r="P134" s="49"/>
      <c r="Q134" s="63">
        <f t="shared" ref="Q134:Q186" si="41">(PI()/4*$C$12^2*M134+$C$15)/$C$15</f>
        <v>8.8494875004075411</v>
      </c>
      <c r="R134" s="63">
        <f t="shared" ref="R134:R186" si="42">(PI()/4*$C$12^2*N134+$C$15)/$C$15</f>
        <v>10</v>
      </c>
      <c r="S134" s="63">
        <f t="shared" ref="S134:S186" si="43">R134/Q134</f>
        <v>1.1300089411437075</v>
      </c>
      <c r="T134" s="64">
        <f t="shared" ref="T134:T186" si="44">(1-(1/R134^0.3)*(1+(R134^1.3)/(9.3*(Q134-1))*(1-1.3*((R134/Q134)^0.3)+0.3*((R134/Q134)^1.3))))*100</f>
        <v>49.838658308390272</v>
      </c>
      <c r="V134" s="4">
        <v>6.548E-3</v>
      </c>
      <c r="W134" s="4">
        <f t="shared" si="29"/>
        <v>0.1663192</v>
      </c>
      <c r="X134" s="4">
        <v>618</v>
      </c>
      <c r="Z134" s="17"/>
      <c r="AA134" s="9">
        <v>2.9329999999999998E-3</v>
      </c>
      <c r="AB134" s="10">
        <f t="shared" si="30"/>
        <v>7.4498199999999987E-2</v>
      </c>
      <c r="AC134" s="9">
        <v>360</v>
      </c>
      <c r="AG134" s="2">
        <v>129</v>
      </c>
      <c r="AH134" s="2">
        <f t="shared" ref="AH134:AH197" si="45">AG134*PI()/180</f>
        <v>2.2514747350726849</v>
      </c>
      <c r="AI134" s="2">
        <f t="shared" si="38"/>
        <v>71.223548336526136</v>
      </c>
      <c r="AJ134" s="3">
        <f t="shared" si="39"/>
        <v>71.223548336526136</v>
      </c>
      <c r="AK134" s="15"/>
    </row>
    <row r="135" spans="5:37" ht="17.399999999999999" x14ac:dyDescent="0.3">
      <c r="E135" s="14">
        <v>3000</v>
      </c>
      <c r="F135" s="14">
        <v>12.15</v>
      </c>
      <c r="G135" s="14">
        <f t="shared" si="40"/>
        <v>0.56548667764616278</v>
      </c>
      <c r="H135" s="14">
        <v>1.163</v>
      </c>
      <c r="I135" s="14">
        <v>-4.1000000000000002E-2</v>
      </c>
      <c r="K135" s="30">
        <f t="shared" si="34"/>
        <v>131.61196321748469</v>
      </c>
      <c r="L135" s="30">
        <f t="shared" si="35"/>
        <v>135.90852486850847</v>
      </c>
      <c r="M135" s="30">
        <f t="shared" si="36"/>
        <v>72.394524777814965</v>
      </c>
      <c r="N135" s="30">
        <v>83</v>
      </c>
      <c r="O135" s="30">
        <f t="shared" si="37"/>
        <v>0.87222319009415616</v>
      </c>
      <c r="P135" s="49"/>
      <c r="Q135" s="63">
        <f t="shared" si="41"/>
        <v>8.8500087108474048</v>
      </c>
      <c r="R135" s="63">
        <f t="shared" si="42"/>
        <v>10</v>
      </c>
      <c r="S135" s="63">
        <f t="shared" si="43"/>
        <v>1.1299423906490689</v>
      </c>
      <c r="T135" s="64">
        <f t="shared" si="44"/>
        <v>49.838703558653144</v>
      </c>
      <c r="V135" s="4">
        <v>6.5279999999999999E-3</v>
      </c>
      <c r="W135" s="4">
        <f t="shared" si="29"/>
        <v>0.16581119999999999</v>
      </c>
      <c r="X135" s="4">
        <v>620</v>
      </c>
      <c r="Z135" s="17"/>
      <c r="AA135" s="9">
        <v>2.0430000000000001E-3</v>
      </c>
      <c r="AB135" s="10">
        <f t="shared" si="30"/>
        <v>5.1892199999999999E-2</v>
      </c>
      <c r="AC135" s="9">
        <v>362</v>
      </c>
      <c r="AG135" s="2">
        <v>130</v>
      </c>
      <c r="AH135" s="2">
        <f t="shared" si="45"/>
        <v>2.2689280275926285</v>
      </c>
      <c r="AI135" s="2">
        <f t="shared" si="38"/>
        <v>71.678871055111642</v>
      </c>
      <c r="AJ135" s="3">
        <f t="shared" si="39"/>
        <v>71.678871055111642</v>
      </c>
      <c r="AK135" s="15"/>
    </row>
    <row r="136" spans="5:37" ht="17.399999999999999" x14ac:dyDescent="0.3">
      <c r="E136" s="14">
        <v>3000</v>
      </c>
      <c r="F136" s="14">
        <v>22.96</v>
      </c>
      <c r="G136" s="14">
        <f t="shared" si="40"/>
        <v>1.0686069233543949</v>
      </c>
      <c r="H136" s="14">
        <v>1.1890000000000001</v>
      </c>
      <c r="I136" s="14">
        <v>-4.4999999999999998E-2</v>
      </c>
      <c r="K136" s="30">
        <f t="shared" si="34"/>
        <v>131.5859632174847</v>
      </c>
      <c r="L136" s="30">
        <f t="shared" si="35"/>
        <v>135.90452486850847</v>
      </c>
      <c r="M136" s="30">
        <f t="shared" si="36"/>
        <v>72.383161736574692</v>
      </c>
      <c r="N136" s="30">
        <v>83</v>
      </c>
      <c r="O136" s="30">
        <f t="shared" si="37"/>
        <v>0.87208628598282767</v>
      </c>
      <c r="P136" s="49"/>
      <c r="Q136" s="63">
        <f t="shared" si="41"/>
        <v>8.8487765738454485</v>
      </c>
      <c r="R136" s="63">
        <f t="shared" si="42"/>
        <v>10</v>
      </c>
      <c r="S136" s="63">
        <f t="shared" si="43"/>
        <v>1.1300997280863947</v>
      </c>
      <c r="T136" s="64">
        <f t="shared" si="44"/>
        <v>49.838596537464056</v>
      </c>
      <c r="V136" s="4">
        <v>6.5129999999999997E-3</v>
      </c>
      <c r="W136" s="4">
        <f t="shared" si="29"/>
        <v>0.16543019999999997</v>
      </c>
      <c r="X136" s="4">
        <v>622</v>
      </c>
      <c r="Z136" s="17"/>
      <c r="AA136" s="9">
        <v>1.243E-3</v>
      </c>
      <c r="AB136" s="10">
        <f t="shared" si="30"/>
        <v>3.1572199999999995E-2</v>
      </c>
      <c r="AC136" s="9">
        <v>364</v>
      </c>
      <c r="AG136" s="2">
        <v>131</v>
      </c>
      <c r="AH136" s="2">
        <f t="shared" si="45"/>
        <v>2.286381320112572</v>
      </c>
      <c r="AI136" s="2">
        <f t="shared" si="38"/>
        <v>72.125504532901232</v>
      </c>
      <c r="AJ136" s="3">
        <f t="shared" si="39"/>
        <v>72.125504532901232</v>
      </c>
      <c r="AK136" s="15"/>
    </row>
    <row r="137" spans="5:37" ht="17.399999999999999" x14ac:dyDescent="0.3">
      <c r="E137" s="14">
        <v>3000</v>
      </c>
      <c r="F137" s="14">
        <v>40.65</v>
      </c>
      <c r="G137" s="14">
        <f t="shared" si="40"/>
        <v>1.8919369091618532</v>
      </c>
      <c r="H137" s="14">
        <v>1.403</v>
      </c>
      <c r="I137" s="14">
        <v>42.161000000000001</v>
      </c>
      <c r="K137" s="30">
        <f t="shared" si="34"/>
        <v>131.3719632174847</v>
      </c>
      <c r="L137" s="30">
        <f t="shared" si="35"/>
        <v>178.11052486850846</v>
      </c>
      <c r="M137" s="30">
        <f t="shared" si="36"/>
        <v>72.289410492390289</v>
      </c>
      <c r="N137" s="30">
        <v>83</v>
      </c>
      <c r="O137" s="30">
        <f t="shared" si="37"/>
        <v>0.8709567529203649</v>
      </c>
      <c r="P137" s="49"/>
      <c r="Q137" s="63">
        <f t="shared" si="41"/>
        <v>8.8386107762832822</v>
      </c>
      <c r="R137" s="63">
        <f t="shared" si="42"/>
        <v>10</v>
      </c>
      <c r="S137" s="63">
        <f t="shared" si="43"/>
        <v>1.1313995211592622</v>
      </c>
      <c r="T137" s="64">
        <f t="shared" si="44"/>
        <v>49.837706928035949</v>
      </c>
      <c r="V137" s="4">
        <v>6.5030000000000001E-3</v>
      </c>
      <c r="W137" s="4">
        <f t="shared" si="29"/>
        <v>0.1651762</v>
      </c>
      <c r="X137" s="4">
        <v>624</v>
      </c>
      <c r="Z137" s="17"/>
      <c r="AA137" s="9">
        <v>8.1599999999999999E-4</v>
      </c>
      <c r="AB137" s="10">
        <f t="shared" si="30"/>
        <v>2.0726399999999999E-2</v>
      </c>
      <c r="AC137" s="9">
        <v>366</v>
      </c>
      <c r="AG137" s="2">
        <v>132</v>
      </c>
      <c r="AH137" s="2">
        <f t="shared" si="45"/>
        <v>2.3038346126325151</v>
      </c>
      <c r="AI137" s="2">
        <f t="shared" si="38"/>
        <v>72.563408963138187</v>
      </c>
      <c r="AJ137" s="3">
        <f t="shared" si="39"/>
        <v>72.563408963138201</v>
      </c>
      <c r="AK137" s="15"/>
    </row>
    <row r="138" spans="5:37" ht="17.399999999999999" x14ac:dyDescent="0.3">
      <c r="E138" s="14">
        <v>3000</v>
      </c>
      <c r="F138" s="14">
        <v>67.319999999999993</v>
      </c>
      <c r="G138" s="14">
        <f t="shared" si="40"/>
        <v>3.1332150731802204</v>
      </c>
      <c r="H138" s="14">
        <v>1.4850000000000001</v>
      </c>
      <c r="I138" s="14">
        <v>50.107999999999997</v>
      </c>
      <c r="K138" s="30">
        <f t="shared" si="34"/>
        <v>131.28996321748468</v>
      </c>
      <c r="L138" s="30">
        <f t="shared" si="35"/>
        <v>180</v>
      </c>
      <c r="M138" s="30">
        <f t="shared" si="36"/>
        <v>72.253380989088157</v>
      </c>
      <c r="N138" s="30">
        <v>83</v>
      </c>
      <c r="O138" s="30">
        <f t="shared" si="37"/>
        <v>0.87052266251913446</v>
      </c>
      <c r="P138" s="49"/>
      <c r="Q138" s="63">
        <f t="shared" si="41"/>
        <v>8.8347039626722079</v>
      </c>
      <c r="R138" s="63">
        <f t="shared" si="42"/>
        <v>10</v>
      </c>
      <c r="S138" s="63">
        <f t="shared" si="43"/>
        <v>1.1318998397967064</v>
      </c>
      <c r="T138" s="64">
        <f t="shared" si="44"/>
        <v>49.83736188584691</v>
      </c>
      <c r="V138" s="4">
        <v>0</v>
      </c>
      <c r="W138" s="4">
        <f t="shared" si="29"/>
        <v>0</v>
      </c>
      <c r="X138" s="4">
        <v>626</v>
      </c>
      <c r="Z138" s="17"/>
      <c r="AA138" s="9">
        <v>3.8999999999999999E-4</v>
      </c>
      <c r="AB138" s="10">
        <f t="shared" si="30"/>
        <v>9.9059999999999999E-3</v>
      </c>
      <c r="AC138" s="9">
        <v>368</v>
      </c>
      <c r="AG138" s="2">
        <v>133</v>
      </c>
      <c r="AH138" s="2">
        <f t="shared" si="45"/>
        <v>2.3212879051524582</v>
      </c>
      <c r="AI138" s="2">
        <f t="shared" si="38"/>
        <v>72.992547318270596</v>
      </c>
      <c r="AJ138" s="3">
        <f t="shared" si="39"/>
        <v>72.992547318270624</v>
      </c>
      <c r="AK138" s="15"/>
    </row>
    <row r="139" spans="5:37" ht="17.399999999999999" x14ac:dyDescent="0.3">
      <c r="E139" s="14">
        <v>3000</v>
      </c>
      <c r="F139" s="14">
        <v>84.69</v>
      </c>
      <c r="G139" s="14">
        <f t="shared" si="40"/>
        <v>3.9416515827039942</v>
      </c>
      <c r="H139" s="14">
        <v>1.496</v>
      </c>
      <c r="I139" s="14">
        <v>50.179000000000002</v>
      </c>
      <c r="K139" s="30">
        <f t="shared" si="34"/>
        <v>131.27896321748469</v>
      </c>
      <c r="L139" s="30">
        <f t="shared" si="35"/>
        <v>180</v>
      </c>
      <c r="M139" s="30">
        <f t="shared" si="36"/>
        <v>72.248543291920512</v>
      </c>
      <c r="N139" s="30">
        <v>83</v>
      </c>
      <c r="O139" s="30">
        <f t="shared" si="37"/>
        <v>0.87046437701109047</v>
      </c>
      <c r="P139" s="49"/>
      <c r="Q139" s="63">
        <f t="shared" si="41"/>
        <v>8.8341793930998129</v>
      </c>
      <c r="R139" s="63">
        <f t="shared" si="42"/>
        <v>10</v>
      </c>
      <c r="S139" s="63">
        <f t="shared" si="43"/>
        <v>1.1319670514966884</v>
      </c>
      <c r="T139" s="64">
        <f t="shared" si="44"/>
        <v>49.837315422907757</v>
      </c>
      <c r="Z139" s="17"/>
      <c r="AA139" s="9">
        <v>0</v>
      </c>
      <c r="AB139" s="10">
        <f t="shared" ref="AB139" si="46">AA139*25.4</f>
        <v>0</v>
      </c>
      <c r="AC139" s="9">
        <v>370</v>
      </c>
      <c r="AG139" s="2">
        <v>134</v>
      </c>
      <c r="AH139" s="2">
        <f t="shared" si="45"/>
        <v>2.3387411976724013</v>
      </c>
      <c r="AI139" s="2">
        <f t="shared" si="38"/>
        <v>73.41288524109882</v>
      </c>
      <c r="AJ139" s="3">
        <f t="shared" si="39"/>
        <v>73.41288524109882</v>
      </c>
      <c r="AK139" s="15"/>
    </row>
    <row r="140" spans="5:37" ht="17.399999999999999" x14ac:dyDescent="0.3">
      <c r="E140" s="14">
        <v>3000</v>
      </c>
      <c r="F140" s="14">
        <v>109.64</v>
      </c>
      <c r="G140" s="14">
        <f t="shared" si="40"/>
        <v>5.1028773116975552</v>
      </c>
      <c r="H140" s="14">
        <v>1.462</v>
      </c>
      <c r="I140" s="14">
        <v>50.164000000000001</v>
      </c>
      <c r="K140" s="30">
        <f t="shared" si="34"/>
        <v>131.31296321748471</v>
      </c>
      <c r="L140" s="30">
        <f t="shared" si="35"/>
        <v>180</v>
      </c>
      <c r="M140" s="30">
        <f t="shared" si="36"/>
        <v>72.26349275656122</v>
      </c>
      <c r="N140" s="30">
        <v>83</v>
      </c>
      <c r="O140" s="30">
        <f t="shared" si="37"/>
        <v>0.87064449104290631</v>
      </c>
      <c r="P140" s="49"/>
      <c r="Q140" s="63">
        <f t="shared" si="41"/>
        <v>8.835800419386155</v>
      </c>
      <c r="R140" s="63">
        <f t="shared" si="42"/>
        <v>10</v>
      </c>
      <c r="S140" s="63">
        <f t="shared" si="43"/>
        <v>1.131759379496569</v>
      </c>
      <c r="T140" s="64">
        <f t="shared" si="44"/>
        <v>49.83745890029423</v>
      </c>
      <c r="AG140" s="2">
        <v>135</v>
      </c>
      <c r="AH140" s="2">
        <f t="shared" si="45"/>
        <v>2.3561944901923448</v>
      </c>
      <c r="AI140" s="2">
        <f t="shared" si="38"/>
        <v>73.824390936414574</v>
      </c>
      <c r="AJ140" s="3">
        <f t="shared" si="39"/>
        <v>73.824390936414574</v>
      </c>
      <c r="AK140" s="15"/>
    </row>
    <row r="141" spans="5:37" ht="17.399999999999999" x14ac:dyDescent="0.3">
      <c r="E141" s="14">
        <v>3000</v>
      </c>
      <c r="F141" s="14">
        <v>163.19</v>
      </c>
      <c r="G141" s="14">
        <f t="shared" si="40"/>
        <v>7.5952074835454573</v>
      </c>
      <c r="H141" s="14">
        <v>-3.2770000000000001</v>
      </c>
      <c r="I141" s="14">
        <v>25.091000000000001</v>
      </c>
      <c r="K141" s="30">
        <f t="shared" si="34"/>
        <v>136.05196321748468</v>
      </c>
      <c r="L141" s="30">
        <f t="shared" si="35"/>
        <v>161.04052486850847</v>
      </c>
      <c r="M141" s="30">
        <f t="shared" si="36"/>
        <v>74.24771503119446</v>
      </c>
      <c r="N141" s="30">
        <v>83</v>
      </c>
      <c r="O141" s="30">
        <f t="shared" si="37"/>
        <v>0.89455078350836703</v>
      </c>
      <c r="P141" s="49"/>
      <c r="Q141" s="63">
        <f t="shared" si="41"/>
        <v>9.0509570515753026</v>
      </c>
      <c r="R141" s="63">
        <f t="shared" si="42"/>
        <v>10</v>
      </c>
      <c r="S141" s="63">
        <f t="shared" si="43"/>
        <v>1.1048555354993668</v>
      </c>
      <c r="T141" s="64">
        <f t="shared" si="44"/>
        <v>49.853956351642104</v>
      </c>
      <c r="AG141" s="2">
        <v>136</v>
      </c>
      <c r="AH141" s="2">
        <f t="shared" si="45"/>
        <v>2.3736477827122884</v>
      </c>
      <c r="AI141" s="2">
        <f t="shared" si="38"/>
        <v>74.227035063305181</v>
      </c>
      <c r="AJ141" s="3">
        <f t="shared" si="39"/>
        <v>74.227035063305209</v>
      </c>
      <c r="AK141" s="15"/>
    </row>
    <row r="142" spans="5:37" ht="17.399999999999999" x14ac:dyDescent="0.3">
      <c r="E142" s="14">
        <v>3000</v>
      </c>
      <c r="F142" s="14">
        <v>163.5</v>
      </c>
      <c r="G142" s="14">
        <f t="shared" si="40"/>
        <v>7.6096355386952768</v>
      </c>
      <c r="H142" s="14">
        <v>-3.2549999999999999</v>
      </c>
      <c r="I142" s="14">
        <v>25.073</v>
      </c>
      <c r="K142" s="30">
        <f t="shared" si="34"/>
        <v>136.02996321748469</v>
      </c>
      <c r="L142" s="30">
        <f t="shared" si="35"/>
        <v>161.02252486850847</v>
      </c>
      <c r="M142" s="30">
        <f t="shared" si="36"/>
        <v>74.238962550740851</v>
      </c>
      <c r="N142" s="30">
        <v>83</v>
      </c>
      <c r="O142" s="30">
        <f t="shared" si="37"/>
        <v>0.89444533193663678</v>
      </c>
      <c r="P142" s="49"/>
      <c r="Q142" s="63">
        <f t="shared" si="41"/>
        <v>9.0500079874297299</v>
      </c>
      <c r="R142" s="63">
        <f t="shared" si="42"/>
        <v>10</v>
      </c>
      <c r="S142" s="63">
        <f t="shared" si="43"/>
        <v>1.1049714004550923</v>
      </c>
      <c r="T142" s="64">
        <f t="shared" si="44"/>
        <v>49.8538940781051</v>
      </c>
      <c r="AG142" s="2">
        <v>137</v>
      </c>
      <c r="AH142" s="2">
        <f t="shared" si="45"/>
        <v>2.3911010752322315</v>
      </c>
      <c r="AI142" s="2">
        <f t="shared" si="38"/>
        <v>74.62079062828829</v>
      </c>
      <c r="AJ142" s="3">
        <f t="shared" si="39"/>
        <v>74.620790628288304</v>
      </c>
      <c r="AK142" s="15"/>
    </row>
    <row r="143" spans="5:37" ht="17.399999999999999" x14ac:dyDescent="0.3">
      <c r="E143" s="14">
        <v>3000</v>
      </c>
      <c r="F143" s="14">
        <v>163.79</v>
      </c>
      <c r="G143" s="14">
        <f t="shared" si="40"/>
        <v>7.6231327515773657</v>
      </c>
      <c r="H143" s="14">
        <v>-3.7989999999999999</v>
      </c>
      <c r="I143" s="14">
        <v>24.593</v>
      </c>
      <c r="K143" s="30">
        <f t="shared" si="34"/>
        <v>136.5739632174847</v>
      </c>
      <c r="L143" s="30">
        <f t="shared" si="35"/>
        <v>160.54252486850845</v>
      </c>
      <c r="M143" s="30">
        <f t="shared" si="36"/>
        <v>74.454124669607367</v>
      </c>
      <c r="N143" s="30">
        <v>83</v>
      </c>
      <c r="O143" s="30">
        <f t="shared" si="37"/>
        <v>0.89703764662177554</v>
      </c>
      <c r="P143" s="49"/>
      <c r="Q143" s="63">
        <f t="shared" si="41"/>
        <v>9.0733388195959783</v>
      </c>
      <c r="R143" s="63">
        <f t="shared" si="42"/>
        <v>10</v>
      </c>
      <c r="S143" s="63">
        <f t="shared" si="43"/>
        <v>1.1021301197749478</v>
      </c>
      <c r="T143" s="64">
        <f t="shared" si="44"/>
        <v>49.855399604367094</v>
      </c>
      <c r="AG143" s="2">
        <v>138</v>
      </c>
      <c r="AH143" s="2">
        <f t="shared" si="45"/>
        <v>2.4085543677521746</v>
      </c>
      <c r="AI143" s="2">
        <f t="shared" si="38"/>
        <v>75.005632879433705</v>
      </c>
      <c r="AJ143" s="3">
        <f t="shared" si="39"/>
        <v>75.005632879433733</v>
      </c>
      <c r="AK143" s="15"/>
    </row>
    <row r="144" spans="5:37" ht="17.399999999999999" x14ac:dyDescent="0.3">
      <c r="E144" s="14">
        <v>3000</v>
      </c>
      <c r="F144" s="14">
        <v>237.69</v>
      </c>
      <c r="G144" s="14">
        <f t="shared" si="40"/>
        <v>11.062594930840858</v>
      </c>
      <c r="H144" s="14">
        <v>-21.135000000000002</v>
      </c>
      <c r="I144" s="14">
        <v>10.028</v>
      </c>
      <c r="K144" s="30">
        <f t="shared" si="34"/>
        <v>153.90996321748469</v>
      </c>
      <c r="L144" s="30">
        <f t="shared" si="35"/>
        <v>145.97752486850845</v>
      </c>
      <c r="M144" s="30">
        <f t="shared" si="36"/>
        <v>79.916559680929922</v>
      </c>
      <c r="N144" s="30">
        <v>83</v>
      </c>
      <c r="O144" s="30">
        <f t="shared" si="37"/>
        <v>0.96285011663770992</v>
      </c>
      <c r="P144" s="49"/>
      <c r="Q144" s="63">
        <f t="shared" si="41"/>
        <v>9.6656510497393882</v>
      </c>
      <c r="R144" s="63">
        <f t="shared" si="42"/>
        <v>10</v>
      </c>
      <c r="S144" s="63">
        <f t="shared" si="43"/>
        <v>1.0345914567513408</v>
      </c>
      <c r="T144" s="64">
        <f t="shared" si="44"/>
        <v>49.8784271049458</v>
      </c>
      <c r="AG144" s="2">
        <v>139</v>
      </c>
      <c r="AH144" s="2">
        <f t="shared" si="45"/>
        <v>2.4260076602721181</v>
      </c>
      <c r="AI144" s="2">
        <f t="shared" si="38"/>
        <v>75.381539201621649</v>
      </c>
      <c r="AJ144" s="3">
        <f t="shared" si="39"/>
        <v>75.381539201621663</v>
      </c>
      <c r="AK144" s="15"/>
    </row>
    <row r="145" spans="5:37" ht="17.399999999999999" x14ac:dyDescent="0.3">
      <c r="E145" s="14">
        <v>3000</v>
      </c>
      <c r="F145" s="14">
        <v>339.49</v>
      </c>
      <c r="G145" s="14">
        <f t="shared" si="40"/>
        <v>15.80058207358813</v>
      </c>
      <c r="H145" s="14">
        <v>-31.443999999999999</v>
      </c>
      <c r="I145" s="14">
        <v>10.069000000000001</v>
      </c>
      <c r="K145" s="30">
        <f t="shared" si="34"/>
        <v>164.21896321748468</v>
      </c>
      <c r="L145" s="30">
        <f t="shared" si="35"/>
        <v>146.01852486850845</v>
      </c>
      <c r="M145" s="30">
        <f t="shared" si="36"/>
        <v>81.872681664918133</v>
      </c>
      <c r="N145" s="30">
        <v>83</v>
      </c>
      <c r="O145" s="30">
        <f t="shared" si="37"/>
        <v>0.98641785138455584</v>
      </c>
      <c r="P145" s="49"/>
      <c r="Q145" s="63">
        <f t="shared" si="41"/>
        <v>9.8777606624610019</v>
      </c>
      <c r="R145" s="63">
        <f t="shared" si="42"/>
        <v>10</v>
      </c>
      <c r="S145" s="63">
        <f t="shared" si="43"/>
        <v>1.0123752074702064</v>
      </c>
      <c r="T145" s="64">
        <f t="shared" si="44"/>
        <v>49.880917005900528</v>
      </c>
      <c r="AG145" s="2">
        <v>140</v>
      </c>
      <c r="AH145" s="2">
        <f t="shared" si="45"/>
        <v>2.4434609527920612</v>
      </c>
      <c r="AI145" s="2">
        <f t="shared" si="38"/>
        <v>75.748489013076849</v>
      </c>
      <c r="AJ145" s="3">
        <f t="shared" si="39"/>
        <v>75.748489013076863</v>
      </c>
      <c r="AK145" s="15"/>
    </row>
    <row r="146" spans="5:37" ht="17.399999999999999" x14ac:dyDescent="0.3">
      <c r="E146" s="14">
        <v>3000</v>
      </c>
      <c r="F146" s="14">
        <v>385.29</v>
      </c>
      <c r="G146" s="14">
        <f t="shared" si="40"/>
        <v>17.932210866690543</v>
      </c>
      <c r="H146" s="14">
        <v>-46.579000000000001</v>
      </c>
      <c r="I146" s="14">
        <v>10.054</v>
      </c>
      <c r="K146" s="30">
        <f t="shared" si="34"/>
        <v>179.3539632174847</v>
      </c>
      <c r="L146" s="30">
        <f t="shared" si="35"/>
        <v>146.00352486850846</v>
      </c>
      <c r="M146" s="30">
        <f t="shared" si="36"/>
        <v>82.998111786059752</v>
      </c>
      <c r="N146" s="30">
        <v>83</v>
      </c>
      <c r="O146" s="30">
        <f t="shared" si="37"/>
        <v>0.99997725043445485</v>
      </c>
      <c r="P146" s="49"/>
      <c r="Q146" s="63">
        <f t="shared" si="41"/>
        <v>9.9997952539100936</v>
      </c>
      <c r="R146" s="63">
        <f t="shared" si="42"/>
        <v>10</v>
      </c>
      <c r="S146" s="63">
        <f t="shared" si="43"/>
        <v>1.0000204750282089</v>
      </c>
      <c r="T146" s="64">
        <f t="shared" si="44"/>
        <v>49.881276636296079</v>
      </c>
      <c r="AG146" s="2">
        <v>141</v>
      </c>
      <c r="AH146" s="2">
        <f t="shared" si="45"/>
        <v>2.4609142453120043</v>
      </c>
      <c r="AI146" s="2">
        <f t="shared" si="38"/>
        <v>76.106463663311374</v>
      </c>
      <c r="AJ146" s="3">
        <f t="shared" si="39"/>
        <v>76.106463663311388</v>
      </c>
      <c r="AK146" s="15"/>
    </row>
    <row r="147" spans="5:37" ht="17.399999999999999" x14ac:dyDescent="0.3">
      <c r="E147" s="14">
        <v>3000</v>
      </c>
      <c r="F147" s="14">
        <v>408.86</v>
      </c>
      <c r="G147" s="14">
        <f t="shared" si="40"/>
        <v>19.029208479210709</v>
      </c>
      <c r="H147" s="14">
        <v>-48.506</v>
      </c>
      <c r="I147" s="14">
        <v>10.125</v>
      </c>
      <c r="K147" s="30">
        <f t="shared" si="34"/>
        <v>181.2809632174847</v>
      </c>
      <c r="L147" s="30">
        <f t="shared" si="35"/>
        <v>146.07452486850846</v>
      </c>
      <c r="M147" s="30">
        <f t="shared" si="36"/>
        <v>82.992576455617964</v>
      </c>
      <c r="N147" s="30">
        <v>83</v>
      </c>
      <c r="O147" s="30">
        <f t="shared" si="37"/>
        <v>0.99991055970624054</v>
      </c>
      <c r="P147" s="49"/>
      <c r="Q147" s="63">
        <f t="shared" si="41"/>
        <v>9.9991950373561629</v>
      </c>
      <c r="R147" s="63">
        <f t="shared" si="42"/>
        <v>10</v>
      </c>
      <c r="S147" s="63">
        <f t="shared" si="43"/>
        <v>1.0000805027445538</v>
      </c>
      <c r="T147" s="64">
        <f t="shared" si="44"/>
        <v>49.881276622173608</v>
      </c>
      <c r="AG147" s="2">
        <v>142</v>
      </c>
      <c r="AH147" s="2">
        <f t="shared" si="45"/>
        <v>2.4783675378319479</v>
      </c>
      <c r="AI147" s="2">
        <f t="shared" si="38"/>
        <v>76.455446332599223</v>
      </c>
      <c r="AJ147" s="3">
        <f t="shared" si="39"/>
        <v>76.455446332599237</v>
      </c>
      <c r="AK147" s="15"/>
    </row>
    <row r="148" spans="5:37" ht="17.399999999999999" x14ac:dyDescent="0.3">
      <c r="E148" s="14">
        <v>3500</v>
      </c>
      <c r="F148" s="14">
        <v>-25.34</v>
      </c>
      <c r="G148" s="14">
        <f t="shared" si="40"/>
        <v>-1.1793771532143016</v>
      </c>
      <c r="H148" s="14">
        <v>1.159</v>
      </c>
      <c r="I148" s="14">
        <v>0.315</v>
      </c>
      <c r="K148" s="30">
        <f t="shared" si="34"/>
        <v>131.6159632174847</v>
      </c>
      <c r="L148" s="30">
        <f t="shared" si="35"/>
        <v>136.26452486850846</v>
      </c>
      <c r="M148" s="30">
        <f t="shared" si="36"/>
        <v>72.396272412886589</v>
      </c>
      <c r="N148" s="30">
        <v>83</v>
      </c>
      <c r="O148" s="30">
        <f t="shared" si="37"/>
        <v>0.87224424593839267</v>
      </c>
      <c r="P148" s="49"/>
      <c r="Q148" s="63">
        <f t="shared" si="41"/>
        <v>8.8501982134455321</v>
      </c>
      <c r="R148" s="63">
        <f t="shared" si="42"/>
        <v>10</v>
      </c>
      <c r="S148" s="63">
        <f t="shared" si="43"/>
        <v>1.1299181960475924</v>
      </c>
      <c r="T148" s="64">
        <f t="shared" si="44"/>
        <v>49.838720003144232</v>
      </c>
      <c r="AG148" s="2">
        <v>143</v>
      </c>
      <c r="AH148" s="2">
        <f t="shared" si="45"/>
        <v>2.4958208303518914</v>
      </c>
      <c r="AI148" s="2">
        <f t="shared" si="38"/>
        <v>76.795421933099192</v>
      </c>
      <c r="AJ148" s="3">
        <f t="shared" si="39"/>
        <v>76.795421933099192</v>
      </c>
      <c r="AK148" s="15"/>
    </row>
    <row r="149" spans="5:37" ht="17.399999999999999" x14ac:dyDescent="0.3">
      <c r="E149" s="14">
        <v>3500</v>
      </c>
      <c r="F149" s="14">
        <v>-5.0199999999999996</v>
      </c>
      <c r="G149" s="14">
        <f t="shared" si="40"/>
        <v>-0.23364140920030754</v>
      </c>
      <c r="H149" s="14">
        <v>1.17</v>
      </c>
      <c r="I149" s="14">
        <v>0.34899999999999998</v>
      </c>
      <c r="K149" s="30">
        <f t="shared" si="34"/>
        <v>131.60496321748468</v>
      </c>
      <c r="L149" s="30">
        <f t="shared" si="35"/>
        <v>136.29852486850845</v>
      </c>
      <c r="M149" s="30">
        <f t="shared" si="36"/>
        <v>72.391466079479216</v>
      </c>
      <c r="N149" s="30">
        <v>83</v>
      </c>
      <c r="O149" s="30">
        <f t="shared" si="37"/>
        <v>0.87218633830697845</v>
      </c>
      <c r="P149" s="49"/>
      <c r="Q149" s="63">
        <f t="shared" si="41"/>
        <v>8.8496770447628048</v>
      </c>
      <c r="R149" s="63">
        <f t="shared" si="42"/>
        <v>10</v>
      </c>
      <c r="S149" s="63">
        <f t="shared" si="43"/>
        <v>1.1299847383603621</v>
      </c>
      <c r="T149" s="64">
        <f t="shared" si="44"/>
        <v>49.838674767769199</v>
      </c>
      <c r="AG149" s="2">
        <v>144</v>
      </c>
      <c r="AH149" s="2">
        <f t="shared" si="45"/>
        <v>2.5132741228718345</v>
      </c>
      <c r="AI149" s="2">
        <f t="shared" si="38"/>
        <v>77.126377011733453</v>
      </c>
      <c r="AJ149" s="3">
        <f t="shared" si="39"/>
        <v>77.126377011733467</v>
      </c>
      <c r="AK149" s="15"/>
    </row>
    <row r="150" spans="5:37" ht="17.399999999999999" x14ac:dyDescent="0.3">
      <c r="E150" s="14">
        <v>3500</v>
      </c>
      <c r="F150" s="14">
        <v>7.64</v>
      </c>
      <c r="G150" s="14">
        <f t="shared" si="40"/>
        <v>0.35558174627297806</v>
      </c>
      <c r="H150" s="14">
        <v>1.163</v>
      </c>
      <c r="I150" s="14">
        <v>0.36</v>
      </c>
      <c r="K150" s="30">
        <f t="shared" si="34"/>
        <v>131.61196321748469</v>
      </c>
      <c r="L150" s="30">
        <f t="shared" si="35"/>
        <v>136.30952486850848</v>
      </c>
      <c r="M150" s="30">
        <f t="shared" si="36"/>
        <v>72.394524777814965</v>
      </c>
      <c r="N150" s="30">
        <v>83</v>
      </c>
      <c r="O150" s="30">
        <f t="shared" si="37"/>
        <v>0.87222319009415616</v>
      </c>
      <c r="P150" s="49"/>
      <c r="Q150" s="63">
        <f t="shared" si="41"/>
        <v>8.8500087108474048</v>
      </c>
      <c r="R150" s="63">
        <f t="shared" si="42"/>
        <v>10</v>
      </c>
      <c r="S150" s="63">
        <f t="shared" si="43"/>
        <v>1.1299423906490689</v>
      </c>
      <c r="T150" s="64">
        <f t="shared" si="44"/>
        <v>49.838703558653144</v>
      </c>
      <c r="AG150" s="2">
        <v>145</v>
      </c>
      <c r="AH150" s="2">
        <f t="shared" si="45"/>
        <v>2.5307274153917776</v>
      </c>
      <c r="AI150" s="2">
        <f t="shared" si="38"/>
        <v>77.448299654923048</v>
      </c>
      <c r="AJ150" s="3">
        <f t="shared" si="39"/>
        <v>77.448299654923048</v>
      </c>
      <c r="AK150" s="15"/>
    </row>
    <row r="151" spans="5:37" ht="17.399999999999999" x14ac:dyDescent="0.3">
      <c r="E151" s="14">
        <v>3500</v>
      </c>
      <c r="F151" s="14">
        <v>14.87</v>
      </c>
      <c r="G151" s="14">
        <f t="shared" si="40"/>
        <v>0.69208122605748479</v>
      </c>
      <c r="H151" s="14">
        <v>1.1659999999999999</v>
      </c>
      <c r="I151" s="14">
        <v>0.375</v>
      </c>
      <c r="K151" s="30">
        <f t="shared" si="34"/>
        <v>131.6089632174847</v>
      </c>
      <c r="L151" s="30">
        <f t="shared" si="35"/>
        <v>136.32452486850846</v>
      </c>
      <c r="M151" s="30">
        <f t="shared" ref="M151:M186" si="47">$C$6*(SQRT((1+(1/$C$9))^2-($C$10/$C$9)^2)-COS(K151*PI()/180)-(1/$C$9)*SQRT(1-($C$9*SIN(K151*PI()/180)-$C$10)^2))</f>
        <v>72.393213959612467</v>
      </c>
      <c r="N151" s="30">
        <v>83</v>
      </c>
      <c r="O151" s="30">
        <f t="shared" si="37"/>
        <v>0.87220739710376471</v>
      </c>
      <c r="P151" s="49"/>
      <c r="Q151" s="63">
        <f t="shared" si="41"/>
        <v>8.8498665739338804</v>
      </c>
      <c r="R151" s="63">
        <f t="shared" si="42"/>
        <v>10</v>
      </c>
      <c r="S151" s="63">
        <f t="shared" si="43"/>
        <v>1.1299605385524891</v>
      </c>
      <c r="T151" s="64">
        <f t="shared" si="44"/>
        <v>49.838691221733015</v>
      </c>
      <c r="AG151" s="2">
        <v>146</v>
      </c>
      <c r="AH151" s="2">
        <f t="shared" si="45"/>
        <v>2.5481807079117211</v>
      </c>
      <c r="AI151" s="2">
        <f t="shared" si="38"/>
        <v>77.761179395272023</v>
      </c>
      <c r="AJ151" s="3">
        <f t="shared" si="39"/>
        <v>77.761179395272052</v>
      </c>
    </row>
    <row r="152" spans="5:37" ht="17.399999999999999" x14ac:dyDescent="0.3">
      <c r="E152" s="14">
        <v>3500</v>
      </c>
      <c r="F152" s="14">
        <v>28</v>
      </c>
      <c r="G152" s="14">
        <f t="shared" si="40"/>
        <v>1.3031791748224328</v>
      </c>
      <c r="H152" s="14">
        <v>1.226</v>
      </c>
      <c r="I152" s="14">
        <v>28.901</v>
      </c>
      <c r="K152" s="30">
        <f t="shared" si="34"/>
        <v>131.5489632174847</v>
      </c>
      <c r="L152" s="30">
        <f t="shared" si="35"/>
        <v>164.85052486850847</v>
      </c>
      <c r="M152" s="30">
        <f t="shared" si="47"/>
        <v>72.366981055326093</v>
      </c>
      <c r="N152" s="30">
        <v>83</v>
      </c>
      <c r="O152" s="30">
        <f t="shared" si="37"/>
        <v>0.87189133801597707</v>
      </c>
      <c r="P152" s="49"/>
      <c r="Q152" s="63">
        <f t="shared" si="41"/>
        <v>8.8470220421437915</v>
      </c>
      <c r="R152" s="63">
        <f t="shared" si="42"/>
        <v>10</v>
      </c>
      <c r="S152" s="63">
        <f t="shared" si="43"/>
        <v>1.1303238482241671</v>
      </c>
      <c r="T152" s="64">
        <f t="shared" si="44"/>
        <v>49.838443842975288</v>
      </c>
      <c r="AG152" s="2">
        <v>147</v>
      </c>
      <c r="AH152" s="2">
        <f t="shared" si="45"/>
        <v>2.5656340004316647</v>
      </c>
      <c r="AI152" s="2">
        <f t="shared" si="38"/>
        <v>78.065007120287049</v>
      </c>
      <c r="AJ152" s="3">
        <f t="shared" si="39"/>
        <v>78.065007120287063</v>
      </c>
    </row>
    <row r="153" spans="5:37" ht="17.399999999999999" x14ac:dyDescent="0.3">
      <c r="E153" s="14">
        <v>3500</v>
      </c>
      <c r="F153" s="14">
        <v>55.77</v>
      </c>
      <c r="G153" s="14">
        <f t="shared" si="40"/>
        <v>2.5956536635659671</v>
      </c>
      <c r="H153" s="14">
        <v>1.496</v>
      </c>
      <c r="I153" s="14">
        <v>48.164999999999999</v>
      </c>
      <c r="K153" s="30">
        <f t="shared" si="34"/>
        <v>131.27896321748469</v>
      </c>
      <c r="L153" s="30">
        <f t="shared" si="35"/>
        <v>180</v>
      </c>
      <c r="M153" s="30">
        <f t="shared" si="47"/>
        <v>72.248543291920512</v>
      </c>
      <c r="N153" s="30">
        <v>83</v>
      </c>
      <c r="O153" s="30">
        <f t="shared" si="37"/>
        <v>0.87046437701109047</v>
      </c>
      <c r="P153" s="49"/>
      <c r="Q153" s="63">
        <f t="shared" si="41"/>
        <v>8.8341793930998129</v>
      </c>
      <c r="R153" s="63">
        <f t="shared" si="42"/>
        <v>10</v>
      </c>
      <c r="S153" s="63">
        <f t="shared" si="43"/>
        <v>1.1319670514966884</v>
      </c>
      <c r="T153" s="64">
        <f t="shared" si="44"/>
        <v>49.837315422907757</v>
      </c>
      <c r="AG153" s="2">
        <v>148</v>
      </c>
      <c r="AH153" s="2">
        <f t="shared" si="45"/>
        <v>2.5830872929516078</v>
      </c>
      <c r="AI153" s="2">
        <f t="shared" si="38"/>
        <v>78.359774983210301</v>
      </c>
      <c r="AJ153" s="3">
        <f t="shared" si="39"/>
        <v>78.359774983210301</v>
      </c>
    </row>
    <row r="154" spans="5:37" ht="17.399999999999999" x14ac:dyDescent="0.3">
      <c r="E154" s="14">
        <v>3500</v>
      </c>
      <c r="F154" s="14">
        <v>70.36</v>
      </c>
      <c r="G154" s="14">
        <f t="shared" si="40"/>
        <v>3.2747030978752272</v>
      </c>
      <c r="H154" s="14">
        <v>1.5669999999999999</v>
      </c>
      <c r="I154" s="14">
        <v>50.396000000000001</v>
      </c>
      <c r="K154" s="30">
        <f t="shared" si="34"/>
        <v>131.20796321748469</v>
      </c>
      <c r="L154" s="30">
        <f t="shared" si="35"/>
        <v>180</v>
      </c>
      <c r="M154" s="30">
        <f t="shared" si="47"/>
        <v>72.217292716056733</v>
      </c>
      <c r="N154" s="30">
        <v>83</v>
      </c>
      <c r="O154" s="30">
        <f t="shared" si="37"/>
        <v>0.87008786404887628</v>
      </c>
      <c r="P154" s="49"/>
      <c r="Q154" s="63">
        <f t="shared" si="41"/>
        <v>8.8307907764398852</v>
      </c>
      <c r="R154" s="63">
        <f t="shared" si="42"/>
        <v>10</v>
      </c>
      <c r="S154" s="63">
        <f t="shared" si="43"/>
        <v>1.1324014183055393</v>
      </c>
      <c r="T154" s="64">
        <f t="shared" si="44"/>
        <v>49.83701451564113</v>
      </c>
      <c r="AG154" s="2">
        <v>149</v>
      </c>
      <c r="AH154" s="2">
        <f t="shared" si="45"/>
        <v>2.6005405854715509</v>
      </c>
      <c r="AI154" s="2">
        <f t="shared" si="38"/>
        <v>78.645476316038327</v>
      </c>
      <c r="AJ154" s="3">
        <f t="shared" si="39"/>
        <v>78.645476316038341</v>
      </c>
    </row>
    <row r="155" spans="5:37" ht="17.399999999999999" x14ac:dyDescent="0.3">
      <c r="E155" s="14">
        <v>3500</v>
      </c>
      <c r="F155" s="14">
        <v>88.21</v>
      </c>
      <c r="G155" s="14">
        <f t="shared" si="40"/>
        <v>4.1054798218245283</v>
      </c>
      <c r="H155" s="14">
        <v>1.5149999999999999</v>
      </c>
      <c r="I155" s="14">
        <v>45.78</v>
      </c>
      <c r="K155" s="30">
        <f t="shared" si="34"/>
        <v>131.25996321748471</v>
      </c>
      <c r="L155" s="30">
        <f t="shared" si="35"/>
        <v>180</v>
      </c>
      <c r="M155" s="30">
        <f t="shared" si="47"/>
        <v>72.240184778702613</v>
      </c>
      <c r="N155" s="30">
        <v>83</v>
      </c>
      <c r="O155" s="30">
        <f t="shared" si="37"/>
        <v>0.8703636720325616</v>
      </c>
      <c r="P155" s="49"/>
      <c r="Q155" s="63">
        <f t="shared" si="41"/>
        <v>8.8332730482930533</v>
      </c>
      <c r="R155" s="63">
        <f t="shared" si="42"/>
        <v>10</v>
      </c>
      <c r="S155" s="63">
        <f t="shared" si="43"/>
        <v>1.1320831978507</v>
      </c>
      <c r="T155" s="64">
        <f t="shared" si="44"/>
        <v>49.837235069969012</v>
      </c>
      <c r="AG155" s="2">
        <v>150</v>
      </c>
      <c r="AH155" s="2">
        <f t="shared" si="45"/>
        <v>2.6179938779914944</v>
      </c>
      <c r="AI155" s="2">
        <f t="shared" si="38"/>
        <v>78.922105544792146</v>
      </c>
      <c r="AJ155" s="3">
        <f t="shared" si="39"/>
        <v>78.922105544792174</v>
      </c>
    </row>
    <row r="156" spans="5:37" ht="17.399999999999999" x14ac:dyDescent="0.3">
      <c r="E156" s="14">
        <v>3500</v>
      </c>
      <c r="F156" s="14">
        <v>139.27000000000001</v>
      </c>
      <c r="G156" s="14">
        <f t="shared" si="40"/>
        <v>6.4819201313400088</v>
      </c>
      <c r="H156" s="14">
        <v>1.3460000000000001</v>
      </c>
      <c r="I156" s="14">
        <v>31.927</v>
      </c>
      <c r="K156" s="30">
        <f t="shared" si="34"/>
        <v>131.42896321748469</v>
      </c>
      <c r="L156" s="30">
        <f t="shared" si="35"/>
        <v>167.87652486850845</v>
      </c>
      <c r="M156" s="30">
        <f t="shared" si="47"/>
        <v>72.314420755415242</v>
      </c>
      <c r="N156" s="30">
        <v>83</v>
      </c>
      <c r="O156" s="30">
        <f t="shared" si="37"/>
        <v>0.87125808139054506</v>
      </c>
      <c r="P156" s="49"/>
      <c r="Q156" s="63">
        <f t="shared" si="41"/>
        <v>8.8413227325149037</v>
      </c>
      <c r="R156" s="63">
        <f t="shared" si="42"/>
        <v>10</v>
      </c>
      <c r="S156" s="63">
        <f t="shared" si="43"/>
        <v>1.1310524796503512</v>
      </c>
      <c r="T156" s="64">
        <f t="shared" si="44"/>
        <v>49.837945410132534</v>
      </c>
      <c r="AG156" s="2">
        <v>151</v>
      </c>
      <c r="AH156" s="2">
        <f t="shared" si="45"/>
        <v>2.6354471705114375</v>
      </c>
      <c r="AI156" s="2">
        <f t="shared" si="38"/>
        <v>79.189658107097841</v>
      </c>
      <c r="AJ156" s="3">
        <f t="shared" si="39"/>
        <v>79.189658107097856</v>
      </c>
    </row>
    <row r="157" spans="5:37" ht="17.399999999999999" x14ac:dyDescent="0.3">
      <c r="E157" s="14">
        <v>3500</v>
      </c>
      <c r="F157" s="14">
        <v>140.25</v>
      </c>
      <c r="G157" s="14">
        <f t="shared" si="40"/>
        <v>6.5275314024587923</v>
      </c>
      <c r="H157" s="14">
        <v>1.343</v>
      </c>
      <c r="I157" s="14">
        <v>31.62</v>
      </c>
      <c r="K157" s="30">
        <f t="shared" si="34"/>
        <v>131.43196321748468</v>
      </c>
      <c r="L157" s="30">
        <f t="shared" si="35"/>
        <v>167.56952486850847</v>
      </c>
      <c r="M157" s="30">
        <f t="shared" si="47"/>
        <v>72.315736298014116</v>
      </c>
      <c r="N157" s="30">
        <v>83</v>
      </c>
      <c r="O157" s="30">
        <f t="shared" si="37"/>
        <v>0.87127393130137487</v>
      </c>
      <c r="P157" s="49"/>
      <c r="Q157" s="63">
        <f t="shared" si="41"/>
        <v>8.8414653817123714</v>
      </c>
      <c r="R157" s="63">
        <f t="shared" si="42"/>
        <v>10</v>
      </c>
      <c r="S157" s="63">
        <f t="shared" si="43"/>
        <v>1.1310342311223582</v>
      </c>
      <c r="T157" s="64">
        <f t="shared" si="44"/>
        <v>49.837957930932362</v>
      </c>
      <c r="AG157" s="2">
        <v>152</v>
      </c>
      <c r="AH157" s="2">
        <f t="shared" si="45"/>
        <v>2.6529004630313806</v>
      </c>
      <c r="AI157" s="2">
        <f t="shared" si="38"/>
        <v>79.448130372131629</v>
      </c>
      <c r="AJ157" s="3">
        <f t="shared" si="39"/>
        <v>79.448130372131629</v>
      </c>
    </row>
    <row r="158" spans="5:37" ht="17.399999999999999" x14ac:dyDescent="0.3">
      <c r="E158" s="14">
        <v>3500</v>
      </c>
      <c r="F158" s="14">
        <v>202.63</v>
      </c>
      <c r="G158" s="14">
        <f t="shared" si="40"/>
        <v>9.4308284355096266</v>
      </c>
      <c r="H158" s="14">
        <v>-19.015999999999998</v>
      </c>
      <c r="I158" s="14">
        <v>10.598000000000001</v>
      </c>
      <c r="K158" s="30">
        <f t="shared" si="34"/>
        <v>151.79096321748469</v>
      </c>
      <c r="L158" s="30">
        <f t="shared" si="35"/>
        <v>146.54752486850848</v>
      </c>
      <c r="M158" s="30">
        <f t="shared" si="47"/>
        <v>79.394850980652464</v>
      </c>
      <c r="N158" s="30">
        <v>83</v>
      </c>
      <c r="O158" s="30">
        <f t="shared" si="37"/>
        <v>0.95656446964641528</v>
      </c>
      <c r="P158" s="49"/>
      <c r="Q158" s="63">
        <f t="shared" si="41"/>
        <v>9.6090802268177349</v>
      </c>
      <c r="R158" s="63">
        <f t="shared" si="42"/>
        <v>10</v>
      </c>
      <c r="S158" s="63">
        <f t="shared" si="43"/>
        <v>1.0406823300414598</v>
      </c>
      <c r="T158" s="64">
        <f t="shared" si="44"/>
        <v>49.877320294717741</v>
      </c>
      <c r="AG158" s="2">
        <v>153</v>
      </c>
      <c r="AH158" s="2">
        <f t="shared" si="45"/>
        <v>2.6703537555513241</v>
      </c>
      <c r="AI158" s="2">
        <f t="shared" si="38"/>
        <v>79.69751956297722</v>
      </c>
      <c r="AJ158" s="3">
        <f t="shared" si="39"/>
        <v>79.69751956297722</v>
      </c>
    </row>
    <row r="159" spans="5:37" ht="17.399999999999999" x14ac:dyDescent="0.3">
      <c r="E159" s="14">
        <v>3500</v>
      </c>
      <c r="F159" s="14">
        <v>313.14</v>
      </c>
      <c r="G159" s="14">
        <f t="shared" si="40"/>
        <v>14.574197385853449</v>
      </c>
      <c r="H159" s="14">
        <v>-26.677</v>
      </c>
      <c r="I159" s="14">
        <v>10.331</v>
      </c>
      <c r="K159" s="30">
        <f t="shared" si="34"/>
        <v>159.45196321748469</v>
      </c>
      <c r="L159" s="30">
        <f t="shared" si="35"/>
        <v>146.28052486850845</v>
      </c>
      <c r="M159" s="30">
        <f t="shared" si="47"/>
        <v>81.088137482614783</v>
      </c>
      <c r="N159" s="30">
        <v>83</v>
      </c>
      <c r="O159" s="30">
        <f t="shared" si="37"/>
        <v>0.97696551183873237</v>
      </c>
      <c r="P159" s="49"/>
      <c r="Q159" s="63">
        <f t="shared" si="41"/>
        <v>9.7926896065485884</v>
      </c>
      <c r="R159" s="63">
        <f t="shared" si="42"/>
        <v>10</v>
      </c>
      <c r="S159" s="63">
        <f t="shared" si="43"/>
        <v>1.0211699136581209</v>
      </c>
      <c r="T159" s="64">
        <f t="shared" si="44"/>
        <v>49.88021832498594</v>
      </c>
      <c r="AG159" s="2">
        <v>154</v>
      </c>
      <c r="AH159" s="2">
        <f t="shared" si="45"/>
        <v>2.6878070480712677</v>
      </c>
      <c r="AI159" s="2">
        <f t="shared" si="38"/>
        <v>79.937823681438374</v>
      </c>
      <c r="AJ159" s="3">
        <f t="shared" si="39"/>
        <v>79.937823681438402</v>
      </c>
    </row>
    <row r="160" spans="5:37" ht="17.399999999999999" x14ac:dyDescent="0.3">
      <c r="E160" s="14">
        <v>3500</v>
      </c>
      <c r="F160" s="14">
        <v>380.87</v>
      </c>
      <c r="G160" s="14">
        <f t="shared" si="40"/>
        <v>17.726494725522141</v>
      </c>
      <c r="H160" s="14">
        <v>-37.47</v>
      </c>
      <c r="I160" s="14">
        <v>10.095000000000001</v>
      </c>
      <c r="K160" s="30">
        <f t="shared" si="34"/>
        <v>170.2449632174847</v>
      </c>
      <c r="L160" s="30">
        <f t="shared" si="35"/>
        <v>146.04452486850846</v>
      </c>
      <c r="M160" s="30">
        <f t="shared" si="47"/>
        <v>82.56938347822279</v>
      </c>
      <c r="N160" s="30">
        <v>83</v>
      </c>
      <c r="O160" s="30">
        <f t="shared" si="37"/>
        <v>0.99481184913521437</v>
      </c>
      <c r="P160" s="49"/>
      <c r="Q160" s="63">
        <f t="shared" si="41"/>
        <v>9.9533066422169281</v>
      </c>
      <c r="R160" s="63">
        <f t="shared" si="42"/>
        <v>10</v>
      </c>
      <c r="S160" s="63">
        <f t="shared" si="43"/>
        <v>1.0046912407566166</v>
      </c>
      <c r="T160" s="64">
        <f t="shared" si="44"/>
        <v>49.881225209861</v>
      </c>
      <c r="AG160" s="2">
        <v>155</v>
      </c>
      <c r="AH160" s="2">
        <f t="shared" si="45"/>
        <v>2.7052603405912108</v>
      </c>
      <c r="AI160" s="2">
        <f t="shared" si="38"/>
        <v>80.169041435344425</v>
      </c>
      <c r="AJ160" s="3">
        <f t="shared" si="39"/>
        <v>80.169041435344454</v>
      </c>
    </row>
    <row r="161" spans="5:36" ht="17.399999999999999" x14ac:dyDescent="0.3">
      <c r="E161" s="14">
        <v>4000</v>
      </c>
      <c r="F161" s="14">
        <v>-21.95</v>
      </c>
      <c r="G161" s="14">
        <f t="shared" si="40"/>
        <v>-1.0215993888340142</v>
      </c>
      <c r="H161" s="14">
        <v>1.26</v>
      </c>
      <c r="I161" s="14">
        <v>0.371</v>
      </c>
      <c r="K161" s="30">
        <f t="shared" si="34"/>
        <v>131.51496321748471</v>
      </c>
      <c r="L161" s="30">
        <f t="shared" si="35"/>
        <v>136.32052486850847</v>
      </c>
      <c r="M161" s="30">
        <f t="shared" si="47"/>
        <v>72.352101759986382</v>
      </c>
      <c r="N161" s="30">
        <v>83</v>
      </c>
      <c r="O161" s="30">
        <f t="shared" si="37"/>
        <v>0.87171206939742629</v>
      </c>
      <c r="P161" s="49"/>
      <c r="Q161" s="63">
        <f t="shared" si="41"/>
        <v>8.8454086245768355</v>
      </c>
      <c r="R161" s="63">
        <f t="shared" si="42"/>
        <v>10</v>
      </c>
      <c r="S161" s="63">
        <f t="shared" si="43"/>
        <v>1.1305300212152043</v>
      </c>
      <c r="T161" s="64">
        <f t="shared" si="44"/>
        <v>49.838303118992087</v>
      </c>
      <c r="Y161" s="6"/>
      <c r="AD161" s="6"/>
      <c r="AG161" s="2">
        <v>156</v>
      </c>
      <c r="AH161" s="2">
        <f t="shared" si="45"/>
        <v>2.7227136331111539</v>
      </c>
      <c r="AI161" s="2">
        <f t="shared" si="38"/>
        <v>80.391172168382042</v>
      </c>
      <c r="AJ161" s="3">
        <f t="shared" si="39"/>
        <v>80.39117216838207</v>
      </c>
    </row>
    <row r="162" spans="5:36" ht="17.399999999999999" x14ac:dyDescent="0.3">
      <c r="E162" s="14">
        <v>4000</v>
      </c>
      <c r="F162" s="14">
        <v>-8.27</v>
      </c>
      <c r="G162" s="14">
        <f t="shared" si="40"/>
        <v>-0.3849032777064828</v>
      </c>
      <c r="H162" s="14">
        <v>1.2490000000000001</v>
      </c>
      <c r="I162" s="14">
        <v>0.34899999999999998</v>
      </c>
      <c r="K162" s="30">
        <f t="shared" si="34"/>
        <v>131.5259632174847</v>
      </c>
      <c r="L162" s="30">
        <f t="shared" si="35"/>
        <v>136.29852486850845</v>
      </c>
      <c r="M162" s="30">
        <f t="shared" si="47"/>
        <v>72.356916756433563</v>
      </c>
      <c r="N162" s="30">
        <v>83</v>
      </c>
      <c r="O162" s="30">
        <f t="shared" si="37"/>
        <v>0.87177008140281398</v>
      </c>
      <c r="P162" s="49"/>
      <c r="Q162" s="63">
        <f t="shared" si="41"/>
        <v>8.8459307326253249</v>
      </c>
      <c r="R162" s="63">
        <f t="shared" si="42"/>
        <v>10</v>
      </c>
      <c r="S162" s="63">
        <f t="shared" si="43"/>
        <v>1.1304632946218161</v>
      </c>
      <c r="T162" s="64">
        <f t="shared" si="44"/>
        <v>49.838348690385317</v>
      </c>
      <c r="Y162" s="6"/>
      <c r="AD162" s="6"/>
      <c r="AG162" s="2">
        <v>157</v>
      </c>
      <c r="AH162" s="2">
        <f t="shared" si="45"/>
        <v>2.740166925631097</v>
      </c>
      <c r="AI162" s="2">
        <f t="shared" si="38"/>
        <v>80.604215792482435</v>
      </c>
      <c r="AJ162" s="3">
        <f t="shared" si="39"/>
        <v>80.604215792482435</v>
      </c>
    </row>
    <row r="163" spans="5:36" ht="17.399999999999999" x14ac:dyDescent="0.3">
      <c r="E163" s="14">
        <v>4000</v>
      </c>
      <c r="F163" s="14">
        <v>0.75</v>
      </c>
      <c r="G163" s="14">
        <f t="shared" si="40"/>
        <v>3.4906585039886591E-2</v>
      </c>
      <c r="H163" s="14">
        <v>1.5</v>
      </c>
      <c r="I163" s="14">
        <v>0</v>
      </c>
      <c r="K163" s="30">
        <f t="shared" si="34"/>
        <v>131.2749632174847</v>
      </c>
      <c r="L163" s="30">
        <f t="shared" si="35"/>
        <v>135.94952486850846</v>
      </c>
      <c r="M163" s="30">
        <f t="shared" si="47"/>
        <v>72.24678386711507</v>
      </c>
      <c r="N163" s="30">
        <v>83</v>
      </c>
      <c r="O163" s="30">
        <f t="shared" si="37"/>
        <v>0.8704431791218683</v>
      </c>
      <c r="P163" s="49"/>
      <c r="Q163" s="63">
        <f t="shared" si="41"/>
        <v>8.8339886120968139</v>
      </c>
      <c r="R163" s="63">
        <f t="shared" si="42"/>
        <v>10</v>
      </c>
      <c r="S163" s="63">
        <f t="shared" si="43"/>
        <v>1.1319914977371048</v>
      </c>
      <c r="T163" s="64">
        <f t="shared" si="44"/>
        <v>49.837298516900304</v>
      </c>
      <c r="Y163" s="6"/>
      <c r="AD163" s="6"/>
      <c r="AG163" s="2">
        <v>158</v>
      </c>
      <c r="AH163" s="2">
        <f t="shared" si="45"/>
        <v>2.7576202181510405</v>
      </c>
      <c r="AI163" s="2">
        <f t="shared" si="38"/>
        <v>80.808172722788555</v>
      </c>
      <c r="AJ163" s="3">
        <f t="shared" si="39"/>
        <v>80.808172722788569</v>
      </c>
    </row>
    <row r="164" spans="5:36" ht="17.399999999999999" x14ac:dyDescent="0.3">
      <c r="E164" s="14">
        <v>4000</v>
      </c>
      <c r="F164" s="14">
        <v>7.24</v>
      </c>
      <c r="G164" s="14">
        <f t="shared" si="40"/>
        <v>0.33696490091837189</v>
      </c>
      <c r="H164" s="14">
        <v>1.294</v>
      </c>
      <c r="I164" s="14">
        <v>0.35199999999999998</v>
      </c>
      <c r="K164" s="30">
        <f t="shared" si="34"/>
        <v>131.48096321748471</v>
      </c>
      <c r="L164" s="30">
        <f t="shared" si="35"/>
        <v>136.30152486850847</v>
      </c>
      <c r="M164" s="30">
        <f t="shared" si="47"/>
        <v>72.337212351169967</v>
      </c>
      <c r="N164" s="30">
        <v>83</v>
      </c>
      <c r="O164" s="30">
        <f t="shared" si="37"/>
        <v>0.87153267892975861</v>
      </c>
      <c r="P164" s="49"/>
      <c r="Q164" s="63">
        <f t="shared" si="41"/>
        <v>8.8437941103678277</v>
      </c>
      <c r="R164" s="63">
        <f t="shared" si="42"/>
        <v>10</v>
      </c>
      <c r="S164" s="63">
        <f t="shared" si="43"/>
        <v>1.1307364096453489</v>
      </c>
      <c r="T164" s="64">
        <f t="shared" si="44"/>
        <v>49.83816200121629</v>
      </c>
      <c r="Y164" s="6"/>
      <c r="AD164" s="6"/>
      <c r="AG164" s="2">
        <v>159</v>
      </c>
      <c r="AH164" s="2">
        <f t="shared" si="45"/>
        <v>2.7750735106709841</v>
      </c>
      <c r="AI164" s="2">
        <f t="shared" si="38"/>
        <v>81.00304381522389</v>
      </c>
      <c r="AJ164" s="3">
        <f t="shared" si="39"/>
        <v>81.00304381522389</v>
      </c>
    </row>
    <row r="165" spans="5:36" ht="17.399999999999999" x14ac:dyDescent="0.3">
      <c r="E165" s="14">
        <v>4000</v>
      </c>
      <c r="F165" s="14">
        <v>17.079999999999998</v>
      </c>
      <c r="G165" s="14">
        <f t="shared" si="40"/>
        <v>0.79493929664168383</v>
      </c>
      <c r="H165" s="14">
        <v>1.474</v>
      </c>
      <c r="I165" s="14">
        <v>19.253</v>
      </c>
      <c r="K165" s="30">
        <f t="shared" ref="K165:K186" si="48">180-($Y$6+H165)</f>
        <v>131.30096321748471</v>
      </c>
      <c r="L165" s="30">
        <f t="shared" ref="L165:L186" si="49">IF(180+$AD$5+I165&gt;180,180,180+$AD$5+I165)</f>
        <v>155.20252486850848</v>
      </c>
      <c r="M165" s="30">
        <f t="shared" si="47"/>
        <v>72.258217628680214</v>
      </c>
      <c r="N165" s="30">
        <v>83</v>
      </c>
      <c r="O165" s="30">
        <f t="shared" ref="O165:O186" si="50">M165/N165</f>
        <v>0.87058093528530378</v>
      </c>
      <c r="P165" s="49"/>
      <c r="Q165" s="63">
        <f t="shared" si="41"/>
        <v>8.835228417567734</v>
      </c>
      <c r="R165" s="63">
        <f t="shared" si="42"/>
        <v>10</v>
      </c>
      <c r="S165" s="63">
        <f t="shared" si="43"/>
        <v>1.1318326507684018</v>
      </c>
      <c r="T165" s="64">
        <f t="shared" si="44"/>
        <v>49.837408306892961</v>
      </c>
      <c r="Y165" s="6"/>
      <c r="AD165" s="6"/>
      <c r="AG165" s="2">
        <v>160</v>
      </c>
      <c r="AH165" s="2">
        <f t="shared" si="45"/>
        <v>2.7925268031909272</v>
      </c>
      <c r="AI165" s="2">
        <f t="shared" si="38"/>
        <v>81.188830306680586</v>
      </c>
      <c r="AJ165" s="3">
        <f t="shared" si="39"/>
        <v>81.188830306680615</v>
      </c>
    </row>
    <row r="166" spans="5:36" ht="17.399999999999999" x14ac:dyDescent="0.3">
      <c r="E166" s="14">
        <v>4000</v>
      </c>
      <c r="F166" s="14">
        <v>42.28</v>
      </c>
      <c r="G166" s="14">
        <f t="shared" si="40"/>
        <v>1.9678005539818733</v>
      </c>
      <c r="H166" s="14">
        <v>1.845</v>
      </c>
      <c r="I166" s="14">
        <v>47.164000000000001</v>
      </c>
      <c r="K166" s="30">
        <f t="shared" si="48"/>
        <v>130.9299632174847</v>
      </c>
      <c r="L166" s="30">
        <f t="shared" si="49"/>
        <v>180</v>
      </c>
      <c r="M166" s="30">
        <f t="shared" si="47"/>
        <v>72.094507583159753</v>
      </c>
      <c r="N166" s="30">
        <v>83</v>
      </c>
      <c r="O166" s="30">
        <f t="shared" si="50"/>
        <v>0.86860852509831032</v>
      </c>
      <c r="P166" s="49"/>
      <c r="Q166" s="63">
        <f t="shared" si="41"/>
        <v>8.8174767258847915</v>
      </c>
      <c r="R166" s="63">
        <f t="shared" si="42"/>
        <v>10</v>
      </c>
      <c r="S166" s="63">
        <f t="shared" si="43"/>
        <v>1.1341113008717976</v>
      </c>
      <c r="T166" s="64">
        <f t="shared" si="44"/>
        <v>49.835819335650037</v>
      </c>
      <c r="Y166" s="6"/>
      <c r="AD166" s="6"/>
      <c r="AG166" s="2">
        <v>161</v>
      </c>
      <c r="AH166" s="2">
        <f t="shared" si="45"/>
        <v>2.8099800957108703</v>
      </c>
      <c r="AI166" s="2">
        <f t="shared" si="38"/>
        <v>81.365533757841746</v>
      </c>
      <c r="AJ166" s="3">
        <f t="shared" si="39"/>
        <v>81.365533757841774</v>
      </c>
    </row>
    <row r="167" spans="5:36" ht="17.399999999999999" x14ac:dyDescent="0.3">
      <c r="E167" s="14">
        <v>4000</v>
      </c>
      <c r="F167" s="14">
        <v>57.13</v>
      </c>
      <c r="G167" s="14">
        <f t="shared" si="40"/>
        <v>2.6589509377716278</v>
      </c>
      <c r="H167" s="14">
        <v>1.8560000000000001</v>
      </c>
      <c r="I167" s="14">
        <v>49.612000000000002</v>
      </c>
      <c r="K167" s="30">
        <f t="shared" si="48"/>
        <v>130.9189632174847</v>
      </c>
      <c r="L167" s="30">
        <f t="shared" si="49"/>
        <v>180</v>
      </c>
      <c r="M167" s="30">
        <f t="shared" si="47"/>
        <v>72.089635302284961</v>
      </c>
      <c r="N167" s="30">
        <v>83</v>
      </c>
      <c r="O167" s="30">
        <f t="shared" si="50"/>
        <v>0.86854982291909588</v>
      </c>
      <c r="P167" s="49"/>
      <c r="Q167" s="63">
        <f t="shared" si="41"/>
        <v>8.8169484062718624</v>
      </c>
      <c r="R167" s="63">
        <f t="shared" si="42"/>
        <v>10</v>
      </c>
      <c r="S167" s="63">
        <f t="shared" si="43"/>
        <v>1.1341792578582612</v>
      </c>
      <c r="T167" s="64">
        <f t="shared" si="44"/>
        <v>49.835771483173332</v>
      </c>
      <c r="Y167" s="6"/>
      <c r="AD167" s="6"/>
      <c r="AG167" s="2">
        <v>162</v>
      </c>
      <c r="AH167" s="2">
        <f t="shared" si="45"/>
        <v>2.8274333882308138</v>
      </c>
      <c r="AI167" s="2">
        <f t="shared" si="38"/>
        <v>81.533155998649534</v>
      </c>
      <c r="AJ167" s="3">
        <f t="shared" si="39"/>
        <v>81.533155998649562</v>
      </c>
    </row>
    <row r="168" spans="5:36" ht="17.399999999999999" x14ac:dyDescent="0.3">
      <c r="E168" s="14">
        <v>4000</v>
      </c>
      <c r="F168" s="14">
        <v>71.05</v>
      </c>
      <c r="G168" s="14">
        <f t="shared" si="40"/>
        <v>3.3068171561119231</v>
      </c>
      <c r="H168" s="14">
        <v>1.7589999999999999</v>
      </c>
      <c r="I168" s="14">
        <v>42.36</v>
      </c>
      <c r="K168" s="30">
        <f t="shared" si="48"/>
        <v>131.01596321748468</v>
      </c>
      <c r="L168" s="30">
        <f t="shared" si="49"/>
        <v>178.30952486850845</v>
      </c>
      <c r="M168" s="30">
        <f t="shared" si="47"/>
        <v>72.13256355831075</v>
      </c>
      <c r="N168" s="30">
        <v>83</v>
      </c>
      <c r="O168" s="30">
        <f t="shared" si="50"/>
        <v>0.86906703082302106</v>
      </c>
      <c r="P168" s="49"/>
      <c r="Q168" s="63">
        <f t="shared" si="41"/>
        <v>8.8216032774071884</v>
      </c>
      <c r="R168" s="63">
        <f t="shared" si="42"/>
        <v>10</v>
      </c>
      <c r="S168" s="63">
        <f t="shared" si="43"/>
        <v>1.1335807886091156</v>
      </c>
      <c r="T168" s="64">
        <f t="shared" si="44"/>
        <v>49.836191975629021</v>
      </c>
      <c r="Y168" s="6"/>
      <c r="AD168" s="6"/>
      <c r="AG168" s="2">
        <v>163</v>
      </c>
      <c r="AH168" s="2">
        <f t="shared" si="45"/>
        <v>2.8448866807507569</v>
      </c>
      <c r="AI168" s="2">
        <f t="shared" si="38"/>
        <v>81.691699076429018</v>
      </c>
      <c r="AJ168" s="3">
        <f t="shared" si="39"/>
        <v>81.691699076429046</v>
      </c>
    </row>
    <row r="169" spans="5:36" ht="17.399999999999999" x14ac:dyDescent="0.3">
      <c r="E169" s="14">
        <v>4000</v>
      </c>
      <c r="F169" s="14">
        <v>118.24</v>
      </c>
      <c r="G169" s="14">
        <f t="shared" si="40"/>
        <v>5.5031394868215866</v>
      </c>
      <c r="H169" s="14">
        <v>1.601</v>
      </c>
      <c r="I169" s="14">
        <v>28.969000000000001</v>
      </c>
      <c r="K169" s="30">
        <f t="shared" si="48"/>
        <v>131.1739632174847</v>
      </c>
      <c r="L169" s="30">
        <f t="shared" si="49"/>
        <v>164.91852486850846</v>
      </c>
      <c r="M169" s="30">
        <f t="shared" si="47"/>
        <v>72.202312054820482</v>
      </c>
      <c r="N169" s="30">
        <v>83</v>
      </c>
      <c r="O169" s="30">
        <f t="shared" si="50"/>
        <v>0.86990737415446362</v>
      </c>
      <c r="P169" s="49"/>
      <c r="Q169" s="63">
        <f t="shared" si="41"/>
        <v>8.8291663673901706</v>
      </c>
      <c r="R169" s="63">
        <f t="shared" si="42"/>
        <v>10</v>
      </c>
      <c r="S169" s="63">
        <f t="shared" si="43"/>
        <v>1.1326097599581102</v>
      </c>
      <c r="T169" s="64">
        <f t="shared" si="44"/>
        <v>49.836869798081509</v>
      </c>
      <c r="Y169" s="6"/>
      <c r="AD169" s="6"/>
      <c r="AG169" s="2">
        <v>164</v>
      </c>
      <c r="AH169" s="2">
        <f t="shared" si="45"/>
        <v>2.8623399732707</v>
      </c>
      <c r="AI169" s="2">
        <f t="shared" si="38"/>
        <v>81.841165206674631</v>
      </c>
      <c r="AJ169" s="3">
        <f t="shared" si="39"/>
        <v>81.841165206674646</v>
      </c>
    </row>
    <row r="170" spans="5:36" ht="17.399999999999999" x14ac:dyDescent="0.3">
      <c r="E170" s="14">
        <v>4000</v>
      </c>
      <c r="F170" s="14">
        <v>119.64</v>
      </c>
      <c r="G170" s="14">
        <f t="shared" si="40"/>
        <v>5.5682984455627089</v>
      </c>
      <c r="H170" s="14">
        <v>1.5640000000000001</v>
      </c>
      <c r="I170" s="14">
        <v>28.541</v>
      </c>
      <c r="K170" s="30">
        <f t="shared" si="48"/>
        <v>131.2109632174847</v>
      </c>
      <c r="L170" s="30">
        <f t="shared" si="49"/>
        <v>164.49052486850846</v>
      </c>
      <c r="M170" s="30">
        <f t="shared" si="47"/>
        <v>72.21861405421393</v>
      </c>
      <c r="N170" s="30">
        <v>83</v>
      </c>
      <c r="O170" s="30">
        <f t="shared" si="50"/>
        <v>0.87010378378570996</v>
      </c>
      <c r="P170" s="49"/>
      <c r="Q170" s="63">
        <f t="shared" si="41"/>
        <v>8.8309340540713883</v>
      </c>
      <c r="R170" s="63">
        <f t="shared" si="42"/>
        <v>10</v>
      </c>
      <c r="S170" s="63">
        <f t="shared" si="43"/>
        <v>1.1323830456405264</v>
      </c>
      <c r="T170" s="64">
        <f t="shared" si="44"/>
        <v>49.83702726549383</v>
      </c>
      <c r="Y170" s="6"/>
      <c r="AD170" s="6"/>
      <c r="AG170" s="2">
        <v>165</v>
      </c>
      <c r="AH170" s="2">
        <f t="shared" si="45"/>
        <v>2.8797932657906435</v>
      </c>
      <c r="AI170" s="2">
        <f t="shared" si="38"/>
        <v>81.981556726504238</v>
      </c>
      <c r="AJ170" s="3">
        <f t="shared" si="39"/>
        <v>81.98155672650428</v>
      </c>
    </row>
    <row r="171" spans="5:36" ht="17.399999999999999" x14ac:dyDescent="0.3">
      <c r="E171" s="14">
        <v>4000</v>
      </c>
      <c r="F171" s="14">
        <v>181.69</v>
      </c>
      <c r="G171" s="14">
        <f t="shared" si="40"/>
        <v>8.4562365811959932</v>
      </c>
      <c r="H171" s="14">
        <v>-18.010999999999999</v>
      </c>
      <c r="I171" s="14">
        <v>10.837999999999999</v>
      </c>
      <c r="K171" s="30">
        <f t="shared" si="48"/>
        <v>150.78596321748469</v>
      </c>
      <c r="L171" s="30">
        <f t="shared" si="49"/>
        <v>146.78752486850846</v>
      </c>
      <c r="M171" s="30">
        <f t="shared" si="47"/>
        <v>79.133155674090617</v>
      </c>
      <c r="N171" s="30">
        <v>83</v>
      </c>
      <c r="O171" s="30">
        <f t="shared" si="50"/>
        <v>0.95341151414567005</v>
      </c>
      <c r="P171" s="49"/>
      <c r="Q171" s="63">
        <f t="shared" si="41"/>
        <v>9.5807036273110295</v>
      </c>
      <c r="R171" s="63">
        <f t="shared" si="42"/>
        <v>10</v>
      </c>
      <c r="S171" s="63">
        <f t="shared" si="43"/>
        <v>1.0437646741825635</v>
      </c>
      <c r="T171" s="64">
        <f t="shared" si="44"/>
        <v>49.876689313763514</v>
      </c>
      <c r="Y171" s="6"/>
      <c r="AD171" s="6"/>
      <c r="AG171" s="2">
        <v>166</v>
      </c>
      <c r="AH171" s="2">
        <f t="shared" si="45"/>
        <v>2.8972465583105871</v>
      </c>
      <c r="AI171" s="2">
        <f t="shared" si="38"/>
        <v>82.112876050784635</v>
      </c>
      <c r="AJ171" s="3">
        <f t="shared" si="39"/>
        <v>82.112876050784635</v>
      </c>
    </row>
    <row r="172" spans="5:36" ht="17.399999999999999" x14ac:dyDescent="0.3">
      <c r="E172" s="14">
        <v>4000</v>
      </c>
      <c r="F172" s="14">
        <v>282.79000000000002</v>
      </c>
      <c r="G172" s="14">
        <f t="shared" si="40"/>
        <v>13.161644244572706</v>
      </c>
      <c r="H172" s="14">
        <v>-24.265999999999998</v>
      </c>
      <c r="I172" s="14">
        <v>10.459</v>
      </c>
      <c r="K172" s="30">
        <f t="shared" si="48"/>
        <v>157.04096321748469</v>
      </c>
      <c r="L172" s="30">
        <f t="shared" si="49"/>
        <v>146.40852486850847</v>
      </c>
      <c r="M172" s="30">
        <f t="shared" si="47"/>
        <v>80.612749006568691</v>
      </c>
      <c r="N172" s="30">
        <v>83</v>
      </c>
      <c r="O172" s="30">
        <f t="shared" si="50"/>
        <v>0.97123793983817697</v>
      </c>
      <c r="P172" s="49"/>
      <c r="Q172" s="63">
        <f t="shared" si="41"/>
        <v>9.7411414585435914</v>
      </c>
      <c r="R172" s="63">
        <f t="shared" si="42"/>
        <v>10</v>
      </c>
      <c r="S172" s="63">
        <f t="shared" si="43"/>
        <v>1.0265737380529849</v>
      </c>
      <c r="T172" s="64">
        <f t="shared" si="44"/>
        <v>49.879603390241144</v>
      </c>
      <c r="Y172" s="6"/>
      <c r="AD172" s="6"/>
      <c r="AG172" s="2">
        <v>167</v>
      </c>
      <c r="AH172" s="2">
        <f t="shared" si="45"/>
        <v>2.9146998508305306</v>
      </c>
      <c r="AI172" s="2">
        <f t="shared" si="38"/>
        <v>82.23512563092973</v>
      </c>
      <c r="AJ172" s="3">
        <f t="shared" si="39"/>
        <v>82.235125630929744</v>
      </c>
    </row>
    <row r="173" spans="5:36" ht="17.399999999999999" x14ac:dyDescent="0.3">
      <c r="E173" s="14">
        <v>4000</v>
      </c>
      <c r="F173" s="14">
        <v>355.02</v>
      </c>
      <c r="G173" s="14">
        <f t="shared" si="40"/>
        <v>16.523381094480715</v>
      </c>
      <c r="H173" s="14">
        <v>-32.890999999999998</v>
      </c>
      <c r="I173" s="14">
        <v>10.365</v>
      </c>
      <c r="K173" s="30">
        <f t="shared" si="48"/>
        <v>165.66596321748469</v>
      </c>
      <c r="L173" s="30">
        <f t="shared" si="49"/>
        <v>146.31452486850847</v>
      </c>
      <c r="M173" s="30">
        <f t="shared" si="47"/>
        <v>82.070019498242061</v>
      </c>
      <c r="N173" s="30">
        <v>83</v>
      </c>
      <c r="O173" s="30">
        <f t="shared" si="50"/>
        <v>0.98879541564147067</v>
      </c>
      <c r="P173" s="49"/>
      <c r="Q173" s="63">
        <f t="shared" si="41"/>
        <v>9.8991587407732347</v>
      </c>
      <c r="R173" s="63">
        <f t="shared" si="42"/>
        <v>10</v>
      </c>
      <c r="S173" s="63">
        <f t="shared" si="43"/>
        <v>1.010186851415102</v>
      </c>
      <c r="T173" s="64">
        <f t="shared" si="44"/>
        <v>49.881033289976195</v>
      </c>
      <c r="Y173" s="6"/>
      <c r="AD173" s="6"/>
      <c r="AG173" s="2">
        <v>168</v>
      </c>
      <c r="AH173" s="2">
        <f t="shared" si="45"/>
        <v>2.9321531433504737</v>
      </c>
      <c r="AI173" s="2">
        <f t="shared" si="38"/>
        <v>82.348307916372917</v>
      </c>
      <c r="AJ173" s="3">
        <f t="shared" si="39"/>
        <v>82.348307916372931</v>
      </c>
    </row>
    <row r="174" spans="5:36" ht="17.399999999999999" x14ac:dyDescent="0.3">
      <c r="E174" s="14">
        <v>4500</v>
      </c>
      <c r="F174" s="14">
        <v>-24.15</v>
      </c>
      <c r="G174" s="14">
        <f t="shared" si="40"/>
        <v>-1.1239920382843482</v>
      </c>
      <c r="H174" s="14">
        <v>1.462</v>
      </c>
      <c r="I174" s="14">
        <v>0.73499999999999999</v>
      </c>
      <c r="K174" s="30">
        <f t="shared" si="48"/>
        <v>131.31296321748471</v>
      </c>
      <c r="L174" s="30">
        <f t="shared" si="49"/>
        <v>136.68452486850848</v>
      </c>
      <c r="M174" s="30">
        <f t="shared" si="47"/>
        <v>72.26349275656122</v>
      </c>
      <c r="N174" s="30">
        <v>83</v>
      </c>
      <c r="O174" s="30">
        <f t="shared" si="50"/>
        <v>0.87064449104290631</v>
      </c>
      <c r="P174" s="49"/>
      <c r="Q174" s="63">
        <f t="shared" si="41"/>
        <v>8.835800419386155</v>
      </c>
      <c r="R174" s="63">
        <f t="shared" si="42"/>
        <v>10</v>
      </c>
      <c r="S174" s="63">
        <f t="shared" si="43"/>
        <v>1.131759379496569</v>
      </c>
      <c r="T174" s="64">
        <f t="shared" si="44"/>
        <v>49.83745890029423</v>
      </c>
      <c r="Y174" s="6"/>
      <c r="AD174" s="6"/>
      <c r="AG174" s="2">
        <v>169</v>
      </c>
      <c r="AH174" s="2">
        <f t="shared" si="45"/>
        <v>2.9496064358704168</v>
      </c>
      <c r="AI174" s="2">
        <f t="shared" si="38"/>
        <v>82.452425318712145</v>
      </c>
      <c r="AJ174" s="3">
        <f t="shared" si="39"/>
        <v>82.452425318712173</v>
      </c>
    </row>
    <row r="175" spans="5:36" ht="17.399999999999999" x14ac:dyDescent="0.3">
      <c r="E175" s="14">
        <v>4500</v>
      </c>
      <c r="F175" s="14">
        <v>-13</v>
      </c>
      <c r="G175" s="14">
        <f t="shared" si="40"/>
        <v>-0.60504747402470094</v>
      </c>
      <c r="H175" s="14">
        <v>1.4590000000000001</v>
      </c>
      <c r="I175" s="14">
        <v>0.76100000000000001</v>
      </c>
      <c r="K175" s="30">
        <f t="shared" si="48"/>
        <v>131.31596321748469</v>
      </c>
      <c r="L175" s="30">
        <f t="shared" si="49"/>
        <v>136.71052486850846</v>
      </c>
      <c r="M175" s="30">
        <f t="shared" si="47"/>
        <v>72.26481134185795</v>
      </c>
      <c r="N175" s="30">
        <v>83</v>
      </c>
      <c r="O175" s="30">
        <f t="shared" si="50"/>
        <v>0.87066037761274639</v>
      </c>
      <c r="P175" s="49"/>
      <c r="Q175" s="63">
        <f t="shared" si="41"/>
        <v>8.8359433985147167</v>
      </c>
      <c r="R175" s="63">
        <f t="shared" si="42"/>
        <v>10</v>
      </c>
      <c r="S175" s="63">
        <f t="shared" si="43"/>
        <v>1.1317410658924045</v>
      </c>
      <c r="T175" s="64">
        <f t="shared" si="44"/>
        <v>49.837471540865721</v>
      </c>
      <c r="Y175" s="6"/>
      <c r="AD175" s="6"/>
      <c r="AG175" s="2">
        <v>170</v>
      </c>
      <c r="AH175" s="2">
        <f t="shared" si="45"/>
        <v>2.9670597283903604</v>
      </c>
      <c r="AI175" s="2">
        <f t="shared" si="38"/>
        <v>82.547480178527238</v>
      </c>
      <c r="AJ175" s="3">
        <f t="shared" si="39"/>
        <v>82.547480178527238</v>
      </c>
    </row>
    <row r="176" spans="5:36" ht="17.399999999999999" x14ac:dyDescent="0.3">
      <c r="E176" s="14">
        <v>4500</v>
      </c>
      <c r="F176" s="14">
        <v>-5.42</v>
      </c>
      <c r="G176" s="14">
        <f t="shared" si="40"/>
        <v>-0.25225825455491374</v>
      </c>
      <c r="H176" s="14">
        <v>1.462</v>
      </c>
      <c r="I176" s="14">
        <v>0.76500000000000001</v>
      </c>
      <c r="K176" s="30">
        <f t="shared" si="48"/>
        <v>131.31296321748471</v>
      </c>
      <c r="L176" s="30">
        <f t="shared" si="49"/>
        <v>136.71452486850845</v>
      </c>
      <c r="M176" s="30">
        <f t="shared" si="47"/>
        <v>72.26349275656122</v>
      </c>
      <c r="N176" s="30">
        <v>83</v>
      </c>
      <c r="O176" s="30">
        <f t="shared" si="50"/>
        <v>0.87064449104290631</v>
      </c>
      <c r="P176" s="49"/>
      <c r="Q176" s="63">
        <f t="shared" si="41"/>
        <v>8.835800419386155</v>
      </c>
      <c r="R176" s="63">
        <f t="shared" si="42"/>
        <v>10</v>
      </c>
      <c r="S176" s="63">
        <f t="shared" si="43"/>
        <v>1.131759379496569</v>
      </c>
      <c r="T176" s="64">
        <f t="shared" si="44"/>
        <v>49.83745890029423</v>
      </c>
      <c r="Y176" s="6"/>
      <c r="AD176" s="6"/>
      <c r="AG176" s="2">
        <v>171</v>
      </c>
      <c r="AH176" s="2">
        <f t="shared" si="45"/>
        <v>2.9845130209103035</v>
      </c>
      <c r="AI176" s="2">
        <f t="shared" si="38"/>
        <v>82.633474734866468</v>
      </c>
      <c r="AJ176" s="3">
        <f t="shared" si="39"/>
        <v>82.633474734866496</v>
      </c>
    </row>
    <row r="177" spans="5:36" ht="17.399999999999999" x14ac:dyDescent="0.3">
      <c r="E177" s="14">
        <v>4500</v>
      </c>
      <c r="F177" s="14">
        <v>0.25</v>
      </c>
      <c r="G177" s="14">
        <f t="shared" si="40"/>
        <v>1.1635528346628864E-2</v>
      </c>
      <c r="H177" s="14">
        <v>1.4890000000000001</v>
      </c>
      <c r="I177" s="14">
        <v>0.77200000000000002</v>
      </c>
      <c r="K177" s="30">
        <f t="shared" si="48"/>
        <v>131.28596321748469</v>
      </c>
      <c r="L177" s="30">
        <f t="shared" si="49"/>
        <v>136.72152486850845</v>
      </c>
      <c r="M177" s="30">
        <f t="shared" si="47"/>
        <v>72.251621948843265</v>
      </c>
      <c r="N177" s="30">
        <v>83</v>
      </c>
      <c r="O177" s="30">
        <f t="shared" si="50"/>
        <v>0.87050146926317185</v>
      </c>
      <c r="P177" s="49"/>
      <c r="Q177" s="63">
        <f t="shared" si="41"/>
        <v>8.8345132233685462</v>
      </c>
      <c r="R177" s="63">
        <f t="shared" si="42"/>
        <v>10</v>
      </c>
      <c r="S177" s="63">
        <f t="shared" si="43"/>
        <v>1.1319242777913983</v>
      </c>
      <c r="T177" s="64">
        <f t="shared" si="44"/>
        <v>49.837344995081558</v>
      </c>
      <c r="Y177" s="6"/>
      <c r="AD177" s="6"/>
      <c r="AG177" s="2">
        <v>172</v>
      </c>
      <c r="AH177" s="2">
        <f t="shared" si="45"/>
        <v>3.0019663134302466</v>
      </c>
      <c r="AI177" s="2">
        <f t="shared" si="38"/>
        <v>82.710411097401263</v>
      </c>
      <c r="AJ177" s="3">
        <f t="shared" si="39"/>
        <v>82.710411097401277</v>
      </c>
    </row>
    <row r="178" spans="5:36" ht="17.399999999999999" x14ac:dyDescent="0.3">
      <c r="E178" s="14">
        <v>4500</v>
      </c>
      <c r="F178" s="14">
        <v>8.8800000000000008</v>
      </c>
      <c r="G178" s="14">
        <f t="shared" si="40"/>
        <v>0.41329396687225728</v>
      </c>
      <c r="H178" s="14">
        <v>1.474</v>
      </c>
      <c r="I178" s="14">
        <v>0.75</v>
      </c>
      <c r="K178" s="30">
        <f t="shared" si="48"/>
        <v>131.30096321748471</v>
      </c>
      <c r="L178" s="30">
        <f t="shared" si="49"/>
        <v>136.69952486850846</v>
      </c>
      <c r="M178" s="30">
        <f t="shared" si="47"/>
        <v>72.258217628680214</v>
      </c>
      <c r="N178" s="30">
        <v>83</v>
      </c>
      <c r="O178" s="30">
        <f t="shared" si="50"/>
        <v>0.87058093528530378</v>
      </c>
      <c r="P178" s="49"/>
      <c r="Q178" s="63">
        <f t="shared" si="41"/>
        <v>8.835228417567734</v>
      </c>
      <c r="R178" s="63">
        <f t="shared" si="42"/>
        <v>10</v>
      </c>
      <c r="S178" s="63">
        <f t="shared" si="43"/>
        <v>1.1318326507684018</v>
      </c>
      <c r="T178" s="64">
        <f t="shared" si="44"/>
        <v>49.837408306892961</v>
      </c>
      <c r="Y178" s="6"/>
      <c r="AD178" s="6"/>
      <c r="AG178" s="2">
        <v>173</v>
      </c>
      <c r="AH178" s="2">
        <f t="shared" si="45"/>
        <v>3.0194196059501901</v>
      </c>
      <c r="AI178" s="2">
        <f t="shared" si="38"/>
        <v>82.778291221244501</v>
      </c>
      <c r="AJ178" s="3">
        <f t="shared" si="39"/>
        <v>82.77829122124453</v>
      </c>
    </row>
    <row r="179" spans="5:36" ht="17.399999999999999" x14ac:dyDescent="0.3">
      <c r="E179" s="14">
        <v>4500</v>
      </c>
      <c r="F179" s="14">
        <v>29.12</v>
      </c>
      <c r="G179" s="14">
        <f t="shared" si="40"/>
        <v>1.3553063418153302</v>
      </c>
      <c r="H179" s="14">
        <v>1.89</v>
      </c>
      <c r="I179" s="14">
        <v>38.902999999999999</v>
      </c>
      <c r="K179" s="30">
        <f t="shared" si="48"/>
        <v>130.88496321748471</v>
      </c>
      <c r="L179" s="30">
        <f t="shared" si="49"/>
        <v>174.85252486850845</v>
      </c>
      <c r="M179" s="30">
        <f t="shared" si="47"/>
        <v>72.074568849750591</v>
      </c>
      <c r="N179" s="30">
        <v>83</v>
      </c>
      <c r="O179" s="30">
        <f t="shared" si="50"/>
        <v>0.86836829939458549</v>
      </c>
      <c r="P179" s="49"/>
      <c r="Q179" s="63">
        <f t="shared" si="41"/>
        <v>8.8153146945512688</v>
      </c>
      <c r="R179" s="63">
        <f t="shared" si="42"/>
        <v>10</v>
      </c>
      <c r="S179" s="63">
        <f t="shared" si="43"/>
        <v>1.1343894513693293</v>
      </c>
      <c r="T179" s="64">
        <f t="shared" si="44"/>
        <v>49.835623303331111</v>
      </c>
      <c r="Y179" s="6"/>
      <c r="AD179" s="6"/>
      <c r="AG179" s="2">
        <v>174</v>
      </c>
      <c r="AH179" s="2">
        <f t="shared" si="45"/>
        <v>3.0368728984701332</v>
      </c>
      <c r="AI179" s="2">
        <f t="shared" si="38"/>
        <v>82.837116884430884</v>
      </c>
      <c r="AJ179" s="3">
        <f t="shared" si="39"/>
        <v>82.837116884430898</v>
      </c>
    </row>
    <row r="180" spans="5:36" ht="17.399999999999999" x14ac:dyDescent="0.3">
      <c r="E180" s="14">
        <v>4500</v>
      </c>
      <c r="F180" s="14">
        <v>42.46</v>
      </c>
      <c r="G180" s="14">
        <f t="shared" si="40"/>
        <v>1.9761781343914462</v>
      </c>
      <c r="H180" s="14">
        <v>1.9650000000000001</v>
      </c>
      <c r="I180" s="14">
        <v>47.7</v>
      </c>
      <c r="K180" s="30">
        <f t="shared" si="48"/>
        <v>130.80996321748469</v>
      </c>
      <c r="L180" s="30">
        <f t="shared" si="49"/>
        <v>180</v>
      </c>
      <c r="M180" s="30">
        <f t="shared" si="47"/>
        <v>72.041298367348233</v>
      </c>
      <c r="N180" s="30">
        <v>83</v>
      </c>
      <c r="O180" s="30">
        <f t="shared" si="50"/>
        <v>0.86796745020901489</v>
      </c>
      <c r="P180" s="49"/>
      <c r="Q180" s="63">
        <f t="shared" si="41"/>
        <v>8.8117070518811325</v>
      </c>
      <c r="R180" s="63">
        <f t="shared" si="42"/>
        <v>10</v>
      </c>
      <c r="S180" s="63">
        <f t="shared" si="43"/>
        <v>1.1348538871211327</v>
      </c>
      <c r="T180" s="64">
        <f t="shared" si="44"/>
        <v>49.835294977503565</v>
      </c>
      <c r="Y180" s="6"/>
      <c r="AD180" s="6"/>
      <c r="AG180" s="2">
        <v>175</v>
      </c>
      <c r="AH180" s="2">
        <f t="shared" si="45"/>
        <v>3.0543261909900763</v>
      </c>
      <c r="AI180" s="2">
        <f t="shared" si="38"/>
        <v>82.886889668055119</v>
      </c>
      <c r="AJ180" s="3">
        <f t="shared" si="39"/>
        <v>82.886889668055147</v>
      </c>
    </row>
    <row r="181" spans="5:36" ht="17.399999999999999" x14ac:dyDescent="0.3">
      <c r="E181" s="14">
        <v>4500</v>
      </c>
      <c r="F181" s="14">
        <v>59.6</v>
      </c>
      <c r="G181" s="14">
        <f t="shared" si="40"/>
        <v>2.7739099578363211</v>
      </c>
      <c r="H181" s="14">
        <v>1.9279999999999999</v>
      </c>
      <c r="I181" s="14">
        <v>44.61</v>
      </c>
      <c r="K181" s="30">
        <f t="shared" si="48"/>
        <v>130.8469632174847</v>
      </c>
      <c r="L181" s="30">
        <f t="shared" si="49"/>
        <v>180</v>
      </c>
      <c r="M181" s="30">
        <f t="shared" si="47"/>
        <v>72.057717937872411</v>
      </c>
      <c r="N181" s="30">
        <v>83</v>
      </c>
      <c r="O181" s="30">
        <f t="shared" si="50"/>
        <v>0.86816527635990859</v>
      </c>
      <c r="P181" s="49"/>
      <c r="Q181" s="63">
        <f t="shared" si="41"/>
        <v>8.8134874872391755</v>
      </c>
      <c r="R181" s="63">
        <f t="shared" si="42"/>
        <v>10</v>
      </c>
      <c r="S181" s="63">
        <f t="shared" si="43"/>
        <v>1.1346246323579339</v>
      </c>
      <c r="T181" s="64">
        <f t="shared" si="44"/>
        <v>49.835457202861164</v>
      </c>
      <c r="Y181" s="6"/>
      <c r="AD181" s="6"/>
      <c r="AG181" s="2">
        <v>176</v>
      </c>
      <c r="AH181" s="2">
        <f t="shared" si="45"/>
        <v>3.0717794835100198</v>
      </c>
      <c r="AI181" s="2">
        <f t="shared" si="38"/>
        <v>82.927610939065914</v>
      </c>
      <c r="AJ181" s="3">
        <f t="shared" si="39"/>
        <v>82.927610939065929</v>
      </c>
    </row>
    <row r="182" spans="5:36" ht="17.399999999999999" x14ac:dyDescent="0.3">
      <c r="E182" s="14">
        <v>4500</v>
      </c>
      <c r="F182" s="14">
        <v>103.42</v>
      </c>
      <c r="G182" s="14">
        <f t="shared" si="40"/>
        <v>4.8133853664334287</v>
      </c>
      <c r="H182" s="14">
        <v>-5.31</v>
      </c>
      <c r="I182" s="14">
        <v>23.468</v>
      </c>
      <c r="K182" s="30">
        <f t="shared" si="48"/>
        <v>138.0849632174847</v>
      </c>
      <c r="L182" s="30">
        <f t="shared" si="49"/>
        <v>159.41752486850845</v>
      </c>
      <c r="M182" s="30">
        <f t="shared" si="47"/>
        <v>75.037918752308428</v>
      </c>
      <c r="N182" s="30">
        <v>83</v>
      </c>
      <c r="O182" s="30">
        <f t="shared" si="50"/>
        <v>0.9040713102687763</v>
      </c>
      <c r="P182" s="49"/>
      <c r="Q182" s="63">
        <f t="shared" si="41"/>
        <v>9.1366417924189847</v>
      </c>
      <c r="R182" s="63">
        <f t="shared" si="42"/>
        <v>10</v>
      </c>
      <c r="S182" s="63">
        <f t="shared" si="43"/>
        <v>1.0944940413771476</v>
      </c>
      <c r="T182" s="64">
        <f t="shared" si="44"/>
        <v>49.859224133596229</v>
      </c>
      <c r="Y182" s="6"/>
      <c r="AD182" s="6"/>
      <c r="AG182" s="2">
        <v>177</v>
      </c>
      <c r="AH182" s="2">
        <f t="shared" si="45"/>
        <v>3.0892327760299634</v>
      </c>
      <c r="AI182" s="2">
        <f t="shared" si="38"/>
        <v>82.959281835711948</v>
      </c>
      <c r="AJ182" s="3">
        <f t="shared" si="39"/>
        <v>82.959281835711948</v>
      </c>
    </row>
    <row r="183" spans="5:36" ht="17.399999999999999" x14ac:dyDescent="0.3">
      <c r="E183" s="14">
        <v>4500</v>
      </c>
      <c r="F183" s="14">
        <v>104.49</v>
      </c>
      <c r="G183" s="14">
        <f t="shared" si="40"/>
        <v>4.8631854277569992</v>
      </c>
      <c r="H183" s="14">
        <v>-5.6890000000000001</v>
      </c>
      <c r="I183" s="14">
        <v>23.145</v>
      </c>
      <c r="K183" s="30">
        <f t="shared" si="48"/>
        <v>138.46396321748469</v>
      </c>
      <c r="L183" s="30">
        <f t="shared" si="49"/>
        <v>159.09452486850847</v>
      </c>
      <c r="M183" s="30">
        <f t="shared" si="47"/>
        <v>75.181152070085489</v>
      </c>
      <c r="N183" s="30">
        <v>83</v>
      </c>
      <c r="O183" s="30">
        <f t="shared" si="50"/>
        <v>0.90579701289259629</v>
      </c>
      <c r="P183" s="49"/>
      <c r="Q183" s="63">
        <f t="shared" si="41"/>
        <v>9.1521731160333637</v>
      </c>
      <c r="R183" s="63">
        <f t="shared" si="42"/>
        <v>10</v>
      </c>
      <c r="S183" s="63">
        <f t="shared" si="43"/>
        <v>1.0926366747238816</v>
      </c>
      <c r="T183" s="64">
        <f t="shared" si="44"/>
        <v>49.860105856633311</v>
      </c>
      <c r="Y183" s="6"/>
      <c r="AD183" s="6"/>
      <c r="AG183" s="2">
        <v>178</v>
      </c>
      <c r="AH183" s="2">
        <f t="shared" si="45"/>
        <v>3.1066860685499069</v>
      </c>
      <c r="AI183" s="2">
        <f t="shared" si="38"/>
        <v>82.981903255638073</v>
      </c>
      <c r="AJ183" s="3">
        <f t="shared" si="39"/>
        <v>82.981903255638088</v>
      </c>
    </row>
    <row r="184" spans="5:36" ht="17.399999999999999" x14ac:dyDescent="0.3">
      <c r="E184" s="14">
        <v>4500</v>
      </c>
      <c r="F184" s="14">
        <v>159.16999999999999</v>
      </c>
      <c r="G184" s="14">
        <f t="shared" si="40"/>
        <v>7.4081081877316644</v>
      </c>
      <c r="H184" s="14">
        <v>-19.898</v>
      </c>
      <c r="I184" s="14">
        <v>11.224</v>
      </c>
      <c r="K184" s="30">
        <f t="shared" si="48"/>
        <v>152.67296321748469</v>
      </c>
      <c r="L184" s="30">
        <f t="shared" si="49"/>
        <v>147.17352486850845</v>
      </c>
      <c r="M184" s="30">
        <f t="shared" si="47"/>
        <v>79.616959780483441</v>
      </c>
      <c r="N184" s="30">
        <v>83</v>
      </c>
      <c r="O184" s="30">
        <f t="shared" si="50"/>
        <v>0.95924047928293299</v>
      </c>
      <c r="P184" s="49"/>
      <c r="Q184" s="63">
        <f t="shared" si="41"/>
        <v>9.6331643135463949</v>
      </c>
      <c r="R184" s="63">
        <f t="shared" si="42"/>
        <v>10</v>
      </c>
      <c r="S184" s="63">
        <f t="shared" si="43"/>
        <v>1.0380804971776254</v>
      </c>
      <c r="T184" s="64">
        <f t="shared" si="44"/>
        <v>49.877815767148604</v>
      </c>
      <c r="Y184" s="6"/>
      <c r="AD184" s="6"/>
      <c r="AG184" s="2">
        <v>179</v>
      </c>
      <c r="AH184" s="2">
        <f t="shared" si="45"/>
        <v>3.12413936106985</v>
      </c>
      <c r="AI184" s="2">
        <f t="shared" si="38"/>
        <v>82.995475846629191</v>
      </c>
      <c r="AJ184" s="3">
        <f t="shared" si="39"/>
        <v>82.995475846629219</v>
      </c>
    </row>
    <row r="185" spans="5:36" ht="17.399999999999999" x14ac:dyDescent="0.3">
      <c r="E185" s="14">
        <v>4500</v>
      </c>
      <c r="F185" s="14">
        <v>250.74</v>
      </c>
      <c r="G185" s="14">
        <f t="shared" si="40"/>
        <v>11.669969510534886</v>
      </c>
      <c r="H185" s="14">
        <v>-27.503</v>
      </c>
      <c r="I185" s="14">
        <v>10.819000000000001</v>
      </c>
      <c r="K185" s="30">
        <f t="shared" si="48"/>
        <v>160.27796321748468</v>
      </c>
      <c r="L185" s="30">
        <f t="shared" si="49"/>
        <v>146.76852486850845</v>
      </c>
      <c r="M185" s="30">
        <f t="shared" si="47"/>
        <v>81.23885877437246</v>
      </c>
      <c r="N185" s="30">
        <v>83</v>
      </c>
      <c r="O185" s="30">
        <f t="shared" si="50"/>
        <v>0.9787814310165357</v>
      </c>
      <c r="P185" s="49"/>
      <c r="Q185" s="63">
        <f t="shared" si="41"/>
        <v>9.8090328791488197</v>
      </c>
      <c r="R185" s="63">
        <f t="shared" si="42"/>
        <v>10</v>
      </c>
      <c r="S185" s="63">
        <f t="shared" si="43"/>
        <v>1.0194684963547345</v>
      </c>
      <c r="T185" s="64">
        <f t="shared" si="44"/>
        <v>49.880382563699186</v>
      </c>
      <c r="Y185" s="6"/>
      <c r="AD185" s="6"/>
      <c r="AG185" s="2">
        <v>180</v>
      </c>
      <c r="AH185" s="2">
        <f t="shared" si="45"/>
        <v>3.1415926535897931</v>
      </c>
      <c r="AI185" s="2">
        <f t="shared" si="38"/>
        <v>82.999999999999986</v>
      </c>
      <c r="AJ185" s="3">
        <f t="shared" si="39"/>
        <v>83</v>
      </c>
    </row>
    <row r="186" spans="5:36" ht="17.399999999999999" x14ac:dyDescent="0.3">
      <c r="E186" s="14">
        <v>4500</v>
      </c>
      <c r="F186" s="14">
        <v>321.32</v>
      </c>
      <c r="G186" s="14">
        <f t="shared" si="40"/>
        <v>14.954911873355146</v>
      </c>
      <c r="H186" s="14">
        <v>-30.082999999999998</v>
      </c>
      <c r="I186" s="14">
        <v>10.62</v>
      </c>
      <c r="K186" s="30">
        <f t="shared" si="48"/>
        <v>162.85796321748469</v>
      </c>
      <c r="L186" s="30">
        <f t="shared" si="49"/>
        <v>146.56952486850847</v>
      </c>
      <c r="M186" s="30">
        <f t="shared" si="47"/>
        <v>81.669733249689585</v>
      </c>
      <c r="N186" s="30">
        <v>83</v>
      </c>
      <c r="O186" s="30">
        <f t="shared" si="50"/>
        <v>0.98397268975529617</v>
      </c>
      <c r="P186" s="49"/>
      <c r="Q186" s="63">
        <f t="shared" si="41"/>
        <v>9.8557542077976645</v>
      </c>
      <c r="R186" s="63">
        <f t="shared" si="42"/>
        <v>10</v>
      </c>
      <c r="S186" s="63">
        <f t="shared" si="43"/>
        <v>1.0146356929323797</v>
      </c>
      <c r="T186" s="64">
        <f t="shared" si="44"/>
        <v>49.880772900264461</v>
      </c>
      <c r="Y186" s="6"/>
      <c r="AD186" s="6"/>
      <c r="AG186" s="2">
        <v>181</v>
      </c>
      <c r="AH186" s="2">
        <f t="shared" si="45"/>
        <v>3.1590459461097362</v>
      </c>
      <c r="AI186" s="2">
        <f t="shared" si="38"/>
        <v>82.995475846629191</v>
      </c>
      <c r="AJ186" s="3">
        <f t="shared" si="39"/>
        <v>82.995475846629219</v>
      </c>
    </row>
    <row r="187" spans="5:36" ht="17.399999999999999" x14ac:dyDescent="0.3">
      <c r="Y187" s="6"/>
      <c r="AD187" s="6"/>
      <c r="AG187" s="2">
        <v>182</v>
      </c>
      <c r="AH187" s="2">
        <f t="shared" si="45"/>
        <v>3.1764992386296798</v>
      </c>
      <c r="AI187" s="2">
        <f t="shared" si="38"/>
        <v>82.981903255638073</v>
      </c>
      <c r="AJ187" s="3">
        <f t="shared" si="39"/>
        <v>82.981903255638088</v>
      </c>
    </row>
    <row r="188" spans="5:36" ht="17.399999999999999" x14ac:dyDescent="0.3">
      <c r="O188" s="68">
        <f>MIN(O5:O186)</f>
        <v>0.86796745020901489</v>
      </c>
      <c r="P188" s="68"/>
      <c r="Q188" s="68"/>
      <c r="R188" s="68"/>
      <c r="S188" s="68">
        <f>MIN(S5:S186)</f>
        <v>1.0000041531609458</v>
      </c>
      <c r="T188" s="68">
        <f>MIN(T5:T186)</f>
        <v>49.835294977503565</v>
      </c>
      <c r="Y188" s="6"/>
      <c r="AD188" s="6"/>
      <c r="AG188" s="2">
        <v>183</v>
      </c>
      <c r="AH188" s="2">
        <f t="shared" si="45"/>
        <v>3.1939525311496229</v>
      </c>
      <c r="AI188" s="2">
        <f t="shared" si="38"/>
        <v>82.959281835711948</v>
      </c>
      <c r="AJ188" s="3">
        <f t="shared" si="39"/>
        <v>82.959281835711948</v>
      </c>
    </row>
    <row r="189" spans="5:36" ht="17.399999999999999" x14ac:dyDescent="0.3">
      <c r="O189" s="68">
        <f>MAX(O5:O186)</f>
        <v>0.99999538539589206</v>
      </c>
      <c r="P189" s="68"/>
      <c r="Q189" s="68"/>
      <c r="R189" s="68"/>
      <c r="S189" s="68">
        <f>MAX(S5:S186)</f>
        <v>1.1348538871211327</v>
      </c>
      <c r="T189" s="68">
        <f>MAX(T5:T186)</f>
        <v>49.881276637232588</v>
      </c>
      <c r="Y189" s="6"/>
      <c r="AD189" s="6"/>
      <c r="AG189" s="2">
        <v>184</v>
      </c>
      <c r="AH189" s="2">
        <f t="shared" si="45"/>
        <v>3.211405823669566</v>
      </c>
      <c r="AI189" s="2">
        <f t="shared" si="38"/>
        <v>82.927610939065914</v>
      </c>
      <c r="AJ189" s="3">
        <f t="shared" si="39"/>
        <v>82.927610939065929</v>
      </c>
    </row>
    <row r="190" spans="5:36" ht="17.399999999999999" x14ac:dyDescent="0.3">
      <c r="Y190" s="6"/>
      <c r="AD190" s="6"/>
      <c r="AG190" s="2">
        <v>185</v>
      </c>
      <c r="AH190" s="2">
        <f t="shared" si="45"/>
        <v>3.2288591161895095</v>
      </c>
      <c r="AI190" s="2">
        <f t="shared" si="38"/>
        <v>82.886889668055119</v>
      </c>
      <c r="AJ190" s="3">
        <f t="shared" si="39"/>
        <v>82.886889668055147</v>
      </c>
    </row>
    <row r="191" spans="5:36" ht="17.399999999999999" x14ac:dyDescent="0.3">
      <c r="O191" s="68">
        <f>1/O188</f>
        <v>1.1521169368265947</v>
      </c>
      <c r="P191" s="68"/>
      <c r="Q191" s="68"/>
      <c r="R191" s="68"/>
      <c r="S191" s="68"/>
      <c r="T191" s="68"/>
      <c r="Y191" s="6"/>
      <c r="AD191" s="6"/>
      <c r="AG191" s="2">
        <v>186</v>
      </c>
      <c r="AH191" s="2">
        <f t="shared" si="45"/>
        <v>3.2463124087094526</v>
      </c>
      <c r="AI191" s="2">
        <f t="shared" si="38"/>
        <v>82.837116884430884</v>
      </c>
      <c r="AJ191" s="3">
        <f t="shared" si="39"/>
        <v>82.837116884430898</v>
      </c>
    </row>
    <row r="192" spans="5:36" ht="17.399999999999999" x14ac:dyDescent="0.3">
      <c r="O192" s="68">
        <f>1/O189</f>
        <v>1.0000046146254027</v>
      </c>
      <c r="P192" s="68"/>
      <c r="Q192" s="68"/>
      <c r="R192" s="68"/>
      <c r="S192" s="68"/>
      <c r="T192" s="68"/>
      <c r="Y192" s="6"/>
      <c r="AD192" s="6"/>
      <c r="AG192" s="2">
        <v>187</v>
      </c>
      <c r="AH192" s="2">
        <f t="shared" si="45"/>
        <v>3.2637657012293966</v>
      </c>
      <c r="AI192" s="2">
        <f t="shared" si="38"/>
        <v>82.778291221244501</v>
      </c>
      <c r="AJ192" s="3">
        <f t="shared" si="39"/>
        <v>82.77829122124453</v>
      </c>
    </row>
    <row r="193" spans="25:36" ht="17.399999999999999" x14ac:dyDescent="0.3">
      <c r="Y193" s="6"/>
      <c r="AD193" s="6"/>
      <c r="AG193" s="2">
        <v>188</v>
      </c>
      <c r="AH193" s="2">
        <f t="shared" si="45"/>
        <v>3.2812189937493397</v>
      </c>
      <c r="AI193" s="2">
        <f t="shared" si="38"/>
        <v>82.710411097401263</v>
      </c>
      <c r="AJ193" s="3">
        <f t="shared" si="39"/>
        <v>82.710411097401277</v>
      </c>
    </row>
    <row r="194" spans="25:36" ht="17.399999999999999" x14ac:dyDescent="0.3">
      <c r="Y194" s="6"/>
      <c r="AD194" s="6"/>
      <c r="AG194" s="2">
        <v>189</v>
      </c>
      <c r="AH194" s="2">
        <f t="shared" si="45"/>
        <v>3.2986722862692828</v>
      </c>
      <c r="AI194" s="2">
        <f t="shared" si="38"/>
        <v>82.633474734866496</v>
      </c>
      <c r="AJ194" s="3">
        <f t="shared" si="39"/>
        <v>82.633474734866496</v>
      </c>
    </row>
    <row r="195" spans="25:36" ht="17.399999999999999" x14ac:dyDescent="0.3">
      <c r="Y195" s="6"/>
      <c r="AD195" s="6"/>
      <c r="AG195" s="2">
        <v>190</v>
      </c>
      <c r="AH195" s="2">
        <f t="shared" si="45"/>
        <v>3.3161255787892263</v>
      </c>
      <c r="AI195" s="2">
        <f t="shared" si="38"/>
        <v>82.547480178527238</v>
      </c>
      <c r="AJ195" s="3">
        <f t="shared" si="39"/>
        <v>82.547480178527238</v>
      </c>
    </row>
    <row r="196" spans="25:36" ht="17.399999999999999" x14ac:dyDescent="0.3">
      <c r="Y196" s="6"/>
      <c r="AD196" s="6"/>
      <c r="AG196" s="2">
        <v>191</v>
      </c>
      <c r="AH196" s="2">
        <f t="shared" si="45"/>
        <v>3.3335788713091694</v>
      </c>
      <c r="AI196" s="2">
        <f t="shared" si="38"/>
        <v>82.452425318712145</v>
      </c>
      <c r="AJ196" s="3">
        <f t="shared" si="39"/>
        <v>82.452425318712173</v>
      </c>
    </row>
    <row r="197" spans="25:36" ht="17.399999999999999" x14ac:dyDescent="0.3">
      <c r="Y197" s="6"/>
      <c r="AD197" s="6"/>
      <c r="AG197" s="2">
        <v>192</v>
      </c>
      <c r="AH197" s="2">
        <f t="shared" si="45"/>
        <v>3.3510321638291125</v>
      </c>
      <c r="AI197" s="2">
        <f t="shared" ref="AI197:AI260" si="51">$C$6*(SQRT((1+(1/$C$9))^2-($C$10/$C$9)^2)-COS(AH197)-(1/$C$9)*SQRT(1-($C$9*SIN(AH197)-$C$10)^2))</f>
        <v>82.348307916372917</v>
      </c>
      <c r="AJ197" s="3">
        <f t="shared" ref="AJ197:AJ260" si="52">$C$6*((1-COS(AH197))+(1/$C$9)*(1-SQRT(1-$C$9^2*SIN(AH197)^2)))</f>
        <v>82.348307916372931</v>
      </c>
    </row>
    <row r="198" spans="25:36" ht="17.399999999999999" x14ac:dyDescent="0.3">
      <c r="Y198" s="6"/>
      <c r="AD198" s="6"/>
      <c r="AG198" s="2">
        <v>193</v>
      </c>
      <c r="AH198" s="2">
        <f t="shared" ref="AH198:AH261" si="53">AG198*PI()/180</f>
        <v>3.3684854563490561</v>
      </c>
      <c r="AI198" s="2">
        <f t="shared" si="51"/>
        <v>82.23512563092973</v>
      </c>
      <c r="AJ198" s="3">
        <f t="shared" si="52"/>
        <v>82.235125630929744</v>
      </c>
    </row>
    <row r="199" spans="25:36" ht="17.399999999999999" x14ac:dyDescent="0.3">
      <c r="Y199" s="6"/>
      <c r="AD199" s="6"/>
      <c r="AG199" s="2">
        <v>194</v>
      </c>
      <c r="AH199" s="2">
        <f t="shared" si="53"/>
        <v>3.3859387488689991</v>
      </c>
      <c r="AI199" s="2">
        <f t="shared" si="51"/>
        <v>82.112876050784635</v>
      </c>
      <c r="AJ199" s="3">
        <f t="shared" si="52"/>
        <v>82.112876050784635</v>
      </c>
    </row>
    <row r="200" spans="25:36" ht="17.399999999999999" x14ac:dyDescent="0.3">
      <c r="Y200" s="6"/>
      <c r="AD200" s="6"/>
      <c r="AG200" s="2">
        <v>195</v>
      </c>
      <c r="AH200" s="2">
        <f t="shared" si="53"/>
        <v>3.4033920413889422</v>
      </c>
      <c r="AI200" s="2">
        <f t="shared" si="51"/>
        <v>81.98155672650428</v>
      </c>
      <c r="AJ200" s="3">
        <f t="shared" si="52"/>
        <v>81.981556726504294</v>
      </c>
    </row>
    <row r="201" spans="25:36" ht="17.399999999999999" x14ac:dyDescent="0.3">
      <c r="Y201" s="6"/>
      <c r="AD201" s="6"/>
      <c r="AG201" s="2">
        <v>196</v>
      </c>
      <c r="AH201" s="2">
        <f t="shared" si="53"/>
        <v>3.4208453339088858</v>
      </c>
      <c r="AI201" s="2">
        <f t="shared" si="51"/>
        <v>81.841165206674631</v>
      </c>
      <c r="AJ201" s="3">
        <f t="shared" si="52"/>
        <v>81.84116520667466</v>
      </c>
    </row>
    <row r="202" spans="25:36" ht="17.399999999999999" x14ac:dyDescent="0.3">
      <c r="Y202" s="6"/>
      <c r="AD202" s="6"/>
      <c r="AG202" s="2">
        <v>197</v>
      </c>
      <c r="AH202" s="2">
        <f t="shared" si="53"/>
        <v>3.4382986264288289</v>
      </c>
      <c r="AI202" s="2">
        <f t="shared" si="51"/>
        <v>81.691699076429018</v>
      </c>
      <c r="AJ202" s="3">
        <f t="shared" si="52"/>
        <v>81.691699076429046</v>
      </c>
    </row>
    <row r="203" spans="25:36" ht="17.399999999999999" x14ac:dyDescent="0.3">
      <c r="Y203" s="6"/>
      <c r="AD203" s="6"/>
      <c r="AG203" s="2">
        <v>198</v>
      </c>
      <c r="AH203" s="2">
        <f t="shared" si="53"/>
        <v>3.4557519189487729</v>
      </c>
      <c r="AI203" s="2">
        <f t="shared" si="51"/>
        <v>81.533155998649534</v>
      </c>
      <c r="AJ203" s="3">
        <f t="shared" si="52"/>
        <v>81.533155998649562</v>
      </c>
    </row>
    <row r="204" spans="25:36" ht="17.399999999999999" x14ac:dyDescent="0.3">
      <c r="Y204" s="6"/>
      <c r="AD204" s="6"/>
      <c r="AG204" s="2">
        <v>199</v>
      </c>
      <c r="AH204" s="2">
        <f t="shared" si="53"/>
        <v>3.473205211468716</v>
      </c>
      <c r="AI204" s="2">
        <f t="shared" si="51"/>
        <v>81.365533757841746</v>
      </c>
      <c r="AJ204" s="3">
        <f t="shared" si="52"/>
        <v>81.365533757841774</v>
      </c>
    </row>
    <row r="205" spans="25:36" ht="17.399999999999999" x14ac:dyDescent="0.3">
      <c r="Y205" s="6"/>
      <c r="AD205" s="6"/>
      <c r="AG205" s="2">
        <v>200</v>
      </c>
      <c r="AH205" s="2">
        <f t="shared" si="53"/>
        <v>3.4906585039886591</v>
      </c>
      <c r="AI205" s="2">
        <f t="shared" si="51"/>
        <v>81.188830306680629</v>
      </c>
      <c r="AJ205" s="3">
        <f t="shared" si="52"/>
        <v>81.188830306680615</v>
      </c>
    </row>
    <row r="206" spans="25:36" ht="17.399999999999999" x14ac:dyDescent="0.3">
      <c r="Y206" s="6"/>
      <c r="AD206" s="6"/>
      <c r="AG206" s="2">
        <v>201</v>
      </c>
      <c r="AH206" s="2">
        <f t="shared" si="53"/>
        <v>3.5081117965086026</v>
      </c>
      <c r="AI206" s="2">
        <f t="shared" si="51"/>
        <v>81.00304381522389</v>
      </c>
      <c r="AJ206" s="3">
        <f t="shared" si="52"/>
        <v>81.00304381522389</v>
      </c>
    </row>
    <row r="207" spans="25:36" ht="17.399999999999999" x14ac:dyDescent="0.3">
      <c r="Y207" s="6"/>
      <c r="AD207" s="6"/>
      <c r="AG207" s="2">
        <v>202</v>
      </c>
      <c r="AH207" s="2">
        <f t="shared" si="53"/>
        <v>3.5255650890285457</v>
      </c>
      <c r="AI207" s="2">
        <f t="shared" si="51"/>
        <v>80.808172722788541</v>
      </c>
      <c r="AJ207" s="3">
        <f t="shared" si="52"/>
        <v>80.808172722788555</v>
      </c>
    </row>
    <row r="208" spans="25:36" ht="17.399999999999999" x14ac:dyDescent="0.3">
      <c r="Y208" s="6"/>
      <c r="AD208" s="6"/>
      <c r="AG208" s="2">
        <v>203</v>
      </c>
      <c r="AH208" s="2">
        <f t="shared" si="53"/>
        <v>3.5430183815484888</v>
      </c>
      <c r="AI208" s="2">
        <f t="shared" si="51"/>
        <v>80.604215792482435</v>
      </c>
      <c r="AJ208" s="3">
        <f t="shared" si="52"/>
        <v>80.604215792482464</v>
      </c>
    </row>
    <row r="209" spans="25:36" ht="17.399999999999999" x14ac:dyDescent="0.3">
      <c r="Y209" s="6"/>
      <c r="AD209" s="6"/>
      <c r="AG209" s="2">
        <v>204</v>
      </c>
      <c r="AH209" s="2">
        <f t="shared" si="53"/>
        <v>3.5604716740684319</v>
      </c>
      <c r="AI209" s="2">
        <f t="shared" si="51"/>
        <v>80.39117216838207</v>
      </c>
      <c r="AJ209" s="3">
        <f t="shared" si="52"/>
        <v>80.391172168382099</v>
      </c>
    </row>
    <row r="210" spans="25:36" ht="17.399999999999999" x14ac:dyDescent="0.3">
      <c r="Y210" s="6"/>
      <c r="AD210" s="6"/>
      <c r="AG210" s="2">
        <v>205</v>
      </c>
      <c r="AH210" s="2">
        <f t="shared" si="53"/>
        <v>3.5779249665883754</v>
      </c>
      <c r="AI210" s="2">
        <f t="shared" si="51"/>
        <v>80.169041435344425</v>
      </c>
      <c r="AJ210" s="3">
        <f t="shared" si="52"/>
        <v>80.169041435344454</v>
      </c>
    </row>
    <row r="211" spans="25:36" ht="17.399999999999999" x14ac:dyDescent="0.3">
      <c r="Y211" s="6"/>
      <c r="AD211" s="6"/>
      <c r="AG211" s="2">
        <v>206</v>
      </c>
      <c r="AH211" s="2">
        <f t="shared" si="53"/>
        <v>3.5953782591083185</v>
      </c>
      <c r="AI211" s="2">
        <f t="shared" si="51"/>
        <v>79.937823681438374</v>
      </c>
      <c r="AJ211" s="3">
        <f t="shared" si="52"/>
        <v>79.937823681438417</v>
      </c>
    </row>
    <row r="212" spans="25:36" ht="17.399999999999999" x14ac:dyDescent="0.3">
      <c r="Y212" s="6"/>
      <c r="AD212" s="6"/>
      <c r="AG212" s="2">
        <v>207</v>
      </c>
      <c r="AH212" s="2">
        <f t="shared" si="53"/>
        <v>3.6128315516282616</v>
      </c>
      <c r="AI212" s="2">
        <f t="shared" si="51"/>
        <v>79.69751956297722</v>
      </c>
      <c r="AJ212" s="3">
        <f t="shared" si="52"/>
        <v>79.697519562977249</v>
      </c>
    </row>
    <row r="213" spans="25:36" ht="17.399999999999999" x14ac:dyDescent="0.3">
      <c r="Y213" s="6"/>
      <c r="AD213" s="6"/>
      <c r="AG213" s="2">
        <v>208</v>
      </c>
      <c r="AH213" s="2">
        <f t="shared" si="53"/>
        <v>3.6302848441482056</v>
      </c>
      <c r="AI213" s="2">
        <f t="shared" si="51"/>
        <v>79.448130372131629</v>
      </c>
      <c r="AJ213" s="3">
        <f t="shared" si="52"/>
        <v>79.448130372131644</v>
      </c>
    </row>
    <row r="214" spans="25:36" ht="17.399999999999999" x14ac:dyDescent="0.3">
      <c r="Y214" s="6"/>
      <c r="AD214" s="6"/>
      <c r="AG214" s="2">
        <v>209</v>
      </c>
      <c r="AH214" s="2">
        <f t="shared" si="53"/>
        <v>3.6477381366681487</v>
      </c>
      <c r="AI214" s="2">
        <f t="shared" si="51"/>
        <v>79.189658107097841</v>
      </c>
      <c r="AJ214" s="3">
        <f t="shared" si="52"/>
        <v>79.189658107097856</v>
      </c>
    </row>
    <row r="215" spans="25:36" ht="17.399999999999999" x14ac:dyDescent="0.3">
      <c r="Y215" s="6"/>
      <c r="AD215" s="6"/>
      <c r="AG215" s="2">
        <v>210</v>
      </c>
      <c r="AH215" s="2">
        <f t="shared" si="53"/>
        <v>3.6651914291880923</v>
      </c>
      <c r="AI215" s="2">
        <f t="shared" si="51"/>
        <v>78.922105544792146</v>
      </c>
      <c r="AJ215" s="3">
        <f t="shared" si="52"/>
        <v>78.92210554479216</v>
      </c>
    </row>
    <row r="216" spans="25:36" ht="17.399999999999999" x14ac:dyDescent="0.3">
      <c r="Y216" s="6"/>
      <c r="AD216" s="6"/>
      <c r="AG216" s="2">
        <v>211</v>
      </c>
      <c r="AH216" s="2">
        <f t="shared" si="53"/>
        <v>3.6826447217080354</v>
      </c>
      <c r="AI216" s="2">
        <f t="shared" si="51"/>
        <v>78.645476316038327</v>
      </c>
      <c r="AJ216" s="3">
        <f t="shared" si="52"/>
        <v>78.645476316038341</v>
      </c>
    </row>
    <row r="217" spans="25:36" ht="17.399999999999999" x14ac:dyDescent="0.3">
      <c r="Y217" s="6"/>
      <c r="AD217" s="6"/>
      <c r="AG217" s="2">
        <v>212</v>
      </c>
      <c r="AH217" s="2">
        <f t="shared" si="53"/>
        <v>3.7000980142279785</v>
      </c>
      <c r="AI217" s="2">
        <f t="shared" si="51"/>
        <v>78.359774983210301</v>
      </c>
      <c r="AJ217" s="3">
        <f t="shared" si="52"/>
        <v>78.359774983210301</v>
      </c>
    </row>
    <row r="218" spans="25:36" ht="17.399999999999999" x14ac:dyDescent="0.3">
      <c r="Y218" s="6"/>
      <c r="AD218" s="6"/>
      <c r="AG218" s="2">
        <v>213</v>
      </c>
      <c r="AH218" s="2">
        <f t="shared" si="53"/>
        <v>3.717551306747922</v>
      </c>
      <c r="AI218" s="2">
        <f t="shared" si="51"/>
        <v>78.065007120287049</v>
      </c>
      <c r="AJ218" s="3">
        <f t="shared" si="52"/>
        <v>78.065007120287063</v>
      </c>
    </row>
    <row r="219" spans="25:36" ht="17.399999999999999" x14ac:dyDescent="0.3">
      <c r="Y219" s="6"/>
      <c r="AD219" s="6"/>
      <c r="AG219" s="2">
        <v>214</v>
      </c>
      <c r="AH219" s="2">
        <f t="shared" si="53"/>
        <v>3.7350045992678651</v>
      </c>
      <c r="AI219" s="2">
        <f t="shared" si="51"/>
        <v>77.761179395272066</v>
      </c>
      <c r="AJ219" s="3">
        <f t="shared" si="52"/>
        <v>77.761179395272066</v>
      </c>
    </row>
    <row r="220" spans="25:36" ht="17.399999999999999" x14ac:dyDescent="0.3">
      <c r="Y220" s="6"/>
      <c r="AD220" s="6"/>
      <c r="AG220" s="2">
        <v>215</v>
      </c>
      <c r="AH220" s="2">
        <f t="shared" si="53"/>
        <v>3.7524578917878082</v>
      </c>
      <c r="AI220" s="2">
        <f t="shared" si="51"/>
        <v>77.448299654923048</v>
      </c>
      <c r="AJ220" s="3">
        <f t="shared" si="52"/>
        <v>77.448299654923062</v>
      </c>
    </row>
    <row r="221" spans="25:36" ht="17.399999999999999" x14ac:dyDescent="0.3">
      <c r="Y221" s="6"/>
      <c r="AD221" s="6"/>
      <c r="AG221" s="2">
        <v>216</v>
      </c>
      <c r="AH221" s="2">
        <f t="shared" si="53"/>
        <v>3.7699111843077517</v>
      </c>
      <c r="AI221" s="2">
        <f t="shared" si="51"/>
        <v>77.126377011733453</v>
      </c>
      <c r="AJ221" s="3">
        <f t="shared" si="52"/>
        <v>77.126377011733467</v>
      </c>
    </row>
    <row r="222" spans="25:36" ht="17.399999999999999" x14ac:dyDescent="0.3">
      <c r="Y222" s="6"/>
      <c r="AD222" s="6"/>
      <c r="AG222" s="2">
        <v>217</v>
      </c>
      <c r="AH222" s="2">
        <f t="shared" si="53"/>
        <v>3.7873644768276948</v>
      </c>
      <c r="AI222" s="2">
        <f t="shared" si="51"/>
        <v>76.795421933099163</v>
      </c>
      <c r="AJ222" s="3">
        <f t="shared" si="52"/>
        <v>76.795421933099192</v>
      </c>
    </row>
    <row r="223" spans="25:36" ht="17.399999999999999" x14ac:dyDescent="0.3">
      <c r="Y223" s="6"/>
      <c r="AD223" s="6"/>
      <c r="AG223" s="2">
        <v>218</v>
      </c>
      <c r="AH223" s="2">
        <f t="shared" si="53"/>
        <v>3.8048177693476379</v>
      </c>
      <c r="AI223" s="2">
        <f t="shared" si="51"/>
        <v>76.455446332599223</v>
      </c>
      <c r="AJ223" s="3">
        <f t="shared" si="52"/>
        <v>76.455446332599266</v>
      </c>
    </row>
    <row r="224" spans="25:36" ht="17.399999999999999" x14ac:dyDescent="0.3">
      <c r="Y224" s="6"/>
      <c r="AD224" s="6"/>
      <c r="AG224" s="2">
        <v>219</v>
      </c>
      <c r="AH224" s="2">
        <f t="shared" si="53"/>
        <v>3.8222710618675819</v>
      </c>
      <c r="AI224" s="2">
        <f t="shared" si="51"/>
        <v>76.106463663311374</v>
      </c>
      <c r="AJ224" s="3">
        <f t="shared" si="52"/>
        <v>76.106463663311402</v>
      </c>
    </row>
    <row r="225" spans="25:36" ht="17.399999999999999" x14ac:dyDescent="0.3">
      <c r="Y225" s="6"/>
      <c r="AD225" s="6"/>
      <c r="AG225" s="2">
        <v>220</v>
      </c>
      <c r="AH225" s="2">
        <f t="shared" si="53"/>
        <v>3.839724354387525</v>
      </c>
      <c r="AI225" s="2">
        <f t="shared" si="51"/>
        <v>75.748489013076849</v>
      </c>
      <c r="AJ225" s="3">
        <f t="shared" si="52"/>
        <v>75.748489013076863</v>
      </c>
    </row>
    <row r="226" spans="25:36" ht="17.399999999999999" x14ac:dyDescent="0.3">
      <c r="Y226" s="6"/>
      <c r="AD226" s="6"/>
      <c r="AG226" s="2">
        <v>221</v>
      </c>
      <c r="AH226" s="2">
        <f t="shared" si="53"/>
        <v>3.8571776469074686</v>
      </c>
      <c r="AI226" s="2">
        <f t="shared" si="51"/>
        <v>75.381539201621649</v>
      </c>
      <c r="AJ226" s="3">
        <f t="shared" si="52"/>
        <v>75.381539201621649</v>
      </c>
    </row>
    <row r="227" spans="25:36" ht="17.399999999999999" x14ac:dyDescent="0.3">
      <c r="Y227" s="6"/>
      <c r="AD227" s="6"/>
      <c r="AG227" s="2">
        <v>222</v>
      </c>
      <c r="AH227" s="2">
        <f t="shared" si="53"/>
        <v>3.8746309394274117</v>
      </c>
      <c r="AI227" s="2">
        <f t="shared" si="51"/>
        <v>75.005632879433705</v>
      </c>
      <c r="AJ227" s="3">
        <f t="shared" si="52"/>
        <v>75.005632879433747</v>
      </c>
    </row>
    <row r="228" spans="25:36" ht="17.399999999999999" x14ac:dyDescent="0.3">
      <c r="Y228" s="6"/>
      <c r="AD228" s="6"/>
      <c r="AG228" s="2">
        <v>223</v>
      </c>
      <c r="AH228" s="2">
        <f t="shared" si="53"/>
        <v>3.8920842319473548</v>
      </c>
      <c r="AI228" s="2">
        <f t="shared" si="51"/>
        <v>74.62079062828829</v>
      </c>
      <c r="AJ228" s="3">
        <f t="shared" si="52"/>
        <v>74.620790628288319</v>
      </c>
    </row>
    <row r="229" spans="25:36" ht="17.399999999999999" x14ac:dyDescent="0.3">
      <c r="Y229" s="6"/>
      <c r="AD229" s="6"/>
      <c r="AG229" s="2">
        <v>224</v>
      </c>
      <c r="AH229" s="2">
        <f t="shared" si="53"/>
        <v>3.9095375244672983</v>
      </c>
      <c r="AI229" s="2">
        <f t="shared" si="51"/>
        <v>74.227035063305181</v>
      </c>
      <c r="AJ229" s="3">
        <f t="shared" si="52"/>
        <v>74.227035063305209</v>
      </c>
    </row>
    <row r="230" spans="25:36" ht="17.399999999999999" x14ac:dyDescent="0.3">
      <c r="Y230" s="6"/>
      <c r="AD230" s="6"/>
      <c r="AG230" s="2">
        <v>225</v>
      </c>
      <c r="AH230" s="2">
        <f t="shared" si="53"/>
        <v>3.9269908169872414</v>
      </c>
      <c r="AI230" s="2">
        <f t="shared" si="51"/>
        <v>73.824390936414574</v>
      </c>
      <c r="AJ230" s="3">
        <f t="shared" si="52"/>
        <v>73.824390936414588</v>
      </c>
    </row>
    <row r="231" spans="25:36" ht="17.399999999999999" x14ac:dyDescent="0.3">
      <c r="Y231" s="6"/>
      <c r="AD231" s="6"/>
      <c r="AG231" s="2">
        <v>226</v>
      </c>
      <c r="AH231" s="2">
        <f t="shared" si="53"/>
        <v>3.9444441095071845</v>
      </c>
      <c r="AI231" s="2">
        <f t="shared" si="51"/>
        <v>73.412885241098806</v>
      </c>
      <c r="AJ231" s="3">
        <f t="shared" si="52"/>
        <v>73.412885241098834</v>
      </c>
    </row>
    <row r="232" spans="25:36" ht="17.399999999999999" x14ac:dyDescent="0.3">
      <c r="Y232" s="6"/>
      <c r="AD232" s="6"/>
      <c r="AG232" s="2">
        <v>227</v>
      </c>
      <c r="AH232" s="2">
        <f t="shared" si="53"/>
        <v>3.9618974020271276</v>
      </c>
      <c r="AI232" s="2">
        <f t="shared" si="51"/>
        <v>72.992547318270624</v>
      </c>
      <c r="AJ232" s="3">
        <f t="shared" si="52"/>
        <v>72.992547318270653</v>
      </c>
    </row>
    <row r="233" spans="25:36" ht="17.399999999999999" x14ac:dyDescent="0.3">
      <c r="Y233" s="6"/>
      <c r="AD233" s="6"/>
      <c r="AG233" s="2">
        <v>228</v>
      </c>
      <c r="AH233" s="2">
        <f t="shared" si="53"/>
        <v>3.9793506945470711</v>
      </c>
      <c r="AI233" s="2">
        <f t="shared" si="51"/>
        <v>72.563408963138187</v>
      </c>
      <c r="AJ233" s="3">
        <f t="shared" si="52"/>
        <v>72.563408963138215</v>
      </c>
    </row>
    <row r="234" spans="25:36" ht="17.399999999999999" x14ac:dyDescent="0.3">
      <c r="Y234" s="6"/>
      <c r="AD234" s="6"/>
      <c r="AG234" s="2">
        <v>229</v>
      </c>
      <c r="AH234" s="2">
        <f t="shared" si="53"/>
        <v>3.9968039870670142</v>
      </c>
      <c r="AI234" s="2">
        <f t="shared" si="51"/>
        <v>72.125504532901203</v>
      </c>
      <c r="AJ234" s="3">
        <f t="shared" si="52"/>
        <v>72.125504532901246</v>
      </c>
    </row>
    <row r="235" spans="25:36" ht="17.399999999999999" x14ac:dyDescent="0.3">
      <c r="Y235" s="6"/>
      <c r="AD235" s="6"/>
      <c r="AG235" s="2">
        <v>230</v>
      </c>
      <c r="AH235" s="2">
        <f t="shared" si="53"/>
        <v>4.0142572795869578</v>
      </c>
      <c r="AI235" s="2">
        <f t="shared" si="51"/>
        <v>71.678871055111642</v>
      </c>
      <c r="AJ235" s="3">
        <f t="shared" si="52"/>
        <v>71.678871055111642</v>
      </c>
    </row>
    <row r="236" spans="25:36" ht="17.399999999999999" x14ac:dyDescent="0.3">
      <c r="Y236" s="6"/>
      <c r="AD236" s="6"/>
      <c r="AG236" s="2">
        <v>231</v>
      </c>
      <c r="AH236" s="2">
        <f t="shared" si="53"/>
        <v>4.0317105721069018</v>
      </c>
      <c r="AI236" s="2">
        <f t="shared" si="51"/>
        <v>71.223548336526093</v>
      </c>
      <c r="AJ236" s="3">
        <f t="shared" si="52"/>
        <v>71.223548336526136</v>
      </c>
    </row>
    <row r="237" spans="25:36" ht="17.399999999999999" x14ac:dyDescent="0.3">
      <c r="Y237" s="6"/>
      <c r="AD237" s="6"/>
      <c r="AG237" s="2">
        <v>232</v>
      </c>
      <c r="AH237" s="2">
        <f t="shared" si="53"/>
        <v>4.0491638646268449</v>
      </c>
      <c r="AI237" s="2">
        <f t="shared" si="51"/>
        <v>70.759579072268096</v>
      </c>
      <c r="AJ237" s="3">
        <f t="shared" si="52"/>
        <v>70.75957907226811</v>
      </c>
    </row>
    <row r="238" spans="25:36" ht="17.399999999999999" x14ac:dyDescent="0.3">
      <c r="Y238" s="6"/>
      <c r="AD238" s="6"/>
      <c r="AG238" s="2">
        <v>233</v>
      </c>
      <c r="AH238" s="2">
        <f t="shared" si="53"/>
        <v>4.066617157146788</v>
      </c>
      <c r="AI238" s="2">
        <f t="shared" si="51"/>
        <v>70.287008955109201</v>
      </c>
      <c r="AJ238" s="3">
        <f t="shared" si="52"/>
        <v>70.287008955109201</v>
      </c>
    </row>
    <row r="239" spans="25:36" ht="17.399999999999999" x14ac:dyDescent="0.3">
      <c r="Y239" s="6"/>
      <c r="AD239" s="6"/>
      <c r="AG239" s="2">
        <v>234</v>
      </c>
      <c r="AH239" s="2">
        <f t="shared" si="53"/>
        <v>4.0840704496667311</v>
      </c>
      <c r="AI239" s="2">
        <f t="shared" si="51"/>
        <v>69.805886784672381</v>
      </c>
      <c r="AJ239" s="3">
        <f t="shared" si="52"/>
        <v>69.80588678467241</v>
      </c>
    </row>
    <row r="240" spans="25:36" ht="17.399999999999999" x14ac:dyDescent="0.3">
      <c r="Y240" s="6"/>
      <c r="AD240" s="6"/>
      <c r="AG240" s="2">
        <v>235</v>
      </c>
      <c r="AH240" s="2">
        <f t="shared" si="53"/>
        <v>4.1015237421866741</v>
      </c>
      <c r="AI240" s="2">
        <f t="shared" si="51"/>
        <v>69.316264576351131</v>
      </c>
      <c r="AJ240" s="3">
        <f t="shared" si="52"/>
        <v>69.316264576351159</v>
      </c>
    </row>
    <row r="241" spans="25:36" ht="17.399999999999999" x14ac:dyDescent="0.3">
      <c r="Y241" s="6"/>
      <c r="AD241" s="6"/>
      <c r="AG241" s="2">
        <v>236</v>
      </c>
      <c r="AH241" s="2">
        <f t="shared" si="53"/>
        <v>4.1189770347066172</v>
      </c>
      <c r="AI241" s="2">
        <f t="shared" si="51"/>
        <v>68.81819766973102</v>
      </c>
      <c r="AJ241" s="3">
        <f t="shared" si="52"/>
        <v>68.818197669731035</v>
      </c>
    </row>
    <row r="242" spans="25:36" ht="17.399999999999999" x14ac:dyDescent="0.3">
      <c r="Y242" s="6"/>
      <c r="AD242" s="6"/>
      <c r="AG242" s="2">
        <v>237</v>
      </c>
      <c r="AH242" s="2">
        <f t="shared" si="53"/>
        <v>4.1364303272265612</v>
      </c>
      <c r="AI242" s="2">
        <f t="shared" si="51"/>
        <v>68.311744836293997</v>
      </c>
      <c r="AJ242" s="3">
        <f t="shared" si="52"/>
        <v>68.311744836293997</v>
      </c>
    </row>
    <row r="243" spans="25:36" ht="17.399999999999999" x14ac:dyDescent="0.3">
      <c r="Y243" s="6"/>
      <c r="AD243" s="6"/>
      <c r="AG243" s="2">
        <v>238</v>
      </c>
      <c r="AH243" s="2">
        <f t="shared" si="53"/>
        <v>4.1538836197465043</v>
      </c>
      <c r="AI243" s="2">
        <f t="shared" si="51"/>
        <v>67.796968386177838</v>
      </c>
      <c r="AJ243" s="3">
        <f t="shared" si="52"/>
        <v>67.79696838617788</v>
      </c>
    </row>
    <row r="244" spans="25:36" ht="17.399999999999999" x14ac:dyDescent="0.3">
      <c r="Y244" s="6"/>
      <c r="AD244" s="6"/>
      <c r="AG244" s="2">
        <v>239</v>
      </c>
      <c r="AH244" s="2">
        <f t="shared" si="53"/>
        <v>4.1713369122664474</v>
      </c>
      <c r="AI244" s="2">
        <f t="shared" si="51"/>
        <v>67.273934273757604</v>
      </c>
      <c r="AJ244" s="3">
        <f t="shared" si="52"/>
        <v>67.273934273757604</v>
      </c>
    </row>
    <row r="245" spans="25:36" ht="17.399999999999999" x14ac:dyDescent="0.3">
      <c r="Y245" s="6"/>
      <c r="AD245" s="6"/>
      <c r="AG245" s="2">
        <v>240</v>
      </c>
      <c r="AH245" s="2">
        <f t="shared" si="53"/>
        <v>4.1887902047863905</v>
      </c>
      <c r="AI245" s="2">
        <f t="shared" si="51"/>
        <v>66.742712201809184</v>
      </c>
      <c r="AJ245" s="3">
        <f t="shared" si="52"/>
        <v>66.742712201809212</v>
      </c>
    </row>
    <row r="246" spans="25:36" ht="17.399999999999999" x14ac:dyDescent="0.3">
      <c r="Y246" s="6"/>
      <c r="AD246" s="6"/>
      <c r="AG246" s="2">
        <v>241</v>
      </c>
      <c r="AH246" s="2">
        <f t="shared" si="53"/>
        <v>4.2062434973063345</v>
      </c>
      <c r="AI246" s="2">
        <f t="shared" si="51"/>
        <v>66.203375724011138</v>
      </c>
      <c r="AJ246" s="3">
        <f t="shared" si="52"/>
        <v>66.203375724011167</v>
      </c>
    </row>
    <row r="247" spans="25:36" ht="17.399999999999999" x14ac:dyDescent="0.3">
      <c r="Y247" s="6"/>
      <c r="AD247" s="6"/>
      <c r="AG247" s="2">
        <v>242</v>
      </c>
      <c r="AH247" s="2">
        <f t="shared" si="53"/>
        <v>4.2236967898262776</v>
      </c>
      <c r="AI247" s="2">
        <f t="shared" si="51"/>
        <v>65.656002345534318</v>
      </c>
      <c r="AJ247" s="3">
        <f t="shared" si="52"/>
        <v>65.656002345534318</v>
      </c>
    </row>
    <row r="248" spans="25:36" ht="17.399999999999999" x14ac:dyDescent="0.3">
      <c r="Y248" s="6"/>
      <c r="AD248" s="6"/>
      <c r="AG248" s="2">
        <v>243</v>
      </c>
      <c r="AH248" s="2">
        <f t="shared" si="53"/>
        <v>4.2411500823462207</v>
      </c>
      <c r="AI248" s="2">
        <f t="shared" si="51"/>
        <v>65.100673621465887</v>
      </c>
      <c r="AJ248" s="3">
        <f t="shared" si="52"/>
        <v>65.100673621465916</v>
      </c>
    </row>
    <row r="249" spans="25:36" ht="17.399999999999999" x14ac:dyDescent="0.3">
      <c r="Y249" s="6"/>
      <c r="AD249" s="6"/>
      <c r="AG249" s="2">
        <v>244</v>
      </c>
      <c r="AH249" s="2">
        <f t="shared" si="53"/>
        <v>4.2586033748661638</v>
      </c>
      <c r="AI249" s="2">
        <f t="shared" si="51"/>
        <v>64.537475252811092</v>
      </c>
      <c r="AJ249" s="3">
        <f t="shared" si="52"/>
        <v>64.53747525281112</v>
      </c>
    </row>
    <row r="250" spans="25:36" ht="17.399999999999999" x14ac:dyDescent="0.3">
      <c r="Y250" s="6"/>
      <c r="AD250" s="6"/>
      <c r="AG250" s="2">
        <v>245</v>
      </c>
      <c r="AH250" s="2">
        <f t="shared" si="53"/>
        <v>4.2760566673861069</v>
      </c>
      <c r="AI250" s="2">
        <f t="shared" si="51"/>
        <v>63.966497179811419</v>
      </c>
      <c r="AJ250" s="3">
        <f t="shared" si="52"/>
        <v>63.966497179811419</v>
      </c>
    </row>
    <row r="251" spans="25:36" ht="17.399999999999999" x14ac:dyDescent="0.3">
      <c r="Y251" s="6"/>
      <c r="AD251" s="6"/>
      <c r="AG251" s="2">
        <v>246</v>
      </c>
      <c r="AH251" s="2">
        <f t="shared" si="53"/>
        <v>4.2935099599060509</v>
      </c>
      <c r="AI251" s="2">
        <f t="shared" si="51"/>
        <v>63.38783367231833</v>
      </c>
      <c r="AJ251" s="3">
        <f t="shared" si="52"/>
        <v>63.387833672318351</v>
      </c>
    </row>
    <row r="252" spans="25:36" ht="17.399999999999999" x14ac:dyDescent="0.3">
      <c r="Y252" s="6"/>
      <c r="AD252" s="6"/>
      <c r="AG252" s="2">
        <v>247</v>
      </c>
      <c r="AH252" s="2">
        <f t="shared" si="53"/>
        <v>4.310963252425994</v>
      </c>
      <c r="AI252" s="2">
        <f t="shared" si="51"/>
        <v>62.801583416958856</v>
      </c>
      <c r="AJ252" s="3">
        <f t="shared" si="52"/>
        <v>62.80158341695887</v>
      </c>
    </row>
    <row r="253" spans="25:36" ht="17.399999999999999" x14ac:dyDescent="0.3">
      <c r="Y253" s="6"/>
      <c r="AD253" s="6"/>
      <c r="AG253" s="2">
        <v>248</v>
      </c>
      <c r="AH253" s="2">
        <f t="shared" si="53"/>
        <v>4.3284165449459371</v>
      </c>
      <c r="AI253" s="2">
        <f t="shared" si="51"/>
        <v>62.207849600828453</v>
      </c>
      <c r="AJ253" s="3">
        <f t="shared" si="52"/>
        <v>62.207849600828503</v>
      </c>
    </row>
    <row r="254" spans="25:36" ht="17.399999999999999" x14ac:dyDescent="0.3">
      <c r="Y254" s="6"/>
      <c r="AD254" s="6"/>
      <c r="AG254" s="2">
        <v>249</v>
      </c>
      <c r="AH254" s="2">
        <f t="shared" si="53"/>
        <v>4.3458698374658802</v>
      </c>
      <c r="AI254" s="2">
        <f t="shared" si="51"/>
        <v>61.606739991449558</v>
      </c>
      <c r="AJ254" s="3">
        <f t="shared" si="52"/>
        <v>61.606739991449594</v>
      </c>
    </row>
    <row r="255" spans="25:36" ht="17.399999999999999" x14ac:dyDescent="0.3">
      <c r="Y255" s="6"/>
      <c r="AD255" s="6"/>
      <c r="AG255" s="2">
        <v>250</v>
      </c>
      <c r="AH255" s="2">
        <f t="shared" si="53"/>
        <v>4.3633231299858233</v>
      </c>
      <c r="AI255" s="2">
        <f t="shared" si="51"/>
        <v>60.998367012732302</v>
      </c>
      <c r="AJ255" s="3">
        <f t="shared" si="52"/>
        <v>60.998367012732324</v>
      </c>
    </row>
    <row r="256" spans="25:36" ht="17.399999999999999" x14ac:dyDescent="0.3">
      <c r="Y256" s="6"/>
      <c r="AD256" s="6"/>
      <c r="AG256" s="2">
        <v>251</v>
      </c>
      <c r="AH256" s="2">
        <f t="shared" si="53"/>
        <v>4.3807764225057673</v>
      </c>
      <c r="AI256" s="2">
        <f t="shared" si="51"/>
        <v>60.382847816678904</v>
      </c>
      <c r="AJ256" s="3">
        <f t="shared" si="52"/>
        <v>60.382847816678918</v>
      </c>
    </row>
    <row r="257" spans="25:36" ht="17.399999999999999" x14ac:dyDescent="0.3">
      <c r="Y257" s="6"/>
      <c r="AD257" s="6"/>
      <c r="AG257" s="2">
        <v>252</v>
      </c>
      <c r="AH257" s="2">
        <f t="shared" si="53"/>
        <v>4.3982297150257104</v>
      </c>
      <c r="AI257" s="2">
        <f t="shared" si="51"/>
        <v>59.760304350575225</v>
      </c>
      <c r="AJ257" s="3">
        <f t="shared" si="52"/>
        <v>59.760304350575232</v>
      </c>
    </row>
    <row r="258" spans="25:36" ht="17.399999999999999" x14ac:dyDescent="0.3">
      <c r="Y258" s="6"/>
      <c r="AD258" s="6"/>
      <c r="AG258" s="2">
        <v>253</v>
      </c>
      <c r="AH258" s="2">
        <f t="shared" si="53"/>
        <v>4.4156830075456535</v>
      </c>
      <c r="AI258" s="2">
        <f t="shared" si="51"/>
        <v>59.130863419416983</v>
      </c>
      <c r="AJ258" s="3">
        <f t="shared" si="52"/>
        <v>59.130863419416997</v>
      </c>
    </row>
    <row r="259" spans="25:36" ht="17.399999999999999" x14ac:dyDescent="0.3">
      <c r="Y259" s="6"/>
      <c r="AD259" s="6"/>
      <c r="AG259" s="2">
        <v>254</v>
      </c>
      <c r="AH259" s="2">
        <f t="shared" si="53"/>
        <v>4.4331363000655974</v>
      </c>
      <c r="AI259" s="2">
        <f t="shared" si="51"/>
        <v>58.494656743324562</v>
      </c>
      <c r="AJ259" s="3">
        <f t="shared" si="52"/>
        <v>58.49465674332459</v>
      </c>
    </row>
    <row r="260" spans="25:36" ht="17.399999999999999" x14ac:dyDescent="0.3">
      <c r="Y260" s="6"/>
      <c r="AD260" s="6"/>
      <c r="AG260" s="2">
        <v>255</v>
      </c>
      <c r="AH260" s="2">
        <f t="shared" si="53"/>
        <v>4.4505895925855405</v>
      </c>
      <c r="AI260" s="2">
        <f t="shared" si="51"/>
        <v>57.851821009705432</v>
      </c>
      <c r="AJ260" s="3">
        <f t="shared" si="52"/>
        <v>57.851821009705446</v>
      </c>
    </row>
    <row r="261" spans="25:36" ht="17.399999999999999" x14ac:dyDescent="0.3">
      <c r="Y261" s="6"/>
      <c r="AD261" s="6"/>
      <c r="AG261" s="2">
        <v>256</v>
      </c>
      <c r="AH261" s="2">
        <f t="shared" si="53"/>
        <v>4.4680428851054836</v>
      </c>
      <c r="AI261" s="2">
        <f t="shared" ref="AI261:AI324" si="54">$C$6*(SQRT((1+(1/$C$9))^2-($C$10/$C$9)^2)-COS(AH261)-(1/$C$9)*SQRT(1-($C$9*SIN(AH261)-$C$10)^2))</f>
        <v>57.202497919930551</v>
      </c>
      <c r="AJ261" s="3">
        <f t="shared" ref="AJ261:AJ324" si="55">$C$6*((1-COS(AH261))+(1/$C$9)*(1-SQRT(1-$C$9^2*SIN(AH261)^2)))</f>
        <v>57.202497919930572</v>
      </c>
    </row>
    <row r="262" spans="25:36" ht="17.399999999999999" x14ac:dyDescent="0.3">
      <c r="Y262" s="6"/>
      <c r="AD262" s="6"/>
      <c r="AG262" s="2">
        <v>257</v>
      </c>
      <c r="AH262" s="2">
        <f t="shared" ref="AH262:AH325" si="56">AG262*PI()/180</f>
        <v>4.4854961776254267</v>
      </c>
      <c r="AI262" s="2">
        <f t="shared" si="54"/>
        <v>56.546834230300298</v>
      </c>
      <c r="AJ262" s="3">
        <f t="shared" si="55"/>
        <v>56.54683423030032</v>
      </c>
    </row>
    <row r="263" spans="25:36" ht="17.399999999999999" x14ac:dyDescent="0.3">
      <c r="Y263" s="6"/>
      <c r="AD263" s="6"/>
      <c r="AG263" s="2">
        <v>258</v>
      </c>
      <c r="AH263" s="2">
        <f t="shared" si="56"/>
        <v>4.5029494701453698</v>
      </c>
      <c r="AI263" s="2">
        <f t="shared" si="54"/>
        <v>55.884981787083234</v>
      </c>
      <c r="AJ263" s="3">
        <f t="shared" si="55"/>
        <v>55.884981787083269</v>
      </c>
    </row>
    <row r="264" spans="25:36" ht="17.399999999999999" x14ac:dyDescent="0.3">
      <c r="Y264" s="6"/>
      <c r="AD264" s="6"/>
      <c r="AG264" s="2">
        <v>259</v>
      </c>
      <c r="AH264" s="2">
        <f t="shared" si="56"/>
        <v>4.5204027626653129</v>
      </c>
      <c r="AI264" s="2">
        <f t="shared" si="54"/>
        <v>55.217097555422157</v>
      </c>
      <c r="AJ264" s="3">
        <f t="shared" si="55"/>
        <v>55.217097555422178</v>
      </c>
    </row>
    <row r="265" spans="25:36" ht="17.399999999999999" x14ac:dyDescent="0.3">
      <c r="Y265" s="6"/>
      <c r="AD265" s="6"/>
      <c r="AG265" s="2">
        <v>260</v>
      </c>
      <c r="AH265" s="2">
        <f t="shared" si="56"/>
        <v>4.5378560551852569</v>
      </c>
      <c r="AI265" s="2">
        <f t="shared" si="54"/>
        <v>54.543343641912465</v>
      </c>
      <c r="AJ265" s="3">
        <f t="shared" si="55"/>
        <v>54.543343641912486</v>
      </c>
    </row>
    <row r="266" spans="25:36" ht="17.399999999999999" x14ac:dyDescent="0.3">
      <c r="Y266" s="6"/>
      <c r="AD266" s="6"/>
      <c r="AG266" s="2">
        <v>261</v>
      </c>
      <c r="AH266" s="2">
        <f t="shared" si="56"/>
        <v>4.5553093477052</v>
      </c>
      <c r="AI266" s="2">
        <f t="shared" si="54"/>
        <v>53.863887310670165</v>
      </c>
      <c r="AJ266" s="3">
        <f t="shared" si="55"/>
        <v>53.863887310670187</v>
      </c>
    </row>
    <row r="267" spans="25:36" ht="17.399999999999999" x14ac:dyDescent="0.3">
      <c r="Y267" s="6"/>
      <c r="AD267" s="6"/>
      <c r="AG267" s="2">
        <v>262</v>
      </c>
      <c r="AH267" s="2">
        <f t="shared" si="56"/>
        <v>4.572762640225144</v>
      </c>
      <c r="AI267" s="2">
        <f t="shared" si="54"/>
        <v>53.178900992718908</v>
      </c>
      <c r="AJ267" s="3">
        <f t="shared" si="55"/>
        <v>53.178900992718937</v>
      </c>
    </row>
    <row r="268" spans="25:36" ht="17.399999999999999" x14ac:dyDescent="0.3">
      <c r="Y268" s="6"/>
      <c r="AD268" s="6"/>
      <c r="AG268" s="2">
        <v>263</v>
      </c>
      <c r="AH268" s="2">
        <f t="shared" si="56"/>
        <v>4.5902159327450871</v>
      </c>
      <c r="AI268" s="2">
        <f t="shared" si="54"/>
        <v>52.48856228854045</v>
      </c>
      <c r="AJ268" s="3">
        <f t="shared" si="55"/>
        <v>52.488562288540464</v>
      </c>
    </row>
    <row r="269" spans="25:36" ht="17.399999999999999" x14ac:dyDescent="0.3">
      <c r="Y269" s="6"/>
      <c r="AD269" s="6"/>
      <c r="AG269" s="2">
        <v>264</v>
      </c>
      <c r="AH269" s="2">
        <f t="shared" si="56"/>
        <v>4.6076692252650302</v>
      </c>
      <c r="AI269" s="2">
        <f t="shared" si="54"/>
        <v>51.793053963645249</v>
      </c>
      <c r="AJ269" s="3">
        <f t="shared" si="55"/>
        <v>51.793053963645249</v>
      </c>
    </row>
    <row r="270" spans="25:36" ht="17.399999999999999" x14ac:dyDescent="0.3">
      <c r="Y270" s="6"/>
      <c r="AD270" s="6"/>
      <c r="AG270" s="2">
        <v>265</v>
      </c>
      <c r="AH270" s="2">
        <f t="shared" si="56"/>
        <v>4.6251225177849733</v>
      </c>
      <c r="AI270" s="2">
        <f t="shared" si="54"/>
        <v>51.092563937037525</v>
      </c>
      <c r="AJ270" s="3">
        <f t="shared" si="55"/>
        <v>51.092563937037546</v>
      </c>
    </row>
    <row r="271" spans="25:36" ht="17.399999999999999" x14ac:dyDescent="0.3">
      <c r="Y271" s="6"/>
      <c r="AD271" s="6"/>
      <c r="AG271" s="2">
        <v>266</v>
      </c>
      <c r="AH271" s="2">
        <f t="shared" si="56"/>
        <v>4.6425758103049164</v>
      </c>
      <c r="AI271" s="2">
        <f t="shared" si="54"/>
        <v>50.387285262462633</v>
      </c>
      <c r="AJ271" s="3">
        <f t="shared" si="55"/>
        <v>50.387285262462655</v>
      </c>
    </row>
    <row r="272" spans="25:36" ht="17.399999999999999" x14ac:dyDescent="0.3">
      <c r="Y272" s="6"/>
      <c r="AD272" s="6"/>
      <c r="AG272" s="2">
        <v>267</v>
      </c>
      <c r="AH272" s="2">
        <f t="shared" si="56"/>
        <v>4.6600291028248595</v>
      </c>
      <c r="AI272" s="2">
        <f t="shared" si="54"/>
        <v>49.677416102342136</v>
      </c>
      <c r="AJ272" s="3">
        <f t="shared" si="55"/>
        <v>49.677416102342143</v>
      </c>
    </row>
    <row r="273" spans="25:36" ht="17.399999999999999" x14ac:dyDescent="0.3">
      <c r="Y273" s="6"/>
      <c r="AD273" s="6"/>
      <c r="AG273" s="2">
        <v>268</v>
      </c>
      <c r="AH273" s="2">
        <f t="shared" si="56"/>
        <v>4.6774823953448026</v>
      </c>
      <c r="AI273" s="2">
        <f t="shared" si="54"/>
        <v>48.963159694318563</v>
      </c>
      <c r="AJ273" s="3">
        <f t="shared" si="55"/>
        <v>48.96315969431857</v>
      </c>
    </row>
    <row r="274" spans="25:36" ht="17.399999999999999" x14ac:dyDescent="0.3">
      <c r="Y274" s="6"/>
      <c r="AD274" s="6"/>
      <c r="AG274" s="2">
        <v>269</v>
      </c>
      <c r="AH274" s="2">
        <f t="shared" si="56"/>
        <v>4.6949356878647466</v>
      </c>
      <c r="AI274" s="2">
        <f t="shared" si="54"/>
        <v>48.244724310349184</v>
      </c>
      <c r="AJ274" s="3">
        <f t="shared" si="55"/>
        <v>48.244724310349213</v>
      </c>
    </row>
    <row r="275" spans="25:36" ht="17.399999999999999" x14ac:dyDescent="0.3">
      <c r="Y275" s="6"/>
      <c r="AD275" s="6"/>
      <c r="AG275" s="2">
        <v>270</v>
      </c>
      <c r="AH275" s="2">
        <f t="shared" si="56"/>
        <v>4.7123889803846897</v>
      </c>
      <c r="AI275" s="2">
        <f t="shared" si="54"/>
        <v>47.522323208305785</v>
      </c>
      <c r="AJ275" s="3">
        <f t="shared" si="55"/>
        <v>47.522323208305821</v>
      </c>
    </row>
    <row r="276" spans="25:36" ht="17.399999999999999" x14ac:dyDescent="0.3">
      <c r="Y276" s="6"/>
      <c r="AD276" s="6"/>
      <c r="AG276" s="2">
        <v>271</v>
      </c>
      <c r="AH276" s="2">
        <f t="shared" si="56"/>
        <v>4.7298422729046328</v>
      </c>
      <c r="AI276" s="2">
        <f t="shared" si="54"/>
        <v>46.796174576054661</v>
      </c>
      <c r="AJ276" s="3">
        <f t="shared" si="55"/>
        <v>46.796174576054696</v>
      </c>
    </row>
    <row r="277" spans="25:36" ht="17.399999999999999" x14ac:dyDescent="0.3">
      <c r="Y277" s="6"/>
      <c r="AD277" s="6"/>
      <c r="AG277" s="2">
        <v>272</v>
      </c>
      <c r="AH277" s="2">
        <f t="shared" si="56"/>
        <v>4.7472955654245768</v>
      </c>
      <c r="AI277" s="2">
        <f t="shared" si="54"/>
        <v>46.066501468010927</v>
      </c>
      <c r="AJ277" s="3">
        <f t="shared" si="55"/>
        <v>46.066501468010948</v>
      </c>
    </row>
    <row r="278" spans="25:36" ht="17.399999999999999" x14ac:dyDescent="0.3">
      <c r="Y278" s="6"/>
      <c r="AD278" s="6"/>
      <c r="AG278" s="2">
        <v>273</v>
      </c>
      <c r="AH278" s="2">
        <f t="shared" si="56"/>
        <v>4.7647488579445199</v>
      </c>
      <c r="AI278" s="2">
        <f t="shared" si="54"/>
        <v>45.333531734177768</v>
      </c>
      <c r="AJ278" s="3">
        <f t="shared" si="55"/>
        <v>45.333531734177775</v>
      </c>
    </row>
    <row r="279" spans="25:36" ht="17.399999999999999" x14ac:dyDescent="0.3">
      <c r="Y279" s="6"/>
      <c r="AD279" s="6"/>
      <c r="AG279" s="2">
        <v>274</v>
      </c>
      <c r="AH279" s="2">
        <f t="shared" si="56"/>
        <v>4.782202150464463</v>
      </c>
      <c r="AI279" s="2">
        <f t="shared" si="54"/>
        <v>44.597497941700205</v>
      </c>
      <c r="AJ279" s="3">
        <f t="shared" si="55"/>
        <v>44.597497941700247</v>
      </c>
    </row>
    <row r="280" spans="25:36" ht="17.399999999999999" x14ac:dyDescent="0.3">
      <c r="Y280" s="6"/>
      <c r="AD280" s="6"/>
      <c r="AG280" s="2">
        <v>275</v>
      </c>
      <c r="AH280" s="2">
        <f t="shared" si="56"/>
        <v>4.7996554429844061</v>
      </c>
      <c r="AI280" s="2">
        <f t="shared" si="54"/>
        <v>43.858637288981903</v>
      </c>
      <c r="AJ280" s="3">
        <f t="shared" si="55"/>
        <v>43.858637288981932</v>
      </c>
    </row>
    <row r="281" spans="25:36" ht="17.399999999999999" x14ac:dyDescent="0.3">
      <c r="Y281" s="6"/>
      <c r="AD281" s="6"/>
      <c r="AG281" s="2">
        <v>276</v>
      </c>
      <c r="AH281" s="2">
        <f t="shared" si="56"/>
        <v>4.8171087355043491</v>
      </c>
      <c r="AI281" s="2">
        <f t="shared" si="54"/>
        <v>43.117191512430026</v>
      </c>
      <c r="AJ281" s="3">
        <f t="shared" si="55"/>
        <v>43.11719151243004</v>
      </c>
    </row>
    <row r="282" spans="25:36" ht="17.399999999999999" x14ac:dyDescent="0.3">
      <c r="Y282" s="6"/>
      <c r="AD282" s="6"/>
      <c r="AG282" s="2">
        <v>277</v>
      </c>
      <c r="AH282" s="2">
        <f t="shared" si="56"/>
        <v>4.8345620280242931</v>
      </c>
      <c r="AI282" s="2">
        <f t="shared" si="54"/>
        <v>42.37340678591319</v>
      </c>
      <c r="AJ282" s="3">
        <f t="shared" si="55"/>
        <v>42.373406785913232</v>
      </c>
    </row>
    <row r="283" spans="25:36" ht="17.399999999999999" x14ac:dyDescent="0.3">
      <c r="Y283" s="6"/>
      <c r="AD283" s="6"/>
      <c r="AG283" s="2">
        <v>278</v>
      </c>
      <c r="AH283" s="2">
        <f t="shared" si="56"/>
        <v>4.8520153205442362</v>
      </c>
      <c r="AI283" s="2">
        <f t="shared" si="54"/>
        <v>41.627533613033499</v>
      </c>
      <c r="AJ283" s="3">
        <f t="shared" si="55"/>
        <v>41.627533613033528</v>
      </c>
    </row>
    <row r="284" spans="25:36" ht="17.399999999999999" x14ac:dyDescent="0.3">
      <c r="Y284" s="6"/>
      <c r="AD284" s="6"/>
      <c r="AG284" s="2">
        <v>279</v>
      </c>
      <c r="AH284" s="2">
        <f t="shared" si="56"/>
        <v>4.8694686130641793</v>
      </c>
      <c r="AI284" s="2">
        <f t="shared" si="54"/>
        <v>40.879826712331017</v>
      </c>
      <c r="AJ284" s="3">
        <f t="shared" si="55"/>
        <v>40.879826712331024</v>
      </c>
    </row>
    <row r="285" spans="25:36" ht="17.399999999999999" x14ac:dyDescent="0.3">
      <c r="Y285" s="6"/>
      <c r="AD285" s="6"/>
      <c r="AG285" s="2">
        <v>280</v>
      </c>
      <c r="AH285" s="2">
        <f t="shared" si="56"/>
        <v>4.8869219055841224</v>
      </c>
      <c r="AI285" s="2">
        <f t="shared" si="54"/>
        <v>40.130544895557271</v>
      </c>
      <c r="AJ285" s="3">
        <f t="shared" si="55"/>
        <v>40.130544895557286</v>
      </c>
    </row>
    <row r="286" spans="25:36" ht="17.399999999999999" x14ac:dyDescent="0.3">
      <c r="Y286" s="6"/>
      <c r="AD286" s="6"/>
      <c r="AG286" s="2">
        <v>281</v>
      </c>
      <c r="AH286" s="2">
        <f t="shared" si="56"/>
        <v>4.9043751981040655</v>
      </c>
      <c r="AI286" s="2">
        <f t="shared" si="54"/>
        <v>39.379950939168936</v>
      </c>
      <c r="AJ286" s="3">
        <f t="shared" si="55"/>
        <v>39.379950939168957</v>
      </c>
    </row>
    <row r="287" spans="25:36" ht="17.399999999999999" x14ac:dyDescent="0.3">
      <c r="Y287" s="6"/>
      <c r="AD287" s="6"/>
      <c r="AG287" s="2">
        <v>282</v>
      </c>
      <c r="AH287" s="2">
        <f t="shared" si="56"/>
        <v>4.9218284906240086</v>
      </c>
      <c r="AI287" s="2">
        <f t="shared" si="54"/>
        <v>38.628311449209221</v>
      </c>
      <c r="AJ287" s="3">
        <f t="shared" si="55"/>
        <v>38.628311449209249</v>
      </c>
    </row>
    <row r="288" spans="25:36" ht="17.399999999999999" x14ac:dyDescent="0.3">
      <c r="Y288" s="6"/>
      <c r="AD288" s="6"/>
      <c r="AG288" s="2">
        <v>283</v>
      </c>
      <c r="AH288" s="2">
        <f t="shared" si="56"/>
        <v>4.9392817831439526</v>
      </c>
      <c r="AI288" s="2">
        <f t="shared" si="54"/>
        <v>37.875896719759481</v>
      </c>
      <c r="AJ288" s="3">
        <f t="shared" si="55"/>
        <v>37.875896719759517</v>
      </c>
    </row>
    <row r="289" spans="25:36" ht="17.399999999999999" x14ac:dyDescent="0.3">
      <c r="Y289" s="6"/>
      <c r="AD289" s="6"/>
      <c r="AG289" s="2">
        <v>284</v>
      </c>
      <c r="AH289" s="2">
        <f t="shared" si="56"/>
        <v>4.9567350756638957</v>
      </c>
      <c r="AI289" s="2">
        <f t="shared" si="54"/>
        <v>37.122980585158125</v>
      </c>
      <c r="AJ289" s="3">
        <f t="shared" si="55"/>
        <v>37.12298058515816</v>
      </c>
    </row>
    <row r="290" spans="25:36" ht="17.399999999999999" x14ac:dyDescent="0.3">
      <c r="Y290" s="6"/>
      <c r="AD290" s="6"/>
      <c r="AG290" s="2">
        <v>285</v>
      </c>
      <c r="AH290" s="2">
        <f t="shared" si="56"/>
        <v>4.9741883681838397</v>
      </c>
      <c r="AI290" s="2">
        <f t="shared" si="54"/>
        <v>36.369840266196192</v>
      </c>
      <c r="AJ290" s="3">
        <f t="shared" si="55"/>
        <v>36.369840266196199</v>
      </c>
    </row>
    <row r="291" spans="25:36" ht="17.399999999999999" x14ac:dyDescent="0.3">
      <c r="Y291" s="6"/>
      <c r="AD291" s="6"/>
      <c r="AG291" s="2">
        <v>286</v>
      </c>
      <c r="AH291" s="2">
        <f t="shared" si="56"/>
        <v>4.9916416607037828</v>
      </c>
      <c r="AI291" s="2">
        <f t="shared" si="54"/>
        <v>35.616756210513635</v>
      </c>
      <c r="AJ291" s="3">
        <f t="shared" si="55"/>
        <v>35.61675621051365</v>
      </c>
    </row>
    <row r="292" spans="25:36" ht="17.399999999999999" x14ac:dyDescent="0.3">
      <c r="Y292" s="6"/>
      <c r="AD292" s="6"/>
      <c r="AG292" s="2">
        <v>287</v>
      </c>
      <c r="AH292" s="2">
        <f t="shared" si="56"/>
        <v>5.0090949532237259</v>
      </c>
      <c r="AI292" s="2">
        <f t="shared" si="54"/>
        <v>34.864011927429836</v>
      </c>
      <c r="AJ292" s="3">
        <f t="shared" si="55"/>
        <v>34.864011927429821</v>
      </c>
    </row>
    <row r="293" spans="25:36" ht="17.399999999999999" x14ac:dyDescent="0.3">
      <c r="Y293" s="6"/>
      <c r="AD293" s="6"/>
      <c r="AG293" s="2">
        <v>288</v>
      </c>
      <c r="AH293" s="2">
        <f t="shared" si="56"/>
        <v>5.026548245743669</v>
      </c>
      <c r="AI293" s="2">
        <f t="shared" si="54"/>
        <v>34.111893817454586</v>
      </c>
      <c r="AJ293" s="3">
        <f t="shared" si="55"/>
        <v>34.111893817454607</v>
      </c>
    </row>
    <row r="294" spans="25:36" ht="17.399999999999999" x14ac:dyDescent="0.3">
      <c r="Y294" s="6"/>
      <c r="AD294" s="6"/>
      <c r="AG294" s="2">
        <v>289</v>
      </c>
      <c r="AH294" s="2">
        <f t="shared" si="56"/>
        <v>5.0440015382636121</v>
      </c>
      <c r="AI294" s="2">
        <f t="shared" si="54"/>
        <v>33.360690996734917</v>
      </c>
      <c r="AJ294" s="3">
        <f t="shared" si="55"/>
        <v>33.360690996734931</v>
      </c>
    </row>
    <row r="295" spans="25:36" ht="17.399999999999999" x14ac:dyDescent="0.3">
      <c r="Y295" s="6"/>
      <c r="AD295" s="6"/>
      <c r="AG295" s="2">
        <v>290</v>
      </c>
      <c r="AH295" s="2">
        <f t="shared" si="56"/>
        <v>5.0614548307835552</v>
      </c>
      <c r="AI295" s="2">
        <f t="shared" si="54"/>
        <v>32.610695116701784</v>
      </c>
      <c r="AJ295" s="3">
        <f t="shared" si="55"/>
        <v>32.610695116701812</v>
      </c>
    </row>
    <row r="296" spans="25:36" ht="17.399999999999999" x14ac:dyDescent="0.3">
      <c r="Y296" s="6"/>
      <c r="AD296" s="6"/>
      <c r="AG296" s="2">
        <v>291</v>
      </c>
      <c r="AH296" s="2">
        <f t="shared" si="56"/>
        <v>5.0789081233034983</v>
      </c>
      <c r="AI296" s="2">
        <f t="shared" si="54"/>
        <v>31.862200179189674</v>
      </c>
      <c r="AJ296" s="3">
        <f t="shared" si="55"/>
        <v>31.862200179189685</v>
      </c>
    </row>
    <row r="297" spans="25:36" ht="17.399999999999999" x14ac:dyDescent="0.3">
      <c r="Y297" s="6"/>
      <c r="AD297" s="6"/>
      <c r="AG297" s="2">
        <v>292</v>
      </c>
      <c r="AH297" s="2">
        <f t="shared" si="56"/>
        <v>5.0963614158234423</v>
      </c>
      <c r="AI297" s="2">
        <f t="shared" si="54"/>
        <v>31.115502347307761</v>
      </c>
      <c r="AJ297" s="3">
        <f t="shared" si="55"/>
        <v>31.115502347307785</v>
      </c>
    </row>
    <row r="298" spans="25:36" ht="17.399999999999999" x14ac:dyDescent="0.3">
      <c r="Y298" s="6"/>
      <c r="AD298" s="6"/>
      <c r="AG298" s="2">
        <v>293</v>
      </c>
      <c r="AH298" s="2">
        <f t="shared" si="56"/>
        <v>5.1138147083433854</v>
      </c>
      <c r="AI298" s="2">
        <f t="shared" si="54"/>
        <v>30.37089975234915</v>
      </c>
      <c r="AJ298" s="3">
        <f t="shared" si="55"/>
        <v>30.37089975234915</v>
      </c>
    </row>
    <row r="299" spans="25:36" ht="17.399999999999999" x14ac:dyDescent="0.3">
      <c r="Y299" s="6"/>
      <c r="AD299" s="6"/>
      <c r="AG299" s="2">
        <v>294</v>
      </c>
      <c r="AH299" s="2">
        <f t="shared" si="56"/>
        <v>5.1312680008633293</v>
      </c>
      <c r="AI299" s="2">
        <f t="shared" si="54"/>
        <v>29.628692297026916</v>
      </c>
      <c r="AJ299" s="3">
        <f t="shared" si="55"/>
        <v>29.62869229702692</v>
      </c>
    </row>
    <row r="300" spans="25:36" ht="17.399999999999999" x14ac:dyDescent="0.3">
      <c r="Y300" s="6"/>
      <c r="AD300" s="6"/>
      <c r="AG300" s="2">
        <v>295</v>
      </c>
      <c r="AH300" s="2">
        <f t="shared" si="56"/>
        <v>5.1487212933832724</v>
      </c>
      <c r="AI300" s="2">
        <f t="shared" si="54"/>
        <v>28.889181455333343</v>
      </c>
      <c r="AJ300" s="3">
        <f t="shared" si="55"/>
        <v>28.889181455333343</v>
      </c>
    </row>
    <row r="301" spans="25:36" ht="17.399999999999999" x14ac:dyDescent="0.3">
      <c r="Y301" s="6"/>
      <c r="AD301" s="6"/>
      <c r="AG301" s="2">
        <v>296</v>
      </c>
      <c r="AH301" s="2">
        <f t="shared" si="56"/>
        <v>5.1661745859032155</v>
      </c>
      <c r="AI301" s="2">
        <f t="shared" si="54"/>
        <v>28.152670069317665</v>
      </c>
      <c r="AJ301" s="3">
        <f t="shared" si="55"/>
        <v>28.152670069317669</v>
      </c>
    </row>
    <row r="302" spans="25:36" ht="17.399999999999999" x14ac:dyDescent="0.3">
      <c r="Y302" s="6"/>
      <c r="AD302" s="6"/>
      <c r="AG302" s="2">
        <v>297</v>
      </c>
      <c r="AH302" s="2">
        <f t="shared" si="56"/>
        <v>5.1836278784231586</v>
      </c>
      <c r="AI302" s="2">
        <f t="shared" si="54"/>
        <v>27.419462143083514</v>
      </c>
      <c r="AJ302" s="3">
        <f t="shared" si="55"/>
        <v>27.41946214308355</v>
      </c>
    </row>
    <row r="303" spans="25:36" ht="17.399999999999999" x14ac:dyDescent="0.3">
      <c r="Y303" s="6"/>
      <c r="AD303" s="6"/>
      <c r="AG303" s="2">
        <v>298</v>
      </c>
      <c r="AH303" s="2">
        <f t="shared" si="56"/>
        <v>5.2010811709431017</v>
      </c>
      <c r="AI303" s="2">
        <f t="shared" si="54"/>
        <v>26.689862634305403</v>
      </c>
      <c r="AJ303" s="3">
        <f t="shared" si="55"/>
        <v>26.689862634305406</v>
      </c>
    </row>
    <row r="304" spans="25:36" ht="17.399999999999999" x14ac:dyDescent="0.3">
      <c r="Y304" s="6"/>
      <c r="AD304" s="6"/>
      <c r="AG304" s="2">
        <v>299</v>
      </c>
      <c r="AH304" s="2">
        <f t="shared" si="56"/>
        <v>5.2185344634630448</v>
      </c>
      <c r="AI304" s="2">
        <f t="shared" si="54"/>
        <v>25.96417724356521</v>
      </c>
      <c r="AJ304" s="3">
        <f t="shared" si="55"/>
        <v>25.964177243565221</v>
      </c>
    </row>
    <row r="305" spans="25:36" ht="17.399999999999999" x14ac:dyDescent="0.3">
      <c r="Y305" s="6"/>
      <c r="AD305" s="6"/>
      <c r="AG305" s="2">
        <v>300</v>
      </c>
      <c r="AH305" s="2">
        <f t="shared" si="56"/>
        <v>5.2359877559829888</v>
      </c>
      <c r="AI305" s="2">
        <f t="shared" si="54"/>
        <v>25.242712201809184</v>
      </c>
      <c r="AJ305" s="3">
        <f t="shared" si="55"/>
        <v>25.242712201809194</v>
      </c>
    </row>
    <row r="306" spans="25:36" ht="17.399999999999999" x14ac:dyDescent="0.3">
      <c r="Y306" s="6"/>
      <c r="AD306" s="6"/>
      <c r="AG306" s="2">
        <v>301</v>
      </c>
      <c r="AH306" s="2">
        <f t="shared" si="56"/>
        <v>5.2534410485029319</v>
      </c>
      <c r="AI306" s="2">
        <f t="shared" si="54"/>
        <v>24.525774056223103</v>
      </c>
      <c r="AJ306" s="3">
        <f t="shared" si="55"/>
        <v>24.525774056223103</v>
      </c>
    </row>
    <row r="307" spans="25:36" ht="17.399999999999999" x14ac:dyDescent="0.3">
      <c r="Y307" s="6"/>
      <c r="AD307" s="6"/>
      <c r="AG307" s="2">
        <v>302</v>
      </c>
      <c r="AH307" s="2">
        <f t="shared" si="56"/>
        <v>5.270894341022875</v>
      </c>
      <c r="AI307" s="2">
        <f t="shared" si="54"/>
        <v>23.813669454821849</v>
      </c>
      <c r="AJ307" s="3">
        <f t="shared" si="55"/>
        <v>23.813669454821866</v>
      </c>
    </row>
    <row r="308" spans="25:36" ht="17.399999999999999" x14ac:dyDescent="0.3">
      <c r="Y308" s="6"/>
      <c r="AD308" s="6"/>
      <c r="AG308" s="2">
        <v>303</v>
      </c>
      <c r="AH308" s="2">
        <f t="shared" si="56"/>
        <v>5.2883476335428181</v>
      </c>
      <c r="AI308" s="2">
        <f t="shared" si="54"/>
        <v>23.10670493004676</v>
      </c>
      <c r="AJ308" s="3">
        <f t="shared" si="55"/>
        <v>23.106704930046771</v>
      </c>
    </row>
    <row r="309" spans="25:36" ht="17.399999999999999" x14ac:dyDescent="0.3">
      <c r="Y309" s="6"/>
      <c r="AD309" s="6"/>
      <c r="AG309" s="2">
        <v>304</v>
      </c>
      <c r="AH309" s="2">
        <f t="shared" si="56"/>
        <v>5.3058009260627612</v>
      </c>
      <c r="AI309" s="2">
        <f t="shared" si="54"/>
        <v>22.405186681659039</v>
      </c>
      <c r="AJ309" s="3">
        <f t="shared" si="55"/>
        <v>22.40518668165906</v>
      </c>
    </row>
    <row r="310" spans="25:36" ht="17.399999999999999" x14ac:dyDescent="0.3">
      <c r="Y310" s="6"/>
      <c r="AD310" s="6"/>
      <c r="AG310" s="2">
        <v>305</v>
      </c>
      <c r="AH310" s="2">
        <f t="shared" si="56"/>
        <v>5.3232542185827052</v>
      </c>
      <c r="AI310" s="2">
        <f t="shared" si="54"/>
        <v>21.709420359214313</v>
      </c>
      <c r="AJ310" s="3">
        <f t="shared" si="55"/>
        <v>21.70942035921432</v>
      </c>
    </row>
    <row r="311" spans="25:36" ht="17.399999999999999" x14ac:dyDescent="0.3">
      <c r="Y311" s="6"/>
      <c r="AD311" s="6"/>
      <c r="AG311" s="2">
        <v>306</v>
      </c>
      <c r="AH311" s="2">
        <f t="shared" si="56"/>
        <v>5.3407075111026483</v>
      </c>
      <c r="AI311" s="2">
        <f t="shared" si="54"/>
        <v>21.01971084439711</v>
      </c>
      <c r="AJ311" s="3">
        <f t="shared" si="55"/>
        <v>21.019710844397132</v>
      </c>
    </row>
    <row r="312" spans="25:36" ht="17.399999999999999" x14ac:dyDescent="0.3">
      <c r="Y312" s="6"/>
      <c r="AD312" s="6"/>
      <c r="AG312" s="2">
        <v>307</v>
      </c>
      <c r="AH312" s="2">
        <f t="shared" si="56"/>
        <v>5.3581608036225914</v>
      </c>
      <c r="AI312" s="2">
        <f t="shared" si="54"/>
        <v>20.336362033489191</v>
      </c>
      <c r="AJ312" s="3">
        <f t="shared" si="55"/>
        <v>20.336362033489209</v>
      </c>
    </row>
    <row r="313" spans="25:36" ht="17.399999999999999" x14ac:dyDescent="0.3">
      <c r="Y313" s="6"/>
      <c r="AD313" s="6"/>
      <c r="AG313" s="2">
        <v>308</v>
      </c>
      <c r="AH313" s="2">
        <f t="shared" si="56"/>
        <v>5.3756140961425354</v>
      </c>
      <c r="AI313" s="2">
        <f t="shared" si="54"/>
        <v>19.65967662023845</v>
      </c>
      <c r="AJ313" s="3">
        <f t="shared" si="55"/>
        <v>19.659676620238464</v>
      </c>
    </row>
    <row r="314" spans="25:36" ht="17.399999999999999" x14ac:dyDescent="0.3">
      <c r="Y314" s="6"/>
      <c r="AD314" s="6"/>
      <c r="AG314" s="2">
        <v>309</v>
      </c>
      <c r="AH314" s="2">
        <f t="shared" si="56"/>
        <v>5.3930673886624785</v>
      </c>
      <c r="AI314" s="2">
        <f t="shared" si="54"/>
        <v>18.989955879389598</v>
      </c>
      <c r="AJ314" s="3">
        <f t="shared" si="55"/>
        <v>18.989955879389623</v>
      </c>
    </row>
    <row r="315" spans="25:36" ht="17.399999999999999" x14ac:dyDescent="0.3">
      <c r="Y315" s="6"/>
      <c r="AD315" s="6"/>
      <c r="AG315" s="2">
        <v>310</v>
      </c>
      <c r="AH315" s="2">
        <f t="shared" si="56"/>
        <v>5.4105206811824216</v>
      </c>
      <c r="AI315" s="2">
        <f t="shared" si="54"/>
        <v>18.327499451128869</v>
      </c>
      <c r="AJ315" s="3">
        <f t="shared" si="55"/>
        <v>18.327499451128883</v>
      </c>
    </row>
    <row r="316" spans="25:36" ht="17.399999999999999" x14ac:dyDescent="0.3">
      <c r="Y316" s="6"/>
      <c r="AD316" s="6"/>
      <c r="AG316" s="2">
        <v>311</v>
      </c>
      <c r="AH316" s="2">
        <f t="shared" si="56"/>
        <v>5.4279739737023647</v>
      </c>
      <c r="AI316" s="2">
        <f t="shared" si="54"/>
        <v>17.672605126689124</v>
      </c>
      <c r="AJ316" s="3">
        <f t="shared" si="55"/>
        <v>17.672605126689135</v>
      </c>
    </row>
    <row r="317" spans="25:36" ht="17.399999999999999" x14ac:dyDescent="0.3">
      <c r="Y317" s="6"/>
      <c r="AD317" s="6"/>
      <c r="AG317" s="2">
        <v>312</v>
      </c>
      <c r="AH317" s="2">
        <f t="shared" si="56"/>
        <v>5.4454272662223078</v>
      </c>
      <c r="AI317" s="2">
        <f t="shared" si="54"/>
        <v>17.025568635352972</v>
      </c>
      <c r="AJ317" s="3">
        <f t="shared" si="55"/>
        <v>17.025568635352993</v>
      </c>
    </row>
    <row r="318" spans="25:36" ht="17.399999999999999" x14ac:dyDescent="0.3">
      <c r="Y318" s="6"/>
      <c r="AD318" s="6"/>
      <c r="AG318" s="2">
        <v>313</v>
      </c>
      <c r="AH318" s="2">
        <f t="shared" si="56"/>
        <v>5.4628805587422509</v>
      </c>
      <c r="AI318" s="2">
        <f t="shared" si="54"/>
        <v>16.386683433083245</v>
      </c>
      <c r="AJ318" s="3">
        <f t="shared" si="55"/>
        <v>16.386683433083267</v>
      </c>
    </row>
    <row r="319" spans="25:36" ht="17.399999999999999" x14ac:dyDescent="0.3">
      <c r="Y319" s="6"/>
      <c r="AD319" s="6"/>
      <c r="AG319" s="2">
        <v>314</v>
      </c>
      <c r="AH319" s="2">
        <f t="shared" si="56"/>
        <v>5.480333851262194</v>
      </c>
      <c r="AI319" s="2">
        <f t="shared" si="54"/>
        <v>15.756240493002085</v>
      </c>
      <c r="AJ319" s="3">
        <f t="shared" si="55"/>
        <v>15.756240493002089</v>
      </c>
    </row>
    <row r="320" spans="25:36" ht="17.399999999999999" x14ac:dyDescent="0.3">
      <c r="Y320" s="6"/>
      <c r="AD320" s="6"/>
      <c r="AG320" s="2">
        <v>315</v>
      </c>
      <c r="AH320" s="2">
        <f t="shared" si="56"/>
        <v>5.497787143782138</v>
      </c>
      <c r="AI320" s="2">
        <f t="shared" si="54"/>
        <v>15.134528097931119</v>
      </c>
      <c r="AJ320" s="3">
        <f t="shared" si="55"/>
        <v>15.134528097931137</v>
      </c>
    </row>
    <row r="321" spans="25:36" ht="17.399999999999999" x14ac:dyDescent="0.3">
      <c r="Y321" s="6"/>
      <c r="AD321" s="6"/>
      <c r="AG321" s="2">
        <v>316</v>
      </c>
      <c r="AH321" s="2">
        <f t="shared" si="56"/>
        <v>5.5152404363020811</v>
      </c>
      <c r="AI321" s="2">
        <f t="shared" si="54"/>
        <v>14.521831635197147</v>
      </c>
      <c r="AJ321" s="3">
        <f t="shared" si="55"/>
        <v>14.521831635197172</v>
      </c>
    </row>
    <row r="322" spans="25:36" ht="17.399999999999999" x14ac:dyDescent="0.3">
      <c r="Y322" s="6"/>
      <c r="AD322" s="6"/>
      <c r="AG322" s="2">
        <v>317</v>
      </c>
      <c r="AH322" s="2">
        <f t="shared" si="56"/>
        <v>5.532693728822025</v>
      </c>
      <c r="AI322" s="2">
        <f t="shared" si="54"/>
        <v>13.918433393897145</v>
      </c>
      <c r="AJ322" s="3">
        <f t="shared" si="55"/>
        <v>13.918433393897155</v>
      </c>
    </row>
    <row r="323" spans="25:36" ht="17.399999999999999" x14ac:dyDescent="0.3">
      <c r="Y323" s="6"/>
      <c r="AD323" s="6"/>
      <c r="AG323" s="2">
        <v>318</v>
      </c>
      <c r="AH323" s="2">
        <f t="shared" si="56"/>
        <v>5.5501470213419681</v>
      </c>
      <c r="AI323" s="2">
        <f t="shared" si="54"/>
        <v>13.324612364810006</v>
      </c>
      <c r="AJ323" s="3">
        <f t="shared" si="55"/>
        <v>13.324612364810021</v>
      </c>
    </row>
    <row r="324" spans="25:36" ht="17.399999999999999" x14ac:dyDescent="0.3">
      <c r="Y324" s="6"/>
      <c r="AD324" s="6"/>
      <c r="AG324" s="2">
        <v>319</v>
      </c>
      <c r="AH324" s="2">
        <f t="shared" si="56"/>
        <v>5.5676003138619112</v>
      </c>
      <c r="AI324" s="2">
        <f t="shared" si="54"/>
        <v>12.740644043131558</v>
      </c>
      <c r="AJ324" s="3">
        <f t="shared" si="55"/>
        <v>12.740644043131583</v>
      </c>
    </row>
    <row r="325" spans="25:36" ht="17.399999999999999" x14ac:dyDescent="0.3">
      <c r="Y325" s="6"/>
      <c r="AD325" s="6"/>
      <c r="AG325" s="2">
        <v>320</v>
      </c>
      <c r="AH325" s="2">
        <f t="shared" si="56"/>
        <v>5.5850536063818543</v>
      </c>
      <c r="AI325" s="2">
        <f t="shared" ref="AI325:AI365" si="57">$C$6*(SQRT((1+(1/$C$9))^2-($C$10/$C$9)^2)-COS(AH325)-(1/$C$9)*SQRT(1-($C$9*SIN(AH325)-$C$10)^2))</f>
        <v>12.166800234201682</v>
      </c>
      <c r="AJ325" s="3">
        <f t="shared" ref="AJ325:AJ365" si="58">$C$6*((1-COS(AH325))+(1/$C$9)*(1-SQRT(1-$C$9^2*SIN(AH325)^2)))</f>
        <v>12.1668002342017</v>
      </c>
    </row>
    <row r="326" spans="25:36" ht="17.399999999999999" x14ac:dyDescent="0.3">
      <c r="Y326" s="6"/>
      <c r="AD326" s="6"/>
      <c r="AG326" s="2">
        <v>321</v>
      </c>
      <c r="AH326" s="2">
        <f t="shared" ref="AH326:AH365" si="59">AG326*PI()/180</f>
        <v>5.6025068989017974</v>
      </c>
      <c r="AI326" s="2">
        <f t="shared" si="57"/>
        <v>11.603348862382813</v>
      </c>
      <c r="AJ326" s="3">
        <f t="shared" si="58"/>
        <v>11.603348862382827</v>
      </c>
    </row>
    <row r="327" spans="25:36" ht="17.399999999999999" x14ac:dyDescent="0.3">
      <c r="Y327" s="6"/>
      <c r="AD327" s="6"/>
      <c r="AG327" s="2">
        <v>322</v>
      </c>
      <c r="AH327" s="2">
        <f t="shared" si="59"/>
        <v>5.6199601914217405</v>
      </c>
      <c r="AI327" s="2">
        <f t="shared" si="57"/>
        <v>11.050553783241334</v>
      </c>
      <c r="AJ327" s="3">
        <f t="shared" si="58"/>
        <v>11.050553783241361</v>
      </c>
    </row>
    <row r="328" spans="25:36" ht="17.399999999999999" x14ac:dyDescent="0.3">
      <c r="Y328" s="6"/>
      <c r="AD328" s="6"/>
      <c r="AG328" s="2">
        <v>323</v>
      </c>
      <c r="AH328" s="2">
        <f t="shared" si="59"/>
        <v>5.6374134839416845</v>
      </c>
      <c r="AI328" s="2">
        <f t="shared" si="57"/>
        <v>10.508674599173865</v>
      </c>
      <c r="AJ328" s="3">
        <f t="shared" si="58"/>
        <v>10.508674599173883</v>
      </c>
    </row>
    <row r="329" spans="25:36" ht="17.399999999999999" x14ac:dyDescent="0.3">
      <c r="Y329" s="6"/>
      <c r="AD329" s="6"/>
      <c r="AG329" s="2">
        <v>324</v>
      </c>
      <c r="AH329" s="2">
        <f t="shared" si="59"/>
        <v>5.6548667764616276</v>
      </c>
      <c r="AI329" s="2">
        <f t="shared" si="57"/>
        <v>9.9779664786128137</v>
      </c>
      <c r="AJ329" s="3">
        <f t="shared" si="58"/>
        <v>9.9779664786128333</v>
      </c>
    </row>
    <row r="330" spans="25:36" ht="17.399999999999999" x14ac:dyDescent="0.3">
      <c r="Y330" s="6"/>
      <c r="AD330" s="6"/>
      <c r="AG330" s="2">
        <v>325</v>
      </c>
      <c r="AH330" s="2">
        <f t="shared" si="59"/>
        <v>5.6723200689815707</v>
      </c>
      <c r="AI330" s="2">
        <f t="shared" si="57"/>
        <v>9.4586799789367362</v>
      </c>
      <c r="AJ330" s="3">
        <f t="shared" si="58"/>
        <v>9.4586799789367504</v>
      </c>
    </row>
    <row r="331" spans="25:36" ht="17.399999999999999" x14ac:dyDescent="0.3">
      <c r="Y331" s="6"/>
      <c r="AD331" s="6"/>
      <c r="AG331" s="2">
        <v>326</v>
      </c>
      <c r="AH331" s="2">
        <f t="shared" si="59"/>
        <v>5.6897733615015138</v>
      </c>
      <c r="AI331" s="2">
        <f t="shared" si="57"/>
        <v>8.9510608732036108</v>
      </c>
      <c r="AJ331" s="3">
        <f t="shared" si="58"/>
        <v>8.9510608732036108</v>
      </c>
    </row>
    <row r="332" spans="25:36" ht="17.399999999999999" x14ac:dyDescent="0.3">
      <c r="Y332" s="6"/>
      <c r="AD332" s="6"/>
      <c r="AG332" s="2">
        <v>327</v>
      </c>
      <c r="AH332" s="2">
        <f t="shared" si="59"/>
        <v>5.7072266540214578</v>
      </c>
      <c r="AI332" s="2">
        <f t="shared" si="57"/>
        <v>8.4553499808168393</v>
      </c>
      <c r="AJ332" s="3">
        <f t="shared" si="58"/>
        <v>8.455349980816866</v>
      </c>
    </row>
    <row r="333" spans="25:36" ht="17.399999999999999" x14ac:dyDescent="0.3">
      <c r="Y333" s="6"/>
      <c r="AD333" s="6"/>
      <c r="AG333" s="2">
        <v>328</v>
      </c>
      <c r="AH333" s="2">
        <f t="shared" si="59"/>
        <v>5.7246799465414</v>
      </c>
      <c r="AI333" s="2">
        <f t="shared" si="57"/>
        <v>7.9717830022269522</v>
      </c>
      <c r="AJ333" s="3">
        <f t="shared" si="58"/>
        <v>7.9717830022269753</v>
      </c>
    </row>
    <row r="334" spans="25:36" ht="17.399999999999999" x14ac:dyDescent="0.3">
      <c r="Y334" s="6"/>
      <c r="AD334" s="6"/>
      <c r="AG334" s="2">
        <v>329</v>
      </c>
      <c r="AH334" s="2">
        <f t="shared" si="59"/>
        <v>5.742133239061344</v>
      </c>
      <c r="AI334" s="2">
        <f t="shared" si="57"/>
        <v>7.500590357763004</v>
      </c>
      <c r="AJ334" s="3">
        <f t="shared" si="58"/>
        <v>7.5005903577630271</v>
      </c>
    </row>
    <row r="335" spans="25:36" ht="17.399999999999999" x14ac:dyDescent="0.3">
      <c r="Y335" s="6"/>
      <c r="AD335" s="6"/>
      <c r="AG335" s="2">
        <v>330</v>
      </c>
      <c r="AH335" s="2">
        <f t="shared" si="59"/>
        <v>5.7595865315812871</v>
      </c>
      <c r="AI335" s="2">
        <f t="shared" si="57"/>
        <v>7.0419970306837536</v>
      </c>
      <c r="AJ335" s="3">
        <f t="shared" si="58"/>
        <v>7.041997030683774</v>
      </c>
    </row>
    <row r="336" spans="25:36" ht="17.399999999999999" x14ac:dyDescent="0.3">
      <c r="Y336" s="6"/>
      <c r="AD336" s="6"/>
      <c r="AG336" s="2">
        <v>331</v>
      </c>
      <c r="AH336" s="2">
        <f t="shared" si="59"/>
        <v>5.7770398241012311</v>
      </c>
      <c r="AI336" s="2">
        <f t="shared" si="57"/>
        <v>6.5962224145279782</v>
      </c>
      <c r="AJ336" s="3">
        <f t="shared" si="58"/>
        <v>6.5962224145279986</v>
      </c>
    </row>
    <row r="337" spans="25:36" ht="17.399999999999999" x14ac:dyDescent="0.3">
      <c r="Y337" s="6"/>
      <c r="AD337" s="6"/>
      <c r="AG337" s="2">
        <v>332</v>
      </c>
      <c r="AH337" s="2">
        <f t="shared" si="59"/>
        <v>5.7944931166211742</v>
      </c>
      <c r="AI337" s="2">
        <f t="shared" si="57"/>
        <v>6.1634801648406823</v>
      </c>
      <c r="AJ337" s="3">
        <f t="shared" si="58"/>
        <v>6.163480164840708</v>
      </c>
    </row>
    <row r="338" spans="25:36" ht="17.399999999999999" x14ac:dyDescent="0.3">
      <c r="Y338" s="6"/>
      <c r="AD338" s="6"/>
      <c r="AG338" s="2">
        <v>333</v>
      </c>
      <c r="AH338" s="2">
        <f t="shared" si="59"/>
        <v>5.8119464091411173</v>
      </c>
      <c r="AI338" s="2">
        <f t="shared" si="57"/>
        <v>5.7439780553426703</v>
      </c>
      <c r="AJ338" s="3">
        <f t="shared" si="58"/>
        <v>5.7439780553426969</v>
      </c>
    </row>
    <row r="339" spans="25:36" ht="17.399999999999999" x14ac:dyDescent="0.3">
      <c r="Y339" s="6"/>
      <c r="AD339" s="6"/>
      <c r="AG339" s="2">
        <v>334</v>
      </c>
      <c r="AH339" s="2">
        <f t="shared" si="59"/>
        <v>5.8293997016610613</v>
      </c>
      <c r="AI339" s="2">
        <f t="shared" si="57"/>
        <v>5.3379178386075079</v>
      </c>
      <c r="AJ339" s="3">
        <f t="shared" si="58"/>
        <v>5.3379178386075381</v>
      </c>
    </row>
    <row r="340" spans="25:36" ht="17.399999999999999" x14ac:dyDescent="0.3">
      <c r="Y340" s="6"/>
      <c r="AD340" s="6"/>
      <c r="AG340" s="2">
        <v>335</v>
      </c>
      <c r="AH340" s="2">
        <f t="shared" si="59"/>
        <v>5.8468529941810035</v>
      </c>
      <c r="AI340" s="2">
        <f t="shared" si="57"/>
        <v>4.9454951113025087</v>
      </c>
      <c r="AJ340" s="3">
        <f t="shared" si="58"/>
        <v>4.9454951113025274</v>
      </c>
    </row>
    <row r="341" spans="25:36" ht="17.399999999999999" x14ac:dyDescent="0.3">
      <c r="Y341" s="6"/>
      <c r="AD341" s="6"/>
      <c r="AG341" s="2">
        <v>336</v>
      </c>
      <c r="AH341" s="2">
        <f t="shared" si="59"/>
        <v>5.8643062867009474</v>
      </c>
      <c r="AI341" s="2">
        <f t="shared" si="57"/>
        <v>4.5668991840461741</v>
      </c>
      <c r="AJ341" s="3">
        <f t="shared" si="58"/>
        <v>4.5668991840462043</v>
      </c>
    </row>
    <row r="342" spans="25:36" ht="17.399999999999999" x14ac:dyDescent="0.3">
      <c r="Y342" s="6"/>
      <c r="AD342" s="6"/>
      <c r="AG342" s="2">
        <v>337</v>
      </c>
      <c r="AH342" s="2">
        <f t="shared" si="59"/>
        <v>5.8817595792208897</v>
      </c>
      <c r="AI342" s="2">
        <f t="shared" si="57"/>
        <v>4.2023129559298988</v>
      </c>
      <c r="AJ342" s="3">
        <f t="shared" si="58"/>
        <v>4.2023129559299264</v>
      </c>
    </row>
    <row r="343" spans="25:36" ht="17.399999999999999" x14ac:dyDescent="0.3">
      <c r="Y343" s="6"/>
      <c r="AD343" s="6"/>
      <c r="AG343" s="2">
        <v>338</v>
      </c>
      <c r="AH343" s="2">
        <f t="shared" si="59"/>
        <v>5.8992128717408336</v>
      </c>
      <c r="AI343" s="2">
        <f t="shared" si="57"/>
        <v>3.8519127937451998</v>
      </c>
      <c r="AJ343" s="3">
        <f t="shared" si="58"/>
        <v>3.8519127937452207</v>
      </c>
    </row>
    <row r="344" spans="25:36" ht="17.399999999999999" x14ac:dyDescent="0.3">
      <c r="Y344" s="6"/>
      <c r="AD344" s="6"/>
      <c r="AG344" s="2">
        <v>339</v>
      </c>
      <c r="AH344" s="2">
        <f t="shared" si="59"/>
        <v>5.9166661642607767</v>
      </c>
      <c r="AI344" s="2">
        <f t="shared" si="57"/>
        <v>3.5158684159561391</v>
      </c>
      <c r="AJ344" s="3">
        <f t="shared" si="58"/>
        <v>3.5158684159561622</v>
      </c>
    </row>
    <row r="345" spans="25:36" ht="17.399999999999999" x14ac:dyDescent="0.3">
      <c r="Y345" s="6"/>
      <c r="AD345" s="6"/>
      <c r="AG345" s="2">
        <v>340</v>
      </c>
      <c r="AH345" s="2">
        <f t="shared" si="59"/>
        <v>5.9341194567807207</v>
      </c>
      <c r="AI345" s="2">
        <f t="shared" si="57"/>
        <v>3.1943427814502101</v>
      </c>
      <c r="AJ345" s="3">
        <f t="shared" si="58"/>
        <v>3.1943427814502212</v>
      </c>
    </row>
    <row r="346" spans="25:36" ht="17.399999999999999" x14ac:dyDescent="0.3">
      <c r="Y346" s="6"/>
      <c r="AD346" s="6"/>
      <c r="AG346" s="2">
        <v>341</v>
      </c>
      <c r="AH346" s="2">
        <f t="shared" si="59"/>
        <v>5.9515727493006629</v>
      </c>
      <c r="AI346" s="2">
        <f t="shared" si="57"/>
        <v>2.8874919830984784</v>
      </c>
      <c r="AJ346" s="3">
        <f t="shared" si="58"/>
        <v>2.8874919830984922</v>
      </c>
    </row>
    <row r="347" spans="25:36" ht="17.399999999999999" x14ac:dyDescent="0.3">
      <c r="Y347" s="6"/>
      <c r="AD347" s="6"/>
      <c r="AG347" s="2">
        <v>342</v>
      </c>
      <c r="AH347" s="2">
        <f t="shared" si="59"/>
        <v>5.9690260418206069</v>
      </c>
      <c r="AI347" s="2">
        <f t="shared" si="57"/>
        <v>2.5954651461517866</v>
      </c>
      <c r="AJ347" s="3">
        <f t="shared" si="58"/>
        <v>2.5954651461518079</v>
      </c>
    </row>
    <row r="348" spans="25:36" ht="17.399999999999999" x14ac:dyDescent="0.3">
      <c r="Y348" s="6"/>
      <c r="AD348" s="6"/>
      <c r="AG348" s="2">
        <v>343</v>
      </c>
      <c r="AH348" s="2">
        <f t="shared" si="59"/>
        <v>5.9864793343405509</v>
      </c>
      <c r="AI348" s="2">
        <f t="shared" si="57"/>
        <v>2.3184043314970726</v>
      </c>
      <c r="AJ348" s="3">
        <f t="shared" si="58"/>
        <v>2.3184043314970944</v>
      </c>
    </row>
    <row r="349" spans="25:36" ht="17.399999999999999" x14ac:dyDescent="0.3">
      <c r="Y349" s="6"/>
      <c r="AD349" s="6"/>
      <c r="AG349" s="2">
        <v>344</v>
      </c>
      <c r="AH349" s="2">
        <f t="shared" si="59"/>
        <v>6.0039326268604931</v>
      </c>
      <c r="AI349" s="2">
        <f t="shared" si="57"/>
        <v>2.0564444437941685</v>
      </c>
      <c r="AJ349" s="3">
        <f t="shared" si="58"/>
        <v>2.0564444437941947</v>
      </c>
    </row>
    <row r="350" spans="25:36" ht="17.399999999999999" x14ac:dyDescent="0.3">
      <c r="Y350" s="6"/>
      <c r="AD350" s="6"/>
      <c r="AG350" s="2">
        <v>345</v>
      </c>
      <c r="AH350" s="2">
        <f t="shared" si="59"/>
        <v>6.0213859193804371</v>
      </c>
      <c r="AI350" s="2">
        <f t="shared" si="57"/>
        <v>1.8097131445116024</v>
      </c>
      <c r="AJ350" s="3">
        <f t="shared" si="58"/>
        <v>1.8097131445116128</v>
      </c>
    </row>
    <row r="351" spans="25:36" ht="17.399999999999999" x14ac:dyDescent="0.3">
      <c r="Y351" s="6"/>
      <c r="AD351" s="6"/>
      <c r="AG351" s="2">
        <v>346</v>
      </c>
      <c r="AH351" s="2">
        <f t="shared" si="59"/>
        <v>6.0388392119003802</v>
      </c>
      <c r="AI351" s="2">
        <f t="shared" si="57"/>
        <v>1.5783307698769193</v>
      </c>
      <c r="AJ351" s="3">
        <f t="shared" si="58"/>
        <v>1.5783307698769318</v>
      </c>
    </row>
    <row r="352" spans="25:36" ht="17.399999999999999" x14ac:dyDescent="0.3">
      <c r="Y352" s="6"/>
      <c r="AD352" s="6"/>
      <c r="AG352" s="2">
        <v>347</v>
      </c>
      <c r="AH352" s="2">
        <f t="shared" si="59"/>
        <v>6.0562925044203233</v>
      </c>
      <c r="AI352" s="2">
        <f t="shared" si="57"/>
        <v>1.3624102537551954</v>
      </c>
      <c r="AJ352" s="3">
        <f t="shared" si="58"/>
        <v>1.3624102537552141</v>
      </c>
    </row>
    <row r="353" spans="25:36" ht="17.399999999999999" x14ac:dyDescent="0.3">
      <c r="Y353" s="6"/>
      <c r="AD353" s="6"/>
      <c r="AG353" s="2">
        <v>348</v>
      </c>
      <c r="AH353" s="2">
        <f t="shared" si="59"/>
        <v>6.0737457969402664</v>
      </c>
      <c r="AI353" s="2">
        <f t="shared" si="57"/>
        <v>1.1620570554670457</v>
      </c>
      <c r="AJ353" s="3">
        <f t="shared" si="58"/>
        <v>1.1620570554670611</v>
      </c>
    </row>
    <row r="354" spans="25:36" ht="17.399999999999999" x14ac:dyDescent="0.3">
      <c r="Y354" s="6"/>
      <c r="AD354" s="6"/>
      <c r="AG354" s="2">
        <v>349</v>
      </c>
      <c r="AH354" s="2">
        <f t="shared" si="59"/>
        <v>6.0911990894602104</v>
      </c>
      <c r="AI354" s="2">
        <f t="shared" si="57"/>
        <v>0.97736909255605697</v>
      </c>
      <c r="AJ354" s="3">
        <f t="shared" si="58"/>
        <v>0.97736909255606941</v>
      </c>
    </row>
    <row r="355" spans="25:36" ht="17.399999999999999" x14ac:dyDescent="0.3">
      <c r="Y355" s="6"/>
      <c r="AD355" s="6"/>
      <c r="AG355" s="2">
        <v>350</v>
      </c>
      <c r="AH355" s="2">
        <f t="shared" si="59"/>
        <v>6.1086523819801526</v>
      </c>
      <c r="AI355" s="2">
        <f t="shared" si="57"/>
        <v>0.8084366785139574</v>
      </c>
      <c r="AJ355" s="3">
        <f t="shared" si="58"/>
        <v>0.80843667851397594</v>
      </c>
    </row>
    <row r="356" spans="25:36" ht="17.399999999999999" x14ac:dyDescent="0.3">
      <c r="Y356" s="6"/>
      <c r="AD356" s="6"/>
      <c r="AG356" s="2">
        <v>351</v>
      </c>
      <c r="AH356" s="2">
        <f t="shared" si="59"/>
        <v>6.1261056745000966</v>
      </c>
      <c r="AI356" s="2">
        <f t="shared" si="57"/>
        <v>0.65534246547004837</v>
      </c>
      <c r="AJ356" s="3">
        <f t="shared" si="58"/>
        <v>0.65534246547006647</v>
      </c>
    </row>
    <row r="357" spans="25:36" ht="17.399999999999999" x14ac:dyDescent="0.3">
      <c r="Y357" s="6"/>
      <c r="AD357" s="6"/>
      <c r="AG357" s="2">
        <v>352</v>
      </c>
      <c r="AH357" s="2">
        <f t="shared" si="59"/>
        <v>6.1435589670200397</v>
      </c>
      <c r="AI357" s="2">
        <f t="shared" si="57"/>
        <v>0.51816139185094223</v>
      </c>
      <c r="AJ357" s="3">
        <f t="shared" si="58"/>
        <v>0.51816139185094712</v>
      </c>
    </row>
    <row r="358" spans="25:36" ht="17.399999999999999" x14ac:dyDescent="0.3">
      <c r="Y358" s="6"/>
      <c r="AD358" s="6"/>
      <c r="AG358" s="2">
        <v>353</v>
      </c>
      <c r="AH358" s="2">
        <f t="shared" si="59"/>
        <v>6.1610122595399828</v>
      </c>
      <c r="AI358" s="2">
        <f t="shared" si="57"/>
        <v>0.39696063501479006</v>
      </c>
      <c r="AJ358" s="3">
        <f t="shared" si="58"/>
        <v>0.39696063501480844</v>
      </c>
    </row>
    <row r="359" spans="25:36" ht="17.399999999999999" x14ac:dyDescent="0.3">
      <c r="Y359" s="6"/>
      <c r="AD359" s="6"/>
      <c r="AG359" s="2">
        <v>354</v>
      </c>
      <c r="AH359" s="2">
        <f t="shared" si="59"/>
        <v>6.1784655520599268</v>
      </c>
      <c r="AI359" s="2">
        <f t="shared" si="57"/>
        <v>0.29179956886418301</v>
      </c>
      <c r="AJ359" s="3">
        <f t="shared" si="58"/>
        <v>0.29179956886421066</v>
      </c>
    </row>
    <row r="360" spans="25:36" ht="17.399999999999999" x14ac:dyDescent="0.3">
      <c r="Y360" s="6"/>
      <c r="AD360" s="6"/>
      <c r="AG360" s="2">
        <v>355</v>
      </c>
      <c r="AH360" s="2">
        <f t="shared" si="59"/>
        <v>6.1959188445798699</v>
      </c>
      <c r="AI360" s="2">
        <f t="shared" si="57"/>
        <v>0.20272972644025189</v>
      </c>
      <c r="AJ360" s="3">
        <f t="shared" si="58"/>
        <v>0.20272972644026313</v>
      </c>
    </row>
    <row r="361" spans="25:36" ht="17.399999999999999" x14ac:dyDescent="0.3">
      <c r="Y361" s="6"/>
      <c r="AD361" s="6"/>
      <c r="AG361" s="2">
        <v>356</v>
      </c>
      <c r="AH361" s="2">
        <f t="shared" si="59"/>
        <v>6.2133721370998138</v>
      </c>
      <c r="AI361" s="2">
        <f t="shared" si="57"/>
        <v>0.12979476750049002</v>
      </c>
      <c r="AJ361" s="3">
        <f t="shared" si="58"/>
        <v>0.12979476750051017</v>
      </c>
    </row>
    <row r="362" spans="25:36" ht="17.399999999999999" x14ac:dyDescent="0.3">
      <c r="Y362" s="6"/>
      <c r="AD362" s="6"/>
      <c r="AG362" s="2">
        <v>357</v>
      </c>
      <c r="AH362" s="2">
        <f t="shared" si="59"/>
        <v>6.2308254296197561</v>
      </c>
      <c r="AI362" s="2">
        <f t="shared" si="57"/>
        <v>7.3030451082308101E-2</v>
      </c>
      <c r="AJ362" s="3">
        <f t="shared" si="58"/>
        <v>7.3030451082328141E-2</v>
      </c>
    </row>
    <row r="363" spans="25:36" ht="17.399999999999999" x14ac:dyDescent="0.3">
      <c r="Y363" s="6"/>
      <c r="AD363" s="6"/>
      <c r="AG363" s="2">
        <v>358</v>
      </c>
      <c r="AH363" s="2">
        <f t="shared" si="59"/>
        <v>6.2482787221397</v>
      </c>
      <c r="AI363" s="2">
        <f t="shared" si="57"/>
        <v>3.2464613053113656E-2</v>
      </c>
      <c r="AJ363" s="3">
        <f t="shared" si="58"/>
        <v>3.2464613053137803E-2</v>
      </c>
    </row>
    <row r="364" spans="25:36" ht="17.399999999999999" x14ac:dyDescent="0.3">
      <c r="Y364" s="6"/>
      <c r="AD364" s="6"/>
      <c r="AG364" s="2">
        <v>359</v>
      </c>
      <c r="AH364" s="2">
        <f t="shared" si="59"/>
        <v>6.2657320146596422</v>
      </c>
      <c r="AI364" s="2">
        <f t="shared" si="57"/>
        <v>8.1171486487394695E-3</v>
      </c>
      <c r="AJ364" s="3">
        <f t="shared" si="58"/>
        <v>8.1171486487509048E-3</v>
      </c>
    </row>
    <row r="365" spans="25:36" ht="17.399999999999999" x14ac:dyDescent="0.3">
      <c r="Y365" s="6"/>
      <c r="AD365" s="6"/>
      <c r="AG365" s="2">
        <v>360</v>
      </c>
      <c r="AH365" s="2">
        <f t="shared" si="59"/>
        <v>6.2831853071795862</v>
      </c>
      <c r="AI365" s="2">
        <f t="shared" si="57"/>
        <v>-1.8429702208777599E-14</v>
      </c>
      <c r="AJ365" s="3">
        <f t="shared" si="58"/>
        <v>0</v>
      </c>
    </row>
  </sheetData>
  <mergeCells count="7">
    <mergeCell ref="AG3:AJ3"/>
    <mergeCell ref="B5:C5"/>
    <mergeCell ref="E2:I2"/>
    <mergeCell ref="V2:X3"/>
    <mergeCell ref="AA2:AC3"/>
    <mergeCell ref="K2:O2"/>
    <mergeCell ref="Q2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8"/>
  <sheetViews>
    <sheetView zoomScale="85" zoomScaleNormal="85" workbookViewId="0">
      <pane ySplit="7" topLeftCell="A8" activePane="bottomLeft" state="frozen"/>
      <selection pane="bottomLeft" activeCell="M8" sqref="M8"/>
    </sheetView>
  </sheetViews>
  <sheetFormatPr defaultColWidth="9.109375" defaultRowHeight="13.2" x14ac:dyDescent="0.25"/>
  <cols>
    <col min="1" max="2" width="5.6640625" style="6" customWidth="1"/>
    <col min="3" max="3" width="9.6640625" style="6" customWidth="1"/>
    <col min="4" max="4" width="15.109375" style="6" customWidth="1"/>
    <col min="5" max="5" width="11" style="6" customWidth="1"/>
    <col min="6" max="6" width="8.88671875" style="6" customWidth="1"/>
    <col min="7" max="7" width="8.33203125" style="6" customWidth="1"/>
    <col min="8" max="8" width="9.109375" style="6"/>
    <col min="9" max="9" width="4.109375" style="6" customWidth="1"/>
    <col min="10" max="10" width="7.33203125" style="6" customWidth="1"/>
    <col min="11" max="11" width="8.6640625" style="6" customWidth="1"/>
    <col min="12" max="12" width="7.44140625" style="6" customWidth="1"/>
    <col min="13" max="14" width="7.6640625" style="6" customWidth="1"/>
    <col min="15" max="15" width="4.109375" style="6" customWidth="1"/>
    <col min="16" max="17" width="9.109375" style="6"/>
    <col min="18" max="18" width="12.109375" style="17" customWidth="1"/>
    <col min="19" max="19" width="3.5546875" style="6" customWidth="1"/>
    <col min="20" max="21" width="9.109375" style="6"/>
    <col min="22" max="22" width="13.44140625" style="17" customWidth="1"/>
    <col min="23" max="23" width="3.33203125" style="6" customWidth="1"/>
    <col min="24" max="24" width="4.5546875" style="6" customWidth="1"/>
    <col min="25" max="28" width="9.109375" style="6"/>
    <col min="29" max="29" width="17.88671875" style="6" customWidth="1"/>
    <col min="30" max="16384" width="9.109375" style="6"/>
  </cols>
  <sheetData>
    <row r="1" spans="1:29" x14ac:dyDescent="0.25">
      <c r="C1" s="17"/>
      <c r="D1" s="17"/>
      <c r="E1" s="17"/>
      <c r="F1" s="17"/>
      <c r="K1" s="6" t="s">
        <v>47</v>
      </c>
      <c r="N1" s="58" t="s">
        <v>50</v>
      </c>
      <c r="O1" s="58"/>
      <c r="P1" s="58"/>
      <c r="Q1" s="58"/>
      <c r="R1" s="58"/>
      <c r="S1" s="58"/>
      <c r="T1" s="58"/>
    </row>
    <row r="2" spans="1:29" x14ac:dyDescent="0.25">
      <c r="G2" s="6" t="s">
        <v>45</v>
      </c>
      <c r="J2" s="6" t="s">
        <v>46</v>
      </c>
    </row>
    <row r="3" spans="1:29" x14ac:dyDescent="0.25">
      <c r="L3" s="6" t="s">
        <v>49</v>
      </c>
    </row>
    <row r="4" spans="1:29" x14ac:dyDescent="0.25">
      <c r="C4" s="58" t="s">
        <v>54</v>
      </c>
      <c r="D4" s="58"/>
      <c r="M4" s="6" t="s">
        <v>48</v>
      </c>
    </row>
    <row r="5" spans="1:29" ht="15.6" x14ac:dyDescent="0.35">
      <c r="A5" s="32" t="s">
        <v>34</v>
      </c>
      <c r="B5" s="33"/>
      <c r="C5" s="33"/>
      <c r="D5" s="34"/>
      <c r="E5" s="75" t="s">
        <v>23</v>
      </c>
      <c r="F5" s="70"/>
      <c r="G5" s="70"/>
      <c r="H5" s="70"/>
      <c r="J5" s="73" t="s">
        <v>26</v>
      </c>
      <c r="K5" s="74"/>
      <c r="L5" s="74"/>
      <c r="M5" s="74"/>
      <c r="N5" s="75"/>
      <c r="P5" s="76" t="s">
        <v>24</v>
      </c>
      <c r="Q5" s="76"/>
      <c r="R5" s="18"/>
      <c r="T5" s="78" t="s">
        <v>25</v>
      </c>
      <c r="U5" s="78"/>
      <c r="V5" s="18"/>
    </row>
    <row r="6" spans="1:29" ht="16.2" x14ac:dyDescent="0.35">
      <c r="A6" s="35"/>
      <c r="B6" s="36"/>
      <c r="C6" s="36"/>
      <c r="D6" s="39"/>
      <c r="E6" s="41" t="s">
        <v>8</v>
      </c>
      <c r="F6" s="14" t="s">
        <v>9</v>
      </c>
      <c r="G6" s="14" t="s">
        <v>12</v>
      </c>
      <c r="H6" s="14" t="s">
        <v>13</v>
      </c>
      <c r="I6" s="24" t="s">
        <v>29</v>
      </c>
      <c r="J6" s="25" t="s">
        <v>35</v>
      </c>
      <c r="K6" s="26" t="s">
        <v>36</v>
      </c>
      <c r="L6" s="26" t="s">
        <v>27</v>
      </c>
      <c r="M6" s="26" t="s">
        <v>28</v>
      </c>
      <c r="N6" s="25" t="s">
        <v>31</v>
      </c>
      <c r="P6" s="77"/>
      <c r="Q6" s="77"/>
      <c r="R6" s="18"/>
      <c r="T6" s="79"/>
      <c r="U6" s="79"/>
      <c r="V6" s="18"/>
      <c r="Y6" s="70" t="s">
        <v>30</v>
      </c>
      <c r="Z6" s="70"/>
      <c r="AA6" s="70"/>
      <c r="AB6" s="70"/>
      <c r="AC6" s="16"/>
    </row>
    <row r="7" spans="1:29" ht="28.2" x14ac:dyDescent="0.4">
      <c r="A7" s="37"/>
      <c r="B7" s="38"/>
      <c r="C7" s="38"/>
      <c r="D7" s="40"/>
      <c r="E7" s="41" t="s">
        <v>10</v>
      </c>
      <c r="F7" s="14" t="s">
        <v>11</v>
      </c>
      <c r="G7" s="14" t="s">
        <v>14</v>
      </c>
      <c r="H7" s="14" t="s">
        <v>14</v>
      </c>
      <c r="J7" s="27" t="s">
        <v>14</v>
      </c>
      <c r="K7" s="28" t="s">
        <v>14</v>
      </c>
      <c r="L7" s="29" t="s">
        <v>19</v>
      </c>
      <c r="M7" s="29" t="s">
        <v>19</v>
      </c>
      <c r="N7" s="29"/>
      <c r="P7" s="7"/>
      <c r="Q7" s="7" t="s">
        <v>14</v>
      </c>
      <c r="R7" s="31" t="s">
        <v>32</v>
      </c>
      <c r="T7" s="7"/>
      <c r="U7" s="7" t="s">
        <v>14</v>
      </c>
      <c r="V7" s="31" t="s">
        <v>32</v>
      </c>
      <c r="Y7" s="2" t="s">
        <v>4</v>
      </c>
      <c r="Z7" s="2"/>
      <c r="AA7" s="2" t="s">
        <v>6</v>
      </c>
      <c r="AB7" s="2" t="s">
        <v>7</v>
      </c>
      <c r="AC7" s="15"/>
    </row>
    <row r="8" spans="1:29" ht="17.399999999999999" x14ac:dyDescent="0.3">
      <c r="B8" s="71" t="s">
        <v>21</v>
      </c>
      <c r="C8" s="72"/>
      <c r="D8" s="22"/>
      <c r="E8" s="14">
        <v>1999.192139</v>
      </c>
      <c r="F8" s="14">
        <v>0.95914200000000005</v>
      </c>
      <c r="G8" s="14">
        <v>63.436684</v>
      </c>
      <c r="H8" s="14">
        <v>29.339925999999991</v>
      </c>
      <c r="J8" s="30">
        <f t="shared" ref="J8:J39" si="0">($R$9+G8)</f>
        <v>75.672904472440891</v>
      </c>
      <c r="K8" s="30">
        <f>IF(180+$V$8+H8&gt;180,180,180+$V$8+H8)</f>
        <v>169.60370552755904</v>
      </c>
      <c r="L8" s="30">
        <f t="shared" ref="L8:L39" si="1">$C$9*(SQRT((1+(1/$C$12))^2-($C$13/$C$12)^2)-COS(J8*PI()/180)-(1/$C$12)*SQRT(1-($C$12*SIN(J8*PI()/180)-$C$13)^2))</f>
        <v>46.085883051604497</v>
      </c>
      <c r="M8" s="30">
        <f>$C$9*(SQRT((1+(1/$C$12))^2-($C$13/$C$12)^2)-COS(K8*PI()/180)-(1/$C$12)*SQRT(1-($C$12*SIN(K8*PI()/180)-$C$13)^2))</f>
        <v>100.41573931495321</v>
      </c>
      <c r="N8" s="30">
        <f>1-(L8/M8)</f>
        <v>0.54104920836108694</v>
      </c>
      <c r="P8" s="5" t="s">
        <v>15</v>
      </c>
      <c r="Q8" s="19">
        <f>Q21+(Q22-Q21)/(P22-P21)*(1-P21)</f>
        <v>349.84251968503935</v>
      </c>
      <c r="R8" s="21">
        <f>-(360-Q8)</f>
        <v>-10.157480314960651</v>
      </c>
      <c r="T8" s="8" t="s">
        <v>15</v>
      </c>
      <c r="U8" s="20">
        <f>U21+(U22-U21)/(T22-T21)*(1-T21)</f>
        <v>140.26377952755905</v>
      </c>
      <c r="V8" s="20">
        <f>-(180-U8)</f>
        <v>-39.736220472440948</v>
      </c>
      <c r="Y8" s="2">
        <v>0</v>
      </c>
      <c r="Z8" s="2">
        <f>Y8*PI()/180</f>
        <v>0</v>
      </c>
      <c r="AA8" s="2">
        <f t="shared" ref="AA8:AA71" si="2">$C$9*(SQRT((1+(1/$C$12))^2-($C$13/$C$12)^2)-COS(Z8)-(1/$C$12)*SQRT(1-($C$12*SIN(Z8)-$C$13)^2))</f>
        <v>2.7695835205632235E-4</v>
      </c>
      <c r="AB8" s="3">
        <f t="shared" ref="AB8:AB71" si="3">$C$9*((1-COS(Z8))+(1/$C$12)*(1-SQRT(1-$C$12^2*SIN(Z8)^2)))</f>
        <v>0</v>
      </c>
      <c r="AC8" s="15"/>
    </row>
    <row r="9" spans="1:29" ht="17.399999999999999" x14ac:dyDescent="0.3">
      <c r="B9" s="11" t="s">
        <v>0</v>
      </c>
      <c r="C9" s="12">
        <v>50.5</v>
      </c>
      <c r="D9" s="56" t="s">
        <v>51</v>
      </c>
      <c r="E9" s="14">
        <v>1999.6938479999999</v>
      </c>
      <c r="F9" s="14">
        <v>1.4564239999999999</v>
      </c>
      <c r="G9" s="14">
        <v>67.240009000000001</v>
      </c>
      <c r="H9" s="14">
        <v>39.44659299999995</v>
      </c>
      <c r="J9" s="30">
        <f t="shared" si="0"/>
        <v>79.476229472440892</v>
      </c>
      <c r="K9" s="30">
        <f t="shared" ref="K9:K72" si="4">IF(180+$V$8+H9&gt;180,180,180+$V$8+H9)</f>
        <v>179.710372527559</v>
      </c>
      <c r="L9" s="30">
        <f t="shared" si="1"/>
        <v>49.609065411083279</v>
      </c>
      <c r="M9" s="30">
        <f t="shared" ref="M9:M39" si="5">$C$9*(SQRT((1+(1/$C$12))^2-($C$13/$C$12)^2)-COS(K9*PI()/180)-(1/$C$12)*SQRT(1-($C$12*SIN(K9*PI()/180)-$C$13)^2))</f>
        <v>100.99887234744563</v>
      </c>
      <c r="N9" s="30">
        <f t="shared" ref="N9:N72" si="6">1-(L9/M9)</f>
        <v>0.50881565053099376</v>
      </c>
      <c r="P9" s="5" t="s">
        <v>16</v>
      </c>
      <c r="Q9" s="19">
        <f>Q82+(Q83-Q82)/(P83-P82)*(1-P82)</f>
        <v>552.23622047244089</v>
      </c>
      <c r="R9" s="21">
        <f>-(540-Q9)</f>
        <v>12.236220472440891</v>
      </c>
      <c r="T9" s="8" t="s">
        <v>16</v>
      </c>
      <c r="U9" s="20">
        <f>U82+(U83-U82)/(T83-T82)*(1-T82)</f>
        <v>323.5787401574803</v>
      </c>
      <c r="V9" s="20">
        <f>-(360-U9)</f>
        <v>-36.421259842519703</v>
      </c>
      <c r="Y9" s="2">
        <v>1</v>
      </c>
      <c r="Z9" s="2">
        <f t="shared" ref="Z9:Z72" si="7">Y9*PI()/180</f>
        <v>1.7453292519943295E-2</v>
      </c>
      <c r="AA9" s="2">
        <f t="shared" si="2"/>
        <v>7.2018283121579874E-3</v>
      </c>
      <c r="AB9" s="3">
        <f t="shared" si="3"/>
        <v>1.0303292784108941E-2</v>
      </c>
      <c r="AC9" s="15"/>
    </row>
    <row r="10" spans="1:29" ht="17.399999999999999" x14ac:dyDescent="0.3">
      <c r="B10" s="11" t="s">
        <v>1</v>
      </c>
      <c r="C10" s="12">
        <v>148.69999999999999</v>
      </c>
      <c r="D10" s="56" t="s">
        <v>52</v>
      </c>
      <c r="E10" s="14">
        <v>1999.0998540000001</v>
      </c>
      <c r="F10" s="14">
        <v>1.9955780000000001</v>
      </c>
      <c r="G10" s="14">
        <v>66.990009000000001</v>
      </c>
      <c r="H10" s="14">
        <v>49.679925999999966</v>
      </c>
      <c r="J10" s="30">
        <f t="shared" si="0"/>
        <v>79.226229472440892</v>
      </c>
      <c r="K10" s="30">
        <f t="shared" si="4"/>
        <v>180</v>
      </c>
      <c r="L10" s="30">
        <f t="shared" si="1"/>
        <v>49.378281830380416</v>
      </c>
      <c r="M10" s="30">
        <f t="shared" si="5"/>
        <v>101.00027695835206</v>
      </c>
      <c r="N10" s="30">
        <f t="shared" si="6"/>
        <v>0.51110746111377714</v>
      </c>
      <c r="P10" s="7"/>
      <c r="Q10" s="7"/>
      <c r="Y10" s="2">
        <v>2</v>
      </c>
      <c r="Z10" s="2">
        <f t="shared" si="7"/>
        <v>3.4906585039886591E-2</v>
      </c>
      <c r="AA10" s="2">
        <f t="shared" si="2"/>
        <v>3.4728822175203122E-2</v>
      </c>
      <c r="AB10" s="3">
        <f t="shared" si="3"/>
        <v>4.1207921157374997E-2</v>
      </c>
      <c r="AC10" s="15"/>
    </row>
    <row r="11" spans="1:29" ht="17.399999999999999" x14ac:dyDescent="0.3">
      <c r="B11" s="11" t="s">
        <v>3</v>
      </c>
      <c r="C11" s="12">
        <v>0.56999999999999995</v>
      </c>
      <c r="D11" s="57" t="s">
        <v>53</v>
      </c>
      <c r="E11" s="14">
        <v>2000.6201169999999</v>
      </c>
      <c r="F11" s="14">
        <v>2.4657330000000002</v>
      </c>
      <c r="G11" s="14">
        <v>66.986676000000003</v>
      </c>
      <c r="H11" s="14">
        <v>52.986591999999973</v>
      </c>
      <c r="J11" s="30">
        <f t="shared" si="0"/>
        <v>79.222896472440894</v>
      </c>
      <c r="K11" s="30">
        <f t="shared" si="4"/>
        <v>180</v>
      </c>
      <c r="L11" s="30">
        <f t="shared" si="1"/>
        <v>49.375204088742109</v>
      </c>
      <c r="M11" s="30">
        <f t="shared" si="5"/>
        <v>101.00027695835206</v>
      </c>
      <c r="N11" s="30">
        <f t="shared" si="6"/>
        <v>0.51113793371970451</v>
      </c>
      <c r="P11" s="4" t="s">
        <v>17</v>
      </c>
      <c r="Q11" s="4" t="s">
        <v>22</v>
      </c>
      <c r="R11" s="16"/>
      <c r="T11" s="9" t="s">
        <v>17</v>
      </c>
      <c r="U11" s="9" t="s">
        <v>18</v>
      </c>
      <c r="V11" s="16"/>
      <c r="Y11" s="2">
        <v>3</v>
      </c>
      <c r="Z11" s="2">
        <f t="shared" si="7"/>
        <v>5.2359877559829883E-2</v>
      </c>
      <c r="AA11" s="2">
        <f t="shared" si="2"/>
        <v>8.2842866740783228E-2</v>
      </c>
      <c r="AB11" s="3">
        <f t="shared" si="3"/>
        <v>9.2698138242626932E-2</v>
      </c>
      <c r="AC11" s="15"/>
    </row>
    <row r="12" spans="1:29" ht="19.8" x14ac:dyDescent="0.4">
      <c r="B12" s="11" t="s">
        <v>2</v>
      </c>
      <c r="C12" s="12">
        <f>C9/C10</f>
        <v>0.33960995292535306</v>
      </c>
      <c r="D12" s="1"/>
      <c r="E12" s="14">
        <v>2000.9173579999999</v>
      </c>
      <c r="F12" s="14">
        <v>3.0087060000000001</v>
      </c>
      <c r="G12" s="14">
        <v>66.98000900000001</v>
      </c>
      <c r="H12" s="14">
        <v>55.426605999999992</v>
      </c>
      <c r="J12" s="30">
        <f t="shared" si="0"/>
        <v>79.216229472440901</v>
      </c>
      <c r="K12" s="30">
        <f t="shared" si="4"/>
        <v>180</v>
      </c>
      <c r="L12" s="30">
        <f t="shared" si="1"/>
        <v>49.369047609211783</v>
      </c>
      <c r="M12" s="30">
        <f t="shared" si="5"/>
        <v>101.00027695835206</v>
      </c>
      <c r="N12" s="30">
        <f t="shared" si="6"/>
        <v>0.5111988887954303</v>
      </c>
      <c r="P12" s="4" t="s">
        <v>19</v>
      </c>
      <c r="Q12" s="4" t="s">
        <v>20</v>
      </c>
      <c r="R12" s="16"/>
      <c r="T12" s="9" t="s">
        <v>19</v>
      </c>
      <c r="U12" s="9" t="s">
        <v>20</v>
      </c>
      <c r="V12" s="16"/>
      <c r="Y12" s="2">
        <v>4</v>
      </c>
      <c r="Z12" s="2">
        <f t="shared" si="7"/>
        <v>6.9813170079773182E-2</v>
      </c>
      <c r="AA12" s="2">
        <f t="shared" si="2"/>
        <v>0.15151840217681434</v>
      </c>
      <c r="AB12" s="3">
        <f t="shared" si="3"/>
        <v>0.164747709445763</v>
      </c>
      <c r="AC12" s="15"/>
    </row>
    <row r="13" spans="1:29" ht="17.399999999999999" x14ac:dyDescent="0.3">
      <c r="B13" s="11" t="s">
        <v>5</v>
      </c>
      <c r="C13" s="13">
        <f>C11/C10</f>
        <v>3.8332212508406186E-3</v>
      </c>
      <c r="D13" s="1"/>
      <c r="E13" s="14">
        <v>2000.1395259999999</v>
      </c>
      <c r="F13" s="14">
        <v>4.0308960000000003</v>
      </c>
      <c r="G13" s="14">
        <v>66.98000900000001</v>
      </c>
      <c r="H13" s="14">
        <v>55.979955999999959</v>
      </c>
      <c r="J13" s="30">
        <f t="shared" si="0"/>
        <v>79.216229472440901</v>
      </c>
      <c r="K13" s="30">
        <f t="shared" si="4"/>
        <v>180</v>
      </c>
      <c r="L13" s="30">
        <f t="shared" si="1"/>
        <v>49.369047609211783</v>
      </c>
      <c r="M13" s="30">
        <f t="shared" si="5"/>
        <v>101.00027695835206</v>
      </c>
      <c r="N13" s="30">
        <f t="shared" si="6"/>
        <v>0.5111988887954303</v>
      </c>
      <c r="P13" s="4">
        <v>0.1016</v>
      </c>
      <c r="Q13" s="4">
        <v>332</v>
      </c>
      <c r="R13" s="16"/>
      <c r="T13" s="10">
        <v>0.1016</v>
      </c>
      <c r="U13" s="10">
        <v>120</v>
      </c>
      <c r="V13" s="16"/>
      <c r="Y13" s="2">
        <v>5</v>
      </c>
      <c r="Z13" s="2">
        <f t="shared" si="7"/>
        <v>8.7266462599716474E-2</v>
      </c>
      <c r="AA13" s="2">
        <f t="shared" si="2"/>
        <v>0.24071939790597985</v>
      </c>
      <c r="AB13" s="3">
        <f t="shared" si="3"/>
        <v>0.25731992776243529</v>
      </c>
      <c r="AC13" s="15"/>
    </row>
    <row r="14" spans="1:29" ht="17.399999999999999" x14ac:dyDescent="0.3">
      <c r="B14" s="1"/>
      <c r="C14" s="1"/>
      <c r="D14" s="1"/>
      <c r="E14" s="14">
        <v>2001.265991</v>
      </c>
      <c r="F14" s="14">
        <v>5.0137219999999996</v>
      </c>
      <c r="G14" s="14">
        <v>50.770015000000001</v>
      </c>
      <c r="H14" s="14">
        <v>46.306623000000002</v>
      </c>
      <c r="J14" s="30">
        <f t="shared" si="0"/>
        <v>63.006235472440892</v>
      </c>
      <c r="K14" s="30">
        <f t="shared" si="4"/>
        <v>180</v>
      </c>
      <c r="L14" s="30">
        <f t="shared" si="1"/>
        <v>34.36979543641602</v>
      </c>
      <c r="M14" s="30">
        <f t="shared" si="5"/>
        <v>101.00027695835206</v>
      </c>
      <c r="N14" s="30">
        <f t="shared" si="6"/>
        <v>0.65970592882048662</v>
      </c>
      <c r="P14" s="4">
        <v>0.20319999999999999</v>
      </c>
      <c r="Q14" s="4">
        <v>336</v>
      </c>
      <c r="R14" s="16"/>
      <c r="T14" s="9">
        <v>0.20319999999999999</v>
      </c>
      <c r="U14" s="9">
        <v>124</v>
      </c>
      <c r="V14" s="16"/>
      <c r="Y14" s="2">
        <v>6</v>
      </c>
      <c r="Z14" s="2">
        <f t="shared" si="7"/>
        <v>0.10471975511965977</v>
      </c>
      <c r="AA14" s="2">
        <f t="shared" si="2"/>
        <v>0.35039937461987947</v>
      </c>
      <c r="AB14" s="3">
        <f t="shared" si="3"/>
        <v>0.37036763521654631</v>
      </c>
      <c r="AC14" s="15"/>
    </row>
    <row r="15" spans="1:29" ht="17.399999999999999" x14ac:dyDescent="0.3">
      <c r="B15" s="1"/>
      <c r="C15" s="1"/>
      <c r="D15" s="1"/>
      <c r="E15" s="14">
        <v>1998.900513</v>
      </c>
      <c r="F15" s="14">
        <v>5.9170109999999996</v>
      </c>
      <c r="G15" s="14">
        <v>46.980017000000004</v>
      </c>
      <c r="H15" s="14">
        <v>32.226616999999976</v>
      </c>
      <c r="J15" s="30">
        <f t="shared" si="0"/>
        <v>59.216237472440895</v>
      </c>
      <c r="K15" s="30">
        <f t="shared" si="4"/>
        <v>172.49039652755903</v>
      </c>
      <c r="L15" s="30">
        <f t="shared" si="1"/>
        <v>30.950424897429308</v>
      </c>
      <c r="M15" s="30">
        <f t="shared" si="5"/>
        <v>100.68835593167476</v>
      </c>
      <c r="N15" s="30">
        <f t="shared" si="6"/>
        <v>0.69261167678185465</v>
      </c>
      <c r="P15" s="4">
        <v>0.30480000000000002</v>
      </c>
      <c r="Q15" s="4">
        <v>338.5</v>
      </c>
      <c r="R15" s="16"/>
      <c r="T15" s="9">
        <v>0.30480000000000002</v>
      </c>
      <c r="U15" s="9">
        <v>127</v>
      </c>
      <c r="V15" s="16"/>
      <c r="Y15" s="2">
        <v>7</v>
      </c>
      <c r="Z15" s="2">
        <f t="shared" si="7"/>
        <v>0.12217304763960307</v>
      </c>
      <c r="AA15" s="2">
        <f t="shared" si="2"/>
        <v>0.48050143243005672</v>
      </c>
      <c r="AB15" s="3">
        <f t="shared" si="3"/>
        <v>0.50383325043991167</v>
      </c>
      <c r="AC15" s="15"/>
    </row>
    <row r="16" spans="1:29" ht="17.399999999999999" x14ac:dyDescent="0.3">
      <c r="B16" s="1"/>
      <c r="C16" s="1"/>
      <c r="D16" s="1"/>
      <c r="E16" s="14">
        <v>2000.5390629999999</v>
      </c>
      <c r="F16" s="14">
        <v>6.970504</v>
      </c>
      <c r="G16" s="14">
        <v>45.980017000000004</v>
      </c>
      <c r="H16" s="14">
        <v>12.75662299999999</v>
      </c>
      <c r="J16" s="30">
        <f t="shared" si="0"/>
        <v>58.216237472440895</v>
      </c>
      <c r="K16" s="30">
        <f t="shared" si="4"/>
        <v>153.02040252755904</v>
      </c>
      <c r="L16" s="30">
        <f t="shared" si="1"/>
        <v>30.060387357043151</v>
      </c>
      <c r="M16" s="30">
        <f t="shared" si="5"/>
        <v>97.190957072854317</v>
      </c>
      <c r="N16" s="30">
        <f t="shared" si="6"/>
        <v>0.69070798084116103</v>
      </c>
      <c r="P16" s="4">
        <v>0.40639999999999998</v>
      </c>
      <c r="Q16" s="4">
        <v>340.5</v>
      </c>
      <c r="R16" s="16"/>
      <c r="T16" s="9">
        <v>0.40639999999999998</v>
      </c>
      <c r="U16" s="9">
        <v>129.5</v>
      </c>
      <c r="V16" s="16"/>
      <c r="Y16" s="2">
        <v>8</v>
      </c>
      <c r="Z16" s="2">
        <f t="shared" si="7"/>
        <v>0.13962634015954636</v>
      </c>
      <c r="AA16" s="2">
        <f t="shared" si="2"/>
        <v>0.63095828516592967</v>
      </c>
      <c r="AB16" s="3">
        <f t="shared" si="3"/>
        <v>0.65764880240499157</v>
      </c>
      <c r="AC16" s="15"/>
    </row>
    <row r="17" spans="2:29" ht="17.399999999999999" x14ac:dyDescent="0.3">
      <c r="B17" s="1"/>
      <c r="C17" s="1"/>
      <c r="D17" s="1"/>
      <c r="E17" s="14">
        <v>1998.8964840000001</v>
      </c>
      <c r="F17" s="14">
        <v>8.009055</v>
      </c>
      <c r="G17" s="14">
        <v>45.960017000000008</v>
      </c>
      <c r="H17" s="14">
        <v>2.9732889999999657</v>
      </c>
      <c r="J17" s="30">
        <f t="shared" si="0"/>
        <v>58.196237472440899</v>
      </c>
      <c r="K17" s="30">
        <f t="shared" si="4"/>
        <v>143.23706852755902</v>
      </c>
      <c r="L17" s="30">
        <f t="shared" si="1"/>
        <v>30.04264505380409</v>
      </c>
      <c r="M17" s="30">
        <f t="shared" si="5"/>
        <v>93.942609978756408</v>
      </c>
      <c r="N17" s="30">
        <f t="shared" si="6"/>
        <v>0.6802021461762906</v>
      </c>
      <c r="P17" s="4">
        <v>0.50800000000000001</v>
      </c>
      <c r="Q17" s="4">
        <v>342.5</v>
      </c>
      <c r="R17" s="16"/>
      <c r="T17" s="9">
        <v>0.50800000000000001</v>
      </c>
      <c r="U17" s="9">
        <v>132</v>
      </c>
      <c r="V17" s="16"/>
      <c r="Y17" s="2">
        <v>9</v>
      </c>
      <c r="Z17" s="2">
        <f t="shared" si="7"/>
        <v>0.15707963267948966</v>
      </c>
      <c r="AA17" s="2">
        <f t="shared" si="2"/>
        <v>0.80169230083263221</v>
      </c>
      <c r="AB17" s="3">
        <f t="shared" si="3"/>
        <v>0.83173597032452162</v>
      </c>
      <c r="AC17" s="15"/>
    </row>
    <row r="18" spans="2:29" ht="17.399999999999999" x14ac:dyDescent="0.3">
      <c r="B18" s="1"/>
      <c r="C18" s="1"/>
      <c r="D18" s="1"/>
      <c r="E18" s="14">
        <v>2250.1247560000002</v>
      </c>
      <c r="F18" s="14">
        <v>1.0498449999999999</v>
      </c>
      <c r="G18" s="14">
        <v>67.98000900000001</v>
      </c>
      <c r="H18" s="14">
        <v>35.44993999999997</v>
      </c>
      <c r="J18" s="30">
        <f t="shared" si="0"/>
        <v>80.216229472440901</v>
      </c>
      <c r="K18" s="30">
        <f t="shared" si="4"/>
        <v>175.71371952755902</v>
      </c>
      <c r="L18" s="30">
        <f t="shared" si="1"/>
        <v>50.291332511926271</v>
      </c>
      <c r="M18" s="30">
        <f t="shared" si="5"/>
        <v>100.89246874869981</v>
      </c>
      <c r="N18" s="30">
        <f t="shared" si="6"/>
        <v>0.50153531640512694</v>
      </c>
      <c r="P18" s="4">
        <v>0.60960000000000003</v>
      </c>
      <c r="Q18" s="4">
        <v>344.5</v>
      </c>
      <c r="R18" s="16"/>
      <c r="T18" s="9">
        <v>0.60960000000000003</v>
      </c>
      <c r="U18" s="9">
        <v>133.5</v>
      </c>
      <c r="V18" s="16"/>
      <c r="Y18" s="2">
        <v>10</v>
      </c>
      <c r="Z18" s="2">
        <f t="shared" si="7"/>
        <v>0.17453292519943295</v>
      </c>
      <c r="AA18" s="2">
        <f t="shared" si="2"/>
        <v>0.99261554824428511</v>
      </c>
      <c r="AB18" s="3">
        <f t="shared" si="3"/>
        <v>1.0260061297347445</v>
      </c>
      <c r="AC18" s="15"/>
    </row>
    <row r="19" spans="2:29" ht="17.399999999999999" x14ac:dyDescent="0.3">
      <c r="B19" s="1"/>
      <c r="C19" s="1"/>
      <c r="D19" s="1"/>
      <c r="E19" s="14">
        <v>2250.1708979999999</v>
      </c>
      <c r="F19" s="14">
        <v>1.5162439999999999</v>
      </c>
      <c r="G19" s="14">
        <v>66.700012000000001</v>
      </c>
      <c r="H19" s="14">
        <v>43.219925999999987</v>
      </c>
      <c r="J19" s="30">
        <f t="shared" si="0"/>
        <v>78.936232472440892</v>
      </c>
      <c r="K19" s="30">
        <f t="shared" si="4"/>
        <v>180</v>
      </c>
      <c r="L19" s="30">
        <f t="shared" si="1"/>
        <v>49.110404798813576</v>
      </c>
      <c r="M19" s="30">
        <f t="shared" si="5"/>
        <v>101.00027695835206</v>
      </c>
      <c r="N19" s="30">
        <f t="shared" si="6"/>
        <v>0.51375970167819951</v>
      </c>
      <c r="P19" s="4">
        <v>0.71119999999999994</v>
      </c>
      <c r="Q19" s="4">
        <v>346</v>
      </c>
      <c r="R19" s="16"/>
      <c r="T19" s="9">
        <v>0.71119999999999994</v>
      </c>
      <c r="U19" s="9">
        <v>135.5</v>
      </c>
      <c r="V19" s="16"/>
      <c r="Y19" s="2">
        <v>11</v>
      </c>
      <c r="Z19" s="2">
        <f t="shared" si="7"/>
        <v>0.19198621771937624</v>
      </c>
      <c r="AA19" s="2">
        <f t="shared" si="2"/>
        <v>1.2036298498494717</v>
      </c>
      <c r="AB19" s="3">
        <f t="shared" si="3"/>
        <v>1.2403604047806063</v>
      </c>
      <c r="AC19" s="15"/>
    </row>
    <row r="20" spans="2:29" ht="17.399999999999999" x14ac:dyDescent="0.3">
      <c r="B20" s="1"/>
      <c r="C20" s="1"/>
      <c r="D20" s="1"/>
      <c r="E20" s="14">
        <v>2249.929443</v>
      </c>
      <c r="F20" s="14">
        <v>1.9820120000000001</v>
      </c>
      <c r="G20" s="14">
        <v>64.966684000000001</v>
      </c>
      <c r="H20" s="14">
        <v>50.979955999999959</v>
      </c>
      <c r="J20" s="30">
        <f t="shared" si="0"/>
        <v>77.202904472440892</v>
      </c>
      <c r="K20" s="30">
        <f t="shared" si="4"/>
        <v>180</v>
      </c>
      <c r="L20" s="30">
        <f t="shared" si="1"/>
        <v>47.505919510635323</v>
      </c>
      <c r="M20" s="30">
        <f t="shared" si="5"/>
        <v>101.00027695835206</v>
      </c>
      <c r="N20" s="30">
        <f t="shared" si="6"/>
        <v>0.52964565106861428</v>
      </c>
      <c r="P20" s="4">
        <v>0.81279999999999997</v>
      </c>
      <c r="Q20" s="4">
        <v>347.5</v>
      </c>
      <c r="R20" s="16"/>
      <c r="T20" s="9">
        <v>0.81279999999999997</v>
      </c>
      <c r="U20" s="9">
        <v>136.5</v>
      </c>
      <c r="V20" s="16"/>
      <c r="Y20" s="2">
        <v>12</v>
      </c>
      <c r="Z20" s="2">
        <f t="shared" si="7"/>
        <v>0.20943951023931953</v>
      </c>
      <c r="AA20" s="2">
        <f t="shared" si="2"/>
        <v>1.4346268407688558</v>
      </c>
      <c r="AB20" s="3">
        <f t="shared" si="3"/>
        <v>1.4746897267236239</v>
      </c>
      <c r="AC20" s="15"/>
    </row>
    <row r="21" spans="2:29" ht="17.399999999999999" x14ac:dyDescent="0.3">
      <c r="B21" s="1"/>
      <c r="C21" s="1"/>
      <c r="D21" s="1"/>
      <c r="E21" s="14">
        <v>2250.080078</v>
      </c>
      <c r="F21" s="14">
        <v>2.4489619999999999</v>
      </c>
      <c r="G21" s="14">
        <v>63.973350000000011</v>
      </c>
      <c r="H21" s="14">
        <v>54.979925999999978</v>
      </c>
      <c r="J21" s="30">
        <f t="shared" si="0"/>
        <v>76.209570472440902</v>
      </c>
      <c r="K21" s="30">
        <f t="shared" si="4"/>
        <v>180</v>
      </c>
      <c r="L21" s="30">
        <f t="shared" si="1"/>
        <v>46.584294501676247</v>
      </c>
      <c r="M21" s="30">
        <f t="shared" si="5"/>
        <v>101.00027695835206</v>
      </c>
      <c r="N21" s="30">
        <f t="shared" si="6"/>
        <v>0.53877062613515903</v>
      </c>
      <c r="P21" s="4">
        <v>0.91439999999999988</v>
      </c>
      <c r="Q21" s="4">
        <v>349</v>
      </c>
      <c r="R21" s="16"/>
      <c r="T21" s="9">
        <v>0.91439999999999988</v>
      </c>
      <c r="U21" s="9">
        <v>139</v>
      </c>
      <c r="V21" s="16"/>
      <c r="Y21" s="2">
        <v>13</v>
      </c>
      <c r="Z21" s="2">
        <f t="shared" si="7"/>
        <v>0.22689280275926285</v>
      </c>
      <c r="AA21" s="2">
        <f t="shared" si="2"/>
        <v>1.6854880340655509</v>
      </c>
      <c r="AB21" s="3">
        <f t="shared" si="3"/>
        <v>1.7288748986946363</v>
      </c>
      <c r="AC21" s="15"/>
    </row>
    <row r="22" spans="2:29" ht="17.399999999999999" x14ac:dyDescent="0.3">
      <c r="E22" s="14">
        <v>2250.0354000000002</v>
      </c>
      <c r="F22" s="14">
        <v>3.0777939999999999</v>
      </c>
      <c r="G22" s="14">
        <v>63.980017000000004</v>
      </c>
      <c r="H22" s="14">
        <v>55.979955999999959</v>
      </c>
      <c r="J22" s="30">
        <f t="shared" si="0"/>
        <v>76.216237472440895</v>
      </c>
      <c r="K22" s="30">
        <f t="shared" si="4"/>
        <v>180</v>
      </c>
      <c r="L22" s="30">
        <f t="shared" si="1"/>
        <v>46.590484327358276</v>
      </c>
      <c r="M22" s="30">
        <f t="shared" si="5"/>
        <v>101.00027695835206</v>
      </c>
      <c r="N22" s="30">
        <f t="shared" si="6"/>
        <v>0.53870934090042066</v>
      </c>
      <c r="P22" s="4">
        <v>1.016</v>
      </c>
      <c r="Q22" s="4">
        <v>350</v>
      </c>
      <c r="R22" s="16"/>
      <c r="T22" s="9">
        <v>1.016</v>
      </c>
      <c r="U22" s="9">
        <v>140.5</v>
      </c>
      <c r="V22" s="16"/>
      <c r="Y22" s="2">
        <v>14</v>
      </c>
      <c r="Z22" s="2">
        <f t="shared" si="7"/>
        <v>0.24434609527920614</v>
      </c>
      <c r="AA22" s="2">
        <f t="shared" si="2"/>
        <v>1.9560848922708254</v>
      </c>
      <c r="AB22" s="3">
        <f t="shared" si="3"/>
        <v>2.0027866667151892</v>
      </c>
      <c r="AC22" s="15"/>
    </row>
    <row r="23" spans="2:29" ht="17.399999999999999" x14ac:dyDescent="0.3">
      <c r="E23" s="14">
        <v>2250.0874020000001</v>
      </c>
      <c r="F23" s="14">
        <v>4.0284300000000002</v>
      </c>
      <c r="G23" s="14">
        <v>60.343348000000006</v>
      </c>
      <c r="H23" s="14">
        <v>49.979925999999978</v>
      </c>
      <c r="J23" s="30">
        <f t="shared" si="0"/>
        <v>72.579568472440897</v>
      </c>
      <c r="K23" s="30">
        <f t="shared" si="4"/>
        <v>180</v>
      </c>
      <c r="L23" s="30">
        <f t="shared" si="1"/>
        <v>43.209504042760159</v>
      </c>
      <c r="M23" s="30">
        <f t="shared" si="5"/>
        <v>101.00027695835206</v>
      </c>
      <c r="N23" s="30">
        <f t="shared" si="6"/>
        <v>0.5721843014294129</v>
      </c>
      <c r="P23" s="4">
        <v>1.5239999999999998</v>
      </c>
      <c r="Q23" s="4">
        <v>356</v>
      </c>
      <c r="R23" s="16"/>
      <c r="T23" s="9">
        <v>1.5239999999999998</v>
      </c>
      <c r="U23" s="9">
        <v>146</v>
      </c>
      <c r="V23" s="16"/>
      <c r="Y23" s="2">
        <v>15</v>
      </c>
      <c r="Z23" s="2">
        <f t="shared" si="7"/>
        <v>0.26179938779914941</v>
      </c>
      <c r="AA23" s="2">
        <f t="shared" si="2"/>
        <v>2.2462789051892065</v>
      </c>
      <c r="AB23" s="3">
        <f t="shared" si="3"/>
        <v>2.2962857970130033</v>
      </c>
      <c r="AC23" s="15"/>
    </row>
    <row r="24" spans="2:29" ht="17.399999999999999" x14ac:dyDescent="0.3">
      <c r="E24" s="14">
        <v>2249.9335940000001</v>
      </c>
      <c r="F24" s="14">
        <v>5.0004920000000004</v>
      </c>
      <c r="G24" s="14">
        <v>51.84668400000001</v>
      </c>
      <c r="H24" s="14">
        <v>34.846596999999974</v>
      </c>
      <c r="J24" s="30">
        <f t="shared" si="0"/>
        <v>64.082904472440902</v>
      </c>
      <c r="K24" s="30">
        <f t="shared" si="4"/>
        <v>175.11037652755903</v>
      </c>
      <c r="L24" s="30">
        <f t="shared" si="1"/>
        <v>35.352424213807581</v>
      </c>
      <c r="M24" s="30">
        <f t="shared" si="5"/>
        <v>100.86230298953417</v>
      </c>
      <c r="N24" s="30">
        <f t="shared" si="6"/>
        <v>0.64949814582881504</v>
      </c>
      <c r="P24" s="4">
        <v>2.032</v>
      </c>
      <c r="Q24" s="4">
        <v>361</v>
      </c>
      <c r="R24" s="16"/>
      <c r="T24" s="9">
        <v>2.032</v>
      </c>
      <c r="U24" s="9">
        <v>151</v>
      </c>
      <c r="V24" s="16"/>
      <c r="Y24" s="2">
        <v>16</v>
      </c>
      <c r="Z24" s="2">
        <f t="shared" si="7"/>
        <v>0.27925268031909273</v>
      </c>
      <c r="AA24" s="2">
        <f t="shared" si="2"/>
        <v>2.5559216740077861</v>
      </c>
      <c r="AB24" s="3">
        <f t="shared" si="3"/>
        <v>2.6092231596576538</v>
      </c>
      <c r="AC24" s="15"/>
    </row>
    <row r="25" spans="2:29" ht="17.399999999999999" x14ac:dyDescent="0.3">
      <c r="E25" s="14">
        <v>2250.094971</v>
      </c>
      <c r="F25" s="14">
        <v>6.0401350000000003</v>
      </c>
      <c r="G25" s="14">
        <v>49.193349000000012</v>
      </c>
      <c r="H25" s="14">
        <v>15.589931999999976</v>
      </c>
      <c r="J25" s="30">
        <f t="shared" si="0"/>
        <v>61.429569472440903</v>
      </c>
      <c r="K25" s="30">
        <f t="shared" si="4"/>
        <v>155.85371152755903</v>
      </c>
      <c r="L25" s="30">
        <f t="shared" si="1"/>
        <v>32.939200447595312</v>
      </c>
      <c r="M25" s="30">
        <f t="shared" si="5"/>
        <v>97.943725278129548</v>
      </c>
      <c r="N25" s="30">
        <f t="shared" si="6"/>
        <v>0.6636925912909859</v>
      </c>
      <c r="P25" s="4">
        <v>2.54</v>
      </c>
      <c r="Q25" s="4">
        <v>365.5</v>
      </c>
      <c r="R25" s="16"/>
      <c r="T25" s="9">
        <v>2.54</v>
      </c>
      <c r="U25" s="9">
        <v>155.5</v>
      </c>
      <c r="V25" s="16"/>
      <c r="Y25" s="2">
        <v>17</v>
      </c>
      <c r="Z25" s="2">
        <f t="shared" si="7"/>
        <v>0.29670597283903605</v>
      </c>
      <c r="AA25" s="2">
        <f t="shared" si="2"/>
        <v>2.8848550017353425</v>
      </c>
      <c r="AB25" s="3">
        <f t="shared" si="3"/>
        <v>2.9414398185433348</v>
      </c>
      <c r="AC25" s="15"/>
    </row>
    <row r="26" spans="2:29" ht="17.399999999999999" x14ac:dyDescent="0.3">
      <c r="E26" s="14">
        <v>2249.9379880000001</v>
      </c>
      <c r="F26" s="14">
        <v>7.0283259999999999</v>
      </c>
      <c r="G26" s="14">
        <v>48.966684000000001</v>
      </c>
      <c r="H26" s="14">
        <v>3.6399559999999838</v>
      </c>
      <c r="J26" s="30">
        <f t="shared" si="0"/>
        <v>61.202904472440892</v>
      </c>
      <c r="K26" s="30">
        <f t="shared" si="4"/>
        <v>143.90373552755904</v>
      </c>
      <c r="L26" s="30">
        <f t="shared" si="1"/>
        <v>32.734430593833842</v>
      </c>
      <c r="M26" s="30">
        <f t="shared" si="5"/>
        <v>94.196125576489337</v>
      </c>
      <c r="N26" s="30">
        <f t="shared" si="6"/>
        <v>0.65248644364621167</v>
      </c>
      <c r="P26" s="4">
        <v>3.0479999999999996</v>
      </c>
      <c r="Q26" s="4">
        <v>369.5</v>
      </c>
      <c r="R26" s="16"/>
      <c r="T26" s="9">
        <v>3.0479999999999996</v>
      </c>
      <c r="U26" s="9">
        <v>159.5</v>
      </c>
      <c r="V26" s="16"/>
      <c r="Y26" s="2">
        <v>18</v>
      </c>
      <c r="Z26" s="2">
        <f t="shared" si="7"/>
        <v>0.31415926535897931</v>
      </c>
      <c r="AA26" s="2">
        <f t="shared" si="2"/>
        <v>3.2329109899970643</v>
      </c>
      <c r="AB26" s="3">
        <f t="shared" si="3"/>
        <v>3.2927671277464134</v>
      </c>
      <c r="AC26" s="15"/>
    </row>
    <row r="27" spans="2:29" ht="17.399999999999999" x14ac:dyDescent="0.3">
      <c r="E27" s="14">
        <v>2249.8408199999999</v>
      </c>
      <c r="F27" s="14">
        <v>8.0553650000000001</v>
      </c>
      <c r="G27" s="14">
        <v>48.95668400000001</v>
      </c>
      <c r="H27" s="14">
        <v>0.6965919999999528</v>
      </c>
      <c r="J27" s="30">
        <f t="shared" si="0"/>
        <v>61.192904472440901</v>
      </c>
      <c r="K27" s="30">
        <f t="shared" si="4"/>
        <v>140.960371527559</v>
      </c>
      <c r="L27" s="30">
        <f t="shared" si="1"/>
        <v>32.725402037259059</v>
      </c>
      <c r="M27" s="30">
        <f t="shared" si="5"/>
        <v>93.0411927284445</v>
      </c>
      <c r="N27" s="30">
        <f t="shared" si="6"/>
        <v>0.64826974937033166</v>
      </c>
      <c r="P27" s="4">
        <v>3.556</v>
      </c>
      <c r="Q27" s="4">
        <v>373</v>
      </c>
      <c r="R27" s="16"/>
      <c r="T27" s="9">
        <v>3.556</v>
      </c>
      <c r="U27" s="9">
        <v>163</v>
      </c>
      <c r="V27" s="16"/>
      <c r="Y27" s="2">
        <v>19</v>
      </c>
      <c r="Z27" s="2">
        <f t="shared" si="7"/>
        <v>0.33161255787892258</v>
      </c>
      <c r="AA27" s="2">
        <f t="shared" si="2"/>
        <v>3.599912142211612</v>
      </c>
      <c r="AB27" s="3">
        <f t="shared" si="3"/>
        <v>3.6630268342851116</v>
      </c>
      <c r="AC27" s="15"/>
    </row>
    <row r="28" spans="2:29" ht="17.399999999999999" x14ac:dyDescent="0.3">
      <c r="E28" s="14">
        <v>2249.7687989999999</v>
      </c>
      <c r="F28" s="14">
        <v>8.9912349999999996</v>
      </c>
      <c r="G28" s="14">
        <v>36.32334800000001</v>
      </c>
      <c r="H28" s="14">
        <v>8.9866219999999544</v>
      </c>
      <c r="J28" s="30">
        <f t="shared" si="0"/>
        <v>48.559568472440901</v>
      </c>
      <c r="K28" s="30">
        <f t="shared" si="4"/>
        <v>149.25040152755901</v>
      </c>
      <c r="L28" s="30">
        <f t="shared" si="1"/>
        <v>21.827030074699902</v>
      </c>
      <c r="M28" s="30">
        <f t="shared" si="5"/>
        <v>96.05885670979157</v>
      </c>
      <c r="N28" s="30">
        <f t="shared" si="6"/>
        <v>0.77277441328869156</v>
      </c>
      <c r="P28" s="4">
        <v>4.0640000000000001</v>
      </c>
      <c r="Q28" s="4">
        <v>376.5</v>
      </c>
      <c r="R28" s="16"/>
      <c r="T28" s="9">
        <v>4.0640000000000001</v>
      </c>
      <c r="U28" s="9">
        <v>166.5</v>
      </c>
      <c r="V28" s="16"/>
      <c r="Y28" s="2">
        <v>20</v>
      </c>
      <c r="Z28" s="2">
        <f t="shared" si="7"/>
        <v>0.3490658503988659</v>
      </c>
      <c r="AA28" s="2">
        <f t="shared" si="2"/>
        <v>3.9856714731757008</v>
      </c>
      <c r="AB28" s="3">
        <f t="shared" si="3"/>
        <v>4.0520311873088106</v>
      </c>
      <c r="AC28" s="15"/>
    </row>
    <row r="29" spans="2:29" ht="17.399999999999999" x14ac:dyDescent="0.3">
      <c r="E29" s="14">
        <v>2499.883789</v>
      </c>
      <c r="F29" s="14">
        <v>0.98690900000000004</v>
      </c>
      <c r="G29" s="14">
        <v>67.476676000000012</v>
      </c>
      <c r="H29" s="14">
        <v>36.013288999999986</v>
      </c>
      <c r="J29" s="30">
        <f t="shared" si="0"/>
        <v>79.712896472440903</v>
      </c>
      <c r="K29" s="30">
        <f t="shared" si="4"/>
        <v>176.27706852755904</v>
      </c>
      <c r="L29" s="30">
        <f t="shared" si="1"/>
        <v>49.827410112856093</v>
      </c>
      <c r="M29" s="30">
        <f t="shared" si="5"/>
        <v>100.91729397444958</v>
      </c>
      <c r="N29" s="30">
        <f t="shared" si="6"/>
        <v>0.50625499207825087</v>
      </c>
      <c r="P29" s="4">
        <v>4.5719999999999992</v>
      </c>
      <c r="Q29" s="4">
        <v>380</v>
      </c>
      <c r="R29" s="16"/>
      <c r="T29" s="9">
        <v>4.5719999999999992</v>
      </c>
      <c r="U29" s="9">
        <v>170</v>
      </c>
      <c r="V29" s="16"/>
      <c r="Y29" s="2">
        <v>21</v>
      </c>
      <c r="Z29" s="2">
        <f t="shared" si="7"/>
        <v>0.36651914291880922</v>
      </c>
      <c r="AA29" s="2">
        <f t="shared" si="2"/>
        <v>4.3899926250815469</v>
      </c>
      <c r="AB29" s="3">
        <f t="shared" si="3"/>
        <v>4.4595830537434837</v>
      </c>
      <c r="AC29" s="15"/>
    </row>
    <row r="30" spans="2:29" ht="17.399999999999999" x14ac:dyDescent="0.3">
      <c r="E30" s="14">
        <v>2500.0505370000001</v>
      </c>
      <c r="F30" s="14">
        <v>2.548959</v>
      </c>
      <c r="G30" s="14">
        <v>61.98000900000001</v>
      </c>
      <c r="H30" s="14">
        <v>55.98995599999995</v>
      </c>
      <c r="J30" s="30">
        <f t="shared" si="0"/>
        <v>74.216229472440901</v>
      </c>
      <c r="K30" s="30">
        <f t="shared" si="4"/>
        <v>180</v>
      </c>
      <c r="L30" s="30">
        <f t="shared" si="1"/>
        <v>44.731837772694895</v>
      </c>
      <c r="M30" s="30">
        <f t="shared" si="5"/>
        <v>101.00027695835206</v>
      </c>
      <c r="N30" s="30">
        <f t="shared" si="6"/>
        <v>0.55711173157336713</v>
      </c>
      <c r="P30" s="4">
        <v>5.08</v>
      </c>
      <c r="Q30" s="4">
        <v>383.5</v>
      </c>
      <c r="R30" s="16"/>
      <c r="T30" s="9">
        <v>5.08</v>
      </c>
      <c r="U30" s="9">
        <v>173</v>
      </c>
      <c r="V30" s="16"/>
      <c r="Y30" s="2">
        <v>22</v>
      </c>
      <c r="Z30" s="2">
        <f t="shared" si="7"/>
        <v>0.38397243543875248</v>
      </c>
      <c r="AA30" s="2">
        <f t="shared" si="2"/>
        <v>4.812669989991285</v>
      </c>
      <c r="AB30" s="3">
        <f t="shared" si="3"/>
        <v>4.8854760404188493</v>
      </c>
      <c r="AC30" s="15"/>
    </row>
    <row r="31" spans="2:29" ht="17.399999999999999" x14ac:dyDescent="0.3">
      <c r="E31" s="14">
        <v>2500.0415039999998</v>
      </c>
      <c r="F31" s="14">
        <v>3.0101870000000002</v>
      </c>
      <c r="G31" s="14">
        <v>61.98000900000001</v>
      </c>
      <c r="H31" s="14">
        <v>55.983288999999957</v>
      </c>
      <c r="J31" s="30">
        <f t="shared" si="0"/>
        <v>74.216229472440901</v>
      </c>
      <c r="K31" s="30">
        <f t="shared" si="4"/>
        <v>180</v>
      </c>
      <c r="L31" s="30">
        <f t="shared" si="1"/>
        <v>44.731837772694895</v>
      </c>
      <c r="M31" s="30">
        <f t="shared" si="5"/>
        <v>101.00027695835206</v>
      </c>
      <c r="N31" s="30">
        <f t="shared" si="6"/>
        <v>0.55711173157336713</v>
      </c>
      <c r="P31" s="4">
        <v>5.5880000000000001</v>
      </c>
      <c r="Q31" s="4">
        <v>386.5</v>
      </c>
      <c r="R31" s="16"/>
      <c r="T31" s="9">
        <v>5.5880000000000001</v>
      </c>
      <c r="U31" s="9">
        <v>177</v>
      </c>
      <c r="V31" s="16"/>
      <c r="Y31" s="2">
        <v>23</v>
      </c>
      <c r="Z31" s="2">
        <f t="shared" si="7"/>
        <v>0.40142572795869574</v>
      </c>
      <c r="AA31" s="2">
        <f t="shared" si="2"/>
        <v>5.2534888387908802</v>
      </c>
      <c r="AB31" s="3">
        <f t="shared" si="3"/>
        <v>5.3294946227014153</v>
      </c>
      <c r="AC31" s="15"/>
    </row>
    <row r="32" spans="2:29" ht="17.399999999999999" x14ac:dyDescent="0.3">
      <c r="E32" s="14">
        <v>2499.9123540000001</v>
      </c>
      <c r="F32" s="14">
        <v>4.9864569999999997</v>
      </c>
      <c r="G32" s="14">
        <v>51.980017000000004</v>
      </c>
      <c r="H32" s="14">
        <v>30.516592000000003</v>
      </c>
      <c r="J32" s="30">
        <f t="shared" si="0"/>
        <v>64.216237472440895</v>
      </c>
      <c r="K32" s="30">
        <f t="shared" si="4"/>
        <v>170.78037152755905</v>
      </c>
      <c r="L32" s="30">
        <f t="shared" si="1"/>
        <v>35.47440373696876</v>
      </c>
      <c r="M32" s="30">
        <f t="shared" si="5"/>
        <v>100.53712252583138</v>
      </c>
      <c r="N32" s="30">
        <f t="shared" si="6"/>
        <v>0.64715119305454372</v>
      </c>
      <c r="P32" s="4">
        <v>6.0959999999999992</v>
      </c>
      <c r="Q32" s="4">
        <v>390</v>
      </c>
      <c r="R32" s="16"/>
      <c r="T32" s="9">
        <v>6.0959999999999992</v>
      </c>
      <c r="U32" s="9">
        <v>180.5</v>
      </c>
      <c r="V32" s="16"/>
      <c r="Y32" s="2">
        <v>24</v>
      </c>
      <c r="Z32" s="2">
        <f t="shared" si="7"/>
        <v>0.41887902047863906</v>
      </c>
      <c r="AA32" s="2">
        <f t="shared" si="2"/>
        <v>5.7122254566436332</v>
      </c>
      <c r="AB32" s="3">
        <f t="shared" si="3"/>
        <v>5.7914142796552053</v>
      </c>
      <c r="AC32" s="15"/>
    </row>
    <row r="33" spans="5:29" ht="17.399999999999999" x14ac:dyDescent="0.3">
      <c r="E33" s="14">
        <v>2500.1232909999999</v>
      </c>
      <c r="F33" s="14">
        <v>6.0660679999999996</v>
      </c>
      <c r="G33" s="14">
        <v>50.980017000000004</v>
      </c>
      <c r="H33" s="14">
        <v>9.1632759999999962</v>
      </c>
      <c r="J33" s="30">
        <f t="shared" si="0"/>
        <v>63.216237472440895</v>
      </c>
      <c r="K33" s="30">
        <f t="shared" si="4"/>
        <v>149.42705552755905</v>
      </c>
      <c r="L33" s="30">
        <f t="shared" si="1"/>
        <v>34.561113177640067</v>
      </c>
      <c r="M33" s="30">
        <f t="shared" si="5"/>
        <v>96.115243612864191</v>
      </c>
      <c r="N33" s="30">
        <f t="shared" si="6"/>
        <v>0.64042006368057147</v>
      </c>
      <c r="P33" s="4">
        <v>6.6040000000000001</v>
      </c>
      <c r="Q33" s="4">
        <v>393.5</v>
      </c>
      <c r="R33" s="16"/>
      <c r="T33" s="9">
        <v>6.6040000000000001</v>
      </c>
      <c r="U33" s="9">
        <v>184</v>
      </c>
      <c r="V33" s="16"/>
      <c r="Y33" s="2">
        <v>25</v>
      </c>
      <c r="Z33" s="2">
        <f t="shared" si="7"/>
        <v>0.43633231299858238</v>
      </c>
      <c r="AA33" s="2">
        <f t="shared" si="2"/>
        <v>6.1886472849614425</v>
      </c>
      <c r="AB33" s="3">
        <f t="shared" si="3"/>
        <v>6.2710016357499754</v>
      </c>
      <c r="AC33" s="15"/>
    </row>
    <row r="34" spans="5:29" ht="17.399999999999999" x14ac:dyDescent="0.3">
      <c r="E34" s="14">
        <v>2499.9702149999998</v>
      </c>
      <c r="F34" s="14">
        <v>6.968394</v>
      </c>
      <c r="G34" s="14">
        <v>50.946684000000005</v>
      </c>
      <c r="H34" s="14">
        <v>-6.7410000000336368E-3</v>
      </c>
      <c r="J34" s="30">
        <f t="shared" si="0"/>
        <v>63.182904472440896</v>
      </c>
      <c r="K34" s="30">
        <f t="shared" si="4"/>
        <v>140.25703852755902</v>
      </c>
      <c r="L34" s="30">
        <f t="shared" si="1"/>
        <v>34.530734457949571</v>
      </c>
      <c r="M34" s="30">
        <f t="shared" si="5"/>
        <v>92.75155694199853</v>
      </c>
      <c r="N34" s="30">
        <f t="shared" si="6"/>
        <v>0.62770722566368242</v>
      </c>
      <c r="P34" s="4">
        <v>7.1120000000000001</v>
      </c>
      <c r="Q34" s="4">
        <v>397.5</v>
      </c>
      <c r="R34" s="16"/>
      <c r="T34" s="9">
        <v>7.1120000000000001</v>
      </c>
      <c r="U34" s="9">
        <v>187.5</v>
      </c>
      <c r="V34" s="16"/>
      <c r="Y34" s="2">
        <v>26</v>
      </c>
      <c r="Z34" s="2">
        <f t="shared" si="7"/>
        <v>0.4537856055185257</v>
      </c>
      <c r="AA34" s="2">
        <f t="shared" si="2"/>
        <v>6.6825130699088175</v>
      </c>
      <c r="AB34" s="3">
        <f t="shared" si="3"/>
        <v>6.7680146091332034</v>
      </c>
      <c r="AC34" s="15"/>
    </row>
    <row r="35" spans="5:29" ht="17.399999999999999" x14ac:dyDescent="0.3">
      <c r="E35" s="14">
        <v>2499.9406739999999</v>
      </c>
      <c r="F35" s="14">
        <v>7.9632909999999999</v>
      </c>
      <c r="G35" s="14">
        <v>50.950017000000003</v>
      </c>
      <c r="H35" s="14">
        <v>-2.0074000000022352E-2</v>
      </c>
      <c r="J35" s="30">
        <f t="shared" si="0"/>
        <v>63.186237472440894</v>
      </c>
      <c r="K35" s="30">
        <f t="shared" si="4"/>
        <v>140.24370552755903</v>
      </c>
      <c r="L35" s="30">
        <f t="shared" si="1"/>
        <v>34.533771863854774</v>
      </c>
      <c r="M35" s="30">
        <f t="shared" si="5"/>
        <v>92.746015413397927</v>
      </c>
      <c r="N35" s="30">
        <f t="shared" si="6"/>
        <v>0.62765223163575301</v>
      </c>
      <c r="P35" s="4">
        <v>7.6199999999999992</v>
      </c>
      <c r="Q35" s="4">
        <v>401</v>
      </c>
      <c r="R35" s="16"/>
      <c r="T35" s="9">
        <v>7.6199999999999992</v>
      </c>
      <c r="U35" s="9">
        <v>191</v>
      </c>
      <c r="V35" s="16"/>
      <c r="Y35" s="2">
        <v>27</v>
      </c>
      <c r="Z35" s="2">
        <f t="shared" si="7"/>
        <v>0.47123889803846897</v>
      </c>
      <c r="AA35" s="2">
        <f t="shared" si="2"/>
        <v>7.1935730174502464</v>
      </c>
      <c r="AB35" s="3">
        <f t="shared" si="3"/>
        <v>7.2822025664789596</v>
      </c>
      <c r="AC35" s="15"/>
    </row>
    <row r="36" spans="5:29" ht="17.399999999999999" x14ac:dyDescent="0.3">
      <c r="E36" s="14">
        <v>2499.9541020000001</v>
      </c>
      <c r="F36" s="14">
        <v>8.9282649999999997</v>
      </c>
      <c r="G36" s="14">
        <v>42.990017000000009</v>
      </c>
      <c r="H36" s="14">
        <v>2.7066140000000019</v>
      </c>
      <c r="J36" s="30">
        <f t="shared" si="0"/>
        <v>55.2262374724409</v>
      </c>
      <c r="K36" s="30">
        <f t="shared" si="4"/>
        <v>142.97039352755905</v>
      </c>
      <c r="L36" s="30">
        <f t="shared" si="1"/>
        <v>27.435743650800816</v>
      </c>
      <c r="M36" s="30">
        <f t="shared" si="5"/>
        <v>93.839877410653415</v>
      </c>
      <c r="N36" s="30">
        <f t="shared" si="6"/>
        <v>0.70763235835508342</v>
      </c>
      <c r="P36" s="4">
        <v>8.1280000000000001</v>
      </c>
      <c r="Q36" s="4">
        <v>405.5</v>
      </c>
      <c r="R36" s="16"/>
      <c r="T36" s="9">
        <v>8.1280000000000001</v>
      </c>
      <c r="U36" s="9">
        <v>195.5</v>
      </c>
      <c r="V36" s="16"/>
      <c r="Y36" s="2">
        <v>28</v>
      </c>
      <c r="Z36" s="2">
        <f t="shared" si="7"/>
        <v>0.48869219055841229</v>
      </c>
      <c r="AA36" s="2">
        <f t="shared" si="2"/>
        <v>7.7215689549490634</v>
      </c>
      <c r="AB36" s="3">
        <f t="shared" si="3"/>
        <v>7.8133064844223385</v>
      </c>
      <c r="AC36" s="15"/>
    </row>
    <row r="37" spans="5:29" ht="17.399999999999999" x14ac:dyDescent="0.3">
      <c r="E37" s="14">
        <v>2499.9663089999999</v>
      </c>
      <c r="F37" s="14">
        <v>10.05941</v>
      </c>
      <c r="G37" s="14">
        <v>22.746676000000008</v>
      </c>
      <c r="H37" s="14">
        <v>13.149950999999987</v>
      </c>
      <c r="J37" s="30">
        <f t="shared" si="0"/>
        <v>34.982896472440899</v>
      </c>
      <c r="K37" s="30">
        <f t="shared" si="4"/>
        <v>153.41373052755904</v>
      </c>
      <c r="L37" s="30">
        <f t="shared" si="1"/>
        <v>11.857336173114438</v>
      </c>
      <c r="M37" s="30">
        <f t="shared" si="5"/>
        <v>97.300475855425674</v>
      </c>
      <c r="N37" s="30">
        <f t="shared" si="6"/>
        <v>0.87813691486223855</v>
      </c>
      <c r="P37" s="4">
        <v>8.636000000000001</v>
      </c>
      <c r="Q37" s="4">
        <v>410</v>
      </c>
      <c r="R37" s="16"/>
      <c r="T37" s="9">
        <v>8.636000000000001</v>
      </c>
      <c r="U37" s="9">
        <v>199.5</v>
      </c>
      <c r="V37" s="16"/>
      <c r="Y37" s="2">
        <v>29</v>
      </c>
      <c r="Z37" s="2">
        <f t="shared" si="7"/>
        <v>0.50614548307835561</v>
      </c>
      <c r="AA37" s="2">
        <f t="shared" si="2"/>
        <v>8.2662344993188768</v>
      </c>
      <c r="AB37" s="3">
        <f t="shared" si="3"/>
        <v>8.3610591175832667</v>
      </c>
      <c r="AC37" s="15"/>
    </row>
    <row r="38" spans="5:29" ht="17.399999999999999" x14ac:dyDescent="0.3">
      <c r="E38" s="14">
        <v>2749.560547</v>
      </c>
      <c r="F38" s="14">
        <v>1.0035510000000001</v>
      </c>
      <c r="G38" s="14">
        <v>67.98000900000001</v>
      </c>
      <c r="H38" s="14">
        <v>37.009955999999988</v>
      </c>
      <c r="J38" s="30">
        <f t="shared" si="0"/>
        <v>80.216229472440901</v>
      </c>
      <c r="K38" s="30">
        <f t="shared" si="4"/>
        <v>177.27373552755904</v>
      </c>
      <c r="L38" s="30">
        <f t="shared" si="1"/>
        <v>50.291332511926271</v>
      </c>
      <c r="M38" s="30">
        <f t="shared" si="5"/>
        <v>100.95331302728478</v>
      </c>
      <c r="N38" s="30">
        <f t="shared" si="6"/>
        <v>0.50183573967172368</v>
      </c>
      <c r="P38" s="4">
        <v>9.1439999999999984</v>
      </c>
      <c r="Q38" s="4">
        <v>415</v>
      </c>
      <c r="R38" s="16"/>
      <c r="T38" s="9">
        <v>9.1439999999999984</v>
      </c>
      <c r="U38" s="9">
        <v>204</v>
      </c>
      <c r="V38" s="16"/>
      <c r="Y38" s="2">
        <v>30</v>
      </c>
      <c r="Z38" s="2">
        <f t="shared" si="7"/>
        <v>0.52359877559829882</v>
      </c>
      <c r="AA38" s="2">
        <f t="shared" si="2"/>
        <v>8.827295231725504</v>
      </c>
      <c r="AB38" s="3">
        <f t="shared" si="3"/>
        <v>8.9251851731787255</v>
      </c>
      <c r="AC38" s="15"/>
    </row>
    <row r="39" spans="5:29" ht="17.399999999999999" x14ac:dyDescent="0.3">
      <c r="E39" s="14">
        <v>2749.9614259999998</v>
      </c>
      <c r="F39" s="14">
        <v>1.4524840000000001</v>
      </c>
      <c r="G39" s="14">
        <v>65.746684000000002</v>
      </c>
      <c r="H39" s="14">
        <v>44.979925999999978</v>
      </c>
      <c r="J39" s="30">
        <f t="shared" si="0"/>
        <v>77.982904472440893</v>
      </c>
      <c r="K39" s="30">
        <f t="shared" si="4"/>
        <v>180</v>
      </c>
      <c r="L39" s="30">
        <f t="shared" si="1"/>
        <v>48.22860126654566</v>
      </c>
      <c r="M39" s="30">
        <f t="shared" si="5"/>
        <v>101.00027695835206</v>
      </c>
      <c r="N39" s="30">
        <f t="shared" si="6"/>
        <v>0.52249040577945194</v>
      </c>
      <c r="P39" s="4">
        <v>9.6519999999999992</v>
      </c>
      <c r="Q39" s="4">
        <v>421</v>
      </c>
      <c r="R39" s="16"/>
      <c r="T39" s="9">
        <v>9.6519999999999992</v>
      </c>
      <c r="U39" s="9">
        <v>209</v>
      </c>
      <c r="V39" s="16"/>
      <c r="Y39" s="2">
        <v>31</v>
      </c>
      <c r="Z39" s="2">
        <f t="shared" si="7"/>
        <v>0.54105206811824214</v>
      </c>
      <c r="AA39" s="2">
        <f t="shared" si="2"/>
        <v>9.4044688788296842</v>
      </c>
      <c r="AB39" s="3">
        <f t="shared" si="3"/>
        <v>9.5054014922155279</v>
      </c>
      <c r="AC39" s="15"/>
    </row>
    <row r="40" spans="5:29" ht="17.399999999999999" x14ac:dyDescent="0.3">
      <c r="E40" s="14">
        <v>2749.8366700000001</v>
      </c>
      <c r="F40" s="14">
        <v>2.041382</v>
      </c>
      <c r="G40" s="14">
        <v>62.606681000000009</v>
      </c>
      <c r="H40" s="14">
        <v>54.713269999999966</v>
      </c>
      <c r="J40" s="30">
        <f t="shared" ref="J40:J71" si="8">($R$9+G40)</f>
        <v>74.8429014724409</v>
      </c>
      <c r="K40" s="30">
        <f t="shared" si="4"/>
        <v>180</v>
      </c>
      <c r="L40" s="30">
        <f t="shared" ref="L40:L71" si="9">$C$9*(SQRT((1+(1/$C$12))^2-($C$13/$C$12)^2)-COS(J40*PI()/180)-(1/$C$12)*SQRT(1-($C$12*SIN(J40*PI()/180)-$C$13)^2))</f>
        <v>45.314530650066317</v>
      </c>
      <c r="M40" s="30">
        <f t="shared" ref="M40:M71" si="10">$C$9*(SQRT((1+(1/$C$12))^2-($C$13/$C$12)^2)-COS(K40*PI()/180)-(1/$C$12)*SQRT(1-($C$12*SIN(K40*PI()/180)-$C$13)^2))</f>
        <v>101.00027695835206</v>
      </c>
      <c r="N40" s="30">
        <f t="shared" si="6"/>
        <v>0.55134251098388587</v>
      </c>
      <c r="P40" s="4">
        <v>9.7536000000000005</v>
      </c>
      <c r="Q40" s="4">
        <v>422.5</v>
      </c>
      <c r="R40" s="16"/>
      <c r="T40" s="9">
        <v>9.7536000000000005</v>
      </c>
      <c r="U40" s="9">
        <v>210</v>
      </c>
      <c r="V40" s="16"/>
      <c r="Y40" s="2">
        <v>32</v>
      </c>
      <c r="Z40" s="2">
        <f t="shared" si="7"/>
        <v>0.55850536063818546</v>
      </c>
      <c r="AA40" s="2">
        <f t="shared" si="2"/>
        <v>9.9974655005549486</v>
      </c>
      <c r="AB40" s="3">
        <f t="shared" si="3"/>
        <v>10.101417237249779</v>
      </c>
      <c r="AC40" s="15"/>
    </row>
    <row r="41" spans="5:29" ht="17.399999999999999" x14ac:dyDescent="0.3">
      <c r="E41" s="14">
        <v>2750.3752439999998</v>
      </c>
      <c r="F41" s="14">
        <v>3.072546</v>
      </c>
      <c r="G41" s="14">
        <v>61.983343000000005</v>
      </c>
      <c r="H41" s="14">
        <v>56.979955999999959</v>
      </c>
      <c r="J41" s="30">
        <f t="shared" si="8"/>
        <v>74.219563472440896</v>
      </c>
      <c r="K41" s="30">
        <f t="shared" si="4"/>
        <v>180</v>
      </c>
      <c r="L41" s="30">
        <f t="shared" si="9"/>
        <v>44.734938303800675</v>
      </c>
      <c r="M41" s="30">
        <f t="shared" si="10"/>
        <v>101.00027695835206</v>
      </c>
      <c r="N41" s="30">
        <f t="shared" si="6"/>
        <v>0.55708103332976666</v>
      </c>
      <c r="P41" s="4">
        <v>9.8552</v>
      </c>
      <c r="Q41" s="4">
        <v>423.5</v>
      </c>
      <c r="R41" s="16"/>
      <c r="T41" s="9">
        <v>9.8552</v>
      </c>
      <c r="U41" s="9">
        <v>211</v>
      </c>
      <c r="V41" s="16"/>
      <c r="Y41" s="2">
        <v>33</v>
      </c>
      <c r="Z41" s="2">
        <f t="shared" si="7"/>
        <v>0.57595865315812877</v>
      </c>
      <c r="AA41" s="2">
        <f t="shared" si="2"/>
        <v>10.605987684357219</v>
      </c>
      <c r="AB41" s="3">
        <f t="shared" si="3"/>
        <v>10.712934086691225</v>
      </c>
      <c r="AC41" s="15"/>
    </row>
    <row r="42" spans="5:29" ht="17.399999999999999" x14ac:dyDescent="0.3">
      <c r="E42" s="14">
        <v>2750.1091310000002</v>
      </c>
      <c r="F42" s="14">
        <v>4.0913139999999997</v>
      </c>
      <c r="G42" s="14">
        <v>52.816684000000009</v>
      </c>
      <c r="H42" s="14">
        <v>45.979955999999959</v>
      </c>
      <c r="J42" s="30">
        <f t="shared" si="8"/>
        <v>65.0529044724409</v>
      </c>
      <c r="K42" s="30">
        <f t="shared" si="4"/>
        <v>180</v>
      </c>
      <c r="L42" s="30">
        <f t="shared" si="9"/>
        <v>36.241187280889349</v>
      </c>
      <c r="M42" s="30">
        <f t="shared" si="10"/>
        <v>101.00027695835206</v>
      </c>
      <c r="N42" s="30">
        <f t="shared" si="6"/>
        <v>0.64117734750535815</v>
      </c>
      <c r="P42" s="4">
        <v>9.9567999999999994</v>
      </c>
      <c r="Q42" s="4">
        <v>425</v>
      </c>
      <c r="R42" s="16"/>
      <c r="T42" s="9">
        <v>9.9567999999999994</v>
      </c>
      <c r="U42" s="9">
        <v>212.5</v>
      </c>
      <c r="V42" s="16"/>
      <c r="Y42" s="2">
        <v>34</v>
      </c>
      <c r="Z42" s="2">
        <f t="shared" si="7"/>
        <v>0.59341194567807209</v>
      </c>
      <c r="AA42" s="2">
        <f t="shared" si="2"/>
        <v>11.229730745965595</v>
      </c>
      <c r="AB42" s="3">
        <f t="shared" si="3"/>
        <v>11.339646435623321</v>
      </c>
      <c r="AC42" s="15"/>
    </row>
    <row r="43" spans="5:29" ht="17.399999999999999" x14ac:dyDescent="0.3">
      <c r="E43" s="14">
        <v>2749.8874510000001</v>
      </c>
      <c r="F43" s="14">
        <v>4.9901790000000004</v>
      </c>
      <c r="G43" s="14">
        <v>50.980017000000004</v>
      </c>
      <c r="H43" s="14">
        <v>30.893259999999998</v>
      </c>
      <c r="J43" s="30">
        <f t="shared" si="8"/>
        <v>63.216237472440895</v>
      </c>
      <c r="K43" s="30">
        <f t="shared" si="4"/>
        <v>171.15703952755905</v>
      </c>
      <c r="L43" s="30">
        <f t="shared" si="9"/>
        <v>34.561113177640067</v>
      </c>
      <c r="M43" s="30">
        <f t="shared" si="10"/>
        <v>100.57299449720992</v>
      </c>
      <c r="N43" s="30">
        <f t="shared" si="6"/>
        <v>0.65635791844102986</v>
      </c>
      <c r="P43" s="4">
        <v>10.058400000000001</v>
      </c>
      <c r="Q43" s="4">
        <v>426.5</v>
      </c>
      <c r="R43" s="16"/>
      <c r="T43" s="9">
        <v>10.058400000000001</v>
      </c>
      <c r="U43" s="9">
        <v>214</v>
      </c>
      <c r="V43" s="16"/>
      <c r="Y43" s="2">
        <v>35</v>
      </c>
      <c r="Z43" s="2">
        <f t="shared" si="7"/>
        <v>0.6108652381980153</v>
      </c>
      <c r="AA43" s="2">
        <f t="shared" si="2"/>
        <v>11.868382936553012</v>
      </c>
      <c r="AB43" s="3">
        <f t="shared" si="3"/>
        <v>11.981241603099996</v>
      </c>
      <c r="AC43" s="15"/>
    </row>
    <row r="44" spans="5:29" ht="17.399999999999999" x14ac:dyDescent="0.3">
      <c r="E44" s="14">
        <v>2750.0520019999999</v>
      </c>
      <c r="F44" s="14">
        <v>5.9541659999999998</v>
      </c>
      <c r="G44" s="14">
        <v>50.980017000000004</v>
      </c>
      <c r="H44" s="14">
        <v>9.6232709999999884</v>
      </c>
      <c r="J44" s="30">
        <f t="shared" si="8"/>
        <v>63.216237472440895</v>
      </c>
      <c r="K44" s="30">
        <f t="shared" si="4"/>
        <v>149.88705052755904</v>
      </c>
      <c r="L44" s="30">
        <f t="shared" si="9"/>
        <v>34.561113177640067</v>
      </c>
      <c r="M44" s="30">
        <f t="shared" si="10"/>
        <v>96.260528029104904</v>
      </c>
      <c r="N44" s="30">
        <f t="shared" si="6"/>
        <v>0.64096277170648475</v>
      </c>
      <c r="P44" s="4">
        <v>10.16</v>
      </c>
      <c r="Q44" s="4">
        <v>427.5</v>
      </c>
      <c r="R44" s="16"/>
      <c r="T44" s="9">
        <v>10.16</v>
      </c>
      <c r="U44" s="9">
        <v>215.5</v>
      </c>
      <c r="V44" s="16"/>
      <c r="Y44" s="2">
        <v>36</v>
      </c>
      <c r="Z44" s="2">
        <f t="shared" si="7"/>
        <v>0.62831853071795862</v>
      </c>
      <c r="AA44" s="2">
        <f t="shared" si="2"/>
        <v>12.521625656288744</v>
      </c>
      <c r="AB44" s="3">
        <f t="shared" si="3"/>
        <v>12.637400045871669</v>
      </c>
      <c r="AC44" s="15"/>
    </row>
    <row r="45" spans="5:29" ht="17.399999999999999" x14ac:dyDescent="0.3">
      <c r="E45" s="14">
        <v>2749.9584960000002</v>
      </c>
      <c r="F45" s="14">
        <v>7.031873</v>
      </c>
      <c r="G45" s="14">
        <v>50.980017000000004</v>
      </c>
      <c r="H45" s="14">
        <v>0.93325899999996409</v>
      </c>
      <c r="J45" s="30">
        <f t="shared" si="8"/>
        <v>63.216237472440895</v>
      </c>
      <c r="K45" s="30">
        <f t="shared" si="4"/>
        <v>141.19703852755902</v>
      </c>
      <c r="L45" s="30">
        <f t="shared" si="9"/>
        <v>34.561113177640067</v>
      </c>
      <c r="M45" s="30">
        <f t="shared" si="10"/>
        <v>93.137467656522759</v>
      </c>
      <c r="N45" s="30">
        <f t="shared" si="6"/>
        <v>0.62892363248379968</v>
      </c>
      <c r="P45" s="4">
        <v>10.2616</v>
      </c>
      <c r="Q45" s="4">
        <v>429.5</v>
      </c>
      <c r="R45" s="16"/>
      <c r="T45" s="9">
        <v>10.2616</v>
      </c>
      <c r="U45" s="9">
        <v>216.5</v>
      </c>
      <c r="V45" s="16"/>
      <c r="Y45" s="2">
        <v>37</v>
      </c>
      <c r="Z45" s="2">
        <f t="shared" si="7"/>
        <v>0.64577182323790194</v>
      </c>
      <c r="AA45" s="2">
        <f t="shared" si="2"/>
        <v>13.189133674211575</v>
      </c>
      <c r="AB45" s="3">
        <f t="shared" si="3"/>
        <v>13.307795578481924</v>
      </c>
      <c r="AC45" s="15"/>
    </row>
    <row r="46" spans="5:29" ht="17.399999999999999" x14ac:dyDescent="0.3">
      <c r="E46" s="14">
        <v>2750.1347660000001</v>
      </c>
      <c r="F46" s="14">
        <v>8.0611110000000004</v>
      </c>
      <c r="G46" s="14">
        <v>50.980017000000004</v>
      </c>
      <c r="H46" s="14">
        <v>-2.0074000000022352E-2</v>
      </c>
      <c r="J46" s="30">
        <f t="shared" si="8"/>
        <v>63.216237472440895</v>
      </c>
      <c r="K46" s="30">
        <f t="shared" si="4"/>
        <v>140.24370552755903</v>
      </c>
      <c r="L46" s="30">
        <f t="shared" si="9"/>
        <v>34.561113177640067</v>
      </c>
      <c r="M46" s="30">
        <f t="shared" si="10"/>
        <v>92.746015413397927</v>
      </c>
      <c r="N46" s="30">
        <f t="shared" si="6"/>
        <v>0.62735743391680598</v>
      </c>
      <c r="P46" s="4">
        <v>10.363199999999999</v>
      </c>
      <c r="Q46" s="4">
        <v>431.5</v>
      </c>
      <c r="R46" s="16"/>
      <c r="T46" s="9">
        <v>10.363199999999999</v>
      </c>
      <c r="U46" s="9">
        <v>218</v>
      </c>
      <c r="V46" s="16"/>
      <c r="Y46" s="2">
        <v>38</v>
      </c>
      <c r="Z46" s="2">
        <f t="shared" si="7"/>
        <v>0.66322511575784515</v>
      </c>
      <c r="AA46" s="2">
        <f t="shared" si="2"/>
        <v>13.870575354354104</v>
      </c>
      <c r="AB46" s="3">
        <f t="shared" si="3"/>
        <v>13.992095599665776</v>
      </c>
      <c r="AC46" s="15"/>
    </row>
    <row r="47" spans="5:29" ht="17.399999999999999" x14ac:dyDescent="0.3">
      <c r="E47" s="14">
        <v>2749.8220209999999</v>
      </c>
      <c r="F47" s="14">
        <v>8.9949809999999992</v>
      </c>
      <c r="G47" s="14">
        <v>43.933343000000008</v>
      </c>
      <c r="H47" s="14">
        <v>3.9466229999999882</v>
      </c>
      <c r="J47" s="30">
        <f t="shared" si="8"/>
        <v>56.169563472440899</v>
      </c>
      <c r="K47" s="30">
        <f t="shared" si="4"/>
        <v>144.21040252755904</v>
      </c>
      <c r="L47" s="30">
        <f t="shared" si="9"/>
        <v>28.257487839695976</v>
      </c>
      <c r="M47" s="30">
        <f t="shared" si="10"/>
        <v>94.311156735895096</v>
      </c>
      <c r="N47" s="30">
        <f t="shared" si="6"/>
        <v>0.70038022204703698</v>
      </c>
      <c r="P47" s="4">
        <v>10.464799999999999</v>
      </c>
      <c r="Q47" s="4">
        <v>433.5</v>
      </c>
      <c r="R47" s="16"/>
      <c r="T47" s="9">
        <v>10.464799999999999</v>
      </c>
      <c r="U47" s="9">
        <v>220</v>
      </c>
      <c r="V47" s="16"/>
      <c r="Y47" s="2">
        <v>39</v>
      </c>
      <c r="Z47" s="2">
        <f t="shared" si="7"/>
        <v>0.68067840827778847</v>
      </c>
      <c r="AA47" s="2">
        <f t="shared" si="2"/>
        <v>14.565612888035105</v>
      </c>
      <c r="AB47" s="3">
        <f t="shared" si="3"/>
        <v>14.689961324968582</v>
      </c>
      <c r="AC47" s="15"/>
    </row>
    <row r="48" spans="5:29" ht="17.399999999999999" x14ac:dyDescent="0.3">
      <c r="E48" s="14">
        <v>2749.9714359999998</v>
      </c>
      <c r="F48" s="14">
        <v>10.023861999999999</v>
      </c>
      <c r="G48" s="14">
        <v>30.793347000000011</v>
      </c>
      <c r="H48" s="14">
        <v>10.776591999999994</v>
      </c>
      <c r="J48" s="30">
        <f t="shared" si="8"/>
        <v>43.029567472440903</v>
      </c>
      <c r="K48" s="30">
        <f t="shared" si="4"/>
        <v>151.04037152755905</v>
      </c>
      <c r="L48" s="30">
        <f t="shared" si="9"/>
        <v>17.496999817487477</v>
      </c>
      <c r="M48" s="30">
        <f t="shared" si="10"/>
        <v>96.614996620734658</v>
      </c>
      <c r="N48" s="30">
        <f t="shared" si="6"/>
        <v>0.81889975232134482</v>
      </c>
      <c r="P48" s="4">
        <v>10.5664</v>
      </c>
      <c r="Q48" s="4">
        <v>435</v>
      </c>
      <c r="R48" s="16"/>
      <c r="T48" s="9">
        <v>10.5664</v>
      </c>
      <c r="U48" s="9">
        <v>221.5</v>
      </c>
      <c r="V48" s="16"/>
      <c r="Y48" s="2">
        <v>40</v>
      </c>
      <c r="Z48" s="2">
        <f t="shared" si="7"/>
        <v>0.69813170079773179</v>
      </c>
      <c r="AA48" s="2">
        <f t="shared" si="2"/>
        <v>15.273902532225662</v>
      </c>
      <c r="AB48" s="3">
        <f t="shared" si="3"/>
        <v>15.401048025491862</v>
      </c>
      <c r="AC48" s="15"/>
    </row>
    <row r="49" spans="5:29" ht="17.399999999999999" x14ac:dyDescent="0.3">
      <c r="E49" s="14">
        <v>2750.4479980000001</v>
      </c>
      <c r="F49" s="14">
        <v>11.037091999999999</v>
      </c>
      <c r="G49" s="14">
        <v>2.9633500000000197</v>
      </c>
      <c r="H49" s="14">
        <v>26.979955999999959</v>
      </c>
      <c r="J49" s="30">
        <f t="shared" si="8"/>
        <v>15.199570472440911</v>
      </c>
      <c r="K49" s="30">
        <f t="shared" si="4"/>
        <v>167.24373552755901</v>
      </c>
      <c r="L49" s="30">
        <f t="shared" si="9"/>
        <v>2.3065259783839105</v>
      </c>
      <c r="M49" s="30">
        <f t="shared" si="10"/>
        <v>100.12965688884049</v>
      </c>
      <c r="N49" s="30">
        <f t="shared" si="6"/>
        <v>0.97696460718981082</v>
      </c>
      <c r="P49" s="4">
        <v>10.667999999999999</v>
      </c>
      <c r="Q49" s="4">
        <v>437</v>
      </c>
      <c r="R49" s="16"/>
      <c r="T49" s="9">
        <v>10.667999999999999</v>
      </c>
      <c r="U49" s="9">
        <v>224</v>
      </c>
      <c r="V49" s="16"/>
      <c r="Y49" s="2">
        <v>41</v>
      </c>
      <c r="Z49" s="2">
        <f t="shared" si="7"/>
        <v>0.715584993317675</v>
      </c>
      <c r="AA49" s="2">
        <f t="shared" si="2"/>
        <v>15.995094853880861</v>
      </c>
      <c r="AB49" s="3">
        <f t="shared" si="3"/>
        <v>16.125005272659692</v>
      </c>
      <c r="AC49" s="15"/>
    </row>
    <row r="50" spans="5:29" ht="17.399999999999999" x14ac:dyDescent="0.3">
      <c r="E50" s="14">
        <v>3000.25</v>
      </c>
      <c r="F50" s="14">
        <v>1.0062260000000001</v>
      </c>
      <c r="G50" s="14">
        <v>64.996684000000002</v>
      </c>
      <c r="H50" s="14">
        <v>35.953288999999984</v>
      </c>
      <c r="J50" s="30">
        <f t="shared" si="8"/>
        <v>77.232904472440893</v>
      </c>
      <c r="K50" s="30">
        <f t="shared" si="4"/>
        <v>176.21706852755904</v>
      </c>
      <c r="L50" s="30">
        <f t="shared" si="9"/>
        <v>47.533732741878765</v>
      </c>
      <c r="M50" s="30">
        <f t="shared" si="10"/>
        <v>100.91480343482112</v>
      </c>
      <c r="N50" s="30">
        <f t="shared" si="6"/>
        <v>0.52897165605064211</v>
      </c>
      <c r="P50" s="4">
        <v>10.769599999999999</v>
      </c>
      <c r="Q50" s="4">
        <v>439.5</v>
      </c>
      <c r="R50" s="16"/>
      <c r="T50" s="9">
        <v>10.769599999999999</v>
      </c>
      <c r="U50" s="9">
        <v>227</v>
      </c>
      <c r="V50" s="16"/>
      <c r="Y50" s="2">
        <v>42</v>
      </c>
      <c r="Z50" s="2">
        <f t="shared" si="7"/>
        <v>0.73303828583761843</v>
      </c>
      <c r="AA50" s="2">
        <f t="shared" si="2"/>
        <v>16.728834980115966</v>
      </c>
      <c r="AB50" s="3">
        <f t="shared" si="3"/>
        <v>16.861477188885146</v>
      </c>
      <c r="AC50" s="15"/>
    </row>
    <row r="51" spans="5:29" ht="17.399999999999999" x14ac:dyDescent="0.3">
      <c r="E51" s="14">
        <v>3000.126953</v>
      </c>
      <c r="F51" s="14">
        <v>1.5552919999999999</v>
      </c>
      <c r="G51" s="14">
        <v>64.423349999999999</v>
      </c>
      <c r="H51" s="14">
        <v>43.846591999999987</v>
      </c>
      <c r="J51" s="30">
        <f t="shared" si="8"/>
        <v>76.65957047244089</v>
      </c>
      <c r="K51" s="30">
        <f t="shared" si="4"/>
        <v>180</v>
      </c>
      <c r="L51" s="30">
        <f t="shared" si="9"/>
        <v>47.001968380638189</v>
      </c>
      <c r="M51" s="30">
        <f t="shared" si="10"/>
        <v>101.00027695835206</v>
      </c>
      <c r="N51" s="30">
        <f t="shared" si="6"/>
        <v>0.5346352525348057</v>
      </c>
      <c r="P51" s="4">
        <v>10.8712</v>
      </c>
      <c r="Q51" s="4">
        <v>443.5</v>
      </c>
      <c r="R51" s="16"/>
      <c r="T51" s="9">
        <v>10.8712</v>
      </c>
      <c r="U51" s="9">
        <v>230.5</v>
      </c>
      <c r="V51" s="16"/>
      <c r="Y51" s="2">
        <v>43</v>
      </c>
      <c r="Z51" s="2">
        <f t="shared" si="7"/>
        <v>0.75049157835756164</v>
      </c>
      <c r="AA51" s="2">
        <f t="shared" si="2"/>
        <v>17.474762854090244</v>
      </c>
      <c r="AB51" s="3">
        <f t="shared" si="3"/>
        <v>17.610102704001019</v>
      </c>
      <c r="AC51" s="15"/>
    </row>
    <row r="52" spans="5:29" ht="17.399999999999999" x14ac:dyDescent="0.3">
      <c r="E52" s="14">
        <v>2999.8146969999998</v>
      </c>
      <c r="F52" s="14">
        <v>1.9391370000000001</v>
      </c>
      <c r="G52" s="14">
        <v>63.033349999999999</v>
      </c>
      <c r="H52" s="14">
        <v>51.319955999999991</v>
      </c>
      <c r="J52" s="30">
        <f t="shared" si="8"/>
        <v>75.26957047244089</v>
      </c>
      <c r="K52" s="30">
        <f t="shared" si="4"/>
        <v>180</v>
      </c>
      <c r="L52" s="30">
        <f t="shared" si="9"/>
        <v>45.711118073164243</v>
      </c>
      <c r="M52" s="30">
        <f t="shared" si="10"/>
        <v>101.00027695835206</v>
      </c>
      <c r="N52" s="30">
        <f t="shared" si="6"/>
        <v>0.54741591360176733</v>
      </c>
      <c r="P52" s="4">
        <v>10.972799999999999</v>
      </c>
      <c r="Q52" s="4">
        <v>450</v>
      </c>
      <c r="R52" s="16"/>
      <c r="T52" s="9">
        <v>10.921999999999999</v>
      </c>
      <c r="U52" s="9">
        <v>235.5</v>
      </c>
      <c r="V52" s="16"/>
      <c r="Y52" s="2">
        <v>44</v>
      </c>
      <c r="Z52" s="2">
        <f t="shared" si="7"/>
        <v>0.76794487087750496</v>
      </c>
      <c r="AA52" s="2">
        <f t="shared" si="2"/>
        <v>18.232513496448373</v>
      </c>
      <c r="AB52" s="3">
        <f t="shared" si="3"/>
        <v>18.370515817305378</v>
      </c>
      <c r="AC52" s="15"/>
    </row>
    <row r="53" spans="5:29" ht="17.399999999999999" x14ac:dyDescent="0.3">
      <c r="E53" s="14">
        <v>2999.8291020000001</v>
      </c>
      <c r="F53" s="14">
        <v>2.560873</v>
      </c>
      <c r="G53" s="14">
        <v>60.473347000000004</v>
      </c>
      <c r="H53" s="14">
        <v>51.896614</v>
      </c>
      <c r="J53" s="30">
        <f t="shared" si="8"/>
        <v>72.709567472440895</v>
      </c>
      <c r="K53" s="30">
        <f t="shared" si="4"/>
        <v>180</v>
      </c>
      <c r="L53" s="30">
        <f t="shared" si="9"/>
        <v>43.330424458110251</v>
      </c>
      <c r="M53" s="30">
        <f t="shared" si="10"/>
        <v>101.00027695835206</v>
      </c>
      <c r="N53" s="30">
        <f t="shared" si="6"/>
        <v>0.57098707287725792</v>
      </c>
      <c r="P53" s="4">
        <v>10.8712</v>
      </c>
      <c r="Q53" s="4">
        <v>462.5</v>
      </c>
      <c r="R53" s="16"/>
      <c r="T53" s="9">
        <v>10.8712</v>
      </c>
      <c r="U53" s="9">
        <v>241</v>
      </c>
      <c r="V53" s="16"/>
      <c r="Y53" s="2">
        <v>45</v>
      </c>
      <c r="Z53" s="2">
        <f t="shared" si="7"/>
        <v>0.78539816339744828</v>
      </c>
      <c r="AA53" s="2">
        <f t="shared" si="2"/>
        <v>19.001717272151097</v>
      </c>
      <c r="AB53" s="3">
        <f t="shared" si="3"/>
        <v>19.142345865054835</v>
      </c>
      <c r="AC53" s="15"/>
    </row>
    <row r="54" spans="5:29" ht="17.399999999999999" x14ac:dyDescent="0.3">
      <c r="E54" s="14">
        <v>3000.6965329999998</v>
      </c>
      <c r="F54" s="14">
        <v>3.091313</v>
      </c>
      <c r="G54" s="14">
        <v>57.52001700000001</v>
      </c>
      <c r="H54" s="14">
        <v>46.959955999999977</v>
      </c>
      <c r="J54" s="30">
        <f t="shared" si="8"/>
        <v>69.756237472440901</v>
      </c>
      <c r="K54" s="30">
        <f t="shared" si="4"/>
        <v>180</v>
      </c>
      <c r="L54" s="30">
        <f t="shared" si="9"/>
        <v>40.585567791774096</v>
      </c>
      <c r="M54" s="30">
        <f t="shared" si="10"/>
        <v>101.00027695835206</v>
      </c>
      <c r="N54" s="30">
        <f t="shared" si="6"/>
        <v>0.59816379703087597</v>
      </c>
      <c r="P54" s="4">
        <v>10.769599999999999</v>
      </c>
      <c r="Q54" s="4">
        <v>466</v>
      </c>
      <c r="R54" s="16"/>
      <c r="T54" s="9">
        <v>10.769599999999999</v>
      </c>
      <c r="U54" s="9">
        <v>245</v>
      </c>
      <c r="V54" s="16"/>
      <c r="Y54" s="2">
        <v>46</v>
      </c>
      <c r="Z54" s="2">
        <f t="shared" si="7"/>
        <v>0.80285145591739149</v>
      </c>
      <c r="AA54" s="2">
        <f t="shared" si="2"/>
        <v>19.78200016251353</v>
      </c>
      <c r="AB54" s="3">
        <f t="shared" si="3"/>
        <v>19.925217793223137</v>
      </c>
      <c r="AC54" s="15"/>
    </row>
    <row r="55" spans="5:29" ht="17.399999999999999" x14ac:dyDescent="0.3">
      <c r="E55" s="14">
        <v>3000.2971189999998</v>
      </c>
      <c r="F55" s="14">
        <v>4.0361450000000003</v>
      </c>
      <c r="G55" s="14">
        <v>52.336684000000005</v>
      </c>
      <c r="H55" s="14">
        <v>40.603277999999989</v>
      </c>
      <c r="J55" s="30">
        <f t="shared" si="8"/>
        <v>64.572904472440896</v>
      </c>
      <c r="K55" s="30">
        <f t="shared" si="4"/>
        <v>180</v>
      </c>
      <c r="L55" s="30">
        <f t="shared" si="9"/>
        <v>35.800998490363035</v>
      </c>
      <c r="M55" s="30">
        <f t="shared" si="10"/>
        <v>101.00027695835206</v>
      </c>
      <c r="N55" s="30">
        <f t="shared" si="6"/>
        <v>0.64553564041090949</v>
      </c>
      <c r="P55" s="4">
        <v>10.667999999999999</v>
      </c>
      <c r="Q55" s="4">
        <v>468.5</v>
      </c>
      <c r="R55" s="16"/>
      <c r="T55" s="9">
        <v>10.667999999999999</v>
      </c>
      <c r="U55" s="9">
        <v>248</v>
      </c>
      <c r="V55" s="16"/>
      <c r="Y55" s="2">
        <v>47</v>
      </c>
      <c r="Z55" s="2">
        <f t="shared" si="7"/>
        <v>0.82030474843733492</v>
      </c>
      <c r="AA55" s="2">
        <f t="shared" si="2"/>
        <v>20.57298404224964</v>
      </c>
      <c r="AB55" s="3">
        <f t="shared" si="3"/>
        <v>20.718752435325257</v>
      </c>
      <c r="AC55" s="15"/>
    </row>
    <row r="56" spans="5:29" ht="17.399999999999999" x14ac:dyDescent="0.3">
      <c r="E56" s="14">
        <v>2999.9567870000001</v>
      </c>
      <c r="F56" s="14">
        <v>5.0613720000000004</v>
      </c>
      <c r="G56" s="14">
        <v>49.453347000000008</v>
      </c>
      <c r="H56" s="14">
        <v>21.483272999999997</v>
      </c>
      <c r="J56" s="30">
        <f t="shared" si="8"/>
        <v>61.689567472440899</v>
      </c>
      <c r="K56" s="30">
        <f t="shared" si="4"/>
        <v>161.74705252755905</v>
      </c>
      <c r="L56" s="30">
        <f t="shared" si="9"/>
        <v>33.174371874856249</v>
      </c>
      <c r="M56" s="30">
        <f t="shared" si="10"/>
        <v>99.241944730492065</v>
      </c>
      <c r="N56" s="30">
        <f t="shared" si="6"/>
        <v>0.66572227131434447</v>
      </c>
      <c r="P56" s="4">
        <v>10.5664</v>
      </c>
      <c r="Q56" s="4">
        <v>470.5</v>
      </c>
      <c r="R56" s="16"/>
      <c r="T56" s="9">
        <v>10.5664</v>
      </c>
      <c r="U56" s="9">
        <v>250</v>
      </c>
      <c r="V56" s="16"/>
      <c r="Y56" s="2">
        <v>48</v>
      </c>
      <c r="Z56" s="2">
        <f t="shared" si="7"/>
        <v>0.83775804095727813</v>
      </c>
      <c r="AA56" s="2">
        <f t="shared" si="2"/>
        <v>21.374286961306428</v>
      </c>
      <c r="AB56" s="3">
        <f t="shared" si="3"/>
        <v>21.522566795089546</v>
      </c>
      <c r="AC56" s="15"/>
    </row>
    <row r="57" spans="5:29" ht="17.399999999999999" x14ac:dyDescent="0.3">
      <c r="E57" s="14">
        <v>2999.866943</v>
      </c>
      <c r="F57" s="14">
        <v>5.9739000000000004</v>
      </c>
      <c r="G57" s="14">
        <v>50.980017000000004</v>
      </c>
      <c r="H57" s="14">
        <v>6.2366009999999505</v>
      </c>
      <c r="J57" s="30">
        <f t="shared" si="8"/>
        <v>63.216237472440895</v>
      </c>
      <c r="K57" s="30">
        <f t="shared" si="4"/>
        <v>146.500380527559</v>
      </c>
      <c r="L57" s="30">
        <f t="shared" si="9"/>
        <v>34.561113177640067</v>
      </c>
      <c r="M57" s="30">
        <f t="shared" si="10"/>
        <v>95.138576830624245</v>
      </c>
      <c r="N57" s="30">
        <f t="shared" si="6"/>
        <v>0.63672871374595585</v>
      </c>
      <c r="P57" s="4">
        <v>10.464799999999999</v>
      </c>
      <c r="Q57" s="4">
        <v>472.5</v>
      </c>
      <c r="R57" s="16"/>
      <c r="T57" s="9">
        <v>10.464799999999999</v>
      </c>
      <c r="U57" s="9">
        <v>251.5</v>
      </c>
      <c r="V57" s="16"/>
      <c r="Y57" s="2">
        <v>49</v>
      </c>
      <c r="Z57" s="2">
        <f t="shared" si="7"/>
        <v>0.85521133347722145</v>
      </c>
      <c r="AA57" s="2">
        <f t="shared" si="2"/>
        <v>22.185523431252559</v>
      </c>
      <c r="AB57" s="3">
        <f t="shared" si="3"/>
        <v>22.336274333742878</v>
      </c>
      <c r="AC57" s="15"/>
    </row>
    <row r="58" spans="5:29" ht="17.399999999999999" x14ac:dyDescent="0.3">
      <c r="E58" s="14">
        <v>2999.7810060000002</v>
      </c>
      <c r="F58" s="14">
        <v>6.9915690000000001</v>
      </c>
      <c r="G58" s="14">
        <v>51.980017000000004</v>
      </c>
      <c r="H58" s="14">
        <v>-2.0074000000022352E-2</v>
      </c>
      <c r="J58" s="30">
        <f t="shared" si="8"/>
        <v>64.216237472440895</v>
      </c>
      <c r="K58" s="30">
        <f t="shared" si="4"/>
        <v>140.24370552755903</v>
      </c>
      <c r="L58" s="30">
        <f t="shared" si="9"/>
        <v>35.47440373696876</v>
      </c>
      <c r="M58" s="30">
        <f t="shared" si="10"/>
        <v>92.746015413397927</v>
      </c>
      <c r="N58" s="30">
        <f t="shared" si="6"/>
        <v>0.61751021239189341</v>
      </c>
      <c r="P58" s="4">
        <v>10.363199999999999</v>
      </c>
      <c r="Q58" s="4">
        <v>473.5</v>
      </c>
      <c r="R58" s="16"/>
      <c r="T58" s="9">
        <v>10.363199999999999</v>
      </c>
      <c r="U58" s="9">
        <v>253</v>
      </c>
      <c r="V58" s="16"/>
      <c r="Y58" s="2">
        <v>50</v>
      </c>
      <c r="Z58" s="2">
        <f t="shared" si="7"/>
        <v>0.87266462599716477</v>
      </c>
      <c r="AA58" s="2">
        <f t="shared" si="2"/>
        <v>23.006304715967847</v>
      </c>
      <c r="AB58" s="3">
        <f t="shared" si="3"/>
        <v>23.159485261654773</v>
      </c>
      <c r="AC58" s="15"/>
    </row>
    <row r="59" spans="5:29" ht="17.399999999999999" x14ac:dyDescent="0.3">
      <c r="E59" s="14">
        <v>3000.1735840000001</v>
      </c>
      <c r="F59" s="14">
        <v>8.0894510000000004</v>
      </c>
      <c r="G59" s="14">
        <v>47.003350000000012</v>
      </c>
      <c r="H59" s="14">
        <v>-2.0074000000022352E-2</v>
      </c>
      <c r="J59" s="30">
        <f t="shared" si="8"/>
        <v>59.239570472440903</v>
      </c>
      <c r="K59" s="30">
        <f t="shared" si="4"/>
        <v>140.24370552755903</v>
      </c>
      <c r="L59" s="30">
        <f t="shared" si="9"/>
        <v>30.97125887443767</v>
      </c>
      <c r="M59" s="30">
        <f t="shared" si="10"/>
        <v>92.746015413397927</v>
      </c>
      <c r="N59" s="30">
        <f t="shared" si="6"/>
        <v>0.66606372536449032</v>
      </c>
      <c r="P59" s="4">
        <v>10.2616</v>
      </c>
      <c r="Q59" s="4">
        <v>475</v>
      </c>
      <c r="R59" s="16"/>
      <c r="T59" s="9">
        <v>10.2616</v>
      </c>
      <c r="U59" s="9">
        <v>254.5</v>
      </c>
      <c r="V59" s="16"/>
      <c r="Y59" s="2">
        <v>51</v>
      </c>
      <c r="Z59" s="2">
        <f t="shared" si="7"/>
        <v>0.89011791851710798</v>
      </c>
      <c r="AA59" s="2">
        <f t="shared" si="2"/>
        <v>23.836239126362599</v>
      </c>
      <c r="AB59" s="3">
        <f t="shared" si="3"/>
        <v>23.991806834068836</v>
      </c>
      <c r="AC59" s="15"/>
    </row>
    <row r="60" spans="5:29" ht="17.399999999999999" x14ac:dyDescent="0.3">
      <c r="E60" s="14">
        <v>3000.0529790000001</v>
      </c>
      <c r="F60" s="14">
        <v>9.9362680000000001</v>
      </c>
      <c r="G60" s="14">
        <v>30.980017000000004</v>
      </c>
      <c r="H60" s="14">
        <v>7.9066229999999678</v>
      </c>
      <c r="J60" s="30">
        <f t="shared" si="8"/>
        <v>43.216237472440895</v>
      </c>
      <c r="K60" s="30">
        <f t="shared" si="4"/>
        <v>148.17040252755902</v>
      </c>
      <c r="L60" s="30">
        <f t="shared" si="9"/>
        <v>17.637627712371998</v>
      </c>
      <c r="M60" s="30">
        <f t="shared" si="10"/>
        <v>95.706968890509373</v>
      </c>
      <c r="N60" s="30">
        <f t="shared" si="6"/>
        <v>0.81571218985579008</v>
      </c>
      <c r="P60" s="4">
        <v>10.16</v>
      </c>
      <c r="Q60" s="4">
        <v>476.5</v>
      </c>
      <c r="R60" s="16"/>
      <c r="T60" s="9">
        <v>10.16</v>
      </c>
      <c r="U60" s="9">
        <v>255.5</v>
      </c>
      <c r="V60" s="16"/>
      <c r="Y60" s="2">
        <v>52</v>
      </c>
      <c r="Z60" s="2">
        <f t="shared" si="7"/>
        <v>0.90757121103705141</v>
      </c>
      <c r="AA60" s="2">
        <f t="shared" si="2"/>
        <v>24.674932318836195</v>
      </c>
      <c r="AB60" s="3">
        <f t="shared" si="3"/>
        <v>24.832843650629872</v>
      </c>
      <c r="AC60" s="15"/>
    </row>
    <row r="61" spans="5:29" ht="17.399999999999999" x14ac:dyDescent="0.3">
      <c r="E61" s="14">
        <v>3002.0183109999998</v>
      </c>
      <c r="F61" s="14">
        <v>11.097772000000001</v>
      </c>
      <c r="G61" s="14">
        <v>12.226681000000013</v>
      </c>
      <c r="H61" s="14">
        <v>21.739936999999998</v>
      </c>
      <c r="J61" s="30">
        <f t="shared" si="8"/>
        <v>24.462901472440905</v>
      </c>
      <c r="K61" s="30">
        <f t="shared" si="4"/>
        <v>162.00371652755905</v>
      </c>
      <c r="L61" s="30">
        <f t="shared" si="9"/>
        <v>5.9305777649341866</v>
      </c>
      <c r="M61" s="30">
        <f t="shared" si="10"/>
        <v>99.290314690068683</v>
      </c>
      <c r="N61" s="30">
        <f t="shared" si="6"/>
        <v>0.94027032965454604</v>
      </c>
      <c r="P61" s="4">
        <v>10.058400000000001</v>
      </c>
      <c r="Q61" s="4">
        <v>478</v>
      </c>
      <c r="R61" s="16"/>
      <c r="T61" s="9">
        <v>10.058400000000001</v>
      </c>
      <c r="U61" s="9">
        <v>257</v>
      </c>
      <c r="V61" s="16"/>
      <c r="Y61" s="2">
        <v>53</v>
      </c>
      <c r="Z61" s="2">
        <f t="shared" si="7"/>
        <v>0.92502450355699462</v>
      </c>
      <c r="AA61" s="2">
        <f t="shared" si="2"/>
        <v>25.521987597166163</v>
      </c>
      <c r="AB61" s="3">
        <f t="shared" si="3"/>
        <v>25.682197958396941</v>
      </c>
      <c r="AC61" s="15"/>
    </row>
    <row r="62" spans="5:29" ht="17.399999999999999" x14ac:dyDescent="0.3">
      <c r="E62" s="14">
        <v>1500.1591800000001</v>
      </c>
      <c r="F62" s="14">
        <v>1.0232270000000001</v>
      </c>
      <c r="G62" s="14">
        <v>50.056677000000008</v>
      </c>
      <c r="H62" s="14">
        <v>37.086622999999975</v>
      </c>
      <c r="J62" s="30">
        <f t="shared" si="8"/>
        <v>62.292897472440899</v>
      </c>
      <c r="K62" s="30">
        <f t="shared" si="4"/>
        <v>177.35040252755903</v>
      </c>
      <c r="L62" s="30">
        <f t="shared" si="9"/>
        <v>33.721240607808632</v>
      </c>
      <c r="M62" s="30">
        <f t="shared" si="10"/>
        <v>100.95566562473466</v>
      </c>
      <c r="N62" s="30">
        <f t="shared" si="6"/>
        <v>0.66597971100349262</v>
      </c>
      <c r="P62" s="4">
        <v>9.9567999999999994</v>
      </c>
      <c r="Q62" s="4">
        <v>479.5</v>
      </c>
      <c r="R62" s="16"/>
      <c r="T62" s="9">
        <v>9.9567999999999994</v>
      </c>
      <c r="U62" s="9">
        <v>258.5</v>
      </c>
      <c r="V62" s="16"/>
      <c r="Y62" s="2">
        <v>54</v>
      </c>
      <c r="Z62" s="2">
        <f t="shared" si="7"/>
        <v>0.94247779607693793</v>
      </c>
      <c r="AA62" s="2">
        <f t="shared" si="2"/>
        <v>26.377006217500355</v>
      </c>
      <c r="AB62" s="3">
        <f t="shared" si="3"/>
        <v>26.539469958013228</v>
      </c>
      <c r="AC62" s="15"/>
    </row>
    <row r="63" spans="5:29" ht="17.399999999999999" x14ac:dyDescent="0.3">
      <c r="E63" s="14">
        <v>1499.991211</v>
      </c>
      <c r="F63" s="14">
        <v>1.469069</v>
      </c>
      <c r="G63" s="14">
        <v>51.973350000000011</v>
      </c>
      <c r="H63" s="14">
        <v>44.963258999999994</v>
      </c>
      <c r="J63" s="30">
        <f t="shared" si="8"/>
        <v>64.209570472440902</v>
      </c>
      <c r="K63" s="30">
        <f t="shared" si="4"/>
        <v>180</v>
      </c>
      <c r="L63" s="30">
        <f t="shared" si="9"/>
        <v>35.468302978266209</v>
      </c>
      <c r="M63" s="30">
        <f t="shared" si="10"/>
        <v>101.00027695835206</v>
      </c>
      <c r="N63" s="30">
        <f t="shared" si="6"/>
        <v>0.6488296463494676</v>
      </c>
      <c r="P63" s="4">
        <v>9.8552</v>
      </c>
      <c r="Q63" s="4">
        <v>481.5</v>
      </c>
      <c r="R63" s="16"/>
      <c r="T63" s="9">
        <v>9.8552</v>
      </c>
      <c r="U63" s="9">
        <v>259.5</v>
      </c>
      <c r="V63" s="16"/>
      <c r="Y63" s="2">
        <v>55</v>
      </c>
      <c r="Z63" s="2">
        <f t="shared" si="7"/>
        <v>0.95993108859688125</v>
      </c>
      <c r="AA63" s="2">
        <f t="shared" si="2"/>
        <v>27.239587696105495</v>
      </c>
      <c r="AB63" s="3">
        <f t="shared" si="3"/>
        <v>27.404258112684726</v>
      </c>
      <c r="AC63" s="15"/>
    </row>
    <row r="64" spans="5:29" ht="17.399999999999999" x14ac:dyDescent="0.3">
      <c r="E64" s="14">
        <v>1500.0638429999999</v>
      </c>
      <c r="F64" s="14">
        <v>1.9738830000000001</v>
      </c>
      <c r="G64" s="14">
        <v>52.31335</v>
      </c>
      <c r="H64" s="14">
        <v>50.013260000000002</v>
      </c>
      <c r="J64" s="30">
        <f t="shared" si="8"/>
        <v>64.549570472440891</v>
      </c>
      <c r="K64" s="30">
        <f t="shared" si="4"/>
        <v>180</v>
      </c>
      <c r="L64" s="30">
        <f t="shared" si="9"/>
        <v>35.779618848833842</v>
      </c>
      <c r="M64" s="30">
        <f t="shared" si="10"/>
        <v>101.00027695835206</v>
      </c>
      <c r="N64" s="30">
        <f t="shared" si="6"/>
        <v>0.64574731944955222</v>
      </c>
      <c r="P64" s="4">
        <v>9.7536000000000005</v>
      </c>
      <c r="Q64" s="4">
        <v>482.5</v>
      </c>
      <c r="R64" s="16"/>
      <c r="T64" s="9">
        <v>9.7536000000000005</v>
      </c>
      <c r="U64" s="9">
        <v>260.5</v>
      </c>
      <c r="V64" s="16"/>
      <c r="Y64" s="2">
        <v>56</v>
      </c>
      <c r="Z64" s="2">
        <f t="shared" si="7"/>
        <v>0.97738438111682457</v>
      </c>
      <c r="AA64" s="2">
        <f t="shared" si="2"/>
        <v>28.109330119507927</v>
      </c>
      <c r="AB64" s="3">
        <f t="shared" si="3"/>
        <v>28.27615945960072</v>
      </c>
      <c r="AC64" s="15"/>
    </row>
    <row r="65" spans="5:29" ht="17.399999999999999" x14ac:dyDescent="0.3">
      <c r="E65" s="14">
        <v>1499.8865969999999</v>
      </c>
      <c r="F65" s="14">
        <v>2.5046900000000001</v>
      </c>
      <c r="G65" s="14">
        <v>54.380014000000003</v>
      </c>
      <c r="H65" s="14">
        <v>51.413288999999963</v>
      </c>
      <c r="J65" s="30">
        <f t="shared" si="8"/>
        <v>66.616234472440894</v>
      </c>
      <c r="K65" s="30">
        <f t="shared" si="4"/>
        <v>180</v>
      </c>
      <c r="L65" s="30">
        <f t="shared" si="9"/>
        <v>37.679594730385134</v>
      </c>
      <c r="M65" s="30">
        <f t="shared" si="10"/>
        <v>101.00027695835206</v>
      </c>
      <c r="N65" s="30">
        <f t="shared" si="6"/>
        <v>0.62693572864238289</v>
      </c>
      <c r="P65" s="4">
        <v>9.6519999999999992</v>
      </c>
      <c r="Q65" s="4">
        <v>484</v>
      </c>
      <c r="R65" s="16"/>
      <c r="T65" s="9">
        <v>9.6519999999999992</v>
      </c>
      <c r="U65" s="9">
        <v>261.5</v>
      </c>
      <c r="V65" s="16"/>
      <c r="Y65" s="2">
        <v>57</v>
      </c>
      <c r="Z65" s="2">
        <f t="shared" si="7"/>
        <v>0.99483767363676778</v>
      </c>
      <c r="AA65" s="2">
        <f t="shared" si="2"/>
        <v>28.985830456642926</v>
      </c>
      <c r="AB65" s="3">
        <f t="shared" si="3"/>
        <v>29.15476992341134</v>
      </c>
      <c r="AC65" s="15"/>
    </row>
    <row r="66" spans="5:29" ht="17.399999999999999" x14ac:dyDescent="0.3">
      <c r="E66" s="14">
        <v>1500.1217039999999</v>
      </c>
      <c r="F66" s="14">
        <v>2.9398360000000001</v>
      </c>
      <c r="G66" s="14">
        <v>56.220011</v>
      </c>
      <c r="H66" s="14">
        <v>48.979925999999978</v>
      </c>
      <c r="J66" s="30">
        <f t="shared" si="8"/>
        <v>68.456231472440891</v>
      </c>
      <c r="K66" s="30">
        <f t="shared" si="4"/>
        <v>180</v>
      </c>
      <c r="L66" s="30">
        <f t="shared" si="9"/>
        <v>39.380251135963135</v>
      </c>
      <c r="M66" s="30">
        <f t="shared" si="10"/>
        <v>101.00027695835206</v>
      </c>
      <c r="N66" s="30">
        <f t="shared" si="6"/>
        <v>0.6100975925818326</v>
      </c>
      <c r="P66" s="4">
        <v>9.1439999999999984</v>
      </c>
      <c r="Q66" s="4">
        <v>489.5</v>
      </c>
      <c r="R66" s="16"/>
      <c r="T66" s="9">
        <v>9.1439999999999984</v>
      </c>
      <c r="U66" s="9">
        <v>266.5</v>
      </c>
      <c r="V66" s="16"/>
      <c r="Y66" s="2">
        <v>58</v>
      </c>
      <c r="Z66" s="2">
        <f t="shared" si="7"/>
        <v>1.0122909661567112</v>
      </c>
      <c r="AA66" s="2">
        <f t="shared" si="2"/>
        <v>29.868684872613024</v>
      </c>
      <c r="AB66" s="3">
        <f t="shared" si="3"/>
        <v>30.039684631358146</v>
      </c>
      <c r="AC66" s="15"/>
    </row>
    <row r="67" spans="5:29" ht="17.399999999999999" x14ac:dyDescent="0.3">
      <c r="E67" s="14">
        <v>1500.0153809999999</v>
      </c>
      <c r="F67" s="14">
        <v>3.9487809999999999</v>
      </c>
      <c r="G67" s="14">
        <v>51.060017000000002</v>
      </c>
      <c r="H67" s="14">
        <v>49.599925999999982</v>
      </c>
      <c r="J67" s="30">
        <f t="shared" si="8"/>
        <v>63.296237472440893</v>
      </c>
      <c r="K67" s="30">
        <f t="shared" si="4"/>
        <v>180</v>
      </c>
      <c r="L67" s="30">
        <f t="shared" si="9"/>
        <v>34.634040236189549</v>
      </c>
      <c r="M67" s="30">
        <f t="shared" si="10"/>
        <v>101.00027695835206</v>
      </c>
      <c r="N67" s="30">
        <f t="shared" si="6"/>
        <v>0.65708965084847182</v>
      </c>
      <c r="P67" s="4">
        <v>8.636000000000001</v>
      </c>
      <c r="Q67" s="4">
        <v>494.5</v>
      </c>
      <c r="R67" s="16"/>
      <c r="T67" s="9">
        <v>8.636000000000001</v>
      </c>
      <c r="U67" s="9">
        <v>270.5</v>
      </c>
      <c r="V67" s="16"/>
      <c r="Y67" s="2">
        <v>59</v>
      </c>
      <c r="Z67" s="2">
        <f t="shared" si="7"/>
        <v>1.0297442586766543</v>
      </c>
      <c r="AA67" s="2">
        <f t="shared" si="2"/>
        <v>30.757489043635474</v>
      </c>
      <c r="AB67" s="3">
        <f t="shared" si="3"/>
        <v>30.930498229637504</v>
      </c>
      <c r="AC67" s="15"/>
    </row>
    <row r="68" spans="5:29" ht="17.399999999999999" x14ac:dyDescent="0.3">
      <c r="E68" s="14">
        <v>1500.0009769999999</v>
      </c>
      <c r="F68" s="14">
        <v>5.0539719999999999</v>
      </c>
      <c r="G68" s="14">
        <v>51.546683999999999</v>
      </c>
      <c r="H68" s="14">
        <v>52.979925999999978</v>
      </c>
      <c r="J68" s="30">
        <f t="shared" si="8"/>
        <v>63.78290447244089</v>
      </c>
      <c r="K68" s="30">
        <f t="shared" si="4"/>
        <v>180</v>
      </c>
      <c r="L68" s="30">
        <f t="shared" si="9"/>
        <v>35.078198410111931</v>
      </c>
      <c r="M68" s="30">
        <f t="shared" si="10"/>
        <v>101.00027695835206</v>
      </c>
      <c r="N68" s="30">
        <f t="shared" si="6"/>
        <v>0.65269205722498569</v>
      </c>
      <c r="P68" s="4">
        <v>8.1280000000000001</v>
      </c>
      <c r="Q68" s="4">
        <v>499</v>
      </c>
      <c r="R68" s="16"/>
      <c r="T68" s="9">
        <v>8.1280000000000001</v>
      </c>
      <c r="U68" s="9">
        <v>274.5</v>
      </c>
      <c r="V68" s="16"/>
      <c r="Y68" s="2">
        <v>60</v>
      </c>
      <c r="Z68" s="2">
        <f t="shared" si="7"/>
        <v>1.0471975511965976</v>
      </c>
      <c r="AA68" s="2">
        <f t="shared" si="2"/>
        <v>31.651838472746896</v>
      </c>
      <c r="AB68" s="3">
        <f t="shared" si="3"/>
        <v>31.826805200558482</v>
      </c>
      <c r="AC68" s="15"/>
    </row>
    <row r="69" spans="5:29" ht="17.399999999999999" x14ac:dyDescent="0.3">
      <c r="E69" s="14">
        <v>1500.122192</v>
      </c>
      <c r="F69" s="14">
        <v>5.9782760000000001</v>
      </c>
      <c r="G69" s="14">
        <v>50.796682000000004</v>
      </c>
      <c r="H69" s="14">
        <v>42.229947999999979</v>
      </c>
      <c r="J69" s="30">
        <f t="shared" si="8"/>
        <v>63.032902472440895</v>
      </c>
      <c r="K69" s="30">
        <f t="shared" si="4"/>
        <v>180</v>
      </c>
      <c r="L69" s="30">
        <f t="shared" si="9"/>
        <v>34.394080297459169</v>
      </c>
      <c r="M69" s="30">
        <f t="shared" si="10"/>
        <v>101.00027695835206</v>
      </c>
      <c r="N69" s="30">
        <f t="shared" si="6"/>
        <v>0.65946548531107763</v>
      </c>
      <c r="P69" s="4">
        <v>7.6199999999999992</v>
      </c>
      <c r="Q69" s="4">
        <v>503.5</v>
      </c>
      <c r="R69" s="16"/>
      <c r="T69" s="9">
        <v>7.6199999999999992</v>
      </c>
      <c r="U69" s="9">
        <v>278.5</v>
      </c>
      <c r="V69" s="16"/>
      <c r="Y69" s="2">
        <v>61</v>
      </c>
      <c r="Z69" s="2">
        <f t="shared" si="7"/>
        <v>1.064650843716541</v>
      </c>
      <c r="AA69" s="2">
        <f t="shared" si="2"/>
        <v>32.551328805812176</v>
      </c>
      <c r="AB69" s="3">
        <f t="shared" si="3"/>
        <v>32.728200180041725</v>
      </c>
      <c r="AC69" s="15"/>
    </row>
    <row r="70" spans="5:29" ht="17.399999999999999" x14ac:dyDescent="0.3">
      <c r="E70" s="14">
        <v>1749.856323</v>
      </c>
      <c r="F70" s="14">
        <v>1.0266690000000001</v>
      </c>
      <c r="G70" s="14">
        <v>55.183343000000008</v>
      </c>
      <c r="H70" s="14">
        <v>36.979955999999959</v>
      </c>
      <c r="J70" s="30">
        <f t="shared" si="8"/>
        <v>67.419563472440899</v>
      </c>
      <c r="K70" s="30">
        <f t="shared" si="4"/>
        <v>177.24373552755901</v>
      </c>
      <c r="L70" s="30">
        <f t="shared" si="9"/>
        <v>38.4211952954713</v>
      </c>
      <c r="M70" s="30">
        <f t="shared" si="10"/>
        <v>100.95237619186827</v>
      </c>
      <c r="N70" s="30">
        <f t="shared" si="6"/>
        <v>0.6194126701639131</v>
      </c>
      <c r="P70" s="4">
        <v>7.1120000000000001</v>
      </c>
      <c r="Q70" s="4">
        <v>507.5</v>
      </c>
      <c r="R70" s="16"/>
      <c r="T70" s="9">
        <v>7.1120000000000001</v>
      </c>
      <c r="U70" s="9">
        <v>282</v>
      </c>
      <c r="V70" s="16"/>
      <c r="Y70" s="2">
        <v>62</v>
      </c>
      <c r="Z70" s="2">
        <f t="shared" si="7"/>
        <v>1.0821041362364843</v>
      </c>
      <c r="AA70" s="2">
        <f t="shared" si="2"/>
        <v>33.455556147374494</v>
      </c>
      <c r="AB70" s="3">
        <f t="shared" si="3"/>
        <v>33.634278274989995</v>
      </c>
      <c r="AC70" s="15"/>
    </row>
    <row r="71" spans="5:29" ht="17.399999999999999" x14ac:dyDescent="0.3">
      <c r="E71" s="14">
        <v>1749.866211</v>
      </c>
      <c r="F71" s="14">
        <v>1.5369870000000001</v>
      </c>
      <c r="G71" s="14">
        <v>56.190011000000013</v>
      </c>
      <c r="H71" s="14">
        <v>44.979925999999978</v>
      </c>
      <c r="J71" s="30">
        <f t="shared" si="8"/>
        <v>68.426231472440904</v>
      </c>
      <c r="K71" s="30">
        <f t="shared" si="4"/>
        <v>180</v>
      </c>
      <c r="L71" s="30">
        <f t="shared" si="9"/>
        <v>39.352468312292551</v>
      </c>
      <c r="M71" s="30">
        <f t="shared" si="10"/>
        <v>101.00027695835206</v>
      </c>
      <c r="N71" s="30">
        <f t="shared" si="6"/>
        <v>0.61037266928961276</v>
      </c>
      <c r="P71" s="4">
        <v>6.6040000000000001</v>
      </c>
      <c r="Q71" s="4">
        <v>511.5</v>
      </c>
      <c r="R71" s="16"/>
      <c r="T71" s="9">
        <v>6.6040000000000001</v>
      </c>
      <c r="U71" s="9">
        <v>285</v>
      </c>
      <c r="V71" s="16"/>
      <c r="Y71" s="2">
        <v>63</v>
      </c>
      <c r="Z71" s="2">
        <f t="shared" si="7"/>
        <v>1.0995574287564276</v>
      </c>
      <c r="AA71" s="2">
        <f t="shared" si="2"/>
        <v>34.364117375865803</v>
      </c>
      <c r="AB71" s="3">
        <f t="shared" si="3"/>
        <v>34.544635380047303</v>
      </c>
      <c r="AC71" s="15"/>
    </row>
    <row r="72" spans="5:29" ht="17.399999999999999" x14ac:dyDescent="0.3">
      <c r="E72" s="14">
        <v>1750.2094729999999</v>
      </c>
      <c r="F72" s="14">
        <v>2.0141990000000001</v>
      </c>
      <c r="G72" s="14">
        <v>56.146677000000011</v>
      </c>
      <c r="H72" s="14">
        <v>50.979955999999959</v>
      </c>
      <c r="J72" s="30">
        <f t="shared" ref="J72:J103" si="11">($R$9+G72)</f>
        <v>68.382897472440902</v>
      </c>
      <c r="K72" s="30">
        <f t="shared" si="4"/>
        <v>180</v>
      </c>
      <c r="L72" s="30">
        <f t="shared" ref="L72:L103" si="12">$C$9*(SQRT((1+(1/$C$12))^2-($C$13/$C$12)^2)-COS(J72*PI()/180)-(1/$C$12)*SQRT(1-($C$12*SIN(J72*PI()/180)-$C$13)^2))</f>
        <v>39.312339784459255</v>
      </c>
      <c r="M72" s="30">
        <f t="shared" ref="M72:M103" si="13">$C$9*(SQRT((1+(1/$C$12))^2-($C$13/$C$12)^2)-COS(K72*PI()/180)-(1/$C$12)*SQRT(1-($C$12*SIN(K72*PI()/180)-$C$13)^2))</f>
        <v>101.00027695835206</v>
      </c>
      <c r="N72" s="30">
        <f t="shared" si="6"/>
        <v>0.61076998035688668</v>
      </c>
      <c r="P72" s="4">
        <v>6.0959999999999992</v>
      </c>
      <c r="Q72" s="4">
        <v>515</v>
      </c>
      <c r="R72" s="16"/>
      <c r="T72" s="9">
        <v>6.0959999999999992</v>
      </c>
      <c r="U72" s="9">
        <v>288</v>
      </c>
      <c r="V72" s="16"/>
      <c r="Y72" s="2">
        <v>64</v>
      </c>
      <c r="Z72" s="2">
        <f t="shared" si="7"/>
        <v>1.1170107212763709</v>
      </c>
      <c r="AA72" s="2">
        <f t="shared" ref="AA72:AA135" si="14">$C$9*(SQRT((1+(1/$C$12))^2-($C$13/$C$12)^2)-COS(Z72)-(1/$C$12)*SQRT(1-($C$12*SIN(Z72)-$C$13)^2))</f>
        <v>35.276610457687354</v>
      </c>
      <c r="AB72" s="3">
        <f t="shared" ref="AB72:AB135" si="15">$C$9*((1-COS(Z72))+(1/$C$12)*(1-SQRT(1-$C$12^2*SIN(Z72)^2)))</f>
        <v>35.458868493250456</v>
      </c>
      <c r="AC72" s="15"/>
    </row>
    <row r="73" spans="5:29" ht="17.399999999999999" x14ac:dyDescent="0.3">
      <c r="E73" s="14">
        <v>1749.9644780000001</v>
      </c>
      <c r="F73" s="14">
        <v>2.5372870000000001</v>
      </c>
      <c r="G73" s="14">
        <v>58.026684000000003</v>
      </c>
      <c r="H73" s="14">
        <v>50.979955999999959</v>
      </c>
      <c r="J73" s="30">
        <f t="shared" si="11"/>
        <v>70.262904472440894</v>
      </c>
      <c r="K73" s="30">
        <f t="shared" ref="K73:K136" si="16">IF(180+$V$8+H73&gt;180,180,180+$V$8+H73)</f>
        <v>180</v>
      </c>
      <c r="L73" s="30">
        <f t="shared" si="12"/>
        <v>41.055957232382241</v>
      </c>
      <c r="M73" s="30">
        <f t="shared" si="13"/>
        <v>101.00027695835206</v>
      </c>
      <c r="N73" s="30">
        <f t="shared" ref="N73:N136" si="17">1-(L73/M73)</f>
        <v>0.59350648860782962</v>
      </c>
      <c r="P73" s="4">
        <v>5.5880000000000001</v>
      </c>
      <c r="Q73" s="4">
        <v>518.5</v>
      </c>
      <c r="R73" s="16"/>
      <c r="T73" s="9">
        <v>5.5880000000000001</v>
      </c>
      <c r="U73" s="9">
        <v>291</v>
      </c>
      <c r="V73" s="16"/>
      <c r="Y73" s="2">
        <v>65</v>
      </c>
      <c r="Z73" s="2">
        <f t="shared" ref="Z73:Z136" si="18">Y73*PI()/180</f>
        <v>1.1344640137963142</v>
      </c>
      <c r="AA73" s="2">
        <f t="shared" si="14"/>
        <v>36.192634759656194</v>
      </c>
      <c r="AB73" s="3">
        <f t="shared" si="15"/>
        <v>36.376576030065259</v>
      </c>
      <c r="AC73" s="15"/>
    </row>
    <row r="74" spans="5:29" ht="17.399999999999999" x14ac:dyDescent="0.3">
      <c r="E74" s="14">
        <v>1750.0351559999999</v>
      </c>
      <c r="F74" s="14">
        <v>3.0185979999999999</v>
      </c>
      <c r="G74" s="14">
        <v>59.960017000000008</v>
      </c>
      <c r="H74" s="14">
        <v>49.16659199999998</v>
      </c>
      <c r="J74" s="30">
        <f t="shared" si="11"/>
        <v>72.196237472440899</v>
      </c>
      <c r="K74" s="30">
        <f t="shared" si="16"/>
        <v>180</v>
      </c>
      <c r="L74" s="30">
        <f t="shared" si="12"/>
        <v>42.852965589607358</v>
      </c>
      <c r="M74" s="30">
        <f t="shared" si="13"/>
        <v>101.00027695835206</v>
      </c>
      <c r="N74" s="30">
        <f t="shared" si="17"/>
        <v>0.57571437544396065</v>
      </c>
      <c r="P74" s="4">
        <v>5.08</v>
      </c>
      <c r="Q74" s="4">
        <v>522</v>
      </c>
      <c r="R74" s="16"/>
      <c r="T74" s="9">
        <v>5.08</v>
      </c>
      <c r="U74" s="9">
        <v>294</v>
      </c>
      <c r="V74" s="16"/>
      <c r="Y74" s="2">
        <v>66</v>
      </c>
      <c r="Z74" s="2">
        <f t="shared" si="18"/>
        <v>1.1519173063162575</v>
      </c>
      <c r="AA74" s="2">
        <f t="shared" si="14"/>
        <v>37.111791359305187</v>
      </c>
      <c r="AB74" s="3">
        <f t="shared" si="15"/>
        <v>37.297358135289379</v>
      </c>
      <c r="AC74" s="15"/>
    </row>
    <row r="75" spans="5:29" ht="17.399999999999999" x14ac:dyDescent="0.3">
      <c r="E75" s="14">
        <v>1750.125</v>
      </c>
      <c r="F75" s="14">
        <v>4.0507730000000004</v>
      </c>
      <c r="G75" s="14">
        <v>54.423347000000007</v>
      </c>
      <c r="H75" s="14">
        <v>50.909953999999971</v>
      </c>
      <c r="J75" s="30">
        <f t="shared" si="11"/>
        <v>66.659567472440898</v>
      </c>
      <c r="K75" s="30">
        <f t="shared" si="16"/>
        <v>180</v>
      </c>
      <c r="L75" s="30">
        <f t="shared" si="12"/>
        <v>37.719558788505744</v>
      </c>
      <c r="M75" s="30">
        <f t="shared" si="13"/>
        <v>101.00027695835206</v>
      </c>
      <c r="N75" s="30">
        <f t="shared" si="17"/>
        <v>0.62654004598364044</v>
      </c>
      <c r="P75" s="4">
        <v>4.5719999999999992</v>
      </c>
      <c r="Q75" s="4">
        <v>525</v>
      </c>
      <c r="R75" s="16"/>
      <c r="T75" s="9">
        <v>4.5719999999999992</v>
      </c>
      <c r="U75" s="9">
        <v>297</v>
      </c>
      <c r="V75" s="16"/>
      <c r="Y75" s="2">
        <v>67</v>
      </c>
      <c r="Z75" s="2">
        <f t="shared" si="18"/>
        <v>1.1693705988362006</v>
      </c>
      <c r="AA75" s="2">
        <f t="shared" si="14"/>
        <v>38.033683352514927</v>
      </c>
      <c r="AB75" s="3">
        <f t="shared" si="15"/>
        <v>38.220816992295369</v>
      </c>
      <c r="AC75" s="15"/>
    </row>
    <row r="76" spans="5:29" ht="17.399999999999999" x14ac:dyDescent="0.3">
      <c r="E76" s="14">
        <v>1749.982178</v>
      </c>
      <c r="F76" s="14">
        <v>4.9858729999999998</v>
      </c>
      <c r="G76" s="14">
        <v>49.98000900000001</v>
      </c>
      <c r="H76" s="14">
        <v>51.973288999999966</v>
      </c>
      <c r="J76" s="30">
        <f t="shared" si="11"/>
        <v>62.216229472440901</v>
      </c>
      <c r="K76" s="30">
        <f t="shared" si="16"/>
        <v>180</v>
      </c>
      <c r="L76" s="30">
        <f t="shared" si="12"/>
        <v>33.651660451255061</v>
      </c>
      <c r="M76" s="30">
        <f t="shared" si="13"/>
        <v>101.00027695835206</v>
      </c>
      <c r="N76" s="30">
        <f t="shared" si="17"/>
        <v>0.66681615670092187</v>
      </c>
      <c r="P76" s="4">
        <v>4.0640000000000001</v>
      </c>
      <c r="Q76" s="4">
        <v>528.5</v>
      </c>
      <c r="R76" s="16"/>
      <c r="T76" s="9">
        <v>4.0640000000000001</v>
      </c>
      <c r="U76" s="9">
        <v>300</v>
      </c>
      <c r="V76" s="16"/>
      <c r="Y76" s="2">
        <v>68</v>
      </c>
      <c r="Z76" s="2">
        <f t="shared" si="18"/>
        <v>1.1868238913561442</v>
      </c>
      <c r="AA76" s="2">
        <f t="shared" si="14"/>
        <v>38.957916157949796</v>
      </c>
      <c r="AB76" s="3">
        <f t="shared" si="15"/>
        <v>39.146557129080456</v>
      </c>
      <c r="AC76" s="15"/>
    </row>
    <row r="77" spans="5:29" ht="17.399999999999999" x14ac:dyDescent="0.3">
      <c r="E77" s="14">
        <v>1750.00647</v>
      </c>
      <c r="F77" s="14">
        <v>6.0481879999999997</v>
      </c>
      <c r="G77" s="14">
        <v>46.980017000000004</v>
      </c>
      <c r="H77" s="14">
        <v>36.109952999999962</v>
      </c>
      <c r="J77" s="30">
        <f t="shared" si="11"/>
        <v>59.216237472440895</v>
      </c>
      <c r="K77" s="30">
        <f t="shared" si="16"/>
        <v>176.37373252755901</v>
      </c>
      <c r="L77" s="30">
        <f t="shared" si="12"/>
        <v>30.950424897429308</v>
      </c>
      <c r="M77" s="30">
        <f t="shared" si="13"/>
        <v>100.92122943897175</v>
      </c>
      <c r="N77" s="30">
        <f t="shared" si="17"/>
        <v>0.69332096854660907</v>
      </c>
      <c r="P77" s="4">
        <v>3.556</v>
      </c>
      <c r="Q77" s="4">
        <v>531.5</v>
      </c>
      <c r="R77" s="16"/>
      <c r="T77" s="9">
        <v>3.556</v>
      </c>
      <c r="U77" s="9">
        <v>303</v>
      </c>
      <c r="V77" s="16"/>
      <c r="Y77" s="2">
        <v>69</v>
      </c>
      <c r="Z77" s="2">
        <f t="shared" si="18"/>
        <v>1.2042771838760873</v>
      </c>
      <c r="AA77" s="2">
        <f t="shared" si="14"/>
        <v>39.88409781776469</v>
      </c>
      <c r="AB77" s="3">
        <f t="shared" si="15"/>
        <v>40.074185720584325</v>
      </c>
      <c r="AC77" s="15"/>
    </row>
    <row r="78" spans="5:29" ht="17.399999999999999" x14ac:dyDescent="0.3">
      <c r="E78" s="14">
        <v>1750.107178</v>
      </c>
      <c r="F78" s="14">
        <v>6.9497809999999998</v>
      </c>
      <c r="G78" s="14">
        <v>48.980017000000004</v>
      </c>
      <c r="H78" s="14">
        <v>25.926594999999963</v>
      </c>
      <c r="J78" s="30">
        <f t="shared" si="11"/>
        <v>61.216237472440895</v>
      </c>
      <c r="K78" s="30">
        <f t="shared" si="16"/>
        <v>166.19037452755902</v>
      </c>
      <c r="L78" s="30">
        <f t="shared" si="12"/>
        <v>32.746469092339005</v>
      </c>
      <c r="M78" s="30">
        <f t="shared" si="13"/>
        <v>99.983569038358965</v>
      </c>
      <c r="N78" s="30">
        <f t="shared" si="17"/>
        <v>0.67248149463662643</v>
      </c>
      <c r="P78" s="4">
        <v>3.0479999999999996</v>
      </c>
      <c r="Q78" s="4">
        <v>535.5</v>
      </c>
      <c r="R78" s="16"/>
      <c r="T78" s="9">
        <v>3.0479999999999996</v>
      </c>
      <c r="U78" s="9">
        <v>306</v>
      </c>
      <c r="V78" s="16"/>
      <c r="Y78" s="2">
        <v>70</v>
      </c>
      <c r="Z78" s="2">
        <f t="shared" si="18"/>
        <v>1.2217304763960306</v>
      </c>
      <c r="AA78" s="2">
        <f t="shared" si="14"/>
        <v>40.811839294047125</v>
      </c>
      <c r="AB78" s="3">
        <f t="shared" si="15"/>
        <v>41.003312886733752</v>
      </c>
      <c r="AC78" s="15"/>
    </row>
    <row r="79" spans="5:29" ht="17.399999999999999" x14ac:dyDescent="0.3">
      <c r="E79" s="14">
        <v>1750.17688</v>
      </c>
      <c r="F79" s="14">
        <v>7.9565520000000003</v>
      </c>
      <c r="G79" s="14">
        <v>48.883350000000007</v>
      </c>
      <c r="H79" s="14">
        <v>13.009953999999993</v>
      </c>
      <c r="J79" s="30">
        <f t="shared" si="11"/>
        <v>61.119570472440898</v>
      </c>
      <c r="K79" s="30">
        <f t="shared" si="16"/>
        <v>153.27373352755905</v>
      </c>
      <c r="L79" s="30">
        <f t="shared" si="12"/>
        <v>32.659206282896385</v>
      </c>
      <c r="M79" s="30">
        <f t="shared" si="13"/>
        <v>97.261680597908892</v>
      </c>
      <c r="N79" s="30">
        <f t="shared" si="17"/>
        <v>0.66421301706770475</v>
      </c>
      <c r="P79" s="4">
        <v>2.54</v>
      </c>
      <c r="Q79" s="4">
        <v>538.5</v>
      </c>
      <c r="R79" s="16"/>
      <c r="T79" s="9">
        <v>2.54</v>
      </c>
      <c r="U79" s="9">
        <v>309.5</v>
      </c>
      <c r="V79" s="16"/>
      <c r="Y79" s="2">
        <v>71</v>
      </c>
      <c r="Z79" s="2">
        <f t="shared" si="18"/>
        <v>1.2391837689159739</v>
      </c>
      <c r="AA79" s="2">
        <f t="shared" si="14"/>
        <v>41.740754760457044</v>
      </c>
      <c r="AB79" s="3">
        <f t="shared" si="15"/>
        <v>41.933551985670434</v>
      </c>
      <c r="AC79" s="15"/>
    </row>
    <row r="80" spans="5:29" ht="17.399999999999999" x14ac:dyDescent="0.3">
      <c r="E80" s="14">
        <v>3500.1115719999998</v>
      </c>
      <c r="F80" s="14">
        <v>2.0521229999999999</v>
      </c>
      <c r="G80" s="14">
        <v>57.843350000000001</v>
      </c>
      <c r="H80" s="14">
        <v>46.119956000000002</v>
      </c>
      <c r="J80" s="30">
        <f t="shared" si="11"/>
        <v>70.079570472440892</v>
      </c>
      <c r="K80" s="30">
        <f t="shared" si="16"/>
        <v>180</v>
      </c>
      <c r="L80" s="30">
        <f t="shared" si="12"/>
        <v>40.885715606744299</v>
      </c>
      <c r="M80" s="30">
        <f t="shared" si="13"/>
        <v>101.00027695835206</v>
      </c>
      <c r="N80" s="30">
        <f t="shared" si="17"/>
        <v>0.59519204463564279</v>
      </c>
      <c r="P80" s="4">
        <v>2.032</v>
      </c>
      <c r="Q80" s="4">
        <v>543</v>
      </c>
      <c r="R80" s="16"/>
      <c r="T80" s="9">
        <v>2.032</v>
      </c>
      <c r="U80" s="9">
        <v>313.5</v>
      </c>
      <c r="V80" s="16"/>
      <c r="Y80" s="2">
        <v>72</v>
      </c>
      <c r="Z80" s="2">
        <f t="shared" si="18"/>
        <v>1.2566370614359172</v>
      </c>
      <c r="AA80" s="2">
        <f t="shared" si="14"/>
        <v>42.670461888529225</v>
      </c>
      <c r="AB80" s="3">
        <f t="shared" si="15"/>
        <v>42.864519901620795</v>
      </c>
      <c r="AC80" s="15"/>
    </row>
    <row r="81" spans="5:29" ht="17.399999999999999" x14ac:dyDescent="0.3">
      <c r="E81" s="14">
        <v>3499.9963379999999</v>
      </c>
      <c r="F81" s="14">
        <v>4.0277719999999997</v>
      </c>
      <c r="G81" s="14">
        <v>46.623350000000002</v>
      </c>
      <c r="H81" s="14">
        <v>35.563276999999971</v>
      </c>
      <c r="J81" s="30">
        <f t="shared" si="11"/>
        <v>58.859570472440893</v>
      </c>
      <c r="K81" s="30">
        <f t="shared" si="16"/>
        <v>175.82705652755902</v>
      </c>
      <c r="L81" s="30">
        <f t="shared" si="12"/>
        <v>30.632330731876646</v>
      </c>
      <c r="M81" s="30">
        <f t="shared" si="13"/>
        <v>100.89772242656502</v>
      </c>
      <c r="N81" s="30">
        <f t="shared" si="17"/>
        <v>0.69640215859013721</v>
      </c>
      <c r="P81" s="4">
        <v>1.5239999999999998</v>
      </c>
      <c r="Q81" s="4">
        <v>547.5</v>
      </c>
      <c r="R81" s="16"/>
      <c r="T81" s="9">
        <v>1.5239999999999998</v>
      </c>
      <c r="U81" s="9">
        <v>317.5</v>
      </c>
      <c r="V81" s="16"/>
      <c r="Y81" s="2">
        <v>73</v>
      </c>
      <c r="Z81" s="2">
        <f t="shared" si="18"/>
        <v>1.2740903539558606</v>
      </c>
      <c r="AA81" s="2">
        <f t="shared" si="14"/>
        <v>43.600582128104797</v>
      </c>
      <c r="AB81" s="3">
        <f t="shared" si="15"/>
        <v>43.79583732686875</v>
      </c>
      <c r="AC81" s="15"/>
    </row>
    <row r="82" spans="5:29" ht="17.399999999999999" x14ac:dyDescent="0.3">
      <c r="E82" s="14">
        <v>3499.9926759999998</v>
      </c>
      <c r="F82" s="14">
        <v>6.0329740000000003</v>
      </c>
      <c r="G82" s="14">
        <v>50.970017000000013</v>
      </c>
      <c r="H82" s="14">
        <v>0.82992600000000039</v>
      </c>
      <c r="J82" s="30">
        <f t="shared" si="11"/>
        <v>63.206237472440904</v>
      </c>
      <c r="K82" s="30">
        <f t="shared" si="16"/>
        <v>141.09370552755905</v>
      </c>
      <c r="L82" s="30">
        <f t="shared" si="12"/>
        <v>34.551999021346525</v>
      </c>
      <c r="M82" s="30">
        <f t="shared" si="13"/>
        <v>93.095505731816985</v>
      </c>
      <c r="N82" s="30">
        <f t="shared" si="17"/>
        <v>0.62885427443853725</v>
      </c>
      <c r="P82" s="4">
        <v>1.016</v>
      </c>
      <c r="Q82" s="4">
        <v>552</v>
      </c>
      <c r="R82" s="16"/>
      <c r="T82" s="9">
        <v>1.016</v>
      </c>
      <c r="U82" s="9">
        <v>323.5</v>
      </c>
      <c r="V82" s="16"/>
      <c r="Y82" s="2">
        <v>74</v>
      </c>
      <c r="Z82" s="2">
        <f t="shared" si="18"/>
        <v>1.2915436464758039</v>
      </c>
      <c r="AA82" s="2">
        <f t="shared" si="14"/>
        <v>44.530740981365064</v>
      </c>
      <c r="AB82" s="3">
        <f t="shared" si="15"/>
        <v>44.727129037297978</v>
      </c>
      <c r="AC82" s="15"/>
    </row>
    <row r="83" spans="5:29" ht="17.399999999999999" x14ac:dyDescent="0.3">
      <c r="E83" s="14">
        <v>3500.7368160000001</v>
      </c>
      <c r="F83" s="14">
        <v>8.0065279999999994</v>
      </c>
      <c r="G83" s="14">
        <v>42.386684000000002</v>
      </c>
      <c r="H83" s="14">
        <v>-2.0074000000022352E-2</v>
      </c>
      <c r="J83" s="30">
        <f t="shared" si="11"/>
        <v>54.622904472440894</v>
      </c>
      <c r="K83" s="30">
        <f t="shared" si="16"/>
        <v>140.24370552755903</v>
      </c>
      <c r="L83" s="30">
        <f t="shared" si="12"/>
        <v>26.913449349458475</v>
      </c>
      <c r="M83" s="30">
        <f t="shared" si="13"/>
        <v>92.746015413397927</v>
      </c>
      <c r="N83" s="30">
        <f t="shared" si="17"/>
        <v>0.70981557289014696</v>
      </c>
      <c r="P83" s="4">
        <v>0.91439999999999988</v>
      </c>
      <c r="Q83" s="4">
        <v>553.5</v>
      </c>
      <c r="R83" s="16"/>
      <c r="T83" s="9">
        <v>0.91439999999999988</v>
      </c>
      <c r="U83" s="9">
        <v>324</v>
      </c>
      <c r="V83" s="16"/>
      <c r="Y83" s="2">
        <v>75</v>
      </c>
      <c r="Z83" s="2">
        <f t="shared" si="18"/>
        <v>1.3089969389957472</v>
      </c>
      <c r="AA83" s="2">
        <f t="shared" si="14"/>
        <v>45.460568269947885</v>
      </c>
      <c r="AB83" s="3">
        <f t="shared" si="15"/>
        <v>45.658024160978016</v>
      </c>
      <c r="AC83" s="15"/>
    </row>
    <row r="84" spans="5:29" ht="17.399999999999999" x14ac:dyDescent="0.3">
      <c r="E84" s="14">
        <v>3499.0390630000002</v>
      </c>
      <c r="F84" s="14">
        <v>10.079252</v>
      </c>
      <c r="G84" s="14">
        <v>26.413342</v>
      </c>
      <c r="H84" s="14">
        <v>9.9799259999999776</v>
      </c>
      <c r="J84" s="30">
        <f t="shared" si="11"/>
        <v>38.649562472440891</v>
      </c>
      <c r="K84" s="30">
        <f t="shared" si="16"/>
        <v>150.24370552755903</v>
      </c>
      <c r="L84" s="30">
        <f t="shared" si="12"/>
        <v>14.320519623282705</v>
      </c>
      <c r="M84" s="30">
        <f t="shared" si="13"/>
        <v>96.371639626656759</v>
      </c>
      <c r="N84" s="30">
        <f t="shared" si="17"/>
        <v>0.85140317546987554</v>
      </c>
      <c r="P84" s="4">
        <v>0.81279999999999997</v>
      </c>
      <c r="Q84" s="4">
        <v>555</v>
      </c>
      <c r="R84" s="16"/>
      <c r="T84" s="9">
        <v>0.81279999999999997</v>
      </c>
      <c r="U84" s="9">
        <v>325</v>
      </c>
      <c r="V84" s="16"/>
      <c r="Y84" s="2">
        <v>76</v>
      </c>
      <c r="Z84" s="2">
        <f t="shared" si="18"/>
        <v>1.3264502315156903</v>
      </c>
      <c r="AA84" s="2">
        <f t="shared" si="14"/>
        <v>46.389698394636937</v>
      </c>
      <c r="AB84" s="3">
        <f t="shared" si="15"/>
        <v>46.588156439278464</v>
      </c>
      <c r="AC84" s="15"/>
    </row>
    <row r="85" spans="5:29" ht="17.399999999999999" x14ac:dyDescent="0.3">
      <c r="E85" s="14">
        <v>3999.9887699999999</v>
      </c>
      <c r="F85" s="14">
        <v>1.939435</v>
      </c>
      <c r="G85" s="14">
        <v>45.080010000000001</v>
      </c>
      <c r="H85" s="14">
        <v>37.219955999999968</v>
      </c>
      <c r="J85" s="30">
        <f t="shared" si="11"/>
        <v>57.316230472440893</v>
      </c>
      <c r="K85" s="30">
        <f t="shared" si="16"/>
        <v>177.48373552755902</v>
      </c>
      <c r="L85" s="30">
        <f t="shared" si="12"/>
        <v>29.264348130450532</v>
      </c>
      <c r="M85" s="30">
        <f t="shared" si="13"/>
        <v>100.95961481812027</v>
      </c>
      <c r="N85" s="30">
        <f t="shared" si="17"/>
        <v>0.71013807666391615</v>
      </c>
      <c r="P85" s="4">
        <v>0.71119999999999994</v>
      </c>
      <c r="Q85" s="4">
        <v>556</v>
      </c>
      <c r="R85" s="16"/>
      <c r="T85" s="9">
        <v>0.71119999999999994</v>
      </c>
      <c r="U85" s="9">
        <v>326.5</v>
      </c>
      <c r="V85" s="16"/>
      <c r="Y85" s="2">
        <v>77</v>
      </c>
      <c r="Z85" s="2">
        <f t="shared" si="18"/>
        <v>1.3439035240356338</v>
      </c>
      <c r="AA85" s="2">
        <f t="shared" si="14"/>
        <v>47.317770587126454</v>
      </c>
      <c r="AB85" s="3">
        <f t="shared" si="15"/>
        <v>47.517164480007764</v>
      </c>
      <c r="AC85" s="15"/>
    </row>
    <row r="86" spans="5:29" ht="17.399999999999999" x14ac:dyDescent="0.3">
      <c r="E86" s="14">
        <v>4000.0410160000001</v>
      </c>
      <c r="F86" s="14">
        <v>4.0230189999999997</v>
      </c>
      <c r="G86" s="14">
        <v>46.980017000000004</v>
      </c>
      <c r="H86" s="14">
        <v>12.893281999999999</v>
      </c>
      <c r="J86" s="30">
        <f t="shared" si="11"/>
        <v>59.216237472440895</v>
      </c>
      <c r="K86" s="30">
        <f t="shared" si="16"/>
        <v>153.15706152755905</v>
      </c>
      <c r="L86" s="30">
        <f t="shared" si="12"/>
        <v>30.950424897429308</v>
      </c>
      <c r="M86" s="30">
        <f t="shared" si="13"/>
        <v>97.22919226125795</v>
      </c>
      <c r="N86" s="30">
        <f t="shared" si="17"/>
        <v>0.68167559374282849</v>
      </c>
      <c r="P86" s="4">
        <v>0.60960000000000003</v>
      </c>
      <c r="Q86" s="4">
        <v>558</v>
      </c>
      <c r="R86" s="16"/>
      <c r="T86" s="9">
        <v>0.60960000000000003</v>
      </c>
      <c r="U86" s="9">
        <v>328</v>
      </c>
      <c r="V86" s="16"/>
      <c r="Y86" s="2">
        <v>78</v>
      </c>
      <c r="Z86" s="2">
        <f t="shared" si="18"/>
        <v>1.3613568165555769</v>
      </c>
      <c r="AA86" s="2">
        <f t="shared" si="14"/>
        <v>48.244429153378086</v>
      </c>
      <c r="AB86" s="3">
        <f t="shared" si="15"/>
        <v>48.444692002087699</v>
      </c>
      <c r="AC86" s="15"/>
    </row>
    <row r="87" spans="5:29" ht="17.399999999999999" x14ac:dyDescent="0.3">
      <c r="E87" s="14">
        <v>4000.025635</v>
      </c>
      <c r="F87" s="14">
        <v>6.0561030000000002</v>
      </c>
      <c r="G87" s="14">
        <v>49.970010000000002</v>
      </c>
      <c r="H87" s="14">
        <v>-2.0074000000022352E-2</v>
      </c>
      <c r="J87" s="30">
        <f t="shared" si="11"/>
        <v>62.206230472440893</v>
      </c>
      <c r="K87" s="30">
        <f t="shared" si="16"/>
        <v>140.24370552755903</v>
      </c>
      <c r="L87" s="30">
        <f t="shared" si="12"/>
        <v>33.642587680257037</v>
      </c>
      <c r="M87" s="30">
        <f t="shared" si="13"/>
        <v>92.746015413397927</v>
      </c>
      <c r="N87" s="30">
        <f t="shared" si="17"/>
        <v>0.63726109924721264</v>
      </c>
      <c r="P87" s="4">
        <v>0.50800000000000001</v>
      </c>
      <c r="Q87" s="4">
        <v>560</v>
      </c>
      <c r="R87" s="16"/>
      <c r="T87" s="9">
        <v>0.50800000000000001</v>
      </c>
      <c r="U87" s="9">
        <v>330</v>
      </c>
      <c r="V87" s="16"/>
      <c r="Y87" s="2">
        <v>79</v>
      </c>
      <c r="Z87" s="2">
        <f t="shared" si="18"/>
        <v>1.3788101090755203</v>
      </c>
      <c r="AA87" s="2">
        <f t="shared" si="14"/>
        <v>49.169323708104898</v>
      </c>
      <c r="AB87" s="3">
        <f t="shared" si="15"/>
        <v>49.370388071292098</v>
      </c>
      <c r="AC87" s="15"/>
    </row>
    <row r="88" spans="5:29" ht="17.399999999999999" x14ac:dyDescent="0.3">
      <c r="E88" s="14">
        <v>4000.0356449999999</v>
      </c>
      <c r="F88" s="14">
        <v>7.916226</v>
      </c>
      <c r="G88" s="14">
        <v>43.066681000000003</v>
      </c>
      <c r="H88" s="14">
        <v>-2.0074000000022352E-2</v>
      </c>
      <c r="J88" s="30">
        <f t="shared" si="11"/>
        <v>55.302901472440894</v>
      </c>
      <c r="K88" s="30">
        <f t="shared" si="16"/>
        <v>140.24370552755903</v>
      </c>
      <c r="L88" s="30">
        <f t="shared" si="12"/>
        <v>27.502296393022377</v>
      </c>
      <c r="M88" s="30">
        <f t="shared" si="13"/>
        <v>92.746015413397927</v>
      </c>
      <c r="N88" s="30">
        <f t="shared" si="17"/>
        <v>0.70346654494604366</v>
      </c>
      <c r="P88" s="4">
        <v>0.40639999999999998</v>
      </c>
      <c r="Q88" s="4">
        <v>562.5</v>
      </c>
      <c r="R88" s="16"/>
      <c r="T88" s="9">
        <v>0.40639999999999998</v>
      </c>
      <c r="U88" s="9">
        <v>332</v>
      </c>
      <c r="V88" s="16"/>
      <c r="Y88" s="2">
        <v>80</v>
      </c>
      <c r="Z88" s="2">
        <f t="shared" si="18"/>
        <v>1.3962634015954636</v>
      </c>
      <c r="AA88" s="2">
        <f t="shared" si="14"/>
        <v>50.092109399933996</v>
      </c>
      <c r="AB88" s="3">
        <f t="shared" si="15"/>
        <v>50.293907326596624</v>
      </c>
      <c r="AC88" s="15"/>
    </row>
    <row r="89" spans="5:29" ht="17.399999999999999" x14ac:dyDescent="0.3">
      <c r="E89" s="14">
        <v>3999.9296880000002</v>
      </c>
      <c r="F89" s="14">
        <v>10.099126999999999</v>
      </c>
      <c r="G89" s="14">
        <v>37.906679000000011</v>
      </c>
      <c r="H89" s="14">
        <v>4.8299299999999903</v>
      </c>
      <c r="J89" s="30">
        <f t="shared" si="11"/>
        <v>50.142899472440902</v>
      </c>
      <c r="K89" s="30">
        <f t="shared" si="16"/>
        <v>145.09370952755904</v>
      </c>
      <c r="L89" s="30">
        <f t="shared" si="12"/>
        <v>23.124350544329467</v>
      </c>
      <c r="M89" s="30">
        <f t="shared" si="13"/>
        <v>94.63690517704579</v>
      </c>
      <c r="N89" s="30">
        <f t="shared" si="17"/>
        <v>0.75565187279667845</v>
      </c>
      <c r="P89" s="4">
        <v>0.30480000000000002</v>
      </c>
      <c r="Q89" s="4">
        <v>565</v>
      </c>
      <c r="R89" s="16"/>
      <c r="T89" s="9">
        <v>0.30480000000000002</v>
      </c>
      <c r="U89" s="9">
        <v>334.5</v>
      </c>
      <c r="V89" s="16"/>
      <c r="Y89" s="2">
        <v>81</v>
      </c>
      <c r="Z89" s="2">
        <f t="shared" si="18"/>
        <v>1.4137166941154069</v>
      </c>
      <c r="AA89" s="2">
        <f t="shared" si="14"/>
        <v>51.012447126823183</v>
      </c>
      <c r="AB89" s="3">
        <f t="shared" si="15"/>
        <v>51.21491019670885</v>
      </c>
      <c r="AC89" s="15"/>
    </row>
    <row r="90" spans="5:29" ht="17.399999999999999" x14ac:dyDescent="0.3">
      <c r="E90" s="14">
        <v>4500.1289059999999</v>
      </c>
      <c r="F90" s="14">
        <v>1.98061</v>
      </c>
      <c r="G90" s="14">
        <v>53.743350000000007</v>
      </c>
      <c r="H90" s="14">
        <v>17.80328899999995</v>
      </c>
      <c r="J90" s="30">
        <f t="shared" si="11"/>
        <v>65.979570472440898</v>
      </c>
      <c r="K90" s="30">
        <f t="shared" si="16"/>
        <v>158.067068527559</v>
      </c>
      <c r="L90" s="30">
        <f t="shared" si="12"/>
        <v>37.092984706495173</v>
      </c>
      <c r="M90" s="30">
        <f t="shared" si="13"/>
        <v>98.473545487079065</v>
      </c>
      <c r="N90" s="30">
        <f t="shared" si="17"/>
        <v>0.623320308789306</v>
      </c>
      <c r="P90" s="4">
        <v>0.20319999999999999</v>
      </c>
      <c r="Q90" s="4">
        <v>569.5</v>
      </c>
      <c r="R90" s="16"/>
      <c r="T90" s="9">
        <v>0.20319999999999999</v>
      </c>
      <c r="U90" s="9">
        <v>337</v>
      </c>
      <c r="V90" s="16"/>
      <c r="Y90" s="2">
        <v>82</v>
      </c>
      <c r="Z90" s="2">
        <f t="shared" si="18"/>
        <v>1.43116998663535</v>
      </c>
      <c r="AA90" s="2">
        <f t="shared" si="14"/>
        <v>51.930003741328427</v>
      </c>
      <c r="AB90" s="3">
        <f t="shared" si="15"/>
        <v>52.133063106371033</v>
      </c>
      <c r="AC90" s="15"/>
    </row>
    <row r="91" spans="5:29" ht="17.399999999999999" x14ac:dyDescent="0.3">
      <c r="E91" s="14">
        <v>4500.2602539999998</v>
      </c>
      <c r="F91" s="14">
        <v>4.0050980000000003</v>
      </c>
      <c r="G91" s="14">
        <v>57.95335</v>
      </c>
      <c r="H91" s="14">
        <v>-2.0074000000022352E-2</v>
      </c>
      <c r="J91" s="30">
        <f t="shared" si="11"/>
        <v>70.189570472440892</v>
      </c>
      <c r="K91" s="30">
        <f t="shared" si="16"/>
        <v>140.24370552755903</v>
      </c>
      <c r="L91" s="30">
        <f t="shared" si="12"/>
        <v>40.987855751284243</v>
      </c>
      <c r="M91" s="30">
        <f t="shared" si="13"/>
        <v>92.746015413397927</v>
      </c>
      <c r="N91" s="30">
        <f t="shared" si="17"/>
        <v>0.55806343195889785</v>
      </c>
      <c r="P91" s="4">
        <v>0.1016</v>
      </c>
      <c r="Q91" s="4">
        <v>581</v>
      </c>
      <c r="R91" s="16"/>
      <c r="T91" s="9">
        <v>0.1016</v>
      </c>
      <c r="U91" s="9">
        <v>341.5</v>
      </c>
      <c r="V91" s="16"/>
      <c r="Y91" s="2">
        <v>83</v>
      </c>
      <c r="Z91" s="2">
        <f t="shared" si="18"/>
        <v>1.4486232791552935</v>
      </c>
      <c r="AA91" s="2">
        <f t="shared" si="14"/>
        <v>52.844452245345522</v>
      </c>
      <c r="AB91" s="3">
        <f t="shared" si="15"/>
        <v>53.048038672053586</v>
      </c>
      <c r="AC91" s="15"/>
    </row>
    <row r="92" spans="5:29" ht="17.399999999999999" x14ac:dyDescent="0.3">
      <c r="E92" s="14">
        <v>4499.9252930000002</v>
      </c>
      <c r="F92" s="14">
        <v>5.9793779999999996</v>
      </c>
      <c r="G92" s="14">
        <v>56.040010000000009</v>
      </c>
      <c r="H92" s="14">
        <v>-2.0074000000022352E-2</v>
      </c>
      <c r="J92" s="30">
        <f t="shared" si="11"/>
        <v>68.276230472440901</v>
      </c>
      <c r="K92" s="30">
        <f t="shared" si="16"/>
        <v>140.24370552755903</v>
      </c>
      <c r="L92" s="30">
        <f t="shared" si="12"/>
        <v>39.213577540915018</v>
      </c>
      <c r="M92" s="30">
        <f t="shared" si="13"/>
        <v>92.746015413397927</v>
      </c>
      <c r="N92" s="30">
        <f t="shared" si="17"/>
        <v>0.57719393802388308</v>
      </c>
      <c r="P92" s="4">
        <v>0</v>
      </c>
      <c r="Q92" s="4">
        <v>594</v>
      </c>
      <c r="R92" s="16"/>
      <c r="T92" s="9">
        <v>0</v>
      </c>
      <c r="U92" s="9">
        <v>354.5</v>
      </c>
      <c r="V92" s="16"/>
      <c r="Y92" s="2">
        <v>84</v>
      </c>
      <c r="Z92" s="2">
        <f t="shared" si="18"/>
        <v>1.4660765716752369</v>
      </c>
      <c r="AA92" s="2">
        <f t="shared" si="14"/>
        <v>53.755471973975553</v>
      </c>
      <c r="AB92" s="3">
        <f t="shared" si="15"/>
        <v>53.959515886685018</v>
      </c>
      <c r="AC92" s="15"/>
    </row>
    <row r="93" spans="5:29" ht="17.399999999999999" x14ac:dyDescent="0.3">
      <c r="E93" s="14">
        <v>4500.0083009999998</v>
      </c>
      <c r="F93" s="14">
        <v>7.9803870000000003</v>
      </c>
      <c r="G93" s="14">
        <v>52.966683000000003</v>
      </c>
      <c r="H93" s="14">
        <v>-2.0074000000022352E-2</v>
      </c>
      <c r="J93" s="30">
        <f t="shared" si="11"/>
        <v>65.202903472440894</v>
      </c>
      <c r="K93" s="30">
        <f t="shared" si="16"/>
        <v>140.24370552755903</v>
      </c>
      <c r="L93" s="30">
        <f t="shared" si="12"/>
        <v>36.378894427449637</v>
      </c>
      <c r="M93" s="30">
        <f t="shared" si="13"/>
        <v>92.746015413397927</v>
      </c>
      <c r="N93" s="30">
        <f t="shared" si="17"/>
        <v>0.60775787223529165</v>
      </c>
      <c r="Y93" s="2">
        <v>85</v>
      </c>
      <c r="Z93" s="2">
        <f t="shared" si="18"/>
        <v>1.4835298641951802</v>
      </c>
      <c r="AA93" s="2">
        <f t="shared" si="14"/>
        <v>54.662748768193836</v>
      </c>
      <c r="AB93" s="3">
        <f t="shared" si="15"/>
        <v>54.867180293093611</v>
      </c>
      <c r="AC93" s="15"/>
    </row>
    <row r="94" spans="5:29" ht="17.399999999999999" x14ac:dyDescent="0.3">
      <c r="E94" s="14">
        <v>4500.1455079999996</v>
      </c>
      <c r="F94" s="14">
        <v>9.979196</v>
      </c>
      <c r="G94" s="14">
        <v>28.133345000000006</v>
      </c>
      <c r="H94" s="14">
        <v>9.1632799999999861</v>
      </c>
      <c r="J94" s="30">
        <f t="shared" si="11"/>
        <v>40.369565472440897</v>
      </c>
      <c r="K94" s="30">
        <f t="shared" si="16"/>
        <v>149.42705952755904</v>
      </c>
      <c r="L94" s="30">
        <f t="shared" si="12"/>
        <v>15.538945993768738</v>
      </c>
      <c r="M94" s="30">
        <f t="shared" si="13"/>
        <v>96.115244885915672</v>
      </c>
      <c r="N94" s="30">
        <f t="shared" si="17"/>
        <v>0.8383300587517335</v>
      </c>
      <c r="Y94" s="2">
        <v>86</v>
      </c>
      <c r="Z94" s="2">
        <f t="shared" si="18"/>
        <v>1.5009831567151233</v>
      </c>
      <c r="AA94" s="2">
        <f t="shared" si="14"/>
        <v>55.565975136032257</v>
      </c>
      <c r="AB94" s="3">
        <f t="shared" si="15"/>
        <v>55.770724145866801</v>
      </c>
      <c r="AC94" s="15"/>
    </row>
    <row r="95" spans="5:29" ht="17.399999999999999" x14ac:dyDescent="0.3">
      <c r="E95" s="14">
        <v>4500.7089839999999</v>
      </c>
      <c r="F95" s="14">
        <v>11.921677000000001</v>
      </c>
      <c r="G95" s="14">
        <v>8.2866789999999924</v>
      </c>
      <c r="H95" s="14">
        <v>19.136591999999951</v>
      </c>
      <c r="J95" s="30">
        <f t="shared" si="11"/>
        <v>20.522899472440884</v>
      </c>
      <c r="K95" s="30">
        <f t="shared" si="16"/>
        <v>159.400371527559</v>
      </c>
      <c r="L95" s="30">
        <f t="shared" si="12"/>
        <v>4.1947882338692155</v>
      </c>
      <c r="M95" s="30">
        <f t="shared" si="13"/>
        <v>98.768142331718991</v>
      </c>
      <c r="N95" s="30">
        <f t="shared" si="17"/>
        <v>0.95752893458519495</v>
      </c>
      <c r="Y95" s="2">
        <v>87</v>
      </c>
      <c r="Z95" s="2">
        <f t="shared" si="18"/>
        <v>1.5184364492350666</v>
      </c>
      <c r="AA95" s="2">
        <f t="shared" si="14"/>
        <v>56.46485040201663</v>
      </c>
      <c r="AB95" s="3">
        <f t="shared" si="15"/>
        <v>56.669846561367571</v>
      </c>
      <c r="AC95" s="15"/>
    </row>
    <row r="96" spans="5:29" ht="17.399999999999999" x14ac:dyDescent="0.3">
      <c r="E96" s="14">
        <v>5000.1972660000001</v>
      </c>
      <c r="F96" s="14">
        <v>2.0434649999999999</v>
      </c>
      <c r="G96" s="14">
        <v>63.980017000000004</v>
      </c>
      <c r="H96" s="14">
        <v>1.9799259999999776</v>
      </c>
      <c r="J96" s="30">
        <f t="shared" si="11"/>
        <v>76.216237472440895</v>
      </c>
      <c r="K96" s="30">
        <f t="shared" si="16"/>
        <v>142.24370552755903</v>
      </c>
      <c r="L96" s="30">
        <f t="shared" si="12"/>
        <v>46.590484327358276</v>
      </c>
      <c r="M96" s="30">
        <f t="shared" si="13"/>
        <v>93.556091729739535</v>
      </c>
      <c r="N96" s="30">
        <f t="shared" si="17"/>
        <v>0.50200480304428829</v>
      </c>
      <c r="Y96" s="2">
        <v>88</v>
      </c>
      <c r="Z96" s="2">
        <f t="shared" si="18"/>
        <v>1.5358897417550099</v>
      </c>
      <c r="AA96" s="2">
        <f t="shared" si="14"/>
        <v>57.359080844635244</v>
      </c>
      <c r="AB96" s="3">
        <f t="shared" si="15"/>
        <v>57.564253655680247</v>
      </c>
      <c r="AC96" s="15"/>
    </row>
    <row r="97" spans="5:29" ht="17.399999999999999" x14ac:dyDescent="0.3">
      <c r="E97" s="14">
        <v>4999.7231449999999</v>
      </c>
      <c r="F97" s="14">
        <v>3.9915959999999999</v>
      </c>
      <c r="G97" s="14">
        <v>61.833342999999999</v>
      </c>
      <c r="H97" s="14">
        <v>-2.0074000000022352E-2</v>
      </c>
      <c r="J97" s="30">
        <f t="shared" si="11"/>
        <v>74.06956347244089</v>
      </c>
      <c r="K97" s="30">
        <f t="shared" si="16"/>
        <v>140.24370552755903</v>
      </c>
      <c r="L97" s="30">
        <f t="shared" si="12"/>
        <v>44.595437970791764</v>
      </c>
      <c r="M97" s="30">
        <f t="shared" si="13"/>
        <v>92.746015413397927</v>
      </c>
      <c r="N97" s="30">
        <f t="shared" si="17"/>
        <v>0.5191659957356014</v>
      </c>
      <c r="Y97" s="2">
        <v>89</v>
      </c>
      <c r="Z97" s="2">
        <f t="shared" si="18"/>
        <v>1.5533430342749535</v>
      </c>
      <c r="AA97" s="2">
        <f t="shared" si="14"/>
        <v>58.248379821648655</v>
      </c>
      <c r="AB97" s="3">
        <f t="shared" si="15"/>
        <v>58.453658670293976</v>
      </c>
      <c r="AC97" s="15"/>
    </row>
    <row r="98" spans="5:29" ht="17.399999999999999" x14ac:dyDescent="0.3">
      <c r="E98" s="14">
        <v>5000.185547</v>
      </c>
      <c r="F98" s="14">
        <v>6.0724309999999999</v>
      </c>
      <c r="G98" s="14">
        <v>55.086676000000011</v>
      </c>
      <c r="H98" s="14">
        <v>-2.0074000000022352E-2</v>
      </c>
      <c r="J98" s="30">
        <f t="shared" si="11"/>
        <v>67.322896472440902</v>
      </c>
      <c r="K98" s="30">
        <f t="shared" si="16"/>
        <v>140.24370552755903</v>
      </c>
      <c r="L98" s="30">
        <f t="shared" si="12"/>
        <v>38.331877924328857</v>
      </c>
      <c r="M98" s="30">
        <f t="shared" si="13"/>
        <v>92.746015413397927</v>
      </c>
      <c r="N98" s="30">
        <f t="shared" si="17"/>
        <v>0.58670054175943065</v>
      </c>
      <c r="Y98" s="2">
        <v>90</v>
      </c>
      <c r="Z98" s="2">
        <f t="shared" si="18"/>
        <v>1.5707963267948966</v>
      </c>
      <c r="AA98" s="2">
        <f t="shared" si="14"/>
        <v>59.132467883086534</v>
      </c>
      <c r="AB98" s="3">
        <f t="shared" si="15"/>
        <v>59.337782085368033</v>
      </c>
      <c r="AC98" s="15"/>
    </row>
    <row r="99" spans="5:29" ht="17.399999999999999" x14ac:dyDescent="0.3">
      <c r="E99" s="14">
        <v>5000.0795900000003</v>
      </c>
      <c r="F99" s="14">
        <v>8.0167059999999992</v>
      </c>
      <c r="G99" s="14">
        <v>49.743350000000007</v>
      </c>
      <c r="H99" s="14">
        <v>-2.0074000000022352E-2</v>
      </c>
      <c r="J99" s="30">
        <f t="shared" si="11"/>
        <v>61.979570472440898</v>
      </c>
      <c r="K99" s="30">
        <f t="shared" si="16"/>
        <v>140.24370552755903</v>
      </c>
      <c r="L99" s="30">
        <f t="shared" si="12"/>
        <v>33.437038474351681</v>
      </c>
      <c r="M99" s="30">
        <f t="shared" si="13"/>
        <v>92.746015413397927</v>
      </c>
      <c r="N99" s="30">
        <f t="shared" si="17"/>
        <v>0.63947735840389086</v>
      </c>
      <c r="Y99" s="2">
        <v>91</v>
      </c>
      <c r="Z99" s="2">
        <f t="shared" si="18"/>
        <v>1.5882496193148399</v>
      </c>
      <c r="AA99" s="2">
        <f t="shared" si="14"/>
        <v>60.011072871814278</v>
      </c>
      <c r="AB99" s="3">
        <f t="shared" si="15"/>
        <v>60.216351720459606</v>
      </c>
      <c r="AC99" s="15"/>
    </row>
    <row r="100" spans="5:29" ht="17.399999999999999" x14ac:dyDescent="0.3">
      <c r="E100" s="14">
        <v>5000.080078</v>
      </c>
      <c r="F100" s="14">
        <v>10.04763</v>
      </c>
      <c r="G100" s="14">
        <v>30.730012000000002</v>
      </c>
      <c r="H100" s="14">
        <v>8.849946999999986</v>
      </c>
      <c r="J100" s="30">
        <f t="shared" si="11"/>
        <v>42.966232472440893</v>
      </c>
      <c r="K100" s="30">
        <f t="shared" si="16"/>
        <v>149.11372652755904</v>
      </c>
      <c r="L100" s="30">
        <f t="shared" si="12"/>
        <v>17.449379776750991</v>
      </c>
      <c r="M100" s="30">
        <f t="shared" si="13"/>
        <v>96.015005100506031</v>
      </c>
      <c r="N100" s="30">
        <f t="shared" si="17"/>
        <v>0.81826403322600016</v>
      </c>
      <c r="Y100" s="2">
        <v>92</v>
      </c>
      <c r="Z100" s="2">
        <f t="shared" si="18"/>
        <v>1.605702911834783</v>
      </c>
      <c r="AA100" s="2">
        <f t="shared" si="14"/>
        <v>60.883930011587836</v>
      </c>
      <c r="AB100" s="3">
        <f t="shared" si="15"/>
        <v>61.089102822632832</v>
      </c>
      <c r="AC100" s="15"/>
    </row>
    <row r="101" spans="5:29" ht="17.399999999999999" x14ac:dyDescent="0.3">
      <c r="E101" s="14">
        <v>5001.2973629999997</v>
      </c>
      <c r="F101" s="14">
        <v>11.948646999999999</v>
      </c>
      <c r="G101" s="14">
        <v>12.760017000000005</v>
      </c>
      <c r="H101" s="14">
        <v>19.986591999999973</v>
      </c>
      <c r="J101" s="30">
        <f t="shared" si="11"/>
        <v>24.996237472440896</v>
      </c>
      <c r="K101" s="30">
        <f t="shared" si="16"/>
        <v>160.25037152755903</v>
      </c>
      <c r="L101" s="30">
        <f t="shared" si="12"/>
        <v>6.1868218875148129</v>
      </c>
      <c r="M101" s="30">
        <f t="shared" si="13"/>
        <v>98.94633743548907</v>
      </c>
      <c r="N101" s="30">
        <f t="shared" si="17"/>
        <v>0.93747295708091782</v>
      </c>
      <c r="Y101" s="2">
        <v>93</v>
      </c>
      <c r="Z101" s="2">
        <f t="shared" si="18"/>
        <v>1.6231562043547263</v>
      </c>
      <c r="AA101" s="2">
        <f t="shared" si="14"/>
        <v>61.750781982553967</v>
      </c>
      <c r="AB101" s="3">
        <f t="shared" si="15"/>
        <v>61.955778141904894</v>
      </c>
      <c r="AC101" s="15"/>
    </row>
    <row r="102" spans="5:29" ht="17.399999999999999" x14ac:dyDescent="0.3">
      <c r="E102" s="14">
        <v>5500.0126950000003</v>
      </c>
      <c r="F102" s="14">
        <v>2.0092669999999999</v>
      </c>
      <c r="G102" s="14">
        <v>65.980017000000004</v>
      </c>
      <c r="H102" s="14">
        <v>-2.0074000000022352E-2</v>
      </c>
      <c r="J102" s="30">
        <f t="shared" si="11"/>
        <v>78.216237472440895</v>
      </c>
      <c r="K102" s="30">
        <f t="shared" si="16"/>
        <v>140.24370552755903</v>
      </c>
      <c r="L102" s="30">
        <f t="shared" si="12"/>
        <v>48.444587428911078</v>
      </c>
      <c r="M102" s="30">
        <f t="shared" si="13"/>
        <v>92.746015413397927</v>
      </c>
      <c r="N102" s="30">
        <f t="shared" si="17"/>
        <v>0.47766394908742504</v>
      </c>
      <c r="Y102" s="2">
        <v>94</v>
      </c>
      <c r="Z102" s="2">
        <f t="shared" si="18"/>
        <v>1.6406094968746698</v>
      </c>
      <c r="AA102" s="2">
        <f t="shared" si="14"/>
        <v>62.611378984188946</v>
      </c>
      <c r="AB102" s="3">
        <f t="shared" si="15"/>
        <v>62.816127994023468</v>
      </c>
      <c r="AC102" s="15"/>
    </row>
    <row r="103" spans="5:29" ht="17.399999999999999" x14ac:dyDescent="0.3">
      <c r="E103" s="14">
        <v>5499.9555659999996</v>
      </c>
      <c r="F103" s="14">
        <v>3.9743390000000001</v>
      </c>
      <c r="G103" s="14">
        <v>62.980017000000004</v>
      </c>
      <c r="H103" s="14">
        <v>-2.0074000000022352E-2</v>
      </c>
      <c r="J103" s="30">
        <f t="shared" si="11"/>
        <v>75.216237472440895</v>
      </c>
      <c r="K103" s="30">
        <f t="shared" si="16"/>
        <v>140.24370552755903</v>
      </c>
      <c r="L103" s="30">
        <f t="shared" si="12"/>
        <v>45.66155256661331</v>
      </c>
      <c r="M103" s="30">
        <f t="shared" si="13"/>
        <v>92.746015413397927</v>
      </c>
      <c r="N103" s="30">
        <f t="shared" si="17"/>
        <v>0.50767100491503037</v>
      </c>
      <c r="Y103" s="2">
        <v>95</v>
      </c>
      <c r="Z103" s="2">
        <f t="shared" si="18"/>
        <v>1.6580627893946132</v>
      </c>
      <c r="AA103" s="2">
        <f t="shared" si="14"/>
        <v>63.465478785707312</v>
      </c>
      <c r="AB103" s="3">
        <f t="shared" si="15"/>
        <v>63.669910310607079</v>
      </c>
      <c r="AC103" s="15"/>
    </row>
    <row r="104" spans="5:29" ht="17.399999999999999" x14ac:dyDescent="0.3">
      <c r="E104" s="14">
        <v>5500.091797</v>
      </c>
      <c r="F104" s="14">
        <v>5.9885869999999999</v>
      </c>
      <c r="G104" s="14">
        <v>62.090010000000007</v>
      </c>
      <c r="H104" s="14">
        <v>-2.0074000000022352E-2</v>
      </c>
      <c r="J104" s="30">
        <f t="shared" ref="J104:J135" si="19">($R$9+G104)</f>
        <v>74.326230472440898</v>
      </c>
      <c r="K104" s="30">
        <f t="shared" si="16"/>
        <v>140.24370552755903</v>
      </c>
      <c r="L104" s="30">
        <f t="shared" ref="L104:L135" si="20">$C$9*(SQRT((1+(1/$C$12))^2-($C$13/$C$12)^2)-COS(J104*PI()/180)-(1/$C$12)*SQRT(1-($C$12*SIN(J104*PI()/180)-$C$13)^2))</f>
        <v>44.834133274860889</v>
      </c>
      <c r="M104" s="30">
        <f t="shared" ref="M104:M135" si="21">$C$9*(SQRT((1+(1/$C$12))^2-($C$13/$C$12)^2)-COS(K104*PI()/180)-(1/$C$12)*SQRT(1-($C$12*SIN(K104*PI()/180)-$C$13)^2))</f>
        <v>92.746015413397927</v>
      </c>
      <c r="N104" s="30">
        <f t="shared" si="17"/>
        <v>0.51659235089484801</v>
      </c>
      <c r="Y104" s="2">
        <v>96</v>
      </c>
      <c r="Z104" s="2">
        <f t="shared" si="18"/>
        <v>1.6755160819145563</v>
      </c>
      <c r="AA104" s="2">
        <f t="shared" si="14"/>
        <v>64.312846764008555</v>
      </c>
      <c r="AB104" s="3">
        <f t="shared" si="15"/>
        <v>64.516890676718006</v>
      </c>
      <c r="AC104" s="15"/>
    </row>
    <row r="105" spans="5:29" ht="17.399999999999999" x14ac:dyDescent="0.3">
      <c r="E105" s="14">
        <v>5499.9375</v>
      </c>
      <c r="F105" s="14">
        <v>8.1134920000000008</v>
      </c>
      <c r="G105" s="14">
        <v>51.75668300000001</v>
      </c>
      <c r="H105" s="14">
        <v>0.31992599999995264</v>
      </c>
      <c r="J105" s="30">
        <f t="shared" si="19"/>
        <v>63.992903472440901</v>
      </c>
      <c r="K105" s="30">
        <f t="shared" si="16"/>
        <v>140.583705527559</v>
      </c>
      <c r="L105" s="30">
        <f t="shared" si="20"/>
        <v>35.270122011709603</v>
      </c>
      <c r="M105" s="30">
        <f t="shared" si="21"/>
        <v>92.886735795223558</v>
      </c>
      <c r="N105" s="30">
        <f t="shared" si="17"/>
        <v>0.62028892812569625</v>
      </c>
      <c r="Y105" s="2">
        <v>97</v>
      </c>
      <c r="Z105" s="2">
        <f t="shared" si="18"/>
        <v>1.6929693744344996</v>
      </c>
      <c r="AA105" s="2">
        <f t="shared" si="14"/>
        <v>65.153255929265413</v>
      </c>
      <c r="AB105" s="3">
        <f t="shared" si="15"/>
        <v>65.35684235597347</v>
      </c>
      <c r="AC105" s="15"/>
    </row>
    <row r="106" spans="5:29" ht="17.399999999999999" x14ac:dyDescent="0.3">
      <c r="E106" s="14">
        <v>5500.1860349999997</v>
      </c>
      <c r="F106" s="14">
        <v>10.002449</v>
      </c>
      <c r="G106" s="14">
        <v>26.970013999999992</v>
      </c>
      <c r="H106" s="14">
        <v>15.69659299999995</v>
      </c>
      <c r="J106" s="30">
        <f t="shared" si="19"/>
        <v>39.206234472440883</v>
      </c>
      <c r="K106" s="30">
        <f t="shared" si="16"/>
        <v>155.960372527559</v>
      </c>
      <c r="L106" s="30">
        <f t="shared" si="20"/>
        <v>14.710613349508787</v>
      </c>
      <c r="M106" s="30">
        <f t="shared" si="21"/>
        <v>97.970426611824394</v>
      </c>
      <c r="N106" s="30">
        <f t="shared" si="17"/>
        <v>0.8498463887700034</v>
      </c>
      <c r="Y106" s="2">
        <v>98</v>
      </c>
      <c r="Z106" s="2">
        <f t="shared" si="18"/>
        <v>1.7104226669544429</v>
      </c>
      <c r="AA106" s="2">
        <f t="shared" si="14"/>
        <v>65.986486938295059</v>
      </c>
      <c r="AB106" s="3">
        <f t="shared" si="15"/>
        <v>66.18954630333765</v>
      </c>
      <c r="AC106" s="15"/>
    </row>
    <row r="107" spans="5:29" ht="17.399999999999999" x14ac:dyDescent="0.3">
      <c r="E107" s="14">
        <v>5999.7744140000004</v>
      </c>
      <c r="F107" s="14">
        <v>1.9481850000000001</v>
      </c>
      <c r="G107" s="14">
        <v>49.98000900000001</v>
      </c>
      <c r="H107" s="14">
        <v>-2.0074000000022352E-2</v>
      </c>
      <c r="J107" s="30">
        <f t="shared" si="19"/>
        <v>62.216229472440901</v>
      </c>
      <c r="K107" s="30">
        <f t="shared" si="16"/>
        <v>140.24370552755903</v>
      </c>
      <c r="L107" s="30">
        <f t="shared" si="20"/>
        <v>33.651660451255061</v>
      </c>
      <c r="M107" s="30">
        <f t="shared" si="21"/>
        <v>92.746015413397927</v>
      </c>
      <c r="N107" s="30">
        <f t="shared" si="17"/>
        <v>0.63716327541124962</v>
      </c>
      <c r="Y107" s="2">
        <v>99</v>
      </c>
      <c r="Z107" s="2">
        <f t="shared" si="18"/>
        <v>1.7278759594743864</v>
      </c>
      <c r="AA107" s="2">
        <f t="shared" si="14"/>
        <v>66.812328095886514</v>
      </c>
      <c r="AB107" s="3">
        <f t="shared" si="15"/>
        <v>67.014791165772181</v>
      </c>
      <c r="AC107" s="15"/>
    </row>
    <row r="108" spans="5:29" ht="17.399999999999999" x14ac:dyDescent="0.3">
      <c r="E108" s="14">
        <v>5999.9287109999996</v>
      </c>
      <c r="F108" s="14">
        <v>3.9909919999999999</v>
      </c>
      <c r="G108" s="14">
        <v>66.853344000000007</v>
      </c>
      <c r="H108" s="14">
        <v>-2.0074000000022352E-2</v>
      </c>
      <c r="J108" s="30">
        <f t="shared" si="19"/>
        <v>79.089564472440898</v>
      </c>
      <c r="K108" s="30">
        <f t="shared" si="16"/>
        <v>140.24370552755903</v>
      </c>
      <c r="L108" s="30">
        <f t="shared" si="20"/>
        <v>49.252063565525965</v>
      </c>
      <c r="M108" s="30">
        <f t="shared" si="21"/>
        <v>92.746015413397927</v>
      </c>
      <c r="N108" s="30">
        <f t="shared" si="17"/>
        <v>0.46895763288596115</v>
      </c>
      <c r="Y108" s="2">
        <v>100</v>
      </c>
      <c r="Z108" s="2">
        <f t="shared" si="18"/>
        <v>1.7453292519943295</v>
      </c>
      <c r="AA108" s="2">
        <f t="shared" si="14"/>
        <v>67.630575344293959</v>
      </c>
      <c r="AB108" s="3">
        <f t="shared" si="15"/>
        <v>67.832373270956595</v>
      </c>
      <c r="AC108" s="15"/>
    </row>
    <row r="109" spans="5:29" ht="17.399999999999999" x14ac:dyDescent="0.3">
      <c r="E109" s="14">
        <v>6000.1679690000001</v>
      </c>
      <c r="F109" s="14">
        <v>6.0377010000000002</v>
      </c>
      <c r="G109" s="14">
        <v>63.850017000000008</v>
      </c>
      <c r="H109" s="14">
        <v>-2.0074000000022352E-2</v>
      </c>
      <c r="J109" s="30">
        <f t="shared" si="19"/>
        <v>76.086237472440899</v>
      </c>
      <c r="K109" s="30">
        <f t="shared" si="16"/>
        <v>140.24370552755903</v>
      </c>
      <c r="L109" s="30">
        <f t="shared" si="20"/>
        <v>46.469779787244015</v>
      </c>
      <c r="M109" s="30">
        <f t="shared" si="21"/>
        <v>92.746015413397927</v>
      </c>
      <c r="N109" s="30">
        <f t="shared" si="17"/>
        <v>0.49895659042478857</v>
      </c>
      <c r="Y109" s="2">
        <v>101</v>
      </c>
      <c r="Z109" s="2">
        <f t="shared" si="18"/>
        <v>1.7627825445142729</v>
      </c>
      <c r="AA109" s="2">
        <f t="shared" si="14"/>
        <v>68.4410322411359</v>
      </c>
      <c r="AB109" s="3">
        <f t="shared" si="15"/>
        <v>68.642096604323129</v>
      </c>
      <c r="AC109" s="15"/>
    </row>
    <row r="110" spans="5:29" ht="17.399999999999999" x14ac:dyDescent="0.3">
      <c r="E110" s="14">
        <v>6000.0522460000002</v>
      </c>
      <c r="F110" s="14">
        <v>7.9241479999999997</v>
      </c>
      <c r="G110" s="14">
        <v>39.24001100000001</v>
      </c>
      <c r="H110" s="14">
        <v>9.0966179999999781</v>
      </c>
      <c r="J110" s="30">
        <f t="shared" si="19"/>
        <v>51.476231472440901</v>
      </c>
      <c r="K110" s="30">
        <f t="shared" si="16"/>
        <v>149.36039752755903</v>
      </c>
      <c r="L110" s="30">
        <f t="shared" si="20"/>
        <v>24.234583140706114</v>
      </c>
      <c r="M110" s="30">
        <f t="shared" si="21"/>
        <v>96.094005425723111</v>
      </c>
      <c r="N110" s="30">
        <f t="shared" si="17"/>
        <v>0.7478033823926874</v>
      </c>
      <c r="Y110" s="2">
        <v>102</v>
      </c>
      <c r="Z110" s="2">
        <f t="shared" si="18"/>
        <v>1.780235837034216</v>
      </c>
      <c r="AA110" s="2">
        <f t="shared" si="14"/>
        <v>69.243509925971765</v>
      </c>
      <c r="AB110" s="3">
        <f t="shared" si="15"/>
        <v>69.443772774681392</v>
      </c>
      <c r="AC110" s="15"/>
    </row>
    <row r="111" spans="5:29" ht="17.399999999999999" x14ac:dyDescent="0.3">
      <c r="E111" s="14">
        <v>1299.8363039999999</v>
      </c>
      <c r="F111" s="14">
        <v>1.022527</v>
      </c>
      <c r="G111" s="14">
        <v>42.986684000000011</v>
      </c>
      <c r="H111" s="14">
        <v>7.0432889999999588</v>
      </c>
      <c r="J111" s="30">
        <f t="shared" si="19"/>
        <v>55.222904472440902</v>
      </c>
      <c r="K111" s="30">
        <f t="shared" si="16"/>
        <v>147.30706852755901</v>
      </c>
      <c r="L111" s="30">
        <f t="shared" si="20"/>
        <v>27.432851183248506</v>
      </c>
      <c r="M111" s="30">
        <f t="shared" si="21"/>
        <v>95.416815953980574</v>
      </c>
      <c r="N111" s="30">
        <f t="shared" si="17"/>
        <v>0.71249458589689962</v>
      </c>
      <c r="Y111" s="2">
        <v>103</v>
      </c>
      <c r="Z111" s="2">
        <f t="shared" si="18"/>
        <v>1.7976891295541593</v>
      </c>
      <c r="AA111" s="2">
        <f t="shared" si="14"/>
        <v>70.037827075856782</v>
      </c>
      <c r="AB111" s="3">
        <f t="shared" si="15"/>
        <v>70.237220968738114</v>
      </c>
      <c r="AC111" s="15"/>
    </row>
    <row r="112" spans="5:29" ht="17.399999999999999" x14ac:dyDescent="0.3">
      <c r="E112" s="14">
        <v>1299.913452</v>
      </c>
      <c r="F112" s="14">
        <v>1.4567349999999999</v>
      </c>
      <c r="G112" s="14">
        <v>42.990017000000009</v>
      </c>
      <c r="H112" s="14">
        <v>7.0099559999999883</v>
      </c>
      <c r="J112" s="30">
        <f t="shared" si="19"/>
        <v>55.2262374724409</v>
      </c>
      <c r="K112" s="30">
        <f t="shared" si="16"/>
        <v>147.27373552755904</v>
      </c>
      <c r="L112" s="30">
        <f t="shared" si="20"/>
        <v>27.435743650800816</v>
      </c>
      <c r="M112" s="30">
        <f t="shared" si="21"/>
        <v>95.405455267481727</v>
      </c>
      <c r="N112" s="30">
        <f t="shared" si="17"/>
        <v>0.71243003270744731</v>
      </c>
      <c r="Y112" s="2">
        <v>104</v>
      </c>
      <c r="Z112" s="2">
        <f t="shared" si="18"/>
        <v>1.8151424220741028</v>
      </c>
      <c r="AA112" s="2">
        <f t="shared" si="14"/>
        <v>70.823809850203389</v>
      </c>
      <c r="AB112" s="3">
        <f t="shared" si="15"/>
        <v>71.022267894844916</v>
      </c>
      <c r="AC112" s="15"/>
    </row>
    <row r="113" spans="5:29" ht="17.399999999999999" x14ac:dyDescent="0.3">
      <c r="E113" s="14">
        <v>1299.918457</v>
      </c>
      <c r="F113" s="14">
        <v>2.0455640000000002</v>
      </c>
      <c r="G113" s="14">
        <v>43.013350000000003</v>
      </c>
      <c r="H113" s="14">
        <v>7.0166229999999814</v>
      </c>
      <c r="J113" s="30">
        <f t="shared" si="19"/>
        <v>55.249570472440894</v>
      </c>
      <c r="K113" s="30">
        <f t="shared" si="16"/>
        <v>147.28040252755903</v>
      </c>
      <c r="L113" s="30">
        <f t="shared" si="20"/>
        <v>27.455994857935639</v>
      </c>
      <c r="M113" s="30">
        <f t="shared" si="21"/>
        <v>95.407728481294754</v>
      </c>
      <c r="N113" s="30">
        <f t="shared" si="17"/>
        <v>0.71222462482880988</v>
      </c>
      <c r="Y113" s="2">
        <v>105</v>
      </c>
      <c r="Z113" s="2">
        <f t="shared" si="18"/>
        <v>1.8325957145940461</v>
      </c>
      <c r="AA113" s="2">
        <f t="shared" si="14"/>
        <v>71.601291825302482</v>
      </c>
      <c r="AB113" s="3">
        <f t="shared" si="15"/>
        <v>71.798747716332613</v>
      </c>
      <c r="AC113" s="15"/>
    </row>
    <row r="114" spans="5:29" ht="17.399999999999999" x14ac:dyDescent="0.3">
      <c r="E114" s="14">
        <v>1300.086548</v>
      </c>
      <c r="F114" s="14">
        <v>2.5036529999999999</v>
      </c>
      <c r="G114" s="14">
        <v>59.09668400000001</v>
      </c>
      <c r="H114" s="14">
        <v>53.386591999999951</v>
      </c>
      <c r="J114" s="30">
        <f t="shared" si="19"/>
        <v>71.332904472440902</v>
      </c>
      <c r="K114" s="30">
        <f t="shared" si="16"/>
        <v>180</v>
      </c>
      <c r="L114" s="30">
        <f t="shared" si="20"/>
        <v>42.050189271834</v>
      </c>
      <c r="M114" s="30">
        <f t="shared" si="21"/>
        <v>101.00027695835206</v>
      </c>
      <c r="N114" s="30">
        <f t="shared" si="17"/>
        <v>0.58366263402254237</v>
      </c>
      <c r="Y114" s="2">
        <v>106</v>
      </c>
      <c r="Z114" s="2">
        <f t="shared" si="18"/>
        <v>1.8500490071139892</v>
      </c>
      <c r="AA114" s="2">
        <f t="shared" si="14"/>
        <v>72.370113918881941</v>
      </c>
      <c r="AB114" s="3">
        <f t="shared" si="15"/>
        <v>72.566501974814884</v>
      </c>
      <c r="AC114" s="15"/>
    </row>
    <row r="115" spans="5:29" ht="17.399999999999999" x14ac:dyDescent="0.3">
      <c r="E115" s="14">
        <v>1299.9350589999999</v>
      </c>
      <c r="F115" s="14">
        <v>2.9419400000000002</v>
      </c>
      <c r="G115" s="14">
        <v>59.693350000000009</v>
      </c>
      <c r="H115" s="14">
        <v>53.326593000000003</v>
      </c>
      <c r="J115" s="30">
        <f t="shared" si="19"/>
        <v>71.929570472440901</v>
      </c>
      <c r="K115" s="30">
        <f t="shared" si="16"/>
        <v>180</v>
      </c>
      <c r="L115" s="30">
        <f t="shared" si="20"/>
        <v>42.604965132412801</v>
      </c>
      <c r="M115" s="30">
        <f t="shared" si="21"/>
        <v>101.00027695835206</v>
      </c>
      <c r="N115" s="30">
        <f t="shared" si="17"/>
        <v>0.5781698187819706</v>
      </c>
      <c r="Y115" s="2">
        <v>107</v>
      </c>
      <c r="Z115" s="2">
        <f t="shared" si="18"/>
        <v>1.8675022996339325</v>
      </c>
      <c r="AA115" s="2">
        <f t="shared" si="14"/>
        <v>73.130124305101191</v>
      </c>
      <c r="AB115" s="3">
        <f t="shared" si="15"/>
        <v>73.325379503865165</v>
      </c>
      <c r="AC115" s="15"/>
    </row>
    <row r="116" spans="5:29" ht="17.399999999999999" x14ac:dyDescent="0.3">
      <c r="E116" s="14">
        <v>1299.522217</v>
      </c>
      <c r="F116" s="14">
        <v>3.9195509999999998</v>
      </c>
      <c r="G116" s="14">
        <v>57.13334900000001</v>
      </c>
      <c r="H116" s="14">
        <v>54.119925999999964</v>
      </c>
      <c r="J116" s="30">
        <f t="shared" si="19"/>
        <v>69.369569472440901</v>
      </c>
      <c r="K116" s="30">
        <f t="shared" si="16"/>
        <v>180</v>
      </c>
      <c r="L116" s="30">
        <f t="shared" si="20"/>
        <v>40.226801628223257</v>
      </c>
      <c r="M116" s="30">
        <f t="shared" si="21"/>
        <v>101.00027695835206</v>
      </c>
      <c r="N116" s="30">
        <f t="shared" si="17"/>
        <v>0.60171592752353575</v>
      </c>
      <c r="Y116" s="2">
        <v>108</v>
      </c>
      <c r="Z116" s="2">
        <f t="shared" si="18"/>
        <v>1.8849555921538759</v>
      </c>
      <c r="AA116" s="2">
        <f t="shared" si="14"/>
        <v>73.881178320398945</v>
      </c>
      <c r="AB116" s="3">
        <f t="shared" si="15"/>
        <v>74.075236333490494</v>
      </c>
      <c r="AC116" s="15"/>
    </row>
    <row r="117" spans="5:29" ht="17.399999999999999" x14ac:dyDescent="0.3">
      <c r="E117" s="14">
        <v>1300.3579099999999</v>
      </c>
      <c r="F117" s="14">
        <v>5.0294730000000003</v>
      </c>
      <c r="G117" s="14">
        <v>58.470017000000013</v>
      </c>
      <c r="H117" s="14">
        <v>51.049955999999952</v>
      </c>
      <c r="J117" s="30">
        <f t="shared" si="19"/>
        <v>70.706237472440904</v>
      </c>
      <c r="K117" s="30">
        <f t="shared" si="16"/>
        <v>180</v>
      </c>
      <c r="L117" s="30">
        <f t="shared" si="20"/>
        <v>41.467775049759787</v>
      </c>
      <c r="M117" s="30">
        <f t="shared" si="21"/>
        <v>101.00027695835206</v>
      </c>
      <c r="N117" s="30">
        <f t="shared" si="17"/>
        <v>0.58942909565625035</v>
      </c>
      <c r="Y117" s="2">
        <v>109</v>
      </c>
      <c r="Z117" s="2">
        <f t="shared" si="18"/>
        <v>1.902408884673819</v>
      </c>
      <c r="AA117" s="2">
        <f t="shared" si="14"/>
        <v>74.623138360629852</v>
      </c>
      <c r="AB117" s="3">
        <f t="shared" si="15"/>
        <v>74.815935585843249</v>
      </c>
      <c r="AC117" s="15"/>
    </row>
    <row r="118" spans="5:29" ht="17.399999999999999" x14ac:dyDescent="0.3">
      <c r="E118" s="14">
        <v>1299.8466800000001</v>
      </c>
      <c r="F118" s="14">
        <v>5.9484149999999998</v>
      </c>
      <c r="G118" s="14">
        <v>56.960017000000008</v>
      </c>
      <c r="H118" s="14">
        <v>45.84328499999998</v>
      </c>
      <c r="J118" s="30">
        <f t="shared" si="19"/>
        <v>69.196237472440899</v>
      </c>
      <c r="K118" s="30">
        <f t="shared" si="16"/>
        <v>180</v>
      </c>
      <c r="L118" s="30">
        <f t="shared" si="20"/>
        <v>40.06604462685651</v>
      </c>
      <c r="M118" s="30">
        <f t="shared" si="21"/>
        <v>101.00027695835206</v>
      </c>
      <c r="N118" s="30">
        <f t="shared" si="17"/>
        <v>0.60330757663785484</v>
      </c>
      <c r="Y118" s="2">
        <v>110</v>
      </c>
      <c r="Z118" s="2">
        <f t="shared" si="18"/>
        <v>1.9198621771937625</v>
      </c>
      <c r="AA118" s="2">
        <f t="shared" si="14"/>
        <v>75.355873769939663</v>
      </c>
      <c r="AB118" s="3">
        <f t="shared" si="15"/>
        <v>75.547347362626297</v>
      </c>
      <c r="AC118" s="15"/>
    </row>
    <row r="119" spans="5:29" ht="17.399999999999999" x14ac:dyDescent="0.3">
      <c r="E119" s="14">
        <v>999.89233400000001</v>
      </c>
      <c r="F119" s="14">
        <v>1.446777</v>
      </c>
      <c r="G119" s="14">
        <v>35.836683000000008</v>
      </c>
      <c r="H119" s="14">
        <v>7.9799559999999587</v>
      </c>
      <c r="J119" s="30">
        <f t="shared" si="19"/>
        <v>48.072903472440899</v>
      </c>
      <c r="K119" s="30">
        <f t="shared" si="16"/>
        <v>148.24373552755901</v>
      </c>
      <c r="L119" s="30">
        <f t="shared" si="20"/>
        <v>21.433097899816179</v>
      </c>
      <c r="M119" s="30">
        <f t="shared" si="21"/>
        <v>95.731252048788889</v>
      </c>
      <c r="N119" s="30">
        <f t="shared" si="17"/>
        <v>0.77611179796444196</v>
      </c>
      <c r="Y119" s="2">
        <v>111</v>
      </c>
      <c r="Z119" s="2">
        <f t="shared" si="18"/>
        <v>1.9373154697137058</v>
      </c>
      <c r="AA119" s="2">
        <f t="shared" si="14"/>
        <v>76.079260721840043</v>
      </c>
      <c r="AB119" s="3">
        <f t="shared" si="15"/>
        <v>76.269348624659671</v>
      </c>
      <c r="AC119" s="15"/>
    </row>
    <row r="120" spans="5:29" ht="17.399999999999999" x14ac:dyDescent="0.3">
      <c r="E120" s="14">
        <v>1000.229858</v>
      </c>
      <c r="F120" s="14">
        <v>1.980259</v>
      </c>
      <c r="G120" s="14">
        <v>35.700015000000008</v>
      </c>
      <c r="H120" s="14">
        <v>7.9799559999999587</v>
      </c>
      <c r="J120" s="30">
        <f t="shared" si="19"/>
        <v>47.936235472440899</v>
      </c>
      <c r="K120" s="30">
        <f t="shared" si="16"/>
        <v>148.24373552755901</v>
      </c>
      <c r="L120" s="30">
        <f t="shared" si="20"/>
        <v>21.322891652288902</v>
      </c>
      <c r="M120" s="30">
        <f t="shared" si="21"/>
        <v>95.731252048788889</v>
      </c>
      <c r="N120" s="30">
        <f t="shared" si="17"/>
        <v>0.77726300245794544</v>
      </c>
      <c r="Y120" s="2">
        <v>112</v>
      </c>
      <c r="Z120" s="2">
        <f t="shared" si="18"/>
        <v>1.9547687622336491</v>
      </c>
      <c r="AA120" s="2">
        <f t="shared" si="14"/>
        <v>76.793182092956897</v>
      </c>
      <c r="AB120" s="3">
        <f t="shared" si="15"/>
        <v>76.981823064087564</v>
      </c>
      <c r="AC120" s="15"/>
    </row>
    <row r="121" spans="5:29" ht="17.399999999999999" x14ac:dyDescent="0.3">
      <c r="E121" s="14">
        <v>999.71026600000005</v>
      </c>
      <c r="F121" s="14">
        <v>2.4762189999999999</v>
      </c>
      <c r="G121" s="14">
        <v>52.280017000000001</v>
      </c>
      <c r="H121" s="14">
        <v>32.456614999999999</v>
      </c>
      <c r="J121" s="30">
        <f t="shared" si="19"/>
        <v>64.516237472440892</v>
      </c>
      <c r="K121" s="30">
        <f t="shared" si="16"/>
        <v>172.72039452755905</v>
      </c>
      <c r="L121" s="30">
        <f t="shared" si="20"/>
        <v>35.74908081068159</v>
      </c>
      <c r="M121" s="30">
        <f t="shared" si="21"/>
        <v>100.70642361046679</v>
      </c>
      <c r="N121" s="30">
        <f t="shared" si="17"/>
        <v>0.6450168764908254</v>
      </c>
      <c r="Y121" s="2">
        <v>113</v>
      </c>
      <c r="Z121" s="2">
        <f t="shared" si="18"/>
        <v>1.9722220547535922</v>
      </c>
      <c r="AA121" s="2">
        <f t="shared" si="14"/>
        <v>77.497527329931557</v>
      </c>
      <c r="AB121" s="3">
        <f t="shared" si="15"/>
        <v>77.684660969712027</v>
      </c>
      <c r="AC121" s="15"/>
    </row>
    <row r="122" spans="5:29" ht="17.399999999999999" x14ac:dyDescent="0.3">
      <c r="E122" s="14">
        <v>1000.145752</v>
      </c>
      <c r="F122" s="14">
        <v>2.9315880000000001</v>
      </c>
      <c r="G122" s="14">
        <v>52.433350000000004</v>
      </c>
      <c r="H122" s="14">
        <v>32.589949999999988</v>
      </c>
      <c r="J122" s="30">
        <f t="shared" si="19"/>
        <v>64.669570472440896</v>
      </c>
      <c r="K122" s="30">
        <f t="shared" si="16"/>
        <v>172.85372952755904</v>
      </c>
      <c r="L122" s="30">
        <f t="shared" si="20"/>
        <v>35.889587246185073</v>
      </c>
      <c r="M122" s="30">
        <f t="shared" si="21"/>
        <v>100.71665117640019</v>
      </c>
      <c r="N122" s="30">
        <f t="shared" si="17"/>
        <v>0.64365785769300199</v>
      </c>
      <c r="Y122" s="2">
        <v>114</v>
      </c>
      <c r="Z122" s="2">
        <f t="shared" si="18"/>
        <v>1.9896753472735356</v>
      </c>
      <c r="AA122" s="2">
        <f t="shared" si="14"/>
        <v>78.192192309961001</v>
      </c>
      <c r="AB122" s="3">
        <f t="shared" si="15"/>
        <v>78.377759085945215</v>
      </c>
      <c r="AC122" s="15"/>
    </row>
    <row r="123" spans="5:29" ht="17.399999999999999" x14ac:dyDescent="0.3">
      <c r="E123" s="14">
        <v>1000.067749</v>
      </c>
      <c r="F123" s="14">
        <v>4.0237020000000001</v>
      </c>
      <c r="G123" s="14">
        <v>52.440017000000012</v>
      </c>
      <c r="H123" s="14">
        <v>31.443274999999971</v>
      </c>
      <c r="J123" s="30">
        <f t="shared" si="19"/>
        <v>64.676237472440903</v>
      </c>
      <c r="K123" s="30">
        <f t="shared" si="16"/>
        <v>171.70705452755902</v>
      </c>
      <c r="L123" s="30">
        <f t="shared" si="20"/>
        <v>35.895698291519409</v>
      </c>
      <c r="M123" s="30">
        <f t="shared" si="21"/>
        <v>100.6227768767675</v>
      </c>
      <c r="N123" s="30">
        <f t="shared" si="17"/>
        <v>0.64326468215560384</v>
      </c>
      <c r="Y123" s="2">
        <v>115</v>
      </c>
      <c r="Z123" s="2">
        <f t="shared" si="18"/>
        <v>2.0071286397934789</v>
      </c>
      <c r="AA123" s="2">
        <f t="shared" si="14"/>
        <v>78.87707919546682</v>
      </c>
      <c r="AB123" s="3">
        <f t="shared" si="15"/>
        <v>79.061020465875899</v>
      </c>
      <c r="AC123" s="15"/>
    </row>
    <row r="124" spans="5:29" ht="17.399999999999999" x14ac:dyDescent="0.3">
      <c r="E124" s="14">
        <v>999.89733899999999</v>
      </c>
      <c r="F124" s="14">
        <v>5.0311640000000004</v>
      </c>
      <c r="G124" s="14">
        <v>52.503350000000012</v>
      </c>
      <c r="H124" s="14">
        <v>29.029929999999979</v>
      </c>
      <c r="J124" s="30">
        <f t="shared" si="19"/>
        <v>64.739570472440903</v>
      </c>
      <c r="K124" s="30">
        <f t="shared" si="16"/>
        <v>169.29370952755903</v>
      </c>
      <c r="L124" s="30">
        <f t="shared" si="20"/>
        <v>35.953757226074451</v>
      </c>
      <c r="M124" s="30">
        <f t="shared" si="21"/>
        <v>100.38140829623607</v>
      </c>
      <c r="N124" s="30">
        <f t="shared" si="17"/>
        <v>0.64182852346550923</v>
      </c>
      <c r="Y124" s="2">
        <v>116</v>
      </c>
      <c r="Z124" s="2">
        <f t="shared" si="18"/>
        <v>2.0245819323134224</v>
      </c>
      <c r="AA124" s="2">
        <f t="shared" si="14"/>
        <v>79.552096283384202</v>
      </c>
      <c r="AB124" s="3">
        <f t="shared" si="15"/>
        <v>79.734354318947283</v>
      </c>
      <c r="AC124" s="15"/>
    </row>
    <row r="125" spans="5:29" ht="17.399999999999999" x14ac:dyDescent="0.3">
      <c r="E125" s="14">
        <v>2500.0747070000002</v>
      </c>
      <c r="F125" s="14">
        <v>1.5299290000000001</v>
      </c>
      <c r="G125" s="14">
        <v>65.310017000000002</v>
      </c>
      <c r="H125" s="14">
        <v>43.979925999999978</v>
      </c>
      <c r="J125" s="30">
        <f t="shared" si="19"/>
        <v>77.546237472440893</v>
      </c>
      <c r="K125" s="30">
        <f t="shared" si="16"/>
        <v>180</v>
      </c>
      <c r="L125" s="30">
        <f t="shared" si="20"/>
        <v>47.824143919377335</v>
      </c>
      <c r="M125" s="30">
        <f t="shared" si="21"/>
        <v>101.00027695835206</v>
      </c>
      <c r="N125" s="30">
        <f t="shared" si="17"/>
        <v>0.52649492298820277</v>
      </c>
      <c r="Y125" s="2">
        <v>117</v>
      </c>
      <c r="Z125" s="2">
        <f t="shared" si="18"/>
        <v>2.0420352248333655</v>
      </c>
      <c r="AA125" s="2">
        <f t="shared" si="14"/>
        <v>80.217157849560024</v>
      </c>
      <c r="AB125" s="3">
        <f t="shared" si="15"/>
        <v>80.397675853741518</v>
      </c>
      <c r="AC125" s="15"/>
    </row>
    <row r="126" spans="5:29" ht="17.399999999999999" x14ac:dyDescent="0.3">
      <c r="E126" s="14">
        <v>2500.1909179999998</v>
      </c>
      <c r="F126" s="14">
        <v>2.0008880000000002</v>
      </c>
      <c r="G126" s="14">
        <v>62.886683000000005</v>
      </c>
      <c r="H126" s="14">
        <v>52.76660099999998</v>
      </c>
      <c r="J126" s="30">
        <f t="shared" si="19"/>
        <v>75.122903472440896</v>
      </c>
      <c r="K126" s="30">
        <f t="shared" si="16"/>
        <v>180</v>
      </c>
      <c r="L126" s="30">
        <f t="shared" si="20"/>
        <v>45.574806490181132</v>
      </c>
      <c r="M126" s="30">
        <f t="shared" si="21"/>
        <v>101.00027695835206</v>
      </c>
      <c r="N126" s="30">
        <f t="shared" si="17"/>
        <v>0.54876552953439806</v>
      </c>
      <c r="Y126" s="2">
        <v>118</v>
      </c>
      <c r="Z126" s="2">
        <f t="shared" si="18"/>
        <v>2.0594885173533086</v>
      </c>
      <c r="AA126" s="2">
        <f t="shared" si="14"/>
        <v>80.872183988749441</v>
      </c>
      <c r="AB126" s="3">
        <f t="shared" si="15"/>
        <v>81.050906116364956</v>
      </c>
      <c r="AC126" s="15"/>
    </row>
    <row r="127" spans="5:29" ht="17.399999999999999" x14ac:dyDescent="0.3">
      <c r="E127" s="14">
        <v>2500.0061040000001</v>
      </c>
      <c r="F127" s="14">
        <v>4.005172</v>
      </c>
      <c r="G127" s="14">
        <v>55.973343</v>
      </c>
      <c r="H127" s="14">
        <v>46.979955999999959</v>
      </c>
      <c r="J127" s="30">
        <f t="shared" si="19"/>
        <v>68.209563472440891</v>
      </c>
      <c r="K127" s="30">
        <f t="shared" si="16"/>
        <v>180</v>
      </c>
      <c r="L127" s="30">
        <f t="shared" si="20"/>
        <v>39.151861628983966</v>
      </c>
      <c r="M127" s="30">
        <f t="shared" si="21"/>
        <v>101.00027695835206</v>
      </c>
      <c r="N127" s="30">
        <f t="shared" si="17"/>
        <v>0.61235886862836608</v>
      </c>
      <c r="Y127" s="2">
        <v>119</v>
      </c>
      <c r="Z127" s="2">
        <f t="shared" si="18"/>
        <v>2.0769418098732522</v>
      </c>
      <c r="AA127" s="2">
        <f t="shared" si="14"/>
        <v>81.51710045069224</v>
      </c>
      <c r="AB127" s="3">
        <f t="shared" si="15"/>
        <v>81.693971824921761</v>
      </c>
      <c r="AC127" s="15"/>
    </row>
    <row r="128" spans="5:29" ht="17.399999999999999" x14ac:dyDescent="0.3">
      <c r="E128" s="14">
        <v>2750.2392580000001</v>
      </c>
      <c r="F128" s="14">
        <v>2.0727730000000002</v>
      </c>
      <c r="G128" s="14">
        <v>62.986684000000011</v>
      </c>
      <c r="H128" s="14">
        <v>52.873265000000004</v>
      </c>
      <c r="J128" s="30">
        <f t="shared" si="19"/>
        <v>75.222904472440902</v>
      </c>
      <c r="K128" s="30">
        <f t="shared" si="16"/>
        <v>180</v>
      </c>
      <c r="L128" s="30">
        <f t="shared" si="20"/>
        <v>45.667748725284</v>
      </c>
      <c r="M128" s="30">
        <f t="shared" si="21"/>
        <v>101.00027695835206</v>
      </c>
      <c r="N128" s="30">
        <f t="shared" si="17"/>
        <v>0.54784531190825048</v>
      </c>
      <c r="Y128" s="2">
        <v>120</v>
      </c>
      <c r="Z128" s="2">
        <f t="shared" si="18"/>
        <v>2.0943951023931953</v>
      </c>
      <c r="AA128" s="2">
        <f t="shared" si="14"/>
        <v>82.151838472746903</v>
      </c>
      <c r="AB128" s="3">
        <f t="shared" si="15"/>
        <v>82.326805200558482</v>
      </c>
      <c r="AC128" s="15"/>
    </row>
    <row r="129" spans="5:29" ht="17.399999999999999" x14ac:dyDescent="0.3">
      <c r="E129" s="14">
        <v>2750.0886230000001</v>
      </c>
      <c r="F129" s="14">
        <v>2.553782</v>
      </c>
      <c r="G129" s="14">
        <v>61.98000900000001</v>
      </c>
      <c r="H129" s="14">
        <v>56.979955999999959</v>
      </c>
      <c r="J129" s="30">
        <f t="shared" si="19"/>
        <v>74.216229472440901</v>
      </c>
      <c r="K129" s="30">
        <f t="shared" si="16"/>
        <v>180</v>
      </c>
      <c r="L129" s="30">
        <f t="shared" si="20"/>
        <v>44.731837772694895</v>
      </c>
      <c r="M129" s="30">
        <f t="shared" si="21"/>
        <v>101.00027695835206</v>
      </c>
      <c r="N129" s="30">
        <f t="shared" si="17"/>
        <v>0.55711173157336713</v>
      </c>
      <c r="Y129" s="2">
        <v>121</v>
      </c>
      <c r="Z129" s="2">
        <f t="shared" si="18"/>
        <v>2.1118483949131388</v>
      </c>
      <c r="AA129" s="2">
        <f t="shared" si="14"/>
        <v>82.776334609550929</v>
      </c>
      <c r="AB129" s="3">
        <f t="shared" si="15"/>
        <v>82.949343795552977</v>
      </c>
      <c r="AC129" s="15"/>
    </row>
    <row r="130" spans="5:29" ht="17.399999999999999" x14ac:dyDescent="0.3">
      <c r="E130" s="14">
        <v>3000.2558589999999</v>
      </c>
      <c r="F130" s="14">
        <v>8.9545490000000001</v>
      </c>
      <c r="G130" s="14">
        <v>39.160009000000002</v>
      </c>
      <c r="H130" s="14">
        <v>1.0999259999999822</v>
      </c>
      <c r="J130" s="30">
        <f t="shared" si="19"/>
        <v>51.396229472440893</v>
      </c>
      <c r="K130" s="30">
        <f t="shared" si="16"/>
        <v>141.36370552755903</v>
      </c>
      <c r="L130" s="30">
        <f t="shared" si="20"/>
        <v>24.167528433459811</v>
      </c>
      <c r="M130" s="30">
        <f t="shared" si="21"/>
        <v>93.204908786393531</v>
      </c>
      <c r="N130" s="30">
        <f t="shared" si="17"/>
        <v>0.74070541189148298</v>
      </c>
      <c r="Y130" s="2">
        <v>122</v>
      </c>
      <c r="Z130" s="2">
        <f t="shared" si="18"/>
        <v>2.1293016874330819</v>
      </c>
      <c r="AA130" s="2">
        <f t="shared" si="14"/>
        <v>83.390530560166695</v>
      </c>
      <c r="AB130" s="3">
        <f t="shared" si="15"/>
        <v>83.561530318911849</v>
      </c>
      <c r="AC130" s="15"/>
    </row>
    <row r="131" spans="5:29" ht="17.399999999999999" x14ac:dyDescent="0.3">
      <c r="E131" s="14">
        <v>5999.9462890000004</v>
      </c>
      <c r="F131" s="14">
        <v>9.2300409999999999</v>
      </c>
      <c r="G131" s="14">
        <v>28.286679000000007</v>
      </c>
      <c r="H131" s="14">
        <v>17.666622999999959</v>
      </c>
      <c r="J131" s="30">
        <f t="shared" si="19"/>
        <v>40.522899472440898</v>
      </c>
      <c r="K131" s="30">
        <f t="shared" si="16"/>
        <v>157.93040252755901</v>
      </c>
      <c r="L131" s="30">
        <f t="shared" si="20"/>
        <v>15.649426511770168</v>
      </c>
      <c r="M131" s="30">
        <f t="shared" si="21"/>
        <v>98.442306583313822</v>
      </c>
      <c r="N131" s="30">
        <f t="shared" si="17"/>
        <v>0.84102946126596778</v>
      </c>
      <c r="Y131" s="2">
        <v>123</v>
      </c>
      <c r="Z131" s="2">
        <f t="shared" si="18"/>
        <v>2.1467549799530254</v>
      </c>
      <c r="AA131" s="2">
        <f t="shared" si="14"/>
        <v>83.994372993160695</v>
      </c>
      <c r="AB131" s="3">
        <f t="shared" si="15"/>
        <v>84.163312459929074</v>
      </c>
      <c r="AC131" s="15"/>
    </row>
    <row r="132" spans="5:29" ht="17.399999999999999" x14ac:dyDescent="0.3">
      <c r="E132" s="14">
        <v>1000.007996</v>
      </c>
      <c r="F132" s="14">
        <v>5.9671479999999999</v>
      </c>
      <c r="G132" s="14">
        <v>51.910017000000011</v>
      </c>
      <c r="H132" s="14">
        <v>28.826596999999992</v>
      </c>
      <c r="J132" s="30">
        <f t="shared" si="19"/>
        <v>64.146237472440902</v>
      </c>
      <c r="K132" s="30">
        <f t="shared" si="16"/>
        <v>169.09037652755904</v>
      </c>
      <c r="L132" s="30">
        <f t="shared" si="20"/>
        <v>35.410356631572284</v>
      </c>
      <c r="M132" s="30">
        <f t="shared" si="21"/>
        <v>100.35835679553627</v>
      </c>
      <c r="N132" s="30">
        <f t="shared" si="17"/>
        <v>0.64716085673149182</v>
      </c>
      <c r="Y132" s="2">
        <v>124</v>
      </c>
      <c r="Z132" s="2">
        <f t="shared" si="18"/>
        <v>2.1642082724729685</v>
      </c>
      <c r="AA132" s="2">
        <f t="shared" si="14"/>
        <v>84.587813370053325</v>
      </c>
      <c r="AB132" s="3">
        <f t="shared" si="15"/>
        <v>84.754642710146129</v>
      </c>
      <c r="AC132" s="15"/>
    </row>
    <row r="133" spans="5:29" ht="17.399999999999999" x14ac:dyDescent="0.3">
      <c r="E133" s="14">
        <v>1249.3469239999999</v>
      </c>
      <c r="F133" s="14">
        <v>6.2969169999999997</v>
      </c>
      <c r="G133" s="14">
        <v>57.756684000000007</v>
      </c>
      <c r="H133" s="14">
        <v>45.993281999999965</v>
      </c>
      <c r="J133" s="30">
        <f t="shared" si="19"/>
        <v>69.992904472440898</v>
      </c>
      <c r="K133" s="30">
        <f t="shared" si="16"/>
        <v>180</v>
      </c>
      <c r="L133" s="30">
        <f t="shared" si="20"/>
        <v>40.805251889091139</v>
      </c>
      <c r="M133" s="30">
        <f t="shared" si="21"/>
        <v>101.00027695835206</v>
      </c>
      <c r="N133" s="30">
        <f t="shared" si="17"/>
        <v>0.59598871292286282</v>
      </c>
      <c r="Y133" s="2">
        <v>125</v>
      </c>
      <c r="Z133" s="2">
        <f t="shared" si="18"/>
        <v>2.1816615649929116</v>
      </c>
      <c r="AA133" s="2">
        <f t="shared" si="14"/>
        <v>85.170807767561143</v>
      </c>
      <c r="AB133" s="3">
        <f t="shared" si="15"/>
        <v>85.335478184140371</v>
      </c>
      <c r="AC133" s="15"/>
    </row>
    <row r="134" spans="5:29" ht="17.399999999999999" x14ac:dyDescent="0.3">
      <c r="E134" s="14">
        <v>1500.0740969999999</v>
      </c>
      <c r="F134" s="14">
        <v>6.7040499999999996</v>
      </c>
      <c r="G134" s="14">
        <v>50.836683000000008</v>
      </c>
      <c r="H134" s="14">
        <v>35.526608999999951</v>
      </c>
      <c r="J134" s="30">
        <f t="shared" si="19"/>
        <v>63.072903472440899</v>
      </c>
      <c r="K134" s="30">
        <f t="shared" si="16"/>
        <v>175.790388527559</v>
      </c>
      <c r="L134" s="30">
        <f t="shared" si="20"/>
        <v>34.430513266922596</v>
      </c>
      <c r="M134" s="30">
        <f t="shared" si="21"/>
        <v>100.89603699021303</v>
      </c>
      <c r="N134" s="30">
        <f t="shared" si="17"/>
        <v>0.6587525705270032</v>
      </c>
      <c r="Y134" s="2">
        <v>126</v>
      </c>
      <c r="Z134" s="2">
        <f t="shared" si="18"/>
        <v>2.1991148575128552</v>
      </c>
      <c r="AA134" s="2">
        <f t="shared" si="14"/>
        <v>85.743316699040165</v>
      </c>
      <c r="AB134" s="3">
        <f t="shared" si="15"/>
        <v>85.905780439552998</v>
      </c>
      <c r="AC134" s="15"/>
    </row>
    <row r="135" spans="5:29" ht="17.399999999999999" x14ac:dyDescent="0.3">
      <c r="E135" s="14">
        <v>1750.134155</v>
      </c>
      <c r="F135" s="14">
        <v>7.9557630000000001</v>
      </c>
      <c r="G135" s="14">
        <v>48.980017000000004</v>
      </c>
      <c r="H135" s="14">
        <v>15.116591999999969</v>
      </c>
      <c r="J135" s="30">
        <f t="shared" si="19"/>
        <v>61.216237472440895</v>
      </c>
      <c r="K135" s="30">
        <f t="shared" si="16"/>
        <v>155.38037152755902</v>
      </c>
      <c r="L135" s="30">
        <f t="shared" si="20"/>
        <v>32.746469092339005</v>
      </c>
      <c r="M135" s="30">
        <f t="shared" si="21"/>
        <v>97.823799047565814</v>
      </c>
      <c r="N135" s="30">
        <f t="shared" si="17"/>
        <v>0.66525048698613332</v>
      </c>
      <c r="Y135" s="2">
        <v>127</v>
      </c>
      <c r="Z135" s="2">
        <f t="shared" si="18"/>
        <v>2.2165681500327987</v>
      </c>
      <c r="AA135" s="2">
        <f t="shared" si="14"/>
        <v>86.305304935523068</v>
      </c>
      <c r="AB135" s="3">
        <f t="shared" si="15"/>
        <v>86.465515296753821</v>
      </c>
      <c r="AC135" s="15"/>
    </row>
    <row r="136" spans="5:29" ht="17.399999999999999" x14ac:dyDescent="0.3">
      <c r="E136" s="14">
        <v>1998.9998780000001</v>
      </c>
      <c r="F136" s="14">
        <v>9.3196519999999996</v>
      </c>
      <c r="G136" s="14">
        <v>43.625617000000005</v>
      </c>
      <c r="H136" s="14">
        <v>2.9022169999999505</v>
      </c>
      <c r="J136" s="30">
        <f t="shared" ref="J136:J153" si="22">($R$9+G136)</f>
        <v>55.861837472440897</v>
      </c>
      <c r="K136" s="30">
        <f t="shared" si="16"/>
        <v>143.165996527559</v>
      </c>
      <c r="L136" s="30">
        <f t="shared" ref="L136:L153" si="23">$C$9*(SQRT((1+(1/$C$12))^2-($C$13/$C$12)^2)-COS(J136*PI()/180)-(1/$C$12)*SQRT(1-($C$12*SIN(J136*PI()/180)-$C$13)^2))</f>
        <v>27.988752849920207</v>
      </c>
      <c r="M136" s="30">
        <f t="shared" ref="M136:M153" si="24">$C$9*(SQRT((1+(1/$C$12))^2-($C$13/$C$12)^2)-COS(K136*PI()/180)-(1/$C$12)*SQRT(1-($C$12*SIN(K136*PI()/180)-$C$13)^2))</f>
        <v>93.915304476924291</v>
      </c>
      <c r="N136" s="30">
        <f t="shared" si="17"/>
        <v>0.70197878816655224</v>
      </c>
      <c r="Y136" s="2">
        <v>128</v>
      </c>
      <c r="Z136" s="2">
        <f t="shared" si="18"/>
        <v>2.2340214425527418</v>
      </c>
      <c r="AA136" s="2">
        <f t="shared" ref="AA136:AA199" si="25">$C$9*(SQRT((1+(1/$C$12))^2-($C$13/$C$12)^2)-COS(Z136)-(1/$C$12)*SQRT(1-($C$12*SIN(Z136)-$C$13)^2))</f>
        <v>86.856741326727672</v>
      </c>
      <c r="AB136" s="3">
        <f t="shared" ref="AB136:AB199" si="26">$C$9*((1-COS(Z136))+(1/$C$12)*(1-SQRT(1-$C$12^2*SIN(Z136)^2)))</f>
        <v>87.014652658521356</v>
      </c>
      <c r="AC136" s="15"/>
    </row>
    <row r="137" spans="5:29" ht="17.399999999999999" x14ac:dyDescent="0.3">
      <c r="E137" s="14">
        <v>2250.3940429999998</v>
      </c>
      <c r="F137" s="14">
        <v>9.6907329999999998</v>
      </c>
      <c r="G137" s="14">
        <v>30.990016000000011</v>
      </c>
      <c r="H137" s="14">
        <v>12.016621999999984</v>
      </c>
      <c r="J137" s="30">
        <f t="shared" si="22"/>
        <v>43.226236472440903</v>
      </c>
      <c r="K137" s="30">
        <f t="shared" ref="K137:K153" si="27">IF(180+$V$8+H137&gt;180,180,180+$V$8+H137)</f>
        <v>152.28040152755904</v>
      </c>
      <c r="L137" s="30">
        <f t="shared" si="23"/>
        <v>17.645172029901911</v>
      </c>
      <c r="M137" s="30">
        <f t="shared" si="24"/>
        <v>96.980516378491401</v>
      </c>
      <c r="N137" s="30">
        <f t="shared" ref="N137:N153" si="28">1-(L137/M137)</f>
        <v>0.81805446404268367</v>
      </c>
      <c r="Y137" s="2">
        <v>129</v>
      </c>
      <c r="Z137" s="2">
        <f t="shared" ref="Z137:Z200" si="29">Y137*PI()/180</f>
        <v>2.2514747350726849</v>
      </c>
      <c r="AA137" s="2">
        <f t="shared" si="25"/>
        <v>87.397598622396202</v>
      </c>
      <c r="AB137" s="3">
        <f t="shared" si="26"/>
        <v>87.553166330102428</v>
      </c>
      <c r="AC137" s="15"/>
    </row>
    <row r="138" spans="5:29" ht="17.399999999999999" x14ac:dyDescent="0.3">
      <c r="E138" s="14">
        <v>2499.1147460000002</v>
      </c>
      <c r="F138" s="14">
        <v>10.877969999999999</v>
      </c>
      <c r="G138" s="14">
        <v>2.9800170000000037</v>
      </c>
      <c r="H138" s="14">
        <v>24.379925999999955</v>
      </c>
      <c r="J138" s="30">
        <f t="shared" si="22"/>
        <v>15.216237472440895</v>
      </c>
      <c r="K138" s="30">
        <f t="shared" si="27"/>
        <v>164.64370552755901</v>
      </c>
      <c r="L138" s="30">
        <f t="shared" si="23"/>
        <v>2.311592483994791</v>
      </c>
      <c r="M138" s="30">
        <f t="shared" si="24"/>
        <v>99.74844745898055</v>
      </c>
      <c r="N138" s="30">
        <f t="shared" si="28"/>
        <v>0.9768257798203287</v>
      </c>
      <c r="Y138" s="2">
        <v>130</v>
      </c>
      <c r="Z138" s="2">
        <f t="shared" si="29"/>
        <v>2.2689280275926285</v>
      </c>
      <c r="AA138" s="2">
        <f t="shared" si="25"/>
        <v>87.927853294308335</v>
      </c>
      <c r="AB138" s="3">
        <f t="shared" si="26"/>
        <v>88.081033839995243</v>
      </c>
      <c r="AC138" s="15"/>
    </row>
    <row r="139" spans="5:29" ht="17.399999999999999" x14ac:dyDescent="0.3">
      <c r="E139" s="14">
        <v>2750.0246579999998</v>
      </c>
      <c r="F139" s="14">
        <v>11.775744</v>
      </c>
      <c r="G139" s="14">
        <v>2.9766840000000059</v>
      </c>
      <c r="H139" s="14">
        <v>26.979955999999959</v>
      </c>
      <c r="J139" s="30">
        <f t="shared" si="22"/>
        <v>15.212904472440897</v>
      </c>
      <c r="K139" s="30">
        <f t="shared" si="27"/>
        <v>167.24373552755901</v>
      </c>
      <c r="L139" s="30">
        <f t="shared" si="23"/>
        <v>2.3105788729940038</v>
      </c>
      <c r="M139" s="30">
        <f t="shared" si="24"/>
        <v>100.12965688884049</v>
      </c>
      <c r="N139" s="30">
        <f t="shared" si="28"/>
        <v>0.97692413072423578</v>
      </c>
      <c r="Y139" s="2">
        <v>131</v>
      </c>
      <c r="Z139" s="2">
        <f t="shared" si="29"/>
        <v>2.286381320112572</v>
      </c>
      <c r="AA139" s="2">
        <f t="shared" si="25"/>
        <v>88.447485359293822</v>
      </c>
      <c r="AB139" s="3">
        <f t="shared" si="26"/>
        <v>88.598236261784123</v>
      </c>
      <c r="AC139" s="15"/>
    </row>
    <row r="140" spans="5:29" ht="17.399999999999999" x14ac:dyDescent="0.3">
      <c r="E140" s="14">
        <v>3000.719971</v>
      </c>
      <c r="F140" s="14">
        <v>11.733487</v>
      </c>
      <c r="G140" s="14">
        <v>2.9700170000000128</v>
      </c>
      <c r="H140" s="14">
        <v>27.979955999999959</v>
      </c>
      <c r="J140" s="30">
        <f t="shared" si="22"/>
        <v>15.206237472440904</v>
      </c>
      <c r="K140" s="30">
        <f t="shared" si="27"/>
        <v>168.24373552755901</v>
      </c>
      <c r="L140" s="30">
        <f t="shared" si="23"/>
        <v>2.3085519941403843</v>
      </c>
      <c r="M140" s="30">
        <f t="shared" si="24"/>
        <v>100.25783253519946</v>
      </c>
      <c r="N140" s="30">
        <f t="shared" si="28"/>
        <v>0.9769738489675619</v>
      </c>
      <c r="Y140" s="2">
        <v>132</v>
      </c>
      <c r="Z140" s="2">
        <f t="shared" si="29"/>
        <v>2.3038346126325151</v>
      </c>
      <c r="AA140" s="2">
        <f t="shared" si="25"/>
        <v>88.956478203551129</v>
      </c>
      <c r="AB140" s="3">
        <f t="shared" si="26"/>
        <v>89.104758037334221</v>
      </c>
      <c r="AC140" s="15"/>
    </row>
    <row r="141" spans="5:29" ht="17.399999999999999" x14ac:dyDescent="0.3">
      <c r="E141" s="14">
        <v>3249.8156739999999</v>
      </c>
      <c r="F141" s="14">
        <v>11.666491000000001</v>
      </c>
      <c r="G141" s="14">
        <v>2.9733500000000106</v>
      </c>
      <c r="H141" s="14">
        <v>27.979955999999959</v>
      </c>
      <c r="J141" s="30">
        <f t="shared" si="22"/>
        <v>15.209570472440902</v>
      </c>
      <c r="K141" s="30">
        <f t="shared" si="27"/>
        <v>168.24373552755901</v>
      </c>
      <c r="L141" s="30">
        <f t="shared" si="23"/>
        <v>2.3095651736746348</v>
      </c>
      <c r="M141" s="30">
        <f t="shared" si="24"/>
        <v>100.25783253519946</v>
      </c>
      <c r="N141" s="30">
        <f t="shared" si="28"/>
        <v>0.97696374322810364</v>
      </c>
      <c r="Y141" s="2">
        <v>133</v>
      </c>
      <c r="Z141" s="2">
        <f t="shared" si="29"/>
        <v>2.3212879051524582</v>
      </c>
      <c r="AA141" s="2">
        <f t="shared" si="25"/>
        <v>89.454818408561977</v>
      </c>
      <c r="AB141" s="3">
        <f t="shared" si="26"/>
        <v>89.60058680163759</v>
      </c>
      <c r="AC141" s="15"/>
    </row>
    <row r="142" spans="5:29" ht="17.399999999999999" x14ac:dyDescent="0.3">
      <c r="E142" s="14">
        <v>3500.625732</v>
      </c>
      <c r="F142" s="14">
        <v>11.707922</v>
      </c>
      <c r="G142" s="14">
        <v>2.9700170000000128</v>
      </c>
      <c r="H142" s="14">
        <v>27.979955999999959</v>
      </c>
      <c r="J142" s="30">
        <f t="shared" si="22"/>
        <v>15.206237472440904</v>
      </c>
      <c r="K142" s="30">
        <f t="shared" si="27"/>
        <v>168.24373552755901</v>
      </c>
      <c r="L142" s="30">
        <f t="shared" si="23"/>
        <v>2.3085519941403843</v>
      </c>
      <c r="M142" s="30">
        <f t="shared" si="24"/>
        <v>100.25783253519946</v>
      </c>
      <c r="N142" s="30">
        <f t="shared" si="28"/>
        <v>0.9769738489675619</v>
      </c>
      <c r="Y142" s="2">
        <v>134</v>
      </c>
      <c r="Z142" s="2">
        <f t="shared" si="29"/>
        <v>2.3387411976724013</v>
      </c>
      <c r="AA142" s="2">
        <f t="shared" si="25"/>
        <v>89.942495578872268</v>
      </c>
      <c r="AB142" s="3">
        <f t="shared" si="26"/>
        <v>90.085713209581854</v>
      </c>
      <c r="AC142" s="15"/>
    </row>
    <row r="143" spans="5:29" ht="17.399999999999999" x14ac:dyDescent="0.3">
      <c r="E143" s="14">
        <v>3750.3134770000001</v>
      </c>
      <c r="F143" s="14">
        <v>12.000735000000001</v>
      </c>
      <c r="G143" s="14">
        <v>2.9800170000000037</v>
      </c>
      <c r="H143" s="14">
        <v>24.979925999999978</v>
      </c>
      <c r="J143" s="30">
        <f t="shared" si="22"/>
        <v>15.216237472440895</v>
      </c>
      <c r="K143" s="30">
        <f t="shared" si="27"/>
        <v>165.24370552755903</v>
      </c>
      <c r="L143" s="30">
        <f t="shared" si="23"/>
        <v>2.311592483994791</v>
      </c>
      <c r="M143" s="30">
        <f t="shared" si="24"/>
        <v>99.842573086976458</v>
      </c>
      <c r="N143" s="30">
        <f t="shared" si="28"/>
        <v>0.97684762709409467</v>
      </c>
      <c r="Y143" s="2">
        <v>135</v>
      </c>
      <c r="Z143" s="2">
        <f t="shared" si="29"/>
        <v>2.3561944901923448</v>
      </c>
      <c r="AA143" s="2">
        <f t="shared" si="25"/>
        <v>90.419502171992434</v>
      </c>
      <c r="AB143" s="3">
        <f t="shared" si="26"/>
        <v>90.56013076489613</v>
      </c>
      <c r="AC143" s="15"/>
    </row>
    <row r="144" spans="5:29" ht="17.399999999999999" x14ac:dyDescent="0.3">
      <c r="E144" s="14">
        <v>3998.7775879999999</v>
      </c>
      <c r="F144" s="14">
        <v>12.247750999999999</v>
      </c>
      <c r="G144" s="14">
        <v>2.9800170000000037</v>
      </c>
      <c r="H144" s="14">
        <v>20.003258999999957</v>
      </c>
      <c r="J144" s="30">
        <f t="shared" si="22"/>
        <v>15.216237472440895</v>
      </c>
      <c r="K144" s="30">
        <f t="shared" si="27"/>
        <v>160.26703852755901</v>
      </c>
      <c r="L144" s="30">
        <f t="shared" si="23"/>
        <v>2.311592483994791</v>
      </c>
      <c r="M144" s="30">
        <f t="shared" si="24"/>
        <v>98.949756784054486</v>
      </c>
      <c r="N144" s="30">
        <f t="shared" si="28"/>
        <v>0.97663872495372017</v>
      </c>
      <c r="Y144" s="2">
        <v>136</v>
      </c>
      <c r="Z144" s="2">
        <f t="shared" si="29"/>
        <v>2.3736477827122884</v>
      </c>
      <c r="AA144" s="2">
        <f t="shared" si="25"/>
        <v>90.885833330652133</v>
      </c>
      <c r="AB144" s="3">
        <f t="shared" si="26"/>
        <v>91.023835651509145</v>
      </c>
      <c r="AC144" s="15"/>
    </row>
    <row r="145" spans="5:29" ht="17.399999999999999" x14ac:dyDescent="0.3">
      <c r="E145" s="14">
        <v>4250.125</v>
      </c>
      <c r="F145" s="14">
        <v>12.603902</v>
      </c>
      <c r="G145" s="14">
        <v>5.5433419999999956</v>
      </c>
      <c r="H145" s="14">
        <v>19.966591999999991</v>
      </c>
      <c r="J145" s="30">
        <f t="shared" si="22"/>
        <v>17.779562472440887</v>
      </c>
      <c r="K145" s="30">
        <f t="shared" si="27"/>
        <v>160.23037152755904</v>
      </c>
      <c r="L145" s="30">
        <f t="shared" si="23"/>
        <v>3.1545522217055861</v>
      </c>
      <c r="M145" s="30">
        <f t="shared" si="24"/>
        <v>98.942230506432736</v>
      </c>
      <c r="N145" s="30">
        <f t="shared" si="28"/>
        <v>0.968117231584945</v>
      </c>
      <c r="Y145" s="2">
        <v>137</v>
      </c>
      <c r="Z145" s="2">
        <f t="shared" si="29"/>
        <v>2.3911010752322315</v>
      </c>
      <c r="AA145" s="2">
        <f t="shared" si="25"/>
        <v>91.341486717626466</v>
      </c>
      <c r="AB145" s="3">
        <f t="shared" si="26"/>
        <v>91.476826567537231</v>
      </c>
      <c r="AC145" s="15"/>
    </row>
    <row r="146" spans="5:29" ht="17.399999999999999" x14ac:dyDescent="0.3">
      <c r="E146" s="14">
        <v>4250.1245120000003</v>
      </c>
      <c r="F146" s="14">
        <v>12.594723999999999</v>
      </c>
      <c r="G146" s="14">
        <v>5.633340000000004</v>
      </c>
      <c r="H146" s="14">
        <v>19.956592000000001</v>
      </c>
      <c r="J146" s="30">
        <f t="shared" si="22"/>
        <v>17.869560472440895</v>
      </c>
      <c r="K146" s="30">
        <f t="shared" si="27"/>
        <v>160.22037152755905</v>
      </c>
      <c r="L146" s="30">
        <f t="shared" si="23"/>
        <v>3.1864324148114402</v>
      </c>
      <c r="M146" s="30">
        <f t="shared" si="24"/>
        <v>98.94017549026195</v>
      </c>
      <c r="N146" s="30">
        <f t="shared" si="28"/>
        <v>0.9677943525062267</v>
      </c>
      <c r="Y146" s="2">
        <v>138</v>
      </c>
      <c r="Z146" s="2">
        <f t="shared" si="29"/>
        <v>2.4085543677521746</v>
      </c>
      <c r="AA146" s="2">
        <f t="shared" si="25"/>
        <v>91.786462353332766</v>
      </c>
      <c r="AB146" s="3">
        <f t="shared" si="26"/>
        <v>91.91910456210195</v>
      </c>
      <c r="AC146" s="15"/>
    </row>
    <row r="147" spans="5:29" ht="17.399999999999999" x14ac:dyDescent="0.3">
      <c r="E147" s="14">
        <v>4500.8027339999999</v>
      </c>
      <c r="F147" s="14">
        <v>12.808966</v>
      </c>
      <c r="G147" s="14">
        <v>7.9233499999999992</v>
      </c>
      <c r="H147" s="14">
        <v>20.006591999999955</v>
      </c>
      <c r="J147" s="30">
        <f t="shared" si="22"/>
        <v>20.15957047244089</v>
      </c>
      <c r="K147" s="30">
        <f t="shared" si="27"/>
        <v>160.27037152755901</v>
      </c>
      <c r="L147" s="30">
        <f t="shared" si="23"/>
        <v>4.048949767770214</v>
      </c>
      <c r="M147" s="30">
        <f t="shared" si="24"/>
        <v>98.950440226946469</v>
      </c>
      <c r="N147" s="30">
        <f t="shared" si="28"/>
        <v>0.95908103330835315</v>
      </c>
      <c r="Y147" s="2">
        <v>139</v>
      </c>
      <c r="Z147" s="2">
        <f t="shared" si="29"/>
        <v>2.4260076602721181</v>
      </c>
      <c r="AA147" s="2">
        <f t="shared" si="25"/>
        <v>92.220762456380839</v>
      </c>
      <c r="AB147" s="3">
        <f t="shared" si="26"/>
        <v>92.350672875159674</v>
      </c>
      <c r="AC147" s="15"/>
    </row>
    <row r="148" spans="5:29" ht="17.399999999999999" x14ac:dyDescent="0.3">
      <c r="E148" s="14">
        <v>4751.2661129999997</v>
      </c>
      <c r="F148" s="14">
        <v>12.573115</v>
      </c>
      <c r="G148" s="14">
        <v>10.406677000000002</v>
      </c>
      <c r="H148" s="14">
        <v>20.059925999999962</v>
      </c>
      <c r="J148" s="30">
        <f t="shared" si="22"/>
        <v>22.642897472440893</v>
      </c>
      <c r="K148" s="30">
        <f t="shared" si="27"/>
        <v>160.32370552755901</v>
      </c>
      <c r="L148" s="30">
        <f t="shared" si="23"/>
        <v>5.0940027231907292</v>
      </c>
      <c r="M148" s="30">
        <f t="shared" si="24"/>
        <v>98.961360913276835</v>
      </c>
      <c r="N148" s="30">
        <f t="shared" si="28"/>
        <v>0.94852533679630002</v>
      </c>
      <c r="Y148" s="2">
        <v>140</v>
      </c>
      <c r="Z148" s="2">
        <f t="shared" si="29"/>
        <v>2.4434609527920612</v>
      </c>
      <c r="AA148" s="2">
        <f t="shared" si="25"/>
        <v>92.644391287242428</v>
      </c>
      <c r="AB148" s="3">
        <f t="shared" si="26"/>
        <v>92.77153678050864</v>
      </c>
      <c r="AC148" s="15"/>
    </row>
    <row r="149" spans="5:29" ht="17.399999999999999" x14ac:dyDescent="0.3">
      <c r="E149" s="14">
        <v>5002.0991210000002</v>
      </c>
      <c r="F149" s="14">
        <v>12.496288</v>
      </c>
      <c r="G149" s="14">
        <v>12.976684000000006</v>
      </c>
      <c r="H149" s="14">
        <v>20.506591999999955</v>
      </c>
      <c r="J149" s="30">
        <f t="shared" si="22"/>
        <v>25.212904472440897</v>
      </c>
      <c r="K149" s="30">
        <f t="shared" si="27"/>
        <v>160.77037152755901</v>
      </c>
      <c r="L149" s="30">
        <f t="shared" si="23"/>
        <v>6.2923402574880178</v>
      </c>
      <c r="M149" s="30">
        <f t="shared" si="24"/>
        <v>99.051665695855931</v>
      </c>
      <c r="N149" s="30">
        <f t="shared" si="28"/>
        <v>0.93647416009328888</v>
      </c>
      <c r="Y149" s="2">
        <v>141</v>
      </c>
      <c r="Z149" s="2">
        <f t="shared" si="29"/>
        <v>2.4609142453120043</v>
      </c>
      <c r="AA149" s="2">
        <f t="shared" si="25"/>
        <v>93.057354995189172</v>
      </c>
      <c r="AB149" s="3">
        <f t="shared" si="26"/>
        <v>93.181703432122632</v>
      </c>
      <c r="AC149" s="15"/>
    </row>
    <row r="150" spans="5:29" ht="17.399999999999999" x14ac:dyDescent="0.3">
      <c r="E150" s="14">
        <v>5250.0668949999999</v>
      </c>
      <c r="F150" s="14">
        <v>12.135401999999999</v>
      </c>
      <c r="G150" s="14">
        <v>16.076671000000005</v>
      </c>
      <c r="H150" s="14">
        <v>21.023259999999993</v>
      </c>
      <c r="J150" s="30">
        <f t="shared" si="22"/>
        <v>28.312891472440896</v>
      </c>
      <c r="K150" s="30">
        <f t="shared" si="27"/>
        <v>161.28703952755905</v>
      </c>
      <c r="L150" s="30">
        <f t="shared" si="23"/>
        <v>7.8902110081264833</v>
      </c>
      <c r="M150" s="30">
        <f t="shared" si="24"/>
        <v>99.153551230850951</v>
      </c>
      <c r="N150" s="30">
        <f t="shared" si="28"/>
        <v>0.92042432257664308</v>
      </c>
      <c r="Y150" s="2">
        <v>142</v>
      </c>
      <c r="Z150" s="2">
        <f t="shared" si="29"/>
        <v>2.4783675378319479</v>
      </c>
      <c r="AA150" s="2">
        <f t="shared" si="25"/>
        <v>93.459661468633001</v>
      </c>
      <c r="AB150" s="3">
        <f t="shared" si="26"/>
        <v>93.581181713944702</v>
      </c>
      <c r="AC150" s="15"/>
    </row>
    <row r="151" spans="5:29" ht="17.399999999999999" x14ac:dyDescent="0.3">
      <c r="E151" s="14">
        <v>5500.0991210000002</v>
      </c>
      <c r="F151" s="14">
        <v>11.988865000000001</v>
      </c>
      <c r="G151" s="14">
        <v>23.746679999999998</v>
      </c>
      <c r="H151" s="14">
        <v>23.979925999999978</v>
      </c>
      <c r="J151" s="30">
        <f t="shared" si="22"/>
        <v>35.982900472440889</v>
      </c>
      <c r="K151" s="30">
        <f t="shared" si="27"/>
        <v>164.24370552755903</v>
      </c>
      <c r="L151" s="30">
        <f t="shared" si="23"/>
        <v>12.510334699224352</v>
      </c>
      <c r="M151" s="30">
        <f t="shared" si="24"/>
        <v>99.683642510499752</v>
      </c>
      <c r="N151" s="30">
        <f t="shared" si="28"/>
        <v>0.87449962316629204</v>
      </c>
      <c r="Y151" s="2">
        <v>143</v>
      </c>
      <c r="Z151" s="2">
        <f t="shared" si="29"/>
        <v>2.4958208303518914</v>
      </c>
      <c r="AA151" s="2">
        <f t="shared" si="25"/>
        <v>93.851320188988169</v>
      </c>
      <c r="AB151" s="3">
        <f t="shared" si="26"/>
        <v>93.96998209325848</v>
      </c>
      <c r="AC151" s="15"/>
    </row>
    <row r="152" spans="5:29" ht="17.399999999999999" x14ac:dyDescent="0.3">
      <c r="E152" s="14">
        <v>5750.0117190000001</v>
      </c>
      <c r="F152" s="14">
        <v>11.601995000000001</v>
      </c>
      <c r="G152" s="14">
        <v>26.980017000000004</v>
      </c>
      <c r="H152" s="14">
        <v>25.236591999999973</v>
      </c>
      <c r="J152" s="30">
        <f t="shared" si="22"/>
        <v>39.216237472440895</v>
      </c>
      <c r="K152" s="30">
        <f t="shared" si="27"/>
        <v>165.50037152755903</v>
      </c>
      <c r="L152" s="30">
        <f t="shared" si="23"/>
        <v>14.717660593450303</v>
      </c>
      <c r="M152" s="30">
        <f t="shared" si="24"/>
        <v>99.881709138138149</v>
      </c>
      <c r="N152" s="30">
        <f t="shared" si="28"/>
        <v>0.85264909140575962</v>
      </c>
      <c r="Y152" s="2">
        <v>144</v>
      </c>
      <c r="Z152" s="2">
        <f t="shared" si="29"/>
        <v>2.5132741228718345</v>
      </c>
      <c r="AA152" s="2">
        <f t="shared" si="25"/>
        <v>94.232342088158433</v>
      </c>
      <c r="AB152" s="3">
        <f t="shared" si="26"/>
        <v>94.348116477741371</v>
      </c>
      <c r="AC152" s="15"/>
    </row>
    <row r="153" spans="5:29" ht="17.399999999999999" x14ac:dyDescent="0.3">
      <c r="E153" s="14">
        <v>6000.4067379999997</v>
      </c>
      <c r="F153" s="14">
        <v>11.222389</v>
      </c>
      <c r="G153" s="14">
        <v>27.350014000000016</v>
      </c>
      <c r="H153" s="14">
        <v>25.443258999999955</v>
      </c>
      <c r="J153" s="30">
        <f t="shared" si="22"/>
        <v>39.586234472440907</v>
      </c>
      <c r="K153" s="30">
        <f t="shared" si="27"/>
        <v>165.70703852755901</v>
      </c>
      <c r="L153" s="30">
        <f t="shared" si="23"/>
        <v>14.979251736089761</v>
      </c>
      <c r="M153" s="30">
        <f t="shared" si="24"/>
        <v>99.912730112716801</v>
      </c>
      <c r="N153" s="30">
        <f t="shared" si="28"/>
        <v>0.85007664469591737</v>
      </c>
      <c r="Y153" s="2">
        <v>145</v>
      </c>
      <c r="Z153" s="2">
        <f t="shared" si="29"/>
        <v>2.5307274153917776</v>
      </c>
      <c r="AA153" s="2">
        <f t="shared" si="25"/>
        <v>94.60273940974119</v>
      </c>
      <c r="AB153" s="3">
        <f t="shared" si="26"/>
        <v>94.71559807628816</v>
      </c>
      <c r="AC153" s="15"/>
    </row>
    <row r="154" spans="5:29" ht="17.399999999999999" x14ac:dyDescent="0.3">
      <c r="Y154" s="2">
        <v>146</v>
      </c>
      <c r="Z154" s="2">
        <f t="shared" si="29"/>
        <v>2.5481807079117211</v>
      </c>
      <c r="AA154" s="2">
        <f t="shared" si="25"/>
        <v>94.962525574024781</v>
      </c>
      <c r="AB154" s="3">
        <f t="shared" si="26"/>
        <v>95.072441263682521</v>
      </c>
    </row>
    <row r="155" spans="5:29" ht="17.399999999999999" x14ac:dyDescent="0.3">
      <c r="Y155" s="2">
        <v>147</v>
      </c>
      <c r="Z155" s="2">
        <f t="shared" si="29"/>
        <v>2.5656340004316647</v>
      </c>
      <c r="AA155" s="2">
        <f t="shared" si="25"/>
        <v>95.311715046845066</v>
      </c>
      <c r="AB155" s="3">
        <f t="shared" si="26"/>
        <v>95.418661449179055</v>
      </c>
    </row>
    <row r="156" spans="5:29" ht="17.399999999999999" x14ac:dyDescent="0.3">
      <c r="Y156" s="2">
        <v>148</v>
      </c>
      <c r="Z156" s="2">
        <f t="shared" si="29"/>
        <v>2.5830872929516078</v>
      </c>
      <c r="AA156" s="2">
        <f t="shared" si="25"/>
        <v>95.650323212353982</v>
      </c>
      <c r="AB156" s="3">
        <f t="shared" si="26"/>
        <v>95.754274949048792</v>
      </c>
    </row>
    <row r="157" spans="5:29" ht="17.399999999999999" x14ac:dyDescent="0.3">
      <c r="Y157" s="2">
        <v>149</v>
      </c>
      <c r="Z157" s="2">
        <f t="shared" si="29"/>
        <v>2.6005405854715509</v>
      </c>
      <c r="AA157" s="2">
        <f t="shared" si="25"/>
        <v>95.978366249743047</v>
      </c>
      <c r="AB157" s="3">
        <f t="shared" si="26"/>
        <v>96.079298863128869</v>
      </c>
    </row>
    <row r="158" spans="5:29" ht="17.399999999999999" x14ac:dyDescent="0.3">
      <c r="Y158" s="2">
        <v>150</v>
      </c>
      <c r="Z158" s="2">
        <f t="shared" si="29"/>
        <v>2.6179938779914944</v>
      </c>
      <c r="AA158" s="2">
        <f t="shared" si="25"/>
        <v>96.295861013953797</v>
      </c>
      <c r="AB158" s="3">
        <f t="shared" si="26"/>
        <v>96.393750955407043</v>
      </c>
    </row>
    <row r="159" spans="5:29" ht="17.399999999999999" x14ac:dyDescent="0.3">
      <c r="Y159" s="2">
        <v>151</v>
      </c>
      <c r="Z159" s="2">
        <f t="shared" si="29"/>
        <v>2.6354471705114375</v>
      </c>
      <c r="AA159" s="2">
        <f t="shared" si="25"/>
        <v>96.602824920397865</v>
      </c>
      <c r="AB159" s="3">
        <f t="shared" si="26"/>
        <v>96.697649538662233</v>
      </c>
    </row>
    <row r="160" spans="5:29" ht="17.399999999999999" x14ac:dyDescent="0.3">
      <c r="Y160" s="2">
        <v>152</v>
      </c>
      <c r="Z160" s="2">
        <f t="shared" si="29"/>
        <v>2.6529004630313806</v>
      </c>
      <c r="AA160" s="2">
        <f t="shared" si="25"/>
        <v>96.899275833700685</v>
      </c>
      <c r="AB160" s="3">
        <f t="shared" si="26"/>
        <v>96.991013363173948</v>
      </c>
    </row>
    <row r="161" spans="25:28" ht="17.399999999999999" x14ac:dyDescent="0.3">
      <c r="Y161" s="2">
        <v>153</v>
      </c>
      <c r="Z161" s="2">
        <f t="shared" si="29"/>
        <v>2.6703537555513241</v>
      </c>
      <c r="AA161" s="2">
        <f t="shared" si="25"/>
        <v>97.18523196047542</v>
      </c>
      <c r="AB161" s="3">
        <f t="shared" si="26"/>
        <v>97.273861509504115</v>
      </c>
    </row>
    <row r="162" spans="25:28" ht="17.399999999999999" x14ac:dyDescent="0.3">
      <c r="Y162" s="2">
        <v>154</v>
      </c>
      <c r="Z162" s="2">
        <f t="shared" si="29"/>
        <v>2.6878070480712677</v>
      </c>
      <c r="AA162" s="2">
        <f t="shared" si="25"/>
        <v>97.460711746124673</v>
      </c>
      <c r="AB162" s="3">
        <f t="shared" si="26"/>
        <v>97.546213285349054</v>
      </c>
    </row>
    <row r="163" spans="25:28" ht="17.399999999999999" x14ac:dyDescent="0.3">
      <c r="Y163" s="2">
        <v>155</v>
      </c>
      <c r="Z163" s="2">
        <f t="shared" si="29"/>
        <v>2.7052603405912108</v>
      </c>
      <c r="AA163" s="2">
        <f t="shared" si="25"/>
        <v>97.725733775663102</v>
      </c>
      <c r="AB163" s="3">
        <f t="shared" si="26"/>
        <v>97.808088126451622</v>
      </c>
    </row>
    <row r="164" spans="25:28" ht="17.399999999999999" x14ac:dyDescent="0.3">
      <c r="Y164" s="2">
        <v>156</v>
      </c>
      <c r="Z164" s="2">
        <f t="shared" si="29"/>
        <v>2.7227136331111539</v>
      </c>
      <c r="AA164" s="2">
        <f t="shared" si="25"/>
        <v>97.980316678546288</v>
      </c>
      <c r="AB164" s="3">
        <f t="shared" si="26"/>
        <v>98.059505501557894</v>
      </c>
    </row>
    <row r="165" spans="25:28" ht="17.399999999999999" x14ac:dyDescent="0.3">
      <c r="Y165" s="2">
        <v>157</v>
      </c>
      <c r="Z165" s="2">
        <f t="shared" si="29"/>
        <v>2.740166925631097</v>
      </c>
      <c r="AA165" s="2">
        <f t="shared" si="25"/>
        <v>98.22447903748737</v>
      </c>
      <c r="AB165" s="3">
        <f t="shared" si="26"/>
        <v>98.300484821397873</v>
      </c>
    </row>
    <row r="166" spans="25:28" ht="17.399999999999999" x14ac:dyDescent="0.3">
      <c r="Y166" s="2">
        <v>158</v>
      </c>
      <c r="Z166" s="2">
        <f t="shared" si="29"/>
        <v>2.7576202181510405</v>
      </c>
      <c r="AA166" s="2">
        <f t="shared" si="25"/>
        <v>98.458239301236816</v>
      </c>
      <c r="AB166" s="3">
        <f t="shared" si="26"/>
        <v>98.531045351664375</v>
      </c>
    </row>
    <row r="167" spans="25:28" ht="17.399999999999999" x14ac:dyDescent="0.3">
      <c r="Y167" s="2">
        <v>159</v>
      </c>
      <c r="Z167" s="2">
        <f t="shared" si="29"/>
        <v>2.7750735106709841</v>
      </c>
      <c r="AA167" s="2">
        <f t="shared" si="25"/>
        <v>98.681615701298938</v>
      </c>
      <c r="AB167" s="3">
        <f t="shared" si="26"/>
        <v>98.751206129960849</v>
      </c>
    </row>
    <row r="168" spans="25:28" ht="17.399999999999999" x14ac:dyDescent="0.3">
      <c r="Y168" s="2">
        <v>160</v>
      </c>
      <c r="Z168" s="2">
        <f t="shared" si="29"/>
        <v>2.7925268031909272</v>
      </c>
      <c r="AA168" s="2">
        <f t="shared" si="25"/>
        <v>98.894626172552435</v>
      </c>
      <c r="AB168" s="3">
        <f t="shared" si="26"/>
        <v>98.960985886685563</v>
      </c>
    </row>
    <row r="169" spans="25:28" ht="17.399999999999999" x14ac:dyDescent="0.3">
      <c r="Y169" s="2">
        <v>161</v>
      </c>
      <c r="Z169" s="2">
        <f t="shared" si="29"/>
        <v>2.8099800957108703</v>
      </c>
      <c r="AA169" s="2">
        <f t="shared" si="25"/>
        <v>99.097288277742607</v>
      </c>
      <c r="AB169" s="3">
        <f t="shared" si="26"/>
        <v>99.160402969816104</v>
      </c>
    </row>
    <row r="170" spans="25:28" ht="17.399999999999999" x14ac:dyDescent="0.3">
      <c r="Y170" s="2">
        <v>162</v>
      </c>
      <c r="Z170" s="2">
        <f t="shared" si="29"/>
        <v>2.8274333882308138</v>
      </c>
      <c r="AA170" s="2">
        <f t="shared" si="25"/>
        <v>99.289619135807584</v>
      </c>
      <c r="AB170" s="3">
        <f t="shared" si="26"/>
        <v>99.349475273556919</v>
      </c>
    </row>
    <row r="171" spans="25:28" ht="17.399999999999999" x14ac:dyDescent="0.3">
      <c r="Y171" s="2">
        <v>163</v>
      </c>
      <c r="Z171" s="2">
        <f t="shared" si="29"/>
        <v>2.8448866807507569</v>
      </c>
      <c r="AA171" s="2">
        <f t="shared" si="25"/>
        <v>99.471635354001933</v>
      </c>
      <c r="AB171" s="3">
        <f t="shared" si="26"/>
        <v>99.528220170809917</v>
      </c>
    </row>
    <row r="172" spans="25:28" ht="17.399999999999999" x14ac:dyDescent="0.3">
      <c r="Y172" s="2">
        <v>164</v>
      </c>
      <c r="Z172" s="2">
        <f t="shared" si="29"/>
        <v>2.8623399732707</v>
      </c>
      <c r="AA172" s="2">
        <f t="shared" si="25"/>
        <v>99.643352963778</v>
      </c>
      <c r="AB172" s="3">
        <f t="shared" si="26"/>
        <v>99.696654449427854</v>
      </c>
    </row>
    <row r="173" spans="25:28" ht="17.399999999999999" x14ac:dyDescent="0.3">
      <c r="Y173" s="2">
        <v>165</v>
      </c>
      <c r="Z173" s="2">
        <f t="shared" si="29"/>
        <v>2.8797932657906435</v>
      </c>
      <c r="AA173" s="2">
        <f t="shared" si="25"/>
        <v>99.804787360385077</v>
      </c>
      <c r="AB173" s="3">
        <f t="shared" si="26"/>
        <v>99.854794252208904</v>
      </c>
    </row>
    <row r="174" spans="25:28" ht="17.399999999999999" x14ac:dyDescent="0.3">
      <c r="Y174" s="2">
        <v>166</v>
      </c>
      <c r="Z174" s="2">
        <f t="shared" si="29"/>
        <v>2.8972465583105871</v>
      </c>
      <c r="AA174" s="2">
        <f t="shared" si="25"/>
        <v>99.955953246146478</v>
      </c>
      <c r="AB174" s="3">
        <f t="shared" si="26"/>
        <v>100.00265502059082</v>
      </c>
    </row>
    <row r="175" spans="25:28" ht="17.399999999999999" x14ac:dyDescent="0.3">
      <c r="Y175" s="2">
        <v>167</v>
      </c>
      <c r="Z175" s="2">
        <f t="shared" si="29"/>
        <v>2.9146998508305306</v>
      </c>
      <c r="AA175" s="2">
        <f t="shared" si="25"/>
        <v>100.09686457737432</v>
      </c>
      <c r="AB175" s="3">
        <f t="shared" si="26"/>
        <v>100.1402514420034</v>
      </c>
    </row>
    <row r="176" spans="25:28" ht="17.399999999999999" x14ac:dyDescent="0.3">
      <c r="Y176" s="2">
        <v>168</v>
      </c>
      <c r="Z176" s="2">
        <f t="shared" si="29"/>
        <v>2.9321531433504737</v>
      </c>
      <c r="AA176" s="2">
        <f t="shared" si="25"/>
        <v>100.22753451488323</v>
      </c>
      <c r="AB176" s="3">
        <f t="shared" si="26"/>
        <v>100.267597400838</v>
      </c>
    </row>
    <row r="177" spans="25:28" ht="17.399999999999999" x14ac:dyDescent="0.3">
      <c r="Y177" s="2">
        <v>169</v>
      </c>
      <c r="Z177" s="2">
        <f t="shared" si="29"/>
        <v>2.9496064358704168</v>
      </c>
      <c r="AA177" s="2">
        <f t="shared" si="25"/>
        <v>100.34797537806351</v>
      </c>
      <c r="AB177" s="3">
        <f t="shared" si="26"/>
        <v>100.38470593299466</v>
      </c>
    </row>
    <row r="178" spans="25:28" ht="17.399999999999999" x14ac:dyDescent="0.3">
      <c r="Y178" s="2">
        <v>170</v>
      </c>
      <c r="Z178" s="2">
        <f t="shared" si="29"/>
        <v>2.9670597283903604</v>
      </c>
      <c r="AA178" s="2">
        <f t="shared" si="25"/>
        <v>100.45819860247731</v>
      </c>
      <c r="AB178" s="3">
        <f t="shared" si="26"/>
        <v>100.49158918396776</v>
      </c>
    </row>
    <row r="179" spans="25:28" ht="17.399999999999999" x14ac:dyDescent="0.3">
      <c r="Y179" s="2">
        <v>171</v>
      </c>
      <c r="Z179" s="2">
        <f t="shared" si="29"/>
        <v>2.9845130209103035</v>
      </c>
      <c r="AA179" s="2">
        <f t="shared" si="25"/>
        <v>100.55821470094152</v>
      </c>
      <c r="AB179" s="3">
        <f t="shared" si="26"/>
        <v>100.58825837043344</v>
      </c>
    </row>
    <row r="180" spans="25:28" ht="17.399999999999999" x14ac:dyDescent="0.3">
      <c r="Y180" s="2">
        <v>172</v>
      </c>
      <c r="Z180" s="2">
        <f t="shared" si="29"/>
        <v>3.0019663134302466</v>
      </c>
      <c r="AA180" s="2">
        <f t="shared" si="25"/>
        <v>100.64803322806452</v>
      </c>
      <c r="AB180" s="3">
        <f t="shared" si="26"/>
        <v>100.67472374530358</v>
      </c>
    </row>
    <row r="181" spans="25:28" ht="17.399999999999999" x14ac:dyDescent="0.3">
      <c r="Y181" s="2">
        <v>173</v>
      </c>
      <c r="Z181" s="2">
        <f t="shared" si="29"/>
        <v>3.0194196059501901</v>
      </c>
      <c r="AA181" s="2">
        <f t="shared" si="25"/>
        <v>100.72766274820357</v>
      </c>
      <c r="AB181" s="3">
        <f t="shared" si="26"/>
        <v>100.75099456621344</v>
      </c>
    </row>
    <row r="182" spans="25:28" ht="17.399999999999999" x14ac:dyDescent="0.3">
      <c r="Y182" s="2">
        <v>174</v>
      </c>
      <c r="Z182" s="2">
        <f t="shared" si="29"/>
        <v>3.0368728984701332</v>
      </c>
      <c r="AA182" s="2">
        <f t="shared" si="25"/>
        <v>100.79711080681551</v>
      </c>
      <c r="AB182" s="3">
        <f t="shared" si="26"/>
        <v>100.81707906741215</v>
      </c>
    </row>
    <row r="183" spans="25:28" ht="17.399999999999999" x14ac:dyDescent="0.3">
      <c r="Y183" s="2">
        <v>175</v>
      </c>
      <c r="Z183" s="2">
        <f t="shared" si="29"/>
        <v>3.0543261909900763</v>
      </c>
      <c r="AA183" s="2">
        <f t="shared" si="25"/>
        <v>100.85638390517225</v>
      </c>
      <c r="AB183" s="3">
        <f t="shared" si="26"/>
        <v>100.87298443502873</v>
      </c>
    </row>
    <row r="184" spans="25:28" ht="17.399999999999999" x14ac:dyDescent="0.3">
      <c r="Y184" s="2">
        <v>176</v>
      </c>
      <c r="Z184" s="2">
        <f t="shared" si="29"/>
        <v>3.0717794835100198</v>
      </c>
      <c r="AA184" s="2">
        <f t="shared" si="25"/>
        <v>100.90548747841908</v>
      </c>
      <c r="AB184" s="3">
        <f t="shared" si="26"/>
        <v>100.91871678568801</v>
      </c>
    </row>
    <row r="185" spans="25:28" ht="17.399999999999999" x14ac:dyDescent="0.3">
      <c r="Y185" s="2">
        <v>177</v>
      </c>
      <c r="Z185" s="2">
        <f t="shared" si="29"/>
        <v>3.0892327760299634</v>
      </c>
      <c r="AA185" s="2">
        <f t="shared" si="25"/>
        <v>100.94442587695275</v>
      </c>
      <c r="AB185" s="3">
        <f t="shared" si="26"/>
        <v>100.95428114845458</v>
      </c>
    </row>
    <row r="186" spans="25:28" ht="17.399999999999999" x14ac:dyDescent="0.3">
      <c r="Y186" s="2">
        <v>178</v>
      </c>
      <c r="Z186" s="2">
        <f t="shared" si="29"/>
        <v>3.1066860685499069</v>
      </c>
      <c r="AA186" s="2">
        <f t="shared" si="25"/>
        <v>100.97320235110389</v>
      </c>
      <c r="AB186" s="3">
        <f t="shared" si="26"/>
        <v>100.97968145008605</v>
      </c>
    </row>
    <row r="187" spans="25:28" ht="17.399999999999999" x14ac:dyDescent="0.3">
      <c r="Y187" s="2">
        <v>179</v>
      </c>
      <c r="Z187" s="2">
        <f t="shared" si="29"/>
        <v>3.12413936106985</v>
      </c>
      <c r="AA187" s="2">
        <f t="shared" si="25"/>
        <v>100.99181903910765</v>
      </c>
      <c r="AB187" s="3">
        <f t="shared" si="26"/>
        <v>100.99492050357964</v>
      </c>
    </row>
    <row r="188" spans="25:28" ht="17.399999999999999" x14ac:dyDescent="0.3">
      <c r="Y188" s="2">
        <v>180</v>
      </c>
      <c r="Z188" s="2">
        <f t="shared" si="29"/>
        <v>3.1415926535897931</v>
      </c>
      <c r="AA188" s="2">
        <f t="shared" si="25"/>
        <v>101.00027695835206</v>
      </c>
      <c r="AB188" s="3">
        <f t="shared" si="26"/>
        <v>101</v>
      </c>
    </row>
    <row r="189" spans="25:28" ht="17.399999999999999" x14ac:dyDescent="0.3">
      <c r="Y189" s="2">
        <v>181</v>
      </c>
      <c r="Z189" s="2">
        <f t="shared" si="29"/>
        <v>3.1590459461097362</v>
      </c>
      <c r="AA189" s="2">
        <f t="shared" si="25"/>
        <v>100.99857599989629</v>
      </c>
      <c r="AB189" s="3">
        <f t="shared" si="26"/>
        <v>100.99492050357964</v>
      </c>
    </row>
    <row r="190" spans="25:28" ht="17.399999999999999" x14ac:dyDescent="0.3">
      <c r="Y190" s="2">
        <v>182</v>
      </c>
      <c r="Z190" s="2">
        <f t="shared" si="29"/>
        <v>3.1764992386296798</v>
      </c>
      <c r="AA190" s="2">
        <f t="shared" si="25"/>
        <v>100.98671492625512</v>
      </c>
      <c r="AB190" s="3">
        <f t="shared" si="26"/>
        <v>100.97968145008605</v>
      </c>
    </row>
    <row r="191" spans="25:28" ht="17.399999999999999" x14ac:dyDescent="0.3">
      <c r="Y191" s="2">
        <v>183</v>
      </c>
      <c r="Z191" s="2">
        <f t="shared" si="29"/>
        <v>3.1939525311496229</v>
      </c>
      <c r="AA191" s="2">
        <f t="shared" si="25"/>
        <v>100.96469137244804</v>
      </c>
      <c r="AB191" s="3">
        <f t="shared" si="26"/>
        <v>100.95428114845458</v>
      </c>
    </row>
    <row r="192" spans="25:28" ht="17.399999999999999" x14ac:dyDescent="0.3">
      <c r="Y192" s="2">
        <v>184</v>
      </c>
      <c r="Z192" s="2">
        <f t="shared" si="29"/>
        <v>3.211405823669566</v>
      </c>
      <c r="AA192" s="2">
        <f t="shared" si="25"/>
        <v>100.93250185031694</v>
      </c>
      <c r="AB192" s="3">
        <f t="shared" si="26"/>
        <v>100.91871678568802</v>
      </c>
    </row>
    <row r="193" spans="25:28" ht="17.399999999999999" x14ac:dyDescent="0.3">
      <c r="Y193" s="2">
        <v>185</v>
      </c>
      <c r="Z193" s="2">
        <f t="shared" si="29"/>
        <v>3.2288591161895095</v>
      </c>
      <c r="AA193" s="2">
        <f t="shared" si="25"/>
        <v>100.89014175611807</v>
      </c>
      <c r="AB193" s="3">
        <f t="shared" si="26"/>
        <v>100.87298443502873</v>
      </c>
    </row>
    <row r="194" spans="25:28" ht="17.399999999999999" x14ac:dyDescent="0.3">
      <c r="Y194" s="2">
        <v>186</v>
      </c>
      <c r="Z194" s="2">
        <f t="shared" si="29"/>
        <v>3.2463124087094526</v>
      </c>
      <c r="AA194" s="2">
        <f t="shared" si="25"/>
        <v>100.83760538139859</v>
      </c>
      <c r="AB194" s="3">
        <f t="shared" si="26"/>
        <v>100.81707906741217</v>
      </c>
    </row>
    <row r="195" spans="25:28" ht="17.399999999999999" x14ac:dyDescent="0.3">
      <c r="Y195" s="2">
        <v>187</v>
      </c>
      <c r="Z195" s="2">
        <f t="shared" si="29"/>
        <v>3.2637657012293966</v>
      </c>
      <c r="AA195" s="2">
        <f t="shared" si="25"/>
        <v>100.77488592717116</v>
      </c>
      <c r="AB195" s="3">
        <f t="shared" si="26"/>
        <v>100.75099456621344</v>
      </c>
    </row>
    <row r="196" spans="25:28" ht="17.399999999999999" x14ac:dyDescent="0.3">
      <c r="Y196" s="2">
        <v>188</v>
      </c>
      <c r="Z196" s="2">
        <f t="shared" si="29"/>
        <v>3.2812189937493397</v>
      </c>
      <c r="AA196" s="2">
        <f t="shared" si="25"/>
        <v>100.70197552140333</v>
      </c>
      <c r="AB196" s="3">
        <f t="shared" si="26"/>
        <v>100.67472374530358</v>
      </c>
    </row>
    <row r="197" spans="25:28" ht="17.399999999999999" x14ac:dyDescent="0.3">
      <c r="Y197" s="2">
        <v>189</v>
      </c>
      <c r="Z197" s="2">
        <f t="shared" si="29"/>
        <v>3.2986722862692828</v>
      </c>
      <c r="AA197" s="2">
        <f t="shared" si="25"/>
        <v>100.61886523984171</v>
      </c>
      <c r="AB197" s="3">
        <f t="shared" si="26"/>
        <v>100.58825837043344</v>
      </c>
    </row>
    <row r="198" spans="25:28" ht="17.399999999999999" x14ac:dyDescent="0.3">
      <c r="Y198" s="2">
        <v>190</v>
      </c>
      <c r="Z198" s="2">
        <f t="shared" si="29"/>
        <v>3.3161255787892263</v>
      </c>
      <c r="AA198" s="2">
        <f t="shared" si="25"/>
        <v>100.52554513019452</v>
      </c>
      <c r="AB198" s="3">
        <f t="shared" si="26"/>
        <v>100.49158918396776</v>
      </c>
    </row>
    <row r="199" spans="25:28" ht="17.399999999999999" x14ac:dyDescent="0.3">
      <c r="Y199" s="2">
        <v>191</v>
      </c>
      <c r="Z199" s="2">
        <f t="shared" si="29"/>
        <v>3.3335788713091694</v>
      </c>
      <c r="AA199" s="2">
        <f t="shared" si="25"/>
        <v>100.42200423969838</v>
      </c>
      <c r="AB199" s="3">
        <f t="shared" si="26"/>
        <v>100.38470593299466</v>
      </c>
    </row>
    <row r="200" spans="25:28" ht="17.399999999999999" x14ac:dyDescent="0.3">
      <c r="Y200" s="2">
        <v>192</v>
      </c>
      <c r="Z200" s="2">
        <f t="shared" si="29"/>
        <v>3.3510321638291125</v>
      </c>
      <c r="AA200" s="2">
        <f t="shared" ref="AA200:AA263" si="30">$C$9*(SQRT((1+(1/$C$12))^2-($C$13/$C$12)^2)-COS(Z200)-(1/$C$12)*SQRT(1-($C$12*SIN(Z200)-$C$13)^2))</f>
        <v>100.30823064609909</v>
      </c>
      <c r="AB200" s="3">
        <f t="shared" ref="AB200:AB263" si="31">$C$9*((1-COS(Z200))+(1/$C$12)*(1-SQRT(1-$C$12^2*SIN(Z200)^2)))</f>
        <v>100.267597400838</v>
      </c>
    </row>
    <row r="201" spans="25:28" ht="17.399999999999999" x14ac:dyDescent="0.3">
      <c r="Y201" s="2">
        <v>193</v>
      </c>
      <c r="Z201" s="2">
        <f t="shared" ref="Z201:Z264" si="32">Y201*PI()/180</f>
        <v>3.3684854563490561</v>
      </c>
      <c r="AA201" s="2">
        <f t="shared" si="30"/>
        <v>100.18421149207741</v>
      </c>
      <c r="AB201" s="3">
        <f t="shared" si="31"/>
        <v>100.1402514420034</v>
      </c>
    </row>
    <row r="202" spans="25:28" ht="17.399999999999999" x14ac:dyDescent="0.3">
      <c r="Y202" s="2">
        <v>194</v>
      </c>
      <c r="Z202" s="2">
        <f t="shared" si="32"/>
        <v>3.3859387488689991</v>
      </c>
      <c r="AA202" s="2">
        <f t="shared" si="30"/>
        <v>100.04993302315488</v>
      </c>
      <c r="AB202" s="3">
        <f t="shared" si="31"/>
        <v>100.00265502059082</v>
      </c>
    </row>
    <row r="203" spans="25:28" ht="17.399999999999999" x14ac:dyDescent="0.3">
      <c r="Y203" s="2">
        <v>195</v>
      </c>
      <c r="Z203" s="2">
        <f t="shared" si="32"/>
        <v>3.4033920413889422</v>
      </c>
      <c r="AA203" s="2">
        <f t="shared" si="30"/>
        <v>99.905380629115797</v>
      </c>
      <c r="AB203" s="3">
        <f t="shared" si="31"/>
        <v>99.854794252208919</v>
      </c>
    </row>
    <row r="204" spans="25:28" ht="17.399999999999999" x14ac:dyDescent="0.3">
      <c r="Y204" s="2">
        <v>196</v>
      </c>
      <c r="Z204" s="2">
        <f t="shared" si="32"/>
        <v>3.4208453339088858</v>
      </c>
      <c r="AA204" s="2">
        <f t="shared" si="30"/>
        <v>99.750538888983598</v>
      </c>
      <c r="AB204" s="3">
        <f t="shared" si="31"/>
        <v>99.696654449427868</v>
      </c>
    </row>
    <row r="205" spans="25:28" ht="17.399999999999999" x14ac:dyDescent="0.3">
      <c r="Y205" s="2">
        <v>197</v>
      </c>
      <c r="Z205" s="2">
        <f t="shared" si="32"/>
        <v>3.4382986264288289</v>
      </c>
      <c r="AA205" s="2">
        <f t="shared" si="30"/>
        <v>99.585391619592045</v>
      </c>
      <c r="AB205" s="3">
        <f t="shared" si="31"/>
        <v>99.528220170809917</v>
      </c>
    </row>
    <row r="206" spans="25:28" ht="17.399999999999999" x14ac:dyDescent="0.3">
      <c r="Y206" s="2">
        <v>198</v>
      </c>
      <c r="Z206" s="2">
        <f t="shared" si="32"/>
        <v>3.4557519189487729</v>
      </c>
      <c r="AA206" s="2">
        <f t="shared" si="30"/>
        <v>99.409921927792283</v>
      </c>
      <c r="AB206" s="3">
        <f t="shared" si="31"/>
        <v>99.349475273556919</v>
      </c>
    </row>
    <row r="207" spans="25:28" ht="17.399999999999999" x14ac:dyDescent="0.3">
      <c r="Y207" s="2">
        <v>199</v>
      </c>
      <c r="Z207" s="2">
        <f t="shared" si="32"/>
        <v>3.473205211468716</v>
      </c>
      <c r="AA207" s="2">
        <f t="shared" si="30"/>
        <v>99.224112266338381</v>
      </c>
      <c r="AB207" s="3">
        <f t="shared" si="31"/>
        <v>99.160402969816104</v>
      </c>
    </row>
    <row r="208" spans="25:28" ht="17.399999999999999" x14ac:dyDescent="0.3">
      <c r="Y208" s="2">
        <v>200</v>
      </c>
      <c r="Z208" s="2">
        <f t="shared" si="32"/>
        <v>3.4906585039886591</v>
      </c>
      <c r="AA208" s="2">
        <f t="shared" si="30"/>
        <v>99.027944493494161</v>
      </c>
      <c r="AB208" s="3">
        <f t="shared" si="31"/>
        <v>98.960985886685563</v>
      </c>
    </row>
    <row r="209" spans="25:28" ht="17.399999999999999" x14ac:dyDescent="0.3">
      <c r="Y209" s="2">
        <v>201</v>
      </c>
      <c r="Z209" s="2">
        <f t="shared" si="32"/>
        <v>3.5081117965086026</v>
      </c>
      <c r="AA209" s="2">
        <f t="shared" si="30"/>
        <v>98.821399936404148</v>
      </c>
      <c r="AB209" s="3">
        <f t="shared" si="31"/>
        <v>98.751206129960849</v>
      </c>
    </row>
    <row r="210" spans="25:28" ht="17.399999999999999" x14ac:dyDescent="0.3">
      <c r="Y210" s="2">
        <v>202</v>
      </c>
      <c r="Z210" s="2">
        <f t="shared" si="32"/>
        <v>3.5255650890285457</v>
      </c>
      <c r="AA210" s="2">
        <f t="shared" si="30"/>
        <v>98.604459458272771</v>
      </c>
      <c r="AB210" s="3">
        <f t="shared" si="31"/>
        <v>98.531045351664375</v>
      </c>
    </row>
    <row r="211" spans="25:28" ht="17.399999999999999" x14ac:dyDescent="0.3">
      <c r="Y211" s="2">
        <v>203</v>
      </c>
      <c r="Z211" s="2">
        <f t="shared" si="32"/>
        <v>3.5430183815484888</v>
      </c>
      <c r="AA211" s="2">
        <f t="shared" si="30"/>
        <v>98.377103529392514</v>
      </c>
      <c r="AB211" s="3">
        <f t="shared" si="31"/>
        <v>98.300484821397902</v>
      </c>
    </row>
    <row r="212" spans="25:28" ht="17.399999999999999" x14ac:dyDescent="0.3">
      <c r="Y212" s="2">
        <v>204</v>
      </c>
      <c r="Z212" s="2">
        <f t="shared" si="32"/>
        <v>3.5604716740684319</v>
      </c>
      <c r="AA212" s="2">
        <f t="shared" si="30"/>
        <v>98.139312302063146</v>
      </c>
      <c r="AB212" s="3">
        <f t="shared" si="31"/>
        <v>98.059505501557908</v>
      </c>
    </row>
    <row r="213" spans="25:28" ht="17.399999999999999" x14ac:dyDescent="0.3">
      <c r="Y213" s="2">
        <v>205</v>
      </c>
      <c r="Z213" s="2">
        <f t="shared" si="32"/>
        <v>3.5779249665883754</v>
      </c>
      <c r="AA213" s="2">
        <f t="shared" si="30"/>
        <v>97.891065689441376</v>
      </c>
      <c r="AB213" s="3">
        <f t="shared" si="31"/>
        <v>97.808088126451622</v>
      </c>
    </row>
    <row r="214" spans="25:28" ht="17.399999999999999" x14ac:dyDescent="0.3">
      <c r="Y214" s="2">
        <v>206</v>
      </c>
      <c r="Z214" s="2">
        <f t="shared" si="32"/>
        <v>3.5953782591083185</v>
      </c>
      <c r="AA214" s="2">
        <f t="shared" si="30"/>
        <v>97.632343448358</v>
      </c>
      <c r="AB214" s="3">
        <f t="shared" si="31"/>
        <v>97.546213285349069</v>
      </c>
    </row>
    <row r="215" spans="25:28" ht="17.399999999999999" x14ac:dyDescent="0.3">
      <c r="Y215" s="2">
        <v>207</v>
      </c>
      <c r="Z215" s="2">
        <f t="shared" si="32"/>
        <v>3.6128315516282616</v>
      </c>
      <c r="AA215" s="2">
        <f t="shared" si="30"/>
        <v>97.363125266137089</v>
      </c>
      <c r="AB215" s="3">
        <f t="shared" si="31"/>
        <v>97.27386150950413</v>
      </c>
    </row>
    <row r="216" spans="25:28" ht="17.399999999999999" x14ac:dyDescent="0.3">
      <c r="Y216" s="2">
        <v>208</v>
      </c>
      <c r="Z216" s="2">
        <f t="shared" si="32"/>
        <v>3.6302848441482056</v>
      </c>
      <c r="AA216" s="2">
        <f t="shared" si="30"/>
        <v>97.083390851448158</v>
      </c>
      <c r="AB216" s="3">
        <f t="shared" si="31"/>
        <v>96.991013363173963</v>
      </c>
    </row>
    <row r="217" spans="25:28" ht="17.399999999999999" x14ac:dyDescent="0.3">
      <c r="Y217" s="2">
        <v>209</v>
      </c>
      <c r="Z217" s="2">
        <f t="shared" si="32"/>
        <v>3.6477381366681487</v>
      </c>
      <c r="AA217" s="2">
        <f t="shared" si="30"/>
        <v>96.793120029219182</v>
      </c>
      <c r="AB217" s="3">
        <f t="shared" si="31"/>
        <v>96.697649538662247</v>
      </c>
    </row>
    <row r="218" spans="25:28" ht="17.399999999999999" x14ac:dyDescent="0.3">
      <c r="Y218" s="2">
        <v>210</v>
      </c>
      <c r="Z218" s="2">
        <f t="shared" si="32"/>
        <v>3.6651914291880923</v>
      </c>
      <c r="AA218" s="2">
        <f t="shared" si="30"/>
        <v>96.492292839632114</v>
      </c>
      <c r="AB218" s="3">
        <f t="shared" si="31"/>
        <v>96.393750955407029</v>
      </c>
    </row>
    <row r="219" spans="25:28" ht="17.399999999999999" x14ac:dyDescent="0.3">
      <c r="Y219" s="2">
        <v>211</v>
      </c>
      <c r="Z219" s="2">
        <f t="shared" si="32"/>
        <v>3.6826447217080354</v>
      </c>
      <c r="AA219" s="2">
        <f t="shared" si="30"/>
        <v>96.180889641219082</v>
      </c>
      <c r="AB219" s="3">
        <f t="shared" si="31"/>
        <v>96.079298863128869</v>
      </c>
    </row>
    <row r="220" spans="25:28" ht="17.399999999999999" x14ac:dyDescent="0.3">
      <c r="Y220" s="2">
        <v>212</v>
      </c>
      <c r="Z220" s="2">
        <f t="shared" si="32"/>
        <v>3.7000980142279785</v>
      </c>
      <c r="AA220" s="2">
        <f t="shared" si="30"/>
        <v>95.858891218069516</v>
      </c>
      <c r="AB220" s="3">
        <f t="shared" si="31"/>
        <v>95.754274949048806</v>
      </c>
    </row>
    <row r="221" spans="25:28" ht="17.399999999999999" x14ac:dyDescent="0.3">
      <c r="Y221" s="2">
        <v>213</v>
      </c>
      <c r="Z221" s="2">
        <f t="shared" si="32"/>
        <v>3.717551306747922</v>
      </c>
      <c r="AA221" s="2">
        <f t="shared" si="30"/>
        <v>95.526278891154448</v>
      </c>
      <c r="AB221" s="3">
        <f t="shared" si="31"/>
        <v>95.418661449179055</v>
      </c>
    </row>
    <row r="222" spans="25:28" ht="17.399999999999999" x14ac:dyDescent="0.3">
      <c r="Y222" s="2">
        <v>214</v>
      </c>
      <c r="Z222" s="2">
        <f t="shared" si="32"/>
        <v>3.7350045992678651</v>
      </c>
      <c r="AA222" s="2">
        <f t="shared" si="30"/>
        <v>95.183034633763953</v>
      </c>
      <c r="AB222" s="3">
        <f t="shared" si="31"/>
        <v>95.072441263682535</v>
      </c>
    </row>
    <row r="223" spans="25:28" ht="17.399999999999999" x14ac:dyDescent="0.3">
      <c r="Y223" s="2">
        <v>215</v>
      </c>
      <c r="Z223" s="2">
        <f t="shared" si="32"/>
        <v>3.7524578917878082</v>
      </c>
      <c r="AA223" s="2">
        <f t="shared" si="30"/>
        <v>94.829141191047512</v>
      </c>
      <c r="AB223" s="3">
        <f t="shared" si="31"/>
        <v>94.715598076288174</v>
      </c>
    </row>
    <row r="224" spans="25:28" ht="17.399999999999999" x14ac:dyDescent="0.3">
      <c r="Y224" s="2">
        <v>216</v>
      </c>
      <c r="Z224" s="2">
        <f t="shared" si="32"/>
        <v>3.7699111843077517</v>
      </c>
      <c r="AA224" s="2">
        <f t="shared" si="30"/>
        <v>94.464582203638031</v>
      </c>
      <c r="AB224" s="3">
        <f t="shared" si="31"/>
        <v>94.348116477741371</v>
      </c>
    </row>
    <row r="225" spans="25:28" ht="17.399999999999999" x14ac:dyDescent="0.3">
      <c r="Y225" s="2">
        <v>217</v>
      </c>
      <c r="Z225" s="2">
        <f t="shared" si="32"/>
        <v>3.7873644768276948</v>
      </c>
      <c r="AA225" s="2">
        <f t="shared" si="30"/>
        <v>94.089342335329533</v>
      </c>
      <c r="AB225" s="3">
        <f t="shared" si="31"/>
        <v>93.969982093258494</v>
      </c>
    </row>
    <row r="226" spans="25:28" ht="17.399999999999999" x14ac:dyDescent="0.3">
      <c r="Y226" s="2">
        <v>218</v>
      </c>
      <c r="Z226" s="2">
        <f t="shared" si="32"/>
        <v>3.8048177693476379</v>
      </c>
      <c r="AA226" s="2">
        <f t="shared" si="30"/>
        <v>93.703407404769777</v>
      </c>
      <c r="AB226" s="3">
        <f t="shared" si="31"/>
        <v>93.581181713944716</v>
      </c>
    </row>
    <row r="227" spans="25:28" ht="17.399999999999999" x14ac:dyDescent="0.3">
      <c r="Y227" s="2">
        <v>219</v>
      </c>
      <c r="Z227" s="2">
        <f t="shared" si="32"/>
        <v>3.8222710618675819</v>
      </c>
      <c r="AA227" s="2">
        <f t="shared" si="30"/>
        <v>93.306764521116776</v>
      </c>
      <c r="AB227" s="3">
        <f t="shared" si="31"/>
        <v>93.181703432122646</v>
      </c>
    </row>
    <row r="228" spans="25:28" ht="17.399999999999999" x14ac:dyDescent="0.3">
      <c r="Y228" s="2">
        <v>220</v>
      </c>
      <c r="Z228" s="2">
        <f t="shared" si="32"/>
        <v>3.839724354387525</v>
      </c>
      <c r="AA228" s="2">
        <f t="shared" si="30"/>
        <v>92.899402223596411</v>
      </c>
      <c r="AB228" s="3">
        <f t="shared" si="31"/>
        <v>92.77153678050864</v>
      </c>
    </row>
    <row r="229" spans="25:28" ht="17.399999999999999" x14ac:dyDescent="0.3">
      <c r="Y229" s="2">
        <v>221</v>
      </c>
      <c r="Z229" s="2">
        <f t="shared" si="32"/>
        <v>3.8571776469074686</v>
      </c>
      <c r="AA229" s="2">
        <f t="shared" si="30"/>
        <v>92.481310624886817</v>
      </c>
      <c r="AB229" s="3">
        <f t="shared" si="31"/>
        <v>92.350672875159688</v>
      </c>
    </row>
    <row r="230" spans="25:28" ht="17.399999999999999" x14ac:dyDescent="0.3">
      <c r="Y230" s="2">
        <v>222</v>
      </c>
      <c r="Z230" s="2">
        <f t="shared" si="32"/>
        <v>3.8746309394274117</v>
      </c>
      <c r="AA230" s="2">
        <f t="shared" si="30"/>
        <v>92.052481558240103</v>
      </c>
      <c r="AB230" s="3">
        <f t="shared" si="31"/>
        <v>91.919104562101964</v>
      </c>
    </row>
    <row r="231" spans="25:28" ht="17.399999999999999" x14ac:dyDescent="0.3">
      <c r="Y231" s="2">
        <v>223</v>
      </c>
      <c r="Z231" s="2">
        <f t="shared" si="32"/>
        <v>3.8920842319473548</v>
      </c>
      <c r="AA231" s="2">
        <f t="shared" si="30"/>
        <v>91.612908728239773</v>
      </c>
      <c r="AB231" s="3">
        <f t="shared" si="31"/>
        <v>91.476826567537245</v>
      </c>
    </row>
    <row r="232" spans="25:28" ht="17.399999999999999" x14ac:dyDescent="0.3">
      <c r="Y232" s="2">
        <v>224</v>
      </c>
      <c r="Z232" s="2">
        <f t="shared" si="32"/>
        <v>3.9095375244672983</v>
      </c>
      <c r="AA232" s="2">
        <f t="shared" si="30"/>
        <v>91.16258786507592</v>
      </c>
      <c r="AB232" s="3">
        <f t="shared" si="31"/>
        <v>91.023835651509145</v>
      </c>
    </row>
    <row r="233" spans="25:28" ht="17.399999999999999" x14ac:dyDescent="0.3">
      <c r="Y233" s="2">
        <v>225</v>
      </c>
      <c r="Z233" s="2">
        <f t="shared" si="32"/>
        <v>3.9269908169872414</v>
      </c>
      <c r="AA233" s="2">
        <f t="shared" si="30"/>
        <v>90.701516882205951</v>
      </c>
      <c r="AB233" s="3">
        <f t="shared" si="31"/>
        <v>90.560130764896144</v>
      </c>
    </row>
    <row r="234" spans="25:28" ht="17.399999999999999" x14ac:dyDescent="0.3">
      <c r="Y234" s="2">
        <v>226</v>
      </c>
      <c r="Z234" s="2">
        <f t="shared" si="32"/>
        <v>3.9444441095071845</v>
      </c>
      <c r="AA234" s="2">
        <f t="shared" si="30"/>
        <v>90.229696037252111</v>
      </c>
      <c r="AB234" s="3">
        <f t="shared" si="31"/>
        <v>90.085713209581897</v>
      </c>
    </row>
    <row r="235" spans="25:28" ht="17.399999999999999" x14ac:dyDescent="0.3">
      <c r="Y235" s="2">
        <v>227</v>
      </c>
      <c r="Z235" s="2">
        <f t="shared" si="32"/>
        <v>3.9618974020271276</v>
      </c>
      <c r="AA235" s="2">
        <f t="shared" si="30"/>
        <v>89.74712809597051</v>
      </c>
      <c r="AB235" s="3">
        <f t="shared" si="31"/>
        <v>89.600586801637633</v>
      </c>
    </row>
    <row r="236" spans="25:28" ht="17.399999999999999" x14ac:dyDescent="0.3">
      <c r="Y236" s="2">
        <v>228</v>
      </c>
      <c r="Z236" s="2">
        <f t="shared" si="32"/>
        <v>3.9793506945470711</v>
      </c>
      <c r="AA236" s="2">
        <f t="shared" si="30"/>
        <v>89.253818499108974</v>
      </c>
      <c r="AB236" s="3">
        <f t="shared" si="31"/>
        <v>89.104758037334236</v>
      </c>
    </row>
    <row r="237" spans="25:28" ht="17.399999999999999" x14ac:dyDescent="0.3">
      <c r="Y237" s="2">
        <v>229</v>
      </c>
      <c r="Z237" s="2">
        <f t="shared" si="32"/>
        <v>3.9968039870670142</v>
      </c>
      <c r="AA237" s="2">
        <f t="shared" si="30"/>
        <v>88.749775531955009</v>
      </c>
      <c r="AB237" s="3">
        <f t="shared" si="31"/>
        <v>88.598236261784137</v>
      </c>
    </row>
    <row r="238" spans="25:28" ht="17.399999999999999" x14ac:dyDescent="0.3">
      <c r="Y238" s="2">
        <v>230</v>
      </c>
      <c r="Z238" s="2">
        <f t="shared" si="32"/>
        <v>4.0142572795869578</v>
      </c>
      <c r="AA238" s="2">
        <f t="shared" si="30"/>
        <v>88.235010496354164</v>
      </c>
      <c r="AB238" s="3">
        <f t="shared" si="31"/>
        <v>88.081033839995257</v>
      </c>
    </row>
    <row r="239" spans="25:28" ht="17.399999999999999" x14ac:dyDescent="0.3">
      <c r="Y239" s="2">
        <v>231</v>
      </c>
      <c r="Z239" s="2">
        <f t="shared" si="32"/>
        <v>4.0317105721069018</v>
      </c>
      <c r="AA239" s="2">
        <f t="shared" si="30"/>
        <v>87.709537884964334</v>
      </c>
      <c r="AB239" s="3">
        <f t="shared" si="31"/>
        <v>87.553166330102428</v>
      </c>
    </row>
    <row r="240" spans="25:28" ht="17.399999999999999" x14ac:dyDescent="0.3">
      <c r="Y240" s="2">
        <v>232</v>
      </c>
      <c r="Z240" s="2">
        <f t="shared" si="32"/>
        <v>4.0491638646268449</v>
      </c>
      <c r="AA240" s="2">
        <f t="shared" si="30"/>
        <v>87.173375557490616</v>
      </c>
      <c r="AB240" s="3">
        <f t="shared" si="31"/>
        <v>87.014652658521356</v>
      </c>
    </row>
    <row r="241" spans="25:28" ht="17.399999999999999" x14ac:dyDescent="0.3">
      <c r="Y241" s="2">
        <v>233</v>
      </c>
      <c r="Z241" s="2">
        <f t="shared" si="32"/>
        <v>4.066617157146788</v>
      </c>
      <c r="AA241" s="2">
        <f t="shared" si="30"/>
        <v>86.626544918626905</v>
      </c>
      <c r="AB241" s="3">
        <f t="shared" si="31"/>
        <v>86.465515296753807</v>
      </c>
    </row>
    <row r="242" spans="25:28" ht="17.399999999999999" x14ac:dyDescent="0.3">
      <c r="Y242" s="2">
        <v>234</v>
      </c>
      <c r="Z242" s="2">
        <f t="shared" si="32"/>
        <v>4.0840704496667311</v>
      </c>
      <c r="AA242" s="2">
        <f t="shared" si="30"/>
        <v>86.0690710974132</v>
      </c>
      <c r="AB242" s="3">
        <f t="shared" si="31"/>
        <v>85.905780439553027</v>
      </c>
    </row>
    <row r="243" spans="25:28" ht="17.399999999999999" x14ac:dyDescent="0.3">
      <c r="Y243" s="2">
        <v>235</v>
      </c>
      <c r="Z243" s="2">
        <f t="shared" si="32"/>
        <v>4.1015237421866741</v>
      </c>
      <c r="AA243" s="2">
        <f t="shared" si="30"/>
        <v>85.500983127697197</v>
      </c>
      <c r="AB243" s="3">
        <f t="shared" si="31"/>
        <v>85.335478184140385</v>
      </c>
    </row>
    <row r="244" spans="25:28" ht="17.399999999999999" x14ac:dyDescent="0.3">
      <c r="Y244" s="2">
        <v>236</v>
      </c>
      <c r="Z244" s="2">
        <f t="shared" si="32"/>
        <v>4.1189770347066172</v>
      </c>
      <c r="AA244" s="2">
        <f t="shared" si="30"/>
        <v>84.922314129370747</v>
      </c>
      <c r="AB244" s="3">
        <f t="shared" si="31"/>
        <v>84.754642710146157</v>
      </c>
    </row>
    <row r="245" spans="25:28" ht="17.399999999999999" x14ac:dyDescent="0.3">
      <c r="Y245" s="2">
        <v>237</v>
      </c>
      <c r="Z245" s="2">
        <f t="shared" si="32"/>
        <v>4.1364303272265612</v>
      </c>
      <c r="AA245" s="2">
        <f t="shared" si="30"/>
        <v>84.333101490033897</v>
      </c>
      <c r="AB245" s="3">
        <f t="shared" si="31"/>
        <v>84.163312459929074</v>
      </c>
    </row>
    <row r="246" spans="25:28" ht="17.399999999999999" x14ac:dyDescent="0.3">
      <c r="Y246" s="2">
        <v>238</v>
      </c>
      <c r="Z246" s="2">
        <f t="shared" si="32"/>
        <v>4.1538836197465043</v>
      </c>
      <c r="AA246" s="2">
        <f t="shared" si="30"/>
        <v>83.733387046721361</v>
      </c>
      <c r="AB246" s="3">
        <f t="shared" si="31"/>
        <v>83.561530318911849</v>
      </c>
    </row>
    <row r="247" spans="25:28" ht="17.399999999999999" x14ac:dyDescent="0.3">
      <c r="Y247" s="2">
        <v>239</v>
      </c>
      <c r="Z247" s="2">
        <f t="shared" si="32"/>
        <v>4.1713369122664474</v>
      </c>
      <c r="AA247" s="2">
        <f t="shared" si="30"/>
        <v>83.123217267307865</v>
      </c>
      <c r="AB247" s="3">
        <f t="shared" si="31"/>
        <v>82.949343795552991</v>
      </c>
    </row>
    <row r="248" spans="25:28" ht="17.399999999999999" x14ac:dyDescent="0.3">
      <c r="Y248" s="2">
        <v>240</v>
      </c>
      <c r="Z248" s="2">
        <f t="shared" si="32"/>
        <v>4.1887902047863905</v>
      </c>
      <c r="AA248" s="2">
        <f t="shared" si="30"/>
        <v>82.502643431193249</v>
      </c>
      <c r="AB248" s="3">
        <f t="shared" si="31"/>
        <v>82.32680520055851</v>
      </c>
    </row>
    <row r="249" spans="25:28" ht="17.399999999999999" x14ac:dyDescent="0.3">
      <c r="Y249" s="2">
        <v>241</v>
      </c>
      <c r="Z249" s="2">
        <f t="shared" si="32"/>
        <v>4.2062434973063345</v>
      </c>
      <c r="AA249" s="2">
        <f t="shared" si="30"/>
        <v>81.871721808852385</v>
      </c>
      <c r="AB249" s="3">
        <f t="shared" si="31"/>
        <v>81.693971824921746</v>
      </c>
    </row>
    <row r="250" spans="25:28" ht="17.399999999999999" x14ac:dyDescent="0.3">
      <c r="Y250" s="2">
        <v>242</v>
      </c>
      <c r="Z250" s="2">
        <f t="shared" si="32"/>
        <v>4.2236967898262776</v>
      </c>
      <c r="AA250" s="2">
        <f t="shared" si="30"/>
        <v>81.230513839818144</v>
      </c>
      <c r="AB250" s="3">
        <f t="shared" si="31"/>
        <v>81.05090611636497</v>
      </c>
    </row>
    <row r="251" spans="25:28" ht="17.399999999999999" x14ac:dyDescent="0.3">
      <c r="Y251" s="2">
        <v>243</v>
      </c>
      <c r="Z251" s="2">
        <f t="shared" si="32"/>
        <v>4.2411500823462207</v>
      </c>
      <c r="AA251" s="2">
        <f t="shared" si="30"/>
        <v>80.579086308654425</v>
      </c>
      <c r="AB251" s="3">
        <f t="shared" si="31"/>
        <v>80.397675853741532</v>
      </c>
    </row>
    <row r="252" spans="25:28" ht="17.399999999999999" x14ac:dyDescent="0.3">
      <c r="Y252" s="2">
        <v>244</v>
      </c>
      <c r="Z252" s="2">
        <f t="shared" si="32"/>
        <v>4.2586033748661638</v>
      </c>
      <c r="AA252" s="2">
        <f t="shared" si="30"/>
        <v>79.917511518460813</v>
      </c>
      <c r="AB252" s="3">
        <f t="shared" si="31"/>
        <v>79.734354318947311</v>
      </c>
    </row>
    <row r="253" spans="25:28" ht="17.399999999999999" x14ac:dyDescent="0.3">
      <c r="Y253" s="2">
        <v>245</v>
      </c>
      <c r="Z253" s="2">
        <f t="shared" si="32"/>
        <v>4.2760566673861069</v>
      </c>
      <c r="AA253" s="2">
        <f t="shared" si="30"/>
        <v>79.245867461440469</v>
      </c>
      <c r="AB253" s="3">
        <f t="shared" si="31"/>
        <v>79.061020465875927</v>
      </c>
    </row>
    <row r="254" spans="25:28" ht="17.399999999999999" x14ac:dyDescent="0.3">
      <c r="Y254" s="2">
        <v>246</v>
      </c>
      <c r="Z254" s="2">
        <f t="shared" si="32"/>
        <v>4.2935099599060509</v>
      </c>
      <c r="AA254" s="2">
        <f t="shared" si="30"/>
        <v>78.564237986053172</v>
      </c>
      <c r="AB254" s="3">
        <f t="shared" si="31"/>
        <v>78.377759085945215</v>
      </c>
    </row>
    <row r="255" spans="25:28" ht="17.399999999999999" x14ac:dyDescent="0.3">
      <c r="Y255" s="2">
        <v>247</v>
      </c>
      <c r="Z255" s="2">
        <f t="shared" si="32"/>
        <v>4.310963252425994</v>
      </c>
      <c r="AA255" s="2">
        <f t="shared" si="30"/>
        <v>77.87271296026509</v>
      </c>
      <c r="AB255" s="3">
        <f t="shared" si="31"/>
        <v>77.684660969712041</v>
      </c>
    </row>
    <row r="256" spans="25:28" ht="17.399999999999999" x14ac:dyDescent="0.3">
      <c r="Y256" s="2">
        <v>248</v>
      </c>
      <c r="Z256" s="2">
        <f t="shared" si="32"/>
        <v>4.3284165449459371</v>
      </c>
      <c r="AA256" s="2">
        <f t="shared" si="30"/>
        <v>77.171388430402047</v>
      </c>
      <c r="AB256" s="3">
        <f t="shared" si="31"/>
        <v>76.981823064087564</v>
      </c>
    </row>
    <row r="257" spans="25:28" ht="17.399999999999999" x14ac:dyDescent="0.3">
      <c r="Y257" s="2">
        <v>249</v>
      </c>
      <c r="Z257" s="2">
        <f t="shared" si="32"/>
        <v>4.3458698374658802</v>
      </c>
      <c r="AA257" s="2">
        <f t="shared" si="30"/>
        <v>76.460366775107758</v>
      </c>
      <c r="AB257" s="3">
        <f t="shared" si="31"/>
        <v>76.269348624659685</v>
      </c>
    </row>
    <row r="258" spans="25:28" ht="17.399999999999999" x14ac:dyDescent="0.3">
      <c r="Y258" s="2">
        <v>250</v>
      </c>
      <c r="Z258" s="2">
        <f t="shared" si="32"/>
        <v>4.3633231299858233</v>
      </c>
      <c r="AA258" s="2">
        <f t="shared" si="30"/>
        <v>75.73975685390397</v>
      </c>
      <c r="AB258" s="3">
        <f t="shared" si="31"/>
        <v>75.54734736262634</v>
      </c>
    </row>
    <row r="259" spans="25:28" ht="17.399999999999999" x14ac:dyDescent="0.3">
      <c r="Y259" s="2">
        <v>251</v>
      </c>
      <c r="Z259" s="2">
        <f t="shared" si="32"/>
        <v>4.3807764225057673</v>
      </c>
      <c r="AA259" s="2">
        <f t="shared" si="30"/>
        <v>75.009674149851165</v>
      </c>
      <c r="AB259" s="3">
        <f t="shared" si="31"/>
        <v>74.815935585843263</v>
      </c>
    </row>
    <row r="260" spans="25:28" ht="17.399999999999999" x14ac:dyDescent="0.3">
      <c r="Y260" s="2">
        <v>252</v>
      </c>
      <c r="Z260" s="2">
        <f t="shared" si="32"/>
        <v>4.3982297150257104</v>
      </c>
      <c r="AA260" s="2">
        <f t="shared" si="30"/>
        <v>74.270240905807015</v>
      </c>
      <c r="AB260" s="3">
        <f t="shared" si="31"/>
        <v>74.075236333490494</v>
      </c>
    </row>
    <row r="261" spans="25:28" ht="17.399999999999999" x14ac:dyDescent="0.3">
      <c r="Y261" s="2">
        <v>253</v>
      </c>
      <c r="Z261" s="2">
        <f t="shared" si="32"/>
        <v>4.4156830075456535</v>
      </c>
      <c r="AA261" s="2">
        <f t="shared" si="30"/>
        <v>73.52158625378496</v>
      </c>
      <c r="AB261" s="3">
        <f t="shared" si="31"/>
        <v>73.325379503865179</v>
      </c>
    </row>
    <row r="262" spans="25:28" ht="17.399999999999999" x14ac:dyDescent="0.3">
      <c r="Y262" s="2">
        <v>254</v>
      </c>
      <c r="Z262" s="2">
        <f t="shared" si="32"/>
        <v>4.4331363000655974</v>
      </c>
      <c r="AA262" s="2">
        <f t="shared" si="30"/>
        <v>72.763846336919855</v>
      </c>
      <c r="AB262" s="3">
        <f t="shared" si="31"/>
        <v>72.566501974814884</v>
      </c>
    </row>
    <row r="263" spans="25:28" ht="17.399999999999999" x14ac:dyDescent="0.3">
      <c r="Y263" s="2">
        <v>255</v>
      </c>
      <c r="Z263" s="2">
        <f t="shared" si="32"/>
        <v>4.4505895925855405</v>
      </c>
      <c r="AA263" s="2">
        <f t="shared" si="30"/>
        <v>71.997164423556455</v>
      </c>
      <c r="AB263" s="3">
        <f t="shared" si="31"/>
        <v>71.798747716332613</v>
      </c>
    </row>
    <row r="264" spans="25:28" ht="17.399999999999999" x14ac:dyDescent="0.3">
      <c r="Y264" s="2">
        <v>256</v>
      </c>
      <c r="Z264" s="2">
        <f t="shared" si="32"/>
        <v>4.4680428851054836</v>
      </c>
      <c r="AA264" s="2">
        <f t="shared" ref="AA264:AA327" si="33">$C$9*(SQRT((1+(1/$C$12))^2-($C$13/$C$12)^2)-COS(Z264)-(1/$C$12)*SQRT(1-($C$12*SIN(Z264)-$C$13)^2))</f>
        <v>71.221691012985659</v>
      </c>
      <c r="AB264" s="3">
        <f t="shared" ref="AB264:AB327" si="34">$C$9*((1-COS(Z264))+(1/$C$12)*(1-SQRT(1-$C$12^2*SIN(Z264)^2)))</f>
        <v>71.022267894844916</v>
      </c>
    </row>
    <row r="265" spans="25:28" ht="17.399999999999999" x14ac:dyDescent="0.3">
      <c r="Y265" s="2">
        <v>257</v>
      </c>
      <c r="Z265" s="2">
        <f t="shared" ref="Z265:Z328" si="35">Y265*PI()/180</f>
        <v>4.4854961776254267</v>
      </c>
      <c r="AA265" s="2">
        <f t="shared" si="33"/>
        <v>70.437583932367247</v>
      </c>
      <c r="AB265" s="3">
        <f t="shared" si="34"/>
        <v>70.237220968738129</v>
      </c>
    </row>
    <row r="266" spans="25:28" ht="17.399999999999999" x14ac:dyDescent="0.3">
      <c r="Y266" s="2">
        <v>258</v>
      </c>
      <c r="Z266" s="2">
        <f t="shared" si="35"/>
        <v>4.5029494701453698</v>
      </c>
      <c r="AA266" s="2">
        <f t="shared" si="33"/>
        <v>69.645008424392088</v>
      </c>
      <c r="AB266" s="3">
        <f t="shared" si="34"/>
        <v>69.44377277468142</v>
      </c>
    </row>
    <row r="267" spans="25:28" ht="17.399999999999999" x14ac:dyDescent="0.3">
      <c r="Y267" s="2">
        <v>259</v>
      </c>
      <c r="Z267" s="2">
        <f t="shared" si="35"/>
        <v>4.5204027626653129</v>
      </c>
      <c r="AA267" s="2">
        <f t="shared" si="33"/>
        <v>68.844137225254286</v>
      </c>
      <c r="AB267" s="3">
        <f t="shared" si="34"/>
        <v>68.642096604323157</v>
      </c>
    </row>
    <row r="268" spans="25:28" ht="17.399999999999999" x14ac:dyDescent="0.3">
      <c r="Y268" s="2">
        <v>260</v>
      </c>
      <c r="Z268" s="2">
        <f t="shared" si="35"/>
        <v>4.5378560551852569</v>
      </c>
      <c r="AA268" s="2">
        <f t="shared" si="33"/>
        <v>68.035150632523383</v>
      </c>
      <c r="AB268" s="3">
        <f t="shared" si="34"/>
        <v>67.832373270956595</v>
      </c>
    </row>
    <row r="269" spans="25:28" ht="17.399999999999999" x14ac:dyDescent="0.3">
      <c r="Y269" s="2">
        <v>261</v>
      </c>
      <c r="Z269" s="2">
        <f t="shared" si="35"/>
        <v>4.5553093477052</v>
      </c>
      <c r="AA269" s="2">
        <f t="shared" si="33"/>
        <v>67.218236562529142</v>
      </c>
      <c r="AB269" s="3">
        <f t="shared" si="34"/>
        <v>67.014791165772181</v>
      </c>
    </row>
    <row r="270" spans="25:28" ht="17.399999999999999" x14ac:dyDescent="0.3">
      <c r="Y270" s="2">
        <v>262</v>
      </c>
      <c r="Z270" s="2">
        <f t="shared" si="35"/>
        <v>4.572762640225144</v>
      </c>
      <c r="AA270" s="2">
        <f t="shared" si="33"/>
        <v>66.39359059689393</v>
      </c>
      <c r="AB270" s="3">
        <f t="shared" si="34"/>
        <v>66.189546303337622</v>
      </c>
    </row>
    <row r="271" spans="25:28" ht="17.399999999999999" x14ac:dyDescent="0.3">
      <c r="Y271" s="2">
        <v>263</v>
      </c>
      <c r="Z271" s="2">
        <f t="shared" si="35"/>
        <v>4.5902159327450871</v>
      </c>
      <c r="AA271" s="2">
        <f t="shared" si="33"/>
        <v>65.561416017876567</v>
      </c>
      <c r="AB271" s="3">
        <f t="shared" si="34"/>
        <v>65.35684235597347</v>
      </c>
    </row>
    <row r="272" spans="25:28" ht="17.399999999999999" x14ac:dyDescent="0.3">
      <c r="Y272" s="2">
        <v>264</v>
      </c>
      <c r="Z272" s="2">
        <f t="shared" si="35"/>
        <v>4.6076692252650302</v>
      </c>
      <c r="AA272" s="2">
        <f t="shared" si="33"/>
        <v>64.721923832216106</v>
      </c>
      <c r="AB272" s="3">
        <f t="shared" si="34"/>
        <v>64.516890676718006</v>
      </c>
    </row>
    <row r="273" spans="25:28" ht="17.399999999999999" x14ac:dyDescent="0.3">
      <c r="Y273" s="2">
        <v>265</v>
      </c>
      <c r="Z273" s="2">
        <f t="shared" si="35"/>
        <v>4.6251225177849733</v>
      </c>
      <c r="AA273" s="2">
        <f t="shared" si="33"/>
        <v>63.875332783197372</v>
      </c>
      <c r="AB273" s="3">
        <f t="shared" si="34"/>
        <v>63.669910310607079</v>
      </c>
    </row>
    <row r="274" spans="25:28" ht="17.399999999999999" x14ac:dyDescent="0.3">
      <c r="Y274" s="2">
        <v>266</v>
      </c>
      <c r="Z274" s="2">
        <f t="shared" si="35"/>
        <v>4.6425758103049164</v>
      </c>
      <c r="AA274" s="2">
        <f t="shared" si="33"/>
        <v>63.021869350689528</v>
      </c>
      <c r="AB274" s="3">
        <f t="shared" si="34"/>
        <v>62.816127994023482</v>
      </c>
    </row>
    <row r="275" spans="25:28" ht="17.399999999999999" x14ac:dyDescent="0.3">
      <c r="Y275" s="2">
        <v>267</v>
      </c>
      <c r="Z275" s="2">
        <f t="shared" si="35"/>
        <v>4.6600291028248595</v>
      </c>
      <c r="AA275" s="2">
        <f t="shared" si="33"/>
        <v>62.161767738942423</v>
      </c>
      <c r="AB275" s="3">
        <f t="shared" si="34"/>
        <v>61.955778141904936</v>
      </c>
    </row>
    <row r="276" spans="25:28" ht="17.399999999999999" x14ac:dyDescent="0.3">
      <c r="Y276" s="2">
        <v>268</v>
      </c>
      <c r="Z276" s="2">
        <f t="shared" si="35"/>
        <v>4.6774823953448026</v>
      </c>
      <c r="AA276" s="2">
        <f t="shared" si="33"/>
        <v>61.295269851961031</v>
      </c>
      <c r="AB276" s="3">
        <f t="shared" si="34"/>
        <v>61.089102822632874</v>
      </c>
    </row>
    <row r="277" spans="25:28" ht="17.399999999999999" x14ac:dyDescent="0.3">
      <c r="Y277" s="2">
        <v>269</v>
      </c>
      <c r="Z277" s="2">
        <f t="shared" si="35"/>
        <v>4.6949356878647466</v>
      </c>
      <c r="AA277" s="2">
        <f t="shared" si="33"/>
        <v>60.422625256312799</v>
      </c>
      <c r="AB277" s="3">
        <f t="shared" si="34"/>
        <v>60.216351720459606</v>
      </c>
    </row>
    <row r="278" spans="25:28" ht="17.399999999999999" x14ac:dyDescent="0.3">
      <c r="Y278" s="2">
        <v>270</v>
      </c>
      <c r="Z278" s="2">
        <f t="shared" si="35"/>
        <v>4.7123889803846897</v>
      </c>
      <c r="AA278" s="2">
        <f t="shared" si="33"/>
        <v>59.544091131260139</v>
      </c>
      <c r="AB278" s="3">
        <f t="shared" si="34"/>
        <v>59.337782085368055</v>
      </c>
    </row>
    <row r="279" spans="25:28" ht="17.399999999999999" x14ac:dyDescent="0.3">
      <c r="Y279" s="2">
        <v>271</v>
      </c>
      <c r="Z279" s="2">
        <f t="shared" si="35"/>
        <v>4.7298422729046328</v>
      </c>
      <c r="AA279" s="2">
        <f t="shared" si="33"/>
        <v>58.659932206147197</v>
      </c>
      <c r="AB279" s="3">
        <f t="shared" si="34"/>
        <v>58.45365867029399</v>
      </c>
    </row>
    <row r="280" spans="25:28" ht="17.399999999999999" x14ac:dyDescent="0.3">
      <c r="Y280" s="2">
        <v>272</v>
      </c>
      <c r="Z280" s="2">
        <f t="shared" si="35"/>
        <v>4.7472955654245768</v>
      </c>
      <c r="AA280" s="2">
        <f t="shared" si="33"/>
        <v>57.770420685008396</v>
      </c>
      <c r="AB280" s="3">
        <f t="shared" si="34"/>
        <v>57.564253655680233</v>
      </c>
    </row>
    <row r="281" spans="25:28" ht="17.399999999999999" x14ac:dyDescent="0.3">
      <c r="Y281" s="2">
        <v>273</v>
      </c>
      <c r="Z281" s="2">
        <f t="shared" si="35"/>
        <v>4.7647488579445199</v>
      </c>
      <c r="AA281" s="2">
        <f t="shared" si="33"/>
        <v>56.875836158405086</v>
      </c>
      <c r="AB281" s="3">
        <f t="shared" si="34"/>
        <v>56.669846561367571</v>
      </c>
    </row>
    <row r="282" spans="25:28" ht="17.399999999999999" x14ac:dyDescent="0.3">
      <c r="Y282" s="2">
        <v>274</v>
      </c>
      <c r="Z282" s="2">
        <f t="shared" si="35"/>
        <v>4.782202150464463</v>
      </c>
      <c r="AA282" s="2">
        <f t="shared" si="33"/>
        <v>55.976465502532861</v>
      </c>
      <c r="AB282" s="3">
        <f t="shared" si="34"/>
        <v>55.770724145866829</v>
      </c>
    </row>
    <row r="283" spans="25:28" ht="17.399999999999999" x14ac:dyDescent="0.3">
      <c r="Y283" s="2">
        <v>275</v>
      </c>
      <c r="Z283" s="2">
        <f t="shared" si="35"/>
        <v>4.7996554429844061</v>
      </c>
      <c r="AA283" s="2">
        <f t="shared" si="33"/>
        <v>55.072602765683925</v>
      </c>
      <c r="AB283" s="3">
        <f t="shared" si="34"/>
        <v>54.867180293093618</v>
      </c>
    </row>
    <row r="284" spans="25:28" ht="17.399999999999999" x14ac:dyDescent="0.3">
      <c r="Y284" s="2">
        <v>276</v>
      </c>
      <c r="Z284" s="2">
        <f t="shared" si="35"/>
        <v>4.8171087355043491</v>
      </c>
      <c r="AA284" s="2">
        <f t="shared" si="33"/>
        <v>54.164549042183118</v>
      </c>
      <c r="AB284" s="3">
        <f t="shared" si="34"/>
        <v>53.95951588668504</v>
      </c>
    </row>
    <row r="285" spans="25:28" ht="17.399999999999999" x14ac:dyDescent="0.3">
      <c r="Y285" s="2">
        <v>277</v>
      </c>
      <c r="Z285" s="2">
        <f t="shared" si="35"/>
        <v>4.8345620280242931</v>
      </c>
      <c r="AA285" s="2">
        <f t="shared" si="33"/>
        <v>53.252612333956677</v>
      </c>
      <c r="AB285" s="3">
        <f t="shared" si="34"/>
        <v>53.048038672053572</v>
      </c>
    </row>
    <row r="286" spans="25:28" ht="17.399999999999999" x14ac:dyDescent="0.3">
      <c r="Y286" s="2">
        <v>278</v>
      </c>
      <c r="Z286" s="2">
        <f t="shared" si="35"/>
        <v>4.8520153205442362</v>
      </c>
      <c r="AA286" s="2">
        <f t="shared" si="33"/>
        <v>52.337107399927341</v>
      </c>
      <c r="AB286" s="3">
        <f t="shared" si="34"/>
        <v>52.13306310637104</v>
      </c>
    </row>
    <row r="287" spans="25:28" ht="17.399999999999999" x14ac:dyDescent="0.3">
      <c r="Y287" s="2">
        <v>279</v>
      </c>
      <c r="Z287" s="2">
        <f t="shared" si="35"/>
        <v>4.8694686130641793</v>
      </c>
      <c r="AA287" s="2">
        <f t="shared" si="33"/>
        <v>51.41835559346584</v>
      </c>
      <c r="AB287" s="3">
        <f t="shared" si="34"/>
        <v>51.214910196708864</v>
      </c>
    </row>
    <row r="288" spans="25:28" ht="17.399999999999999" x14ac:dyDescent="0.3">
      <c r="Y288" s="2">
        <v>280</v>
      </c>
      <c r="Z288" s="2">
        <f t="shared" si="35"/>
        <v>4.8869219055841224</v>
      </c>
      <c r="AA288" s="2">
        <f t="shared" si="33"/>
        <v>50.496684688163448</v>
      </c>
      <c r="AB288" s="3">
        <f t="shared" si="34"/>
        <v>50.293907326596646</v>
      </c>
    </row>
    <row r="289" spans="25:28" ht="17.399999999999999" x14ac:dyDescent="0.3">
      <c r="Y289" s="2">
        <v>281</v>
      </c>
      <c r="Z289" s="2">
        <f t="shared" si="35"/>
        <v>4.9043751981040655</v>
      </c>
      <c r="AA289" s="2">
        <f t="shared" si="33"/>
        <v>49.572428692223255</v>
      </c>
      <c r="AB289" s="3">
        <f t="shared" si="34"/>
        <v>49.370388071292126</v>
      </c>
    </row>
    <row r="290" spans="25:28" ht="17.399999999999999" x14ac:dyDescent="0.3">
      <c r="Y290" s="2">
        <v>282</v>
      </c>
      <c r="Z290" s="2">
        <f t="shared" si="35"/>
        <v>4.9218284906240086</v>
      </c>
      <c r="AA290" s="2">
        <f t="shared" si="33"/>
        <v>48.645927651798409</v>
      </c>
      <c r="AB290" s="3">
        <f t="shared" si="34"/>
        <v>48.444692002087741</v>
      </c>
    </row>
    <row r="291" spans="25:28" ht="17.399999999999999" x14ac:dyDescent="0.3">
      <c r="Y291" s="2">
        <v>283</v>
      </c>
      <c r="Z291" s="2">
        <f t="shared" si="35"/>
        <v>4.9392817831439526</v>
      </c>
      <c r="AA291" s="2">
        <f t="shared" si="33"/>
        <v>47.717527443636875</v>
      </c>
      <c r="AB291" s="3">
        <f t="shared" si="34"/>
        <v>47.517164480007764</v>
      </c>
    </row>
    <row r="292" spans="25:28" ht="17.399999999999999" x14ac:dyDescent="0.3">
      <c r="Y292" s="2">
        <v>284</v>
      </c>
      <c r="Z292" s="2">
        <f t="shared" si="35"/>
        <v>4.9567350756638957</v>
      </c>
      <c r="AA292" s="2">
        <f t="shared" si="33"/>
        <v>46.787579557419235</v>
      </c>
      <c r="AB292" s="3">
        <f t="shared" si="34"/>
        <v>46.588156439278485</v>
      </c>
    </row>
    <row r="293" spans="25:28" ht="17.399999999999999" x14ac:dyDescent="0.3">
      <c r="Y293" s="2">
        <v>285</v>
      </c>
      <c r="Z293" s="2">
        <f t="shared" si="35"/>
        <v>4.9741883681838397</v>
      </c>
      <c r="AA293" s="2">
        <f t="shared" si="33"/>
        <v>45.856440868201837</v>
      </c>
      <c r="AB293" s="3">
        <f t="shared" si="34"/>
        <v>45.658024160977995</v>
      </c>
    </row>
    <row r="294" spans="25:28" ht="17.399999999999999" x14ac:dyDescent="0.3">
      <c r="Y294" s="2">
        <v>286</v>
      </c>
      <c r="Z294" s="2">
        <f t="shared" si="35"/>
        <v>4.9916416607037828</v>
      </c>
      <c r="AA294" s="2">
        <f t="shared" si="33"/>
        <v>44.924473399402942</v>
      </c>
      <c r="AB294" s="3">
        <f t="shared" si="34"/>
        <v>44.727129037297971</v>
      </c>
    </row>
    <row r="295" spans="25:28" ht="17.399999999999999" x14ac:dyDescent="0.3">
      <c r="Y295" s="2">
        <v>287</v>
      </c>
      <c r="Z295" s="2">
        <f t="shared" si="35"/>
        <v>5.0090949532237259</v>
      </c>
      <c r="AA295" s="2">
        <f t="shared" si="33"/>
        <v>43.992044076788524</v>
      </c>
      <c r="AB295" s="3">
        <f t="shared" si="34"/>
        <v>43.79583732686875</v>
      </c>
    </row>
    <row r="296" spans="25:28" ht="17.399999999999999" x14ac:dyDescent="0.3">
      <c r="Y296" s="2">
        <v>288</v>
      </c>
      <c r="Z296" s="2">
        <f t="shared" si="35"/>
        <v>5.026548245743669</v>
      </c>
      <c r="AA296" s="2">
        <f t="shared" si="33"/>
        <v>43.059524473937323</v>
      </c>
      <c r="AB296" s="3">
        <f t="shared" si="34"/>
        <v>42.864519901620803</v>
      </c>
    </row>
    <row r="297" spans="25:28" ht="17.399999999999999" x14ac:dyDescent="0.3">
      <c r="Y297" s="2">
        <v>289</v>
      </c>
      <c r="Z297" s="2">
        <f t="shared" si="35"/>
        <v>5.0440015382636121</v>
      </c>
      <c r="AA297" s="2">
        <f t="shared" si="33"/>
        <v>42.127290549678335</v>
      </c>
      <c r="AB297" s="3">
        <f t="shared" si="34"/>
        <v>41.933551985670455</v>
      </c>
    </row>
    <row r="298" spans="25:28" ht="17.399999999999999" x14ac:dyDescent="0.3">
      <c r="Y298" s="2">
        <v>290</v>
      </c>
      <c r="Z298" s="2">
        <f t="shared" si="35"/>
        <v>5.0614548307835552</v>
      </c>
      <c r="AA298" s="2">
        <f t="shared" si="33"/>
        <v>41.195722378011432</v>
      </c>
      <c r="AB298" s="3">
        <f t="shared" si="34"/>
        <v>41.003312886733788</v>
      </c>
    </row>
    <row r="299" spans="25:28" ht="17.399999999999999" x14ac:dyDescent="0.3">
      <c r="Y299" s="2">
        <v>291</v>
      </c>
      <c r="Z299" s="2">
        <f t="shared" si="35"/>
        <v>5.0789081233034983</v>
      </c>
      <c r="AA299" s="2">
        <f t="shared" si="33"/>
        <v>40.265203871032455</v>
      </c>
      <c r="AB299" s="3">
        <f t="shared" si="34"/>
        <v>40.074185720584381</v>
      </c>
    </row>
    <row r="300" spans="25:28" ht="17.399999999999999" x14ac:dyDescent="0.3">
      <c r="Y300" s="2">
        <v>292</v>
      </c>
      <c r="Z300" s="2">
        <f t="shared" si="35"/>
        <v>5.0963614158234423</v>
      </c>
      <c r="AA300" s="2">
        <f t="shared" si="33"/>
        <v>39.336122495394939</v>
      </c>
      <c r="AB300" s="3">
        <f t="shared" si="34"/>
        <v>39.146557129080456</v>
      </c>
    </row>
    <row r="301" spans="25:28" ht="17.399999999999999" x14ac:dyDescent="0.3">
      <c r="Y301" s="2">
        <v>293</v>
      </c>
      <c r="Z301" s="2">
        <f t="shared" si="35"/>
        <v>5.1138147083433854</v>
      </c>
      <c r="AA301" s="2">
        <f t="shared" si="33"/>
        <v>38.408868982848432</v>
      </c>
      <c r="AB301" s="3">
        <f t="shared" si="34"/>
        <v>38.22081699229539</v>
      </c>
    </row>
    <row r="302" spans="25:28" ht="17.399999999999999" x14ac:dyDescent="0.3">
      <c r="Y302" s="2">
        <v>294</v>
      </c>
      <c r="Z302" s="2">
        <f t="shared" si="35"/>
        <v>5.1312680008633293</v>
      </c>
      <c r="AA302" s="2">
        <f t="shared" si="33"/>
        <v>37.483837035397336</v>
      </c>
      <c r="AB302" s="3">
        <f t="shared" si="34"/>
        <v>37.297358135289358</v>
      </c>
    </row>
    <row r="303" spans="25:28" ht="17.399999999999999" x14ac:dyDescent="0.3">
      <c r="Y303" s="2">
        <v>295</v>
      </c>
      <c r="Z303" s="2">
        <f t="shared" si="35"/>
        <v>5.1487212933832724</v>
      </c>
      <c r="AA303" s="2">
        <f t="shared" si="33"/>
        <v>36.5614230256298</v>
      </c>
      <c r="AB303" s="3">
        <f t="shared" si="34"/>
        <v>36.376576030065252</v>
      </c>
    </row>
    <row r="304" spans="25:28" ht="17.399999999999999" x14ac:dyDescent="0.3">
      <c r="Y304" s="2">
        <v>296</v>
      </c>
      <c r="Z304" s="2">
        <f t="shared" si="35"/>
        <v>5.1661745859032155</v>
      </c>
      <c r="AA304" s="2">
        <f t="shared" si="33"/>
        <v>35.642025692763966</v>
      </c>
      <c r="AB304" s="3">
        <f t="shared" si="34"/>
        <v>35.458868493250456</v>
      </c>
    </row>
    <row r="305" spans="25:28" ht="17.399999999999999" x14ac:dyDescent="0.3">
      <c r="Y305" s="2">
        <v>297</v>
      </c>
      <c r="Z305" s="2">
        <f t="shared" si="35"/>
        <v>5.1836278784231586</v>
      </c>
      <c r="AA305" s="2">
        <f t="shared" si="33"/>
        <v>34.726045834960203</v>
      </c>
      <c r="AB305" s="3">
        <f t="shared" si="34"/>
        <v>34.544635380047303</v>
      </c>
    </row>
    <row r="306" spans="25:28" ht="17.399999999999999" x14ac:dyDescent="0.3">
      <c r="Y306" s="2">
        <v>298</v>
      </c>
      <c r="Z306" s="2">
        <f t="shared" si="35"/>
        <v>5.2010811709431017</v>
      </c>
      <c r="AA306" s="2">
        <f t="shared" si="33"/>
        <v>33.813885998443169</v>
      </c>
      <c r="AB306" s="3">
        <f t="shared" si="34"/>
        <v>33.634278274990024</v>
      </c>
    </row>
    <row r="307" spans="25:28" ht="17.399999999999999" x14ac:dyDescent="0.3">
      <c r="Y307" s="2">
        <v>299</v>
      </c>
      <c r="Z307" s="2">
        <f t="shared" si="35"/>
        <v>5.2185344634630448</v>
      </c>
      <c r="AA307" s="2">
        <f t="shared" si="33"/>
        <v>32.905950163972363</v>
      </c>
      <c r="AB307" s="3">
        <f t="shared" si="34"/>
        <v>32.728200180041753</v>
      </c>
    </row>
    <row r="308" spans="25:28" ht="17.399999999999999" x14ac:dyDescent="0.3">
      <c r="Y308" s="2">
        <v>300</v>
      </c>
      <c r="Z308" s="2">
        <f t="shared" si="35"/>
        <v>5.2359877559829888</v>
      </c>
      <c r="AA308" s="2">
        <f t="shared" si="33"/>
        <v>32.002643431193249</v>
      </c>
      <c r="AB308" s="3">
        <f t="shared" si="34"/>
        <v>31.826805200558482</v>
      </c>
    </row>
    <row r="309" spans="25:28" ht="17.399999999999999" x14ac:dyDescent="0.3">
      <c r="Y309" s="2">
        <v>301</v>
      </c>
      <c r="Z309" s="2">
        <f t="shared" si="35"/>
        <v>5.2534410485029319</v>
      </c>
      <c r="AA309" s="2">
        <f t="shared" si="33"/>
        <v>31.104371701392363</v>
      </c>
      <c r="AB309" s="3">
        <f t="shared" si="34"/>
        <v>30.930498229637514</v>
      </c>
    </row>
    <row r="310" spans="25:28" ht="17.399999999999999" x14ac:dyDescent="0.3">
      <c r="Y310" s="2">
        <v>302</v>
      </c>
      <c r="Z310" s="2">
        <f t="shared" si="35"/>
        <v>5.270894341022875</v>
      </c>
      <c r="AA310" s="2">
        <f t="shared" si="33"/>
        <v>30.211541359167686</v>
      </c>
      <c r="AB310" s="3">
        <f t="shared" si="34"/>
        <v>30.039684631358174</v>
      </c>
    </row>
    <row r="311" spans="25:28" ht="17.399999999999999" x14ac:dyDescent="0.3">
      <c r="Y311" s="2">
        <v>303</v>
      </c>
      <c r="Z311" s="2">
        <f t="shared" si="35"/>
        <v>5.2883476335428181</v>
      </c>
      <c r="AA311" s="2">
        <f t="shared" si="33"/>
        <v>29.324558953516178</v>
      </c>
      <c r="AB311" s="3">
        <f t="shared" si="34"/>
        <v>29.154769923411369</v>
      </c>
    </row>
    <row r="312" spans="25:28" ht="17.399999999999999" x14ac:dyDescent="0.3">
      <c r="Y312" s="2">
        <v>304</v>
      </c>
      <c r="Z312" s="2">
        <f t="shared" si="35"/>
        <v>5.3058009260627612</v>
      </c>
      <c r="AA312" s="2">
        <f t="shared" si="33"/>
        <v>28.443830878825338</v>
      </c>
      <c r="AB312" s="3">
        <f t="shared" si="34"/>
        <v>28.276159459600766</v>
      </c>
    </row>
    <row r="313" spans="25:28" ht="17.399999999999999" x14ac:dyDescent="0.3">
      <c r="Y313" s="2">
        <v>305</v>
      </c>
      <c r="Z313" s="2">
        <f t="shared" si="35"/>
        <v>5.3232542185827052</v>
      </c>
      <c r="AA313" s="2">
        <f t="shared" si="33"/>
        <v>27.569763056241548</v>
      </c>
      <c r="AB313" s="3">
        <f t="shared" si="34"/>
        <v>27.40425811268473</v>
      </c>
    </row>
    <row r="314" spans="25:28" ht="17.399999999999999" x14ac:dyDescent="0.3">
      <c r="Y314" s="2">
        <v>306</v>
      </c>
      <c r="Z314" s="2">
        <f t="shared" si="35"/>
        <v>5.3407075111026483</v>
      </c>
      <c r="AA314" s="2">
        <f t="shared" si="33"/>
        <v>26.702760615873419</v>
      </c>
      <c r="AB314" s="3">
        <f t="shared" si="34"/>
        <v>26.539469958013257</v>
      </c>
    </row>
    <row r="315" spans="25:28" ht="17.399999999999999" x14ac:dyDescent="0.3">
      <c r="Y315" s="2">
        <v>307</v>
      </c>
      <c r="Z315" s="2">
        <f t="shared" si="35"/>
        <v>5.3581608036225914</v>
      </c>
      <c r="AA315" s="2">
        <f t="shared" si="33"/>
        <v>25.843227580270025</v>
      </c>
      <c r="AB315" s="3">
        <f t="shared" si="34"/>
        <v>25.682197958396962</v>
      </c>
    </row>
    <row r="316" spans="25:28" ht="17.399999999999999" x14ac:dyDescent="0.3">
      <c r="Y316" s="2">
        <v>308</v>
      </c>
      <c r="Z316" s="2">
        <f t="shared" si="35"/>
        <v>5.3756140961425354</v>
      </c>
      <c r="AA316" s="2">
        <f t="shared" si="33"/>
        <v>24.991566549599096</v>
      </c>
      <c r="AB316" s="3">
        <f t="shared" si="34"/>
        <v>24.832843650629862</v>
      </c>
    </row>
    <row r="317" spans="25:28" ht="17.399999999999999" x14ac:dyDescent="0.3">
      <c r="Y317" s="2">
        <v>309</v>
      </c>
      <c r="Z317" s="2">
        <f t="shared" si="35"/>
        <v>5.3930673886624785</v>
      </c>
      <c r="AA317" s="2">
        <f t="shared" si="33"/>
        <v>24.148178388930742</v>
      </c>
      <c r="AB317" s="3">
        <f t="shared" si="34"/>
        <v>23.991806834068836</v>
      </c>
    </row>
    <row r="318" spans="25:28" ht="17.399999999999999" x14ac:dyDescent="0.3">
      <c r="Y318" s="2">
        <v>310</v>
      </c>
      <c r="Z318" s="2">
        <f t="shared" si="35"/>
        <v>5.4105206811824216</v>
      </c>
      <c r="AA318" s="2">
        <f t="shared" si="33"/>
        <v>23.313461918013683</v>
      </c>
      <c r="AB318" s="3">
        <f t="shared" si="34"/>
        <v>23.159485261654776</v>
      </c>
    </row>
    <row r="319" spans="25:28" ht="17.399999999999999" x14ac:dyDescent="0.3">
      <c r="Y319" s="2">
        <v>311</v>
      </c>
      <c r="Z319" s="2">
        <f t="shared" si="35"/>
        <v>5.4279739737023647</v>
      </c>
      <c r="AA319" s="2">
        <f t="shared" si="33"/>
        <v>22.4878136039138</v>
      </c>
      <c r="AB319" s="3">
        <f t="shared" si="34"/>
        <v>22.336274333742889</v>
      </c>
    </row>
    <row r="320" spans="25:28" ht="17.399999999999999" x14ac:dyDescent="0.3">
      <c r="Y320" s="2">
        <v>312</v>
      </c>
      <c r="Z320" s="2">
        <f t="shared" si="35"/>
        <v>5.4454272662223078</v>
      </c>
      <c r="AA320" s="2">
        <f t="shared" si="33"/>
        <v>21.671627256864319</v>
      </c>
      <c r="AB320" s="3">
        <f t="shared" si="34"/>
        <v>21.522566795089585</v>
      </c>
    </row>
    <row r="321" spans="25:28" ht="17.399999999999999" x14ac:dyDescent="0.3">
      <c r="Y321" s="2">
        <v>313</v>
      </c>
      <c r="Z321" s="2">
        <f t="shared" si="35"/>
        <v>5.4628805587422509</v>
      </c>
      <c r="AA321" s="2">
        <f t="shared" si="33"/>
        <v>20.865293729658148</v>
      </c>
      <c r="AB321" s="3">
        <f t="shared" si="34"/>
        <v>20.718752435325278</v>
      </c>
    </row>
    <row r="322" spans="25:28" ht="17.399999999999999" x14ac:dyDescent="0.3">
      <c r="Y322" s="2">
        <v>314</v>
      </c>
      <c r="Z322" s="2">
        <f t="shared" si="35"/>
        <v>5.480333851262194</v>
      </c>
      <c r="AA322" s="2">
        <f t="shared" si="33"/>
        <v>20.069200620893451</v>
      </c>
      <c r="AB322" s="3">
        <f t="shared" si="34"/>
        <v>19.925217793223176</v>
      </c>
    </row>
    <row r="323" spans="25:28" ht="17.399999999999999" x14ac:dyDescent="0.3">
      <c r="Y323" s="2">
        <v>315</v>
      </c>
      <c r="Z323" s="2">
        <f t="shared" si="35"/>
        <v>5.497787143782138</v>
      </c>
      <c r="AA323" s="2">
        <f t="shared" si="33"/>
        <v>19.283731982364642</v>
      </c>
      <c r="AB323" s="3">
        <f t="shared" si="34"/>
        <v>19.142345865054846</v>
      </c>
    </row>
    <row r="324" spans="25:28" ht="17.399999999999999" x14ac:dyDescent="0.3">
      <c r="Y324" s="2">
        <v>316</v>
      </c>
      <c r="Z324" s="2">
        <f t="shared" si="35"/>
        <v>5.5152404363020811</v>
      </c>
      <c r="AA324" s="2">
        <f t="shared" si="33"/>
        <v>18.509268030872157</v>
      </c>
      <c r="AB324" s="3">
        <f t="shared" si="34"/>
        <v>18.370515817305392</v>
      </c>
    </row>
    <row r="325" spans="25:28" ht="17.399999999999999" x14ac:dyDescent="0.3">
      <c r="Y325" s="2">
        <v>317</v>
      </c>
      <c r="Z325" s="2">
        <f t="shared" si="35"/>
        <v>5.532693728822025</v>
      </c>
      <c r="AA325" s="2">
        <f t="shared" si="33"/>
        <v>17.746184864703551</v>
      </c>
      <c r="AB325" s="3">
        <f t="shared" si="34"/>
        <v>17.610102704001012</v>
      </c>
    </row>
    <row r="326" spans="25:28" ht="17.399999999999999" x14ac:dyDescent="0.3">
      <c r="Y326" s="2">
        <v>318</v>
      </c>
      <c r="Z326" s="2">
        <f t="shared" si="35"/>
        <v>5.5501470213419681</v>
      </c>
      <c r="AA326" s="2">
        <f t="shared" si="33"/>
        <v>16.994854185023307</v>
      </c>
      <c r="AB326" s="3">
        <f t="shared" si="34"/>
        <v>16.861477188885146</v>
      </c>
    </row>
    <row r="327" spans="25:28" ht="17.399999999999999" x14ac:dyDescent="0.3">
      <c r="Y327" s="2">
        <v>319</v>
      </c>
      <c r="Z327" s="2">
        <f t="shared" si="35"/>
        <v>5.5676003138619112</v>
      </c>
      <c r="AA327" s="2">
        <f t="shared" si="33"/>
        <v>16.255643022386835</v>
      </c>
      <c r="AB327" s="3">
        <f t="shared" si="34"/>
        <v>16.12500527265972</v>
      </c>
    </row>
    <row r="328" spans="25:28" ht="17.399999999999999" x14ac:dyDescent="0.3">
      <c r="Y328" s="2">
        <v>320</v>
      </c>
      <c r="Z328" s="2">
        <f t="shared" si="35"/>
        <v>5.5850536063818543</v>
      </c>
      <c r="AA328" s="2">
        <f t="shared" ref="AA328:AA368" si="36">$C$9*(SQRT((1+(1/$C$12))^2-($C$13/$C$12)^2)-COS(Z328)-(1/$C$12)*SQRT(1-($C$12*SIN(Z328)-$C$13)^2))</f>
        <v>15.528913468579644</v>
      </c>
      <c r="AB328" s="3">
        <f t="shared" ref="AB328:AB368" si="37">$C$9*((1-COS(Z328))+(1/$C$12)*(1-SQRT(1-$C$12^2*SIN(Z328)^2)))</f>
        <v>15.401048025491875</v>
      </c>
    </row>
    <row r="329" spans="25:28" ht="17.399999999999999" x14ac:dyDescent="0.3">
      <c r="Y329" s="2">
        <v>321</v>
      </c>
      <c r="Z329" s="2">
        <f t="shared" ref="Z329:Z368" si="38">Y329*PI()/180</f>
        <v>5.6025068989017974</v>
      </c>
      <c r="AA329" s="2">
        <f t="shared" si="36"/>
        <v>14.81502241396274</v>
      </c>
      <c r="AB329" s="3">
        <f t="shared" si="37"/>
        <v>14.6899613249686</v>
      </c>
    </row>
    <row r="330" spans="25:28" ht="17.399999999999999" x14ac:dyDescent="0.3">
      <c r="Y330" s="2">
        <v>322</v>
      </c>
      <c r="Z330" s="2">
        <f t="shared" si="38"/>
        <v>5.6199601914217405</v>
      </c>
      <c r="AA330" s="2">
        <f t="shared" si="36"/>
        <v>14.114321290490873</v>
      </c>
      <c r="AB330" s="3">
        <f t="shared" si="37"/>
        <v>13.992095599665815</v>
      </c>
    </row>
    <row r="331" spans="25:28" ht="17.399999999999999" x14ac:dyDescent="0.3">
      <c r="Y331" s="2">
        <v>323</v>
      </c>
      <c r="Z331" s="2">
        <f t="shared" si="38"/>
        <v>5.6374134839416845</v>
      </c>
      <c r="AA331" s="2">
        <f t="shared" si="36"/>
        <v>13.427155820552953</v>
      </c>
      <c r="AB331" s="3">
        <f t="shared" si="37"/>
        <v>13.307795578481924</v>
      </c>
    </row>
    <row r="332" spans="25:28" ht="17.399999999999999" x14ac:dyDescent="0.3">
      <c r="Y332" s="2">
        <v>324</v>
      </c>
      <c r="Z332" s="2">
        <f t="shared" si="38"/>
        <v>5.6548667764616276</v>
      </c>
      <c r="AA332" s="2">
        <f t="shared" si="36"/>
        <v>12.753865771768339</v>
      </c>
      <c r="AB332" s="3">
        <f t="shared" si="37"/>
        <v>12.637400045871674</v>
      </c>
    </row>
    <row r="333" spans="25:28" ht="17.399999999999999" x14ac:dyDescent="0.3">
      <c r="Y333" s="2">
        <v>325</v>
      </c>
      <c r="Z333" s="2">
        <f t="shared" si="38"/>
        <v>5.6723200689815707</v>
      </c>
      <c r="AA333" s="2">
        <f t="shared" si="36"/>
        <v>12.094784717859358</v>
      </c>
      <c r="AB333" s="3">
        <f t="shared" si="37"/>
        <v>11.981241603100006</v>
      </c>
    </row>
    <row r="334" spans="25:28" ht="17.399999999999999" x14ac:dyDescent="0.3">
      <c r="Y334" s="2">
        <v>326</v>
      </c>
      <c r="Z334" s="2">
        <f t="shared" si="38"/>
        <v>5.6897733615015138</v>
      </c>
      <c r="AA334" s="2">
        <f t="shared" si="36"/>
        <v>11.450239805704756</v>
      </c>
      <c r="AB334" s="3">
        <f t="shared" si="37"/>
        <v>11.339646435623333</v>
      </c>
    </row>
    <row r="335" spans="25:28" ht="17.399999999999999" x14ac:dyDescent="0.3">
      <c r="Y335" s="2">
        <v>327</v>
      </c>
      <c r="Z335" s="2">
        <f t="shared" si="38"/>
        <v>5.7072266540214578</v>
      </c>
      <c r="AA335" s="2">
        <f t="shared" si="36"/>
        <v>10.820551528666595</v>
      </c>
      <c r="AB335" s="3">
        <f t="shared" si="37"/>
        <v>10.712934086691225</v>
      </c>
    </row>
    <row r="336" spans="25:28" ht="17.399999999999999" x14ac:dyDescent="0.3">
      <c r="Y336" s="2">
        <v>328</v>
      </c>
      <c r="Z336" s="2">
        <f t="shared" si="38"/>
        <v>5.7246799465414</v>
      </c>
      <c r="AA336" s="2">
        <f t="shared" si="36"/>
        <v>10.206033506270499</v>
      </c>
      <c r="AB336" s="3">
        <f t="shared" si="37"/>
        <v>10.101417237249807</v>
      </c>
    </row>
    <row r="337" spans="25:28" ht="17.399999999999999" x14ac:dyDescent="0.3">
      <c r="Y337" s="2">
        <v>329</v>
      </c>
      <c r="Z337" s="2">
        <f t="shared" si="38"/>
        <v>5.742133239061344</v>
      </c>
      <c r="AA337" s="2">
        <f t="shared" si="36"/>
        <v>9.6069922703057333</v>
      </c>
      <c r="AB337" s="3">
        <f t="shared" si="37"/>
        <v>9.5054014922155563</v>
      </c>
    </row>
    <row r="338" spans="25:28" ht="17.399999999999999" x14ac:dyDescent="0.3">
      <c r="Y338" s="2">
        <v>330</v>
      </c>
      <c r="Z338" s="2">
        <f t="shared" si="38"/>
        <v>5.7595865315812871</v>
      </c>
      <c r="AA338" s="2">
        <f t="shared" si="36"/>
        <v>9.0237270574038426</v>
      </c>
      <c r="AB338" s="3">
        <f t="shared" si="37"/>
        <v>8.9251851731787415</v>
      </c>
    </row>
    <row r="339" spans="25:28" ht="17.399999999999999" x14ac:dyDescent="0.3">
      <c r="Y339" s="2">
        <v>331</v>
      </c>
      <c r="Z339" s="2">
        <f t="shared" si="38"/>
        <v>5.7770398241012311</v>
      </c>
      <c r="AA339" s="2">
        <f t="shared" si="36"/>
        <v>8.4565296081401851</v>
      </c>
      <c r="AB339" s="3">
        <f t="shared" si="37"/>
        <v>8.3610591175832614</v>
      </c>
    </row>
    <row r="340" spans="25:28" ht="17.399999999999999" x14ac:dyDescent="0.3">
      <c r="Y340" s="2">
        <v>332</v>
      </c>
      <c r="Z340" s="2">
        <f t="shared" si="38"/>
        <v>5.7944931166211742</v>
      </c>
      <c r="AA340" s="2">
        <f t="shared" si="36"/>
        <v>7.9056839726965284</v>
      </c>
      <c r="AB340" s="3">
        <f t="shared" si="37"/>
        <v>7.8133064844223439</v>
      </c>
    </row>
    <row r="341" spans="25:28" ht="17.399999999999999" x14ac:dyDescent="0.3">
      <c r="Y341" s="2">
        <v>333</v>
      </c>
      <c r="Z341" s="2">
        <f t="shared" si="38"/>
        <v>5.8119464091411173</v>
      </c>
      <c r="AA341" s="2">
        <f t="shared" si="36"/>
        <v>7.3714663231119228</v>
      </c>
      <c r="AB341" s="3">
        <f t="shared" si="37"/>
        <v>7.2822025664789649</v>
      </c>
    </row>
    <row r="342" spans="25:28" ht="17.399999999999999" x14ac:dyDescent="0.3">
      <c r="Y342" s="2">
        <v>334</v>
      </c>
      <c r="Z342" s="2">
        <f t="shared" si="38"/>
        <v>5.8293997016610613</v>
      </c>
      <c r="AA342" s="2">
        <f t="shared" si="36"/>
        <v>6.8541447721421287</v>
      </c>
      <c r="AB342" s="3">
        <f t="shared" si="37"/>
        <v>6.7680146091331812</v>
      </c>
    </row>
    <row r="343" spans="25:28" ht="17.399999999999999" x14ac:dyDescent="0.3">
      <c r="Y343" s="2">
        <v>335</v>
      </c>
      <c r="Z343" s="2">
        <f t="shared" si="38"/>
        <v>5.8468529941810035</v>
      </c>
      <c r="AA343" s="2">
        <f t="shared" si="36"/>
        <v>6.3539791987397631</v>
      </c>
      <c r="AB343" s="3">
        <f t="shared" si="37"/>
        <v>6.271001635749986</v>
      </c>
    </row>
    <row r="344" spans="25:28" ht="17.399999999999999" x14ac:dyDescent="0.3">
      <c r="Y344" s="2">
        <v>336</v>
      </c>
      <c r="Z344" s="2">
        <f t="shared" si="38"/>
        <v>5.8643062867009474</v>
      </c>
      <c r="AA344" s="2">
        <f t="shared" si="36"/>
        <v>5.8712210801604225</v>
      </c>
      <c r="AB344" s="3">
        <f t="shared" si="37"/>
        <v>5.7914142796551999</v>
      </c>
    </row>
    <row r="345" spans="25:28" ht="17.399999999999999" x14ac:dyDescent="0.3">
      <c r="Y345" s="2">
        <v>337</v>
      </c>
      <c r="Z345" s="2">
        <f t="shared" si="38"/>
        <v>5.8817595792208897</v>
      </c>
      <c r="AA345" s="2">
        <f t="shared" si="36"/>
        <v>5.4061133306960638</v>
      </c>
      <c r="AB345" s="3">
        <f t="shared" si="37"/>
        <v>5.3294946227014375</v>
      </c>
    </row>
    <row r="346" spans="25:28" ht="17.399999999999999" x14ac:dyDescent="0.3">
      <c r="Y346" s="2">
        <v>338</v>
      </c>
      <c r="Z346" s="2">
        <f t="shared" si="38"/>
        <v>5.8992128717408336</v>
      </c>
      <c r="AA346" s="2">
        <f t="shared" si="36"/>
        <v>4.9588901470272466</v>
      </c>
      <c r="AB346" s="3">
        <f t="shared" si="37"/>
        <v>4.8854760404188555</v>
      </c>
    </row>
    <row r="347" spans="25:28" ht="17.399999999999999" x14ac:dyDescent="0.3">
      <c r="Y347" s="2">
        <v>339</v>
      </c>
      <c r="Z347" s="2">
        <f t="shared" si="38"/>
        <v>5.9166661642607767</v>
      </c>
      <c r="AA347" s="2">
        <f t="shared" si="36"/>
        <v>4.5297768601867681</v>
      </c>
      <c r="AB347" s="3">
        <f t="shared" si="37"/>
        <v>4.4595830537434953</v>
      </c>
    </row>
    <row r="348" spans="25:28" ht="17.399999999999999" x14ac:dyDescent="0.3">
      <c r="Y348" s="2">
        <v>340</v>
      </c>
      <c r="Z348" s="2">
        <f t="shared" si="38"/>
        <v>5.9341194567807207</v>
      </c>
      <c r="AA348" s="2">
        <f t="shared" si="36"/>
        <v>4.1189897941173914</v>
      </c>
      <c r="AB348" s="3">
        <f t="shared" si="37"/>
        <v>4.0520311873088106</v>
      </c>
    </row>
    <row r="349" spans="25:28" ht="17.399999999999999" x14ac:dyDescent="0.3">
      <c r="Y349" s="2">
        <v>341</v>
      </c>
      <c r="Z349" s="2">
        <f t="shared" si="38"/>
        <v>5.9515727493006629</v>
      </c>
      <c r="AA349" s="2">
        <f t="shared" si="36"/>
        <v>3.7267361308074411</v>
      </c>
      <c r="AB349" s="3">
        <f t="shared" si="37"/>
        <v>3.6630268342851284</v>
      </c>
    </row>
    <row r="350" spans="25:28" ht="17.399999999999999" x14ac:dyDescent="0.3">
      <c r="Y350" s="2">
        <v>342</v>
      </c>
      <c r="Z350" s="2">
        <f t="shared" si="38"/>
        <v>5.9690260418206069</v>
      </c>
      <c r="AA350" s="2">
        <f t="shared" si="36"/>
        <v>3.3532137819817631</v>
      </c>
      <c r="AB350" s="3">
        <f t="shared" si="37"/>
        <v>3.2927671277464134</v>
      </c>
    </row>
    <row r="351" spans="25:28" ht="17.399999999999999" x14ac:dyDescent="0.3">
      <c r="Y351" s="2">
        <v>343</v>
      </c>
      <c r="Z351" s="2">
        <f t="shared" si="38"/>
        <v>5.9864793343405509</v>
      </c>
      <c r="AA351" s="2">
        <f t="shared" si="36"/>
        <v>2.9986112673254501</v>
      </c>
      <c r="AB351" s="3">
        <f t="shared" si="37"/>
        <v>2.9414398185433237</v>
      </c>
    </row>
    <row r="352" spans="25:28" ht="17.399999999999999" x14ac:dyDescent="0.3">
      <c r="Y352" s="2">
        <v>344</v>
      </c>
      <c r="Z352" s="2">
        <f t="shared" si="38"/>
        <v>6.0039326268604931</v>
      </c>
      <c r="AA352" s="2">
        <f t="shared" si="36"/>
        <v>2.6631075992133928</v>
      </c>
      <c r="AB352" s="3">
        <f t="shared" si="37"/>
        <v>2.6092231596576649</v>
      </c>
    </row>
    <row r="353" spans="25:28" ht="17.399999999999999" x14ac:dyDescent="0.3">
      <c r="Y353" s="2">
        <v>345</v>
      </c>
      <c r="Z353" s="2">
        <f t="shared" si="38"/>
        <v>6.0213859193804371</v>
      </c>
      <c r="AA353" s="2">
        <f t="shared" si="36"/>
        <v>2.346872173919893</v>
      </c>
      <c r="AB353" s="3">
        <f t="shared" si="37"/>
        <v>2.2962857970130033</v>
      </c>
    </row>
    <row r="354" spans="25:28" ht="17.399999999999999" x14ac:dyDescent="0.3">
      <c r="Y354" s="2">
        <v>346</v>
      </c>
      <c r="Z354" s="2">
        <f t="shared" si="38"/>
        <v>6.0388392119003802</v>
      </c>
      <c r="AA354" s="2">
        <f t="shared" si="36"/>
        <v>2.0500646692792279</v>
      </c>
      <c r="AB354" s="3">
        <f t="shared" si="37"/>
        <v>2.0027866667151892</v>
      </c>
    </row>
    <row r="355" spans="25:28" ht="17.399999999999999" x14ac:dyDescent="0.3">
      <c r="Y355" s="2">
        <v>347</v>
      </c>
      <c r="Z355" s="2">
        <f t="shared" si="38"/>
        <v>6.0562925044203233</v>
      </c>
      <c r="AA355" s="2">
        <f t="shared" si="36"/>
        <v>1.7728349487686328</v>
      </c>
      <c r="AB355" s="3">
        <f t="shared" si="37"/>
        <v>1.7288748986946418</v>
      </c>
    </row>
    <row r="356" spans="25:28" ht="17.399999999999999" x14ac:dyDescent="0.3">
      <c r="Y356" s="2">
        <v>348</v>
      </c>
      <c r="Z356" s="2">
        <f t="shared" si="38"/>
        <v>6.0737457969402664</v>
      </c>
      <c r="AA356" s="2">
        <f t="shared" si="36"/>
        <v>1.515322971984721</v>
      </c>
      <c r="AB356" s="3">
        <f t="shared" si="37"/>
        <v>1.4746897267236294</v>
      </c>
    </row>
    <row r="357" spans="25:28" ht="17.399999999999999" x14ac:dyDescent="0.3">
      <c r="Y357" s="2">
        <v>349</v>
      </c>
      <c r="Z357" s="2">
        <f t="shared" si="38"/>
        <v>6.0911990894602104</v>
      </c>
      <c r="AA357" s="2">
        <f t="shared" si="36"/>
        <v>1.2776587114843427</v>
      </c>
      <c r="AB357" s="3">
        <f t="shared" si="37"/>
        <v>1.2403604047806063</v>
      </c>
    </row>
    <row r="358" spans="25:28" ht="17.399999999999999" x14ac:dyDescent="0.3">
      <c r="Y358" s="2">
        <v>350</v>
      </c>
      <c r="Z358" s="2">
        <f t="shared" si="38"/>
        <v>6.1086523819801526</v>
      </c>
      <c r="AA358" s="2">
        <f t="shared" si="36"/>
        <v>1.0599620759614932</v>
      </c>
      <c r="AB358" s="3">
        <f t="shared" si="37"/>
        <v>1.02600612973475</v>
      </c>
    </row>
    <row r="359" spans="25:28" ht="17.399999999999999" x14ac:dyDescent="0.3">
      <c r="Y359" s="2">
        <v>351</v>
      </c>
      <c r="Z359" s="2">
        <f t="shared" si="38"/>
        <v>6.1261056745000966</v>
      </c>
      <c r="AA359" s="2">
        <f t="shared" si="36"/>
        <v>0.86234283973279613</v>
      </c>
      <c r="AB359" s="3">
        <f t="shared" si="37"/>
        <v>0.83173597032452717</v>
      </c>
    </row>
    <row r="360" spans="25:28" ht="17.399999999999999" x14ac:dyDescent="0.3">
      <c r="Y360" s="2">
        <v>352</v>
      </c>
      <c r="Z360" s="2">
        <f t="shared" si="38"/>
        <v>6.1435589670200397</v>
      </c>
      <c r="AA360" s="2">
        <f t="shared" si="36"/>
        <v>0.68490057850474173</v>
      </c>
      <c r="AB360" s="3">
        <f t="shared" si="37"/>
        <v>0.65764880240499723</v>
      </c>
    </row>
    <row r="361" spans="25:28" ht="17.399999999999999" x14ac:dyDescent="0.3">
      <c r="Y361" s="2">
        <v>353</v>
      </c>
      <c r="Z361" s="2">
        <f t="shared" si="38"/>
        <v>6.1610122595399828</v>
      </c>
      <c r="AA361" s="2">
        <f t="shared" si="36"/>
        <v>0.5277246113976497</v>
      </c>
      <c r="AB361" s="3">
        <f t="shared" si="37"/>
        <v>0.50383325043992833</v>
      </c>
    </row>
    <row r="362" spans="25:28" ht="17.399999999999999" x14ac:dyDescent="0.3">
      <c r="Y362" s="2">
        <v>354</v>
      </c>
      <c r="Z362" s="2">
        <f t="shared" si="38"/>
        <v>6.1784655520599268</v>
      </c>
      <c r="AA362" s="2">
        <f t="shared" si="36"/>
        <v>0.39089394920296772</v>
      </c>
      <c r="AB362" s="3">
        <f t="shared" si="37"/>
        <v>0.37036763521654631</v>
      </c>
    </row>
    <row r="363" spans="25:28" ht="17.399999999999999" x14ac:dyDescent="0.3">
      <c r="Y363" s="2">
        <v>355</v>
      </c>
      <c r="Z363" s="2">
        <f t="shared" si="38"/>
        <v>6.1959188445798699</v>
      </c>
      <c r="AA363" s="2">
        <f t="shared" si="36"/>
        <v>0.27447724885179214</v>
      </c>
      <c r="AB363" s="3">
        <f t="shared" si="37"/>
        <v>0.25731992776243529</v>
      </c>
    </row>
    <row r="364" spans="25:28" ht="17.399999999999999" x14ac:dyDescent="0.3">
      <c r="Y364" s="2">
        <v>356</v>
      </c>
      <c r="Z364" s="2">
        <f t="shared" si="38"/>
        <v>6.2133721370998138</v>
      </c>
      <c r="AA364" s="2">
        <f t="shared" si="36"/>
        <v>0.17853277407467405</v>
      </c>
      <c r="AB364" s="3">
        <f t="shared" si="37"/>
        <v>0.1647477094457574</v>
      </c>
    </row>
    <row r="365" spans="25:28" ht="17.399999999999999" x14ac:dyDescent="0.3">
      <c r="Y365" s="2">
        <v>357</v>
      </c>
      <c r="Z365" s="2">
        <f t="shared" si="38"/>
        <v>6.2308254296197561</v>
      </c>
      <c r="AA365" s="2">
        <f t="shared" si="36"/>
        <v>0.10310836223607001</v>
      </c>
      <c r="AB365" s="3">
        <f t="shared" si="37"/>
        <v>9.2698138242626932E-2</v>
      </c>
    </row>
    <row r="366" spans="25:28" ht="17.399999999999999" x14ac:dyDescent="0.3">
      <c r="Y366" s="2">
        <v>358</v>
      </c>
      <c r="Z366" s="2">
        <f t="shared" si="38"/>
        <v>6.2482787221397</v>
      </c>
      <c r="AA366" s="2">
        <f t="shared" si="36"/>
        <v>4.8241397326438396E-2</v>
      </c>
      <c r="AB366" s="3">
        <f t="shared" si="37"/>
        <v>4.1207921157374997E-2</v>
      </c>
    </row>
    <row r="367" spans="25:28" ht="17.399999999999999" x14ac:dyDescent="0.3">
      <c r="Y367" s="2">
        <v>359</v>
      </c>
      <c r="Z367" s="2">
        <f t="shared" si="38"/>
        <v>6.2657320146596422</v>
      </c>
      <c r="AA367" s="2">
        <f t="shared" si="36"/>
        <v>1.3958789100790403E-2</v>
      </c>
      <c r="AB367" s="3">
        <f t="shared" si="37"/>
        <v>1.0303292784108941E-2</v>
      </c>
    </row>
    <row r="368" spans="25:28" ht="17.399999999999999" x14ac:dyDescent="0.3">
      <c r="Y368" s="2">
        <v>360</v>
      </c>
      <c r="Z368" s="2">
        <f t="shared" si="38"/>
        <v>6.2831853071795862</v>
      </c>
      <c r="AA368" s="2">
        <f t="shared" si="36"/>
        <v>2.7695835205632235E-4</v>
      </c>
      <c r="AB368" s="3">
        <f t="shared" si="37"/>
        <v>0</v>
      </c>
    </row>
  </sheetData>
  <autoFilter ref="E7:E153"/>
  <mergeCells count="6">
    <mergeCell ref="B8:C8"/>
    <mergeCell ref="Y6:AB6"/>
    <mergeCell ref="E5:H5"/>
    <mergeCell ref="J5:N5"/>
    <mergeCell ref="P5:Q6"/>
    <mergeCell ref="T5:U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65"/>
  <sheetViews>
    <sheetView zoomScaleNormal="100" workbookViewId="0">
      <pane ySplit="4" topLeftCell="A5" activePane="bottomLeft" state="frozen"/>
      <selection pane="bottomLeft" activeCell="M7" sqref="M7"/>
    </sheetView>
  </sheetViews>
  <sheetFormatPr defaultRowHeight="13.2" x14ac:dyDescent="0.25"/>
  <cols>
    <col min="1" max="2" width="5.6640625" customWidth="1"/>
    <col min="3" max="3" width="9.6640625" customWidth="1"/>
    <col min="4" max="4" width="6" style="6" customWidth="1"/>
    <col min="5" max="5" width="11" customWidth="1"/>
    <col min="6" max="6" width="8.88671875" customWidth="1"/>
    <col min="7" max="7" width="8.33203125" customWidth="1"/>
    <col min="9" max="9" width="4.109375" customWidth="1"/>
    <col min="10" max="10" width="7.33203125" customWidth="1"/>
    <col min="11" max="11" width="8.6640625" customWidth="1"/>
    <col min="12" max="12" width="7.44140625" customWidth="1"/>
    <col min="13" max="13" width="7.6640625" customWidth="1"/>
    <col min="14" max="14" width="7.6640625" style="6" customWidth="1"/>
    <col min="15" max="15" width="4.109375" customWidth="1"/>
    <col min="18" max="18" width="12.109375" style="17" customWidth="1"/>
    <col min="19" max="19" width="3.5546875" customWidth="1"/>
    <col min="22" max="22" width="13.44140625" style="17" customWidth="1"/>
    <col min="23" max="23" width="3.33203125" customWidth="1"/>
    <col min="24" max="24" width="4.5546875" customWidth="1"/>
    <col min="29" max="29" width="17.88671875" customWidth="1"/>
  </cols>
  <sheetData>
    <row r="2" spans="1:29" ht="15.6" x14ac:dyDescent="0.35">
      <c r="A2" s="32" t="s">
        <v>33</v>
      </c>
      <c r="B2" s="33"/>
      <c r="C2" s="33"/>
      <c r="D2" s="34"/>
      <c r="E2" s="70" t="s">
        <v>23</v>
      </c>
      <c r="F2" s="70"/>
      <c r="G2" s="70"/>
      <c r="H2" s="70"/>
      <c r="J2" s="73" t="s">
        <v>26</v>
      </c>
      <c r="K2" s="74"/>
      <c r="L2" s="74"/>
      <c r="M2" s="74"/>
      <c r="N2" s="75"/>
      <c r="P2" s="76" t="s">
        <v>24</v>
      </c>
      <c r="Q2" s="76"/>
      <c r="R2" s="18"/>
      <c r="T2" s="78" t="s">
        <v>25</v>
      </c>
      <c r="U2" s="78"/>
      <c r="V2" s="18"/>
    </row>
    <row r="3" spans="1:29" ht="16.2" x14ac:dyDescent="0.35">
      <c r="A3" s="35"/>
      <c r="B3" s="36"/>
      <c r="C3" s="36"/>
      <c r="D3" s="39"/>
      <c r="E3" s="14" t="s">
        <v>8</v>
      </c>
      <c r="F3" s="14" t="s">
        <v>9</v>
      </c>
      <c r="G3" s="14" t="s">
        <v>12</v>
      </c>
      <c r="H3" s="14" t="s">
        <v>13</v>
      </c>
      <c r="I3" s="24" t="s">
        <v>29</v>
      </c>
      <c r="J3" s="25" t="s">
        <v>35</v>
      </c>
      <c r="K3" s="26" t="s">
        <v>36</v>
      </c>
      <c r="L3" s="26" t="s">
        <v>27</v>
      </c>
      <c r="M3" s="26" t="s">
        <v>28</v>
      </c>
      <c r="N3" s="25" t="s">
        <v>31</v>
      </c>
      <c r="P3" s="77"/>
      <c r="Q3" s="77"/>
      <c r="R3" s="18"/>
      <c r="T3" s="79"/>
      <c r="U3" s="79"/>
      <c r="V3" s="18"/>
      <c r="Y3" s="70" t="s">
        <v>30</v>
      </c>
      <c r="Z3" s="70"/>
      <c r="AA3" s="70"/>
      <c r="AB3" s="70"/>
      <c r="AC3" s="16"/>
    </row>
    <row r="4" spans="1:29" ht="28.2" x14ac:dyDescent="0.4">
      <c r="A4" s="37"/>
      <c r="B4" s="38"/>
      <c r="C4" s="38"/>
      <c r="D4" s="40"/>
      <c r="E4" s="14" t="s">
        <v>10</v>
      </c>
      <c r="F4" s="14" t="s">
        <v>11</v>
      </c>
      <c r="G4" s="14" t="s">
        <v>14</v>
      </c>
      <c r="H4" s="14" t="s">
        <v>14</v>
      </c>
      <c r="J4" s="27" t="s">
        <v>14</v>
      </c>
      <c r="K4" s="28" t="s">
        <v>14</v>
      </c>
      <c r="L4" s="29" t="s">
        <v>19</v>
      </c>
      <c r="M4" s="29" t="s">
        <v>19</v>
      </c>
      <c r="N4" s="29"/>
      <c r="P4" s="7"/>
      <c r="Q4" s="7" t="s">
        <v>14</v>
      </c>
      <c r="R4" s="31" t="s">
        <v>32</v>
      </c>
      <c r="T4" s="7"/>
      <c r="U4" s="7" t="s">
        <v>14</v>
      </c>
      <c r="V4" s="31" t="s">
        <v>32</v>
      </c>
      <c r="Y4" s="2" t="s">
        <v>4</v>
      </c>
      <c r="Z4" s="2"/>
      <c r="AA4" s="2" t="s">
        <v>6</v>
      </c>
      <c r="AB4" s="2" t="s">
        <v>7</v>
      </c>
      <c r="AC4" s="15"/>
    </row>
    <row r="5" spans="1:29" ht="17.399999999999999" x14ac:dyDescent="0.3">
      <c r="B5" s="71" t="s">
        <v>21</v>
      </c>
      <c r="C5" s="72"/>
      <c r="D5" s="22"/>
      <c r="E5" s="14">
        <v>1999.192139</v>
      </c>
      <c r="F5" s="14">
        <v>0.95914200000000005</v>
      </c>
      <c r="G5" s="14">
        <v>63.436684</v>
      </c>
      <c r="H5" s="14">
        <v>29.339925999999991</v>
      </c>
      <c r="J5" s="30">
        <f>($R$6+G5)</f>
        <v>75.672904472440891</v>
      </c>
      <c r="K5" s="30">
        <f>IF(180+$V$5+H5&gt;180,180,180+$V$5+H5)</f>
        <v>169.60370552755904</v>
      </c>
      <c r="L5" s="30">
        <f t="shared" ref="L5:L36" si="0">$C$6*(SQRT((1+(1/$C$9))^2-($C$10/$C$9)^2)-COS(J5*PI()/180)-(1/$C$9)*SQRT(1-($C$9*SIN(J5*PI()/180)-$C$10)^2))</f>
        <v>46.085883051604497</v>
      </c>
      <c r="M5" s="30">
        <v>101</v>
      </c>
      <c r="N5" s="30">
        <f>1-(L5/M5)</f>
        <v>0.5437041282019357</v>
      </c>
      <c r="P5" s="5" t="s">
        <v>15</v>
      </c>
      <c r="Q5" s="19">
        <f>Q18+(Q19-Q18)/(P19-P18)*(1-P18)</f>
        <v>349.84251968503935</v>
      </c>
      <c r="R5" s="21">
        <f>-(360-Q5)</f>
        <v>-10.157480314960651</v>
      </c>
      <c r="T5" s="8" t="s">
        <v>15</v>
      </c>
      <c r="U5" s="20">
        <f>U18+(U19-U18)/(T19-T18)*(1-T18)</f>
        <v>140.26377952755905</v>
      </c>
      <c r="V5" s="20">
        <f>-(180-U5)</f>
        <v>-39.736220472440948</v>
      </c>
      <c r="Y5" s="2">
        <v>0</v>
      </c>
      <c r="Z5" s="2">
        <f>Y5*PI()/180</f>
        <v>0</v>
      </c>
      <c r="AA5" s="2">
        <f t="shared" ref="AA5:AA68" si="1">$C$6*(SQRT((1+(1/$C$9))^2-($C$10/$C$9)^2)-COS(Z5)-(1/$C$9)*SQRT(1-($C$9*SIN(Z5)-$C$10)^2))</f>
        <v>2.7695835205632235E-4</v>
      </c>
      <c r="AB5" s="3">
        <f t="shared" ref="AB5:AB68" si="2">$C$6*((1-COS(Z5))+(1/$C$9)*(1-SQRT(1-$C$9^2*SIN(Z5)^2)))</f>
        <v>0</v>
      </c>
      <c r="AC5" s="15"/>
    </row>
    <row r="6" spans="1:29" ht="17.399999999999999" x14ac:dyDescent="0.3">
      <c r="B6" s="11" t="s">
        <v>0</v>
      </c>
      <c r="C6" s="12">
        <v>50.5</v>
      </c>
      <c r="D6" s="22"/>
      <c r="E6" s="14">
        <v>1999.6938479999999</v>
      </c>
      <c r="F6" s="14">
        <v>1.4564239999999999</v>
      </c>
      <c r="G6" s="14">
        <v>67.240009000000001</v>
      </c>
      <c r="H6" s="14">
        <v>39.44659299999995</v>
      </c>
      <c r="J6" s="30">
        <f t="shared" ref="J6:J69" si="3">($R$6+G6)</f>
        <v>79.476229472440892</v>
      </c>
      <c r="K6" s="30">
        <f t="shared" ref="K6:K69" si="4">IF(180+$V$5+H6&gt;180,180,180+$V$5+H6)</f>
        <v>179.710372527559</v>
      </c>
      <c r="L6" s="30">
        <f t="shared" si="0"/>
        <v>49.609065411083279</v>
      </c>
      <c r="M6" s="30">
        <v>101</v>
      </c>
      <c r="N6" s="30">
        <f t="shared" ref="N6:N69" si="5">1-(L6/M6)</f>
        <v>0.5088211345437299</v>
      </c>
      <c r="O6" s="6"/>
      <c r="P6" s="5" t="s">
        <v>16</v>
      </c>
      <c r="Q6" s="19">
        <f>Q79+(Q80-Q79)/(P80-P79)*(1-P79)</f>
        <v>552.23622047244089</v>
      </c>
      <c r="R6" s="21">
        <f>-(540-Q6)</f>
        <v>12.236220472440891</v>
      </c>
      <c r="T6" s="8" t="s">
        <v>16</v>
      </c>
      <c r="U6" s="20">
        <f>U79+(U80-U79)/(T80-T79)*(1-T79)</f>
        <v>323.5787401574803</v>
      </c>
      <c r="V6" s="20">
        <f>-(360-U6)</f>
        <v>-36.421259842519703</v>
      </c>
      <c r="Y6" s="2">
        <v>1</v>
      </c>
      <c r="Z6" s="2">
        <f t="shared" ref="Z6:Z69" si="6">Y6*PI()/180</f>
        <v>1.7453292519943295E-2</v>
      </c>
      <c r="AA6" s="2">
        <f t="shared" si="1"/>
        <v>7.2018283121579874E-3</v>
      </c>
      <c r="AB6" s="3">
        <f t="shared" si="2"/>
        <v>1.0303292784108941E-2</v>
      </c>
      <c r="AC6" s="15"/>
    </row>
    <row r="7" spans="1:29" ht="17.399999999999999" x14ac:dyDescent="0.3">
      <c r="B7" s="11" t="s">
        <v>1</v>
      </c>
      <c r="C7" s="12">
        <v>148.69999999999999</v>
      </c>
      <c r="D7" s="22"/>
      <c r="E7" s="14">
        <v>1999.0998540000001</v>
      </c>
      <c r="F7" s="14">
        <v>1.9955780000000001</v>
      </c>
      <c r="G7" s="14">
        <v>66.990009000000001</v>
      </c>
      <c r="H7" s="14">
        <v>49.679925999999966</v>
      </c>
      <c r="J7" s="30">
        <f t="shared" si="3"/>
        <v>79.226229472440892</v>
      </c>
      <c r="K7" s="30">
        <f t="shared" si="4"/>
        <v>180</v>
      </c>
      <c r="L7" s="30">
        <f t="shared" si="0"/>
        <v>49.378281830380416</v>
      </c>
      <c r="M7" s="30">
        <v>101</v>
      </c>
      <c r="N7" s="30">
        <f t="shared" si="5"/>
        <v>0.51110612049128301</v>
      </c>
      <c r="O7" s="6"/>
      <c r="P7" s="7"/>
      <c r="Q7" s="7"/>
      <c r="Y7" s="2">
        <v>2</v>
      </c>
      <c r="Z7" s="2">
        <f t="shared" si="6"/>
        <v>3.4906585039886591E-2</v>
      </c>
      <c r="AA7" s="2">
        <f t="shared" si="1"/>
        <v>3.4728822175203122E-2</v>
      </c>
      <c r="AB7" s="3">
        <f t="shared" si="2"/>
        <v>4.1207921157374997E-2</v>
      </c>
      <c r="AC7" s="15"/>
    </row>
    <row r="8" spans="1:29" ht="17.399999999999999" x14ac:dyDescent="0.3">
      <c r="B8" s="11" t="s">
        <v>3</v>
      </c>
      <c r="C8" s="12">
        <v>0.56999999999999995</v>
      </c>
      <c r="D8" s="23"/>
      <c r="E8" s="14">
        <v>2000.6201169999999</v>
      </c>
      <c r="F8" s="14">
        <v>2.4657330000000002</v>
      </c>
      <c r="G8" s="14">
        <v>66.986676000000003</v>
      </c>
      <c r="H8" s="14">
        <v>52.986591999999973</v>
      </c>
      <c r="J8" s="30">
        <f t="shared" si="3"/>
        <v>79.222896472440894</v>
      </c>
      <c r="K8" s="30">
        <f t="shared" si="4"/>
        <v>180</v>
      </c>
      <c r="L8" s="30">
        <f t="shared" si="0"/>
        <v>49.375204088742109</v>
      </c>
      <c r="M8" s="30">
        <v>101</v>
      </c>
      <c r="N8" s="30">
        <f t="shared" si="5"/>
        <v>0.5111365931807712</v>
      </c>
      <c r="O8" s="6"/>
      <c r="P8" s="4" t="s">
        <v>17</v>
      </c>
      <c r="Q8" s="4" t="s">
        <v>22</v>
      </c>
      <c r="R8" s="16"/>
      <c r="T8" s="9" t="s">
        <v>17</v>
      </c>
      <c r="U8" s="9" t="s">
        <v>18</v>
      </c>
      <c r="V8" s="16"/>
      <c r="Y8" s="2">
        <v>3</v>
      </c>
      <c r="Z8" s="2">
        <f t="shared" si="6"/>
        <v>5.2359877559829883E-2</v>
      </c>
      <c r="AA8" s="2">
        <f t="shared" si="1"/>
        <v>8.2842866740783228E-2</v>
      </c>
      <c r="AB8" s="3">
        <f t="shared" si="2"/>
        <v>9.2698138242626932E-2</v>
      </c>
      <c r="AC8" s="15"/>
    </row>
    <row r="9" spans="1:29" ht="19.8" x14ac:dyDescent="0.4">
      <c r="B9" s="11" t="s">
        <v>2</v>
      </c>
      <c r="C9" s="12">
        <f>C6/C7</f>
        <v>0.33960995292535306</v>
      </c>
      <c r="D9" s="1"/>
      <c r="E9" s="14">
        <v>2000.9173579999999</v>
      </c>
      <c r="F9" s="14">
        <v>3.0087060000000001</v>
      </c>
      <c r="G9" s="14">
        <v>66.98000900000001</v>
      </c>
      <c r="H9" s="14">
        <v>55.426605999999992</v>
      </c>
      <c r="J9" s="30">
        <f t="shared" si="3"/>
        <v>79.216229472440901</v>
      </c>
      <c r="K9" s="30">
        <f t="shared" si="4"/>
        <v>180</v>
      </c>
      <c r="L9" s="30">
        <f t="shared" si="0"/>
        <v>49.369047609211783</v>
      </c>
      <c r="M9" s="30">
        <v>101</v>
      </c>
      <c r="N9" s="30">
        <f t="shared" si="5"/>
        <v>0.51119754842364573</v>
      </c>
      <c r="O9" s="6"/>
      <c r="P9" s="4" t="s">
        <v>19</v>
      </c>
      <c r="Q9" s="4" t="s">
        <v>20</v>
      </c>
      <c r="R9" s="16"/>
      <c r="T9" s="9" t="s">
        <v>19</v>
      </c>
      <c r="U9" s="9" t="s">
        <v>20</v>
      </c>
      <c r="V9" s="16"/>
      <c r="Y9" s="2">
        <v>4</v>
      </c>
      <c r="Z9" s="2">
        <f t="shared" si="6"/>
        <v>6.9813170079773182E-2</v>
      </c>
      <c r="AA9" s="2">
        <f t="shared" si="1"/>
        <v>0.15151840217681434</v>
      </c>
      <c r="AB9" s="3">
        <f t="shared" si="2"/>
        <v>0.164747709445763</v>
      </c>
      <c r="AC9" s="15"/>
    </row>
    <row r="10" spans="1:29" ht="17.399999999999999" x14ac:dyDescent="0.3">
      <c r="B10" s="11" t="s">
        <v>5</v>
      </c>
      <c r="C10" s="13">
        <f>C8/C7</f>
        <v>3.8332212508406186E-3</v>
      </c>
      <c r="D10" s="1"/>
      <c r="E10" s="14">
        <v>2000.1395259999999</v>
      </c>
      <c r="F10" s="14">
        <v>4.0308960000000003</v>
      </c>
      <c r="G10" s="14">
        <v>66.98000900000001</v>
      </c>
      <c r="H10" s="14">
        <v>55.979955999999959</v>
      </c>
      <c r="J10" s="30">
        <f t="shared" si="3"/>
        <v>79.216229472440901</v>
      </c>
      <c r="K10" s="30">
        <f t="shared" si="4"/>
        <v>180</v>
      </c>
      <c r="L10" s="30">
        <f t="shared" si="0"/>
        <v>49.369047609211783</v>
      </c>
      <c r="M10" s="30">
        <v>101</v>
      </c>
      <c r="N10" s="30">
        <f t="shared" si="5"/>
        <v>0.51119754842364573</v>
      </c>
      <c r="O10" s="6"/>
      <c r="P10" s="4">
        <v>0.1016</v>
      </c>
      <c r="Q10" s="4">
        <v>332</v>
      </c>
      <c r="R10" s="16"/>
      <c r="T10" s="10">
        <v>0.1016</v>
      </c>
      <c r="U10" s="10">
        <v>120</v>
      </c>
      <c r="V10" s="16"/>
      <c r="Y10" s="2">
        <v>5</v>
      </c>
      <c r="Z10" s="2">
        <f t="shared" si="6"/>
        <v>8.7266462599716474E-2</v>
      </c>
      <c r="AA10" s="2">
        <f t="shared" si="1"/>
        <v>0.24071939790597985</v>
      </c>
      <c r="AB10" s="3">
        <f t="shared" si="2"/>
        <v>0.25731992776243529</v>
      </c>
      <c r="AC10" s="15"/>
    </row>
    <row r="11" spans="1:29" ht="17.399999999999999" x14ac:dyDescent="0.3">
      <c r="B11" s="1"/>
      <c r="C11" s="1"/>
      <c r="D11" s="1"/>
      <c r="E11" s="14">
        <v>2001.265991</v>
      </c>
      <c r="F11" s="14">
        <v>5.0137219999999996</v>
      </c>
      <c r="G11" s="14">
        <v>50.770015000000001</v>
      </c>
      <c r="H11" s="14">
        <v>46.306623000000002</v>
      </c>
      <c r="J11" s="30">
        <f t="shared" si="3"/>
        <v>63.006235472440892</v>
      </c>
      <c r="K11" s="30">
        <f t="shared" si="4"/>
        <v>180</v>
      </c>
      <c r="L11" s="30">
        <f t="shared" si="0"/>
        <v>34.36979543641602</v>
      </c>
      <c r="M11" s="30">
        <v>101</v>
      </c>
      <c r="N11" s="30">
        <f t="shared" si="5"/>
        <v>0.65970499567904928</v>
      </c>
      <c r="O11" s="6"/>
      <c r="P11" s="4">
        <v>0.20319999999999999</v>
      </c>
      <c r="Q11" s="4">
        <v>336</v>
      </c>
      <c r="R11" s="16"/>
      <c r="T11" s="9">
        <v>0.20319999999999999</v>
      </c>
      <c r="U11" s="9">
        <v>124</v>
      </c>
      <c r="V11" s="16"/>
      <c r="Y11" s="2">
        <v>6</v>
      </c>
      <c r="Z11" s="2">
        <f t="shared" si="6"/>
        <v>0.10471975511965977</v>
      </c>
      <c r="AA11" s="2">
        <f t="shared" si="1"/>
        <v>0.35039937461987947</v>
      </c>
      <c r="AB11" s="3">
        <f t="shared" si="2"/>
        <v>0.37036763521654631</v>
      </c>
      <c r="AC11" s="15"/>
    </row>
    <row r="12" spans="1:29" ht="17.399999999999999" x14ac:dyDescent="0.3">
      <c r="B12" s="1"/>
      <c r="C12" s="1"/>
      <c r="D12" s="1"/>
      <c r="E12" s="14">
        <v>1998.900513</v>
      </c>
      <c r="F12" s="14">
        <v>5.9170109999999996</v>
      </c>
      <c r="G12" s="14">
        <v>46.980017000000004</v>
      </c>
      <c r="H12" s="14">
        <v>32.226616999999976</v>
      </c>
      <c r="J12" s="30">
        <f t="shared" si="3"/>
        <v>59.216237472440895</v>
      </c>
      <c r="K12" s="30">
        <f t="shared" si="4"/>
        <v>172.49039652755903</v>
      </c>
      <c r="L12" s="30">
        <f t="shared" si="0"/>
        <v>30.950424897429308</v>
      </c>
      <c r="M12" s="30">
        <v>101</v>
      </c>
      <c r="N12" s="30">
        <f t="shared" si="5"/>
        <v>0.6935601495304029</v>
      </c>
      <c r="O12" s="6"/>
      <c r="P12" s="4">
        <v>0.30480000000000002</v>
      </c>
      <c r="Q12" s="4">
        <v>338.5</v>
      </c>
      <c r="R12" s="16"/>
      <c r="T12" s="9">
        <v>0.30480000000000002</v>
      </c>
      <c r="U12" s="9">
        <v>127</v>
      </c>
      <c r="V12" s="16"/>
      <c r="Y12" s="2">
        <v>7</v>
      </c>
      <c r="Z12" s="2">
        <f t="shared" si="6"/>
        <v>0.12217304763960307</v>
      </c>
      <c r="AA12" s="2">
        <f t="shared" si="1"/>
        <v>0.48050143243005672</v>
      </c>
      <c r="AB12" s="3">
        <f t="shared" si="2"/>
        <v>0.50383325043991167</v>
      </c>
      <c r="AC12" s="15"/>
    </row>
    <row r="13" spans="1:29" ht="17.399999999999999" x14ac:dyDescent="0.3">
      <c r="B13" s="1"/>
      <c r="C13" s="1"/>
      <c r="D13" s="1"/>
      <c r="E13" s="14">
        <v>2000.5390629999999</v>
      </c>
      <c r="F13" s="14">
        <v>6.970504</v>
      </c>
      <c r="G13" s="14">
        <v>45.980017000000004</v>
      </c>
      <c r="H13" s="14">
        <v>12.75662299999999</v>
      </c>
      <c r="J13" s="30">
        <f t="shared" si="3"/>
        <v>58.216237472440895</v>
      </c>
      <c r="K13" s="30">
        <f t="shared" si="4"/>
        <v>153.02040252755904</v>
      </c>
      <c r="L13" s="30">
        <f t="shared" si="0"/>
        <v>30.060387357043151</v>
      </c>
      <c r="M13" s="30">
        <v>101</v>
      </c>
      <c r="N13" s="30">
        <f t="shared" si="5"/>
        <v>0.70237240240551335</v>
      </c>
      <c r="O13" s="6"/>
      <c r="P13" s="4">
        <v>0.40639999999999998</v>
      </c>
      <c r="Q13" s="4">
        <v>340.5</v>
      </c>
      <c r="R13" s="16"/>
      <c r="T13" s="9">
        <v>0.40639999999999998</v>
      </c>
      <c r="U13" s="9">
        <v>129.5</v>
      </c>
      <c r="V13" s="16"/>
      <c r="Y13" s="2">
        <v>8</v>
      </c>
      <c r="Z13" s="2">
        <f t="shared" si="6"/>
        <v>0.13962634015954636</v>
      </c>
      <c r="AA13" s="2">
        <f t="shared" si="1"/>
        <v>0.63095828516592967</v>
      </c>
      <c r="AB13" s="3">
        <f t="shared" si="2"/>
        <v>0.65764880240499157</v>
      </c>
      <c r="AC13" s="15"/>
    </row>
    <row r="14" spans="1:29" ht="17.399999999999999" x14ac:dyDescent="0.3">
      <c r="B14" s="1"/>
      <c r="C14" s="1"/>
      <c r="D14" s="1"/>
      <c r="E14" s="14">
        <v>1998.8964840000001</v>
      </c>
      <c r="F14" s="14">
        <v>8.009055</v>
      </c>
      <c r="G14" s="14">
        <v>45.960017000000008</v>
      </c>
      <c r="H14" s="14">
        <v>2.9732889999999657</v>
      </c>
      <c r="J14" s="30">
        <f t="shared" si="3"/>
        <v>58.196237472440899</v>
      </c>
      <c r="K14" s="30">
        <f t="shared" si="4"/>
        <v>143.23706852755902</v>
      </c>
      <c r="L14" s="30">
        <f t="shared" si="0"/>
        <v>30.04264505380409</v>
      </c>
      <c r="M14" s="30">
        <v>101</v>
      </c>
      <c r="N14" s="30">
        <f t="shared" si="5"/>
        <v>0.70254806877421694</v>
      </c>
      <c r="O14" s="6"/>
      <c r="P14" s="4">
        <v>0.50800000000000001</v>
      </c>
      <c r="Q14" s="4">
        <v>342.5</v>
      </c>
      <c r="R14" s="16"/>
      <c r="T14" s="9">
        <v>0.50800000000000001</v>
      </c>
      <c r="U14" s="9">
        <v>132</v>
      </c>
      <c r="V14" s="16"/>
      <c r="Y14" s="2">
        <v>9</v>
      </c>
      <c r="Z14" s="2">
        <f t="shared" si="6"/>
        <v>0.15707963267948966</v>
      </c>
      <c r="AA14" s="2">
        <f t="shared" si="1"/>
        <v>0.80169230083263221</v>
      </c>
      <c r="AB14" s="3">
        <f t="shared" si="2"/>
        <v>0.83173597032452162</v>
      </c>
      <c r="AC14" s="15"/>
    </row>
    <row r="15" spans="1:29" ht="17.399999999999999" x14ac:dyDescent="0.3">
      <c r="B15" s="1"/>
      <c r="C15" s="1"/>
      <c r="D15" s="1"/>
      <c r="E15" s="14">
        <v>2250.1247560000002</v>
      </c>
      <c r="F15" s="14">
        <v>1.0498449999999999</v>
      </c>
      <c r="G15" s="14">
        <v>67.98000900000001</v>
      </c>
      <c r="H15" s="14">
        <v>35.44993999999997</v>
      </c>
      <c r="J15" s="30">
        <f t="shared" si="3"/>
        <v>80.216229472440901</v>
      </c>
      <c r="K15" s="30">
        <f t="shared" si="4"/>
        <v>175.71371952755902</v>
      </c>
      <c r="L15" s="30">
        <f t="shared" si="0"/>
        <v>50.291332511926271</v>
      </c>
      <c r="M15" s="30">
        <v>101</v>
      </c>
      <c r="N15" s="30">
        <f t="shared" si="5"/>
        <v>0.50206601473340329</v>
      </c>
      <c r="O15" s="6"/>
      <c r="P15" s="4">
        <v>0.60960000000000003</v>
      </c>
      <c r="Q15" s="4">
        <v>344.5</v>
      </c>
      <c r="R15" s="16"/>
      <c r="T15" s="9">
        <v>0.60960000000000003</v>
      </c>
      <c r="U15" s="9">
        <v>133.5</v>
      </c>
      <c r="V15" s="16"/>
      <c r="Y15" s="2">
        <v>10</v>
      </c>
      <c r="Z15" s="2">
        <f t="shared" si="6"/>
        <v>0.17453292519943295</v>
      </c>
      <c r="AA15" s="2">
        <f t="shared" si="1"/>
        <v>0.99261554824428511</v>
      </c>
      <c r="AB15" s="3">
        <f t="shared" si="2"/>
        <v>1.0260061297347445</v>
      </c>
      <c r="AC15" s="15"/>
    </row>
    <row r="16" spans="1:29" ht="17.399999999999999" x14ac:dyDescent="0.3">
      <c r="B16" s="1"/>
      <c r="C16" s="1"/>
      <c r="D16" s="1"/>
      <c r="E16" s="14">
        <v>2250.1708979999999</v>
      </c>
      <c r="F16" s="14">
        <v>1.5162439999999999</v>
      </c>
      <c r="G16" s="14">
        <v>66.700012000000001</v>
      </c>
      <c r="H16" s="14">
        <v>43.219925999999987</v>
      </c>
      <c r="J16" s="30">
        <f t="shared" si="3"/>
        <v>78.936232472440892</v>
      </c>
      <c r="K16" s="30">
        <f t="shared" si="4"/>
        <v>180</v>
      </c>
      <c r="L16" s="30">
        <f t="shared" si="0"/>
        <v>49.110404798813576</v>
      </c>
      <c r="M16" s="30">
        <v>101</v>
      </c>
      <c r="N16" s="30">
        <f t="shared" si="5"/>
        <v>0.51375836832857846</v>
      </c>
      <c r="O16" s="6"/>
      <c r="P16" s="4">
        <v>0.71119999999999994</v>
      </c>
      <c r="Q16" s="4">
        <v>346</v>
      </c>
      <c r="R16" s="16"/>
      <c r="T16" s="9">
        <v>0.71119999999999994</v>
      </c>
      <c r="U16" s="9">
        <v>135.5</v>
      </c>
      <c r="V16" s="16"/>
      <c r="Y16" s="2">
        <v>11</v>
      </c>
      <c r="Z16" s="2">
        <f t="shared" si="6"/>
        <v>0.19198621771937624</v>
      </c>
      <c r="AA16" s="2">
        <f t="shared" si="1"/>
        <v>1.2036298498494717</v>
      </c>
      <c r="AB16" s="3">
        <f t="shared" si="2"/>
        <v>1.2403604047806063</v>
      </c>
      <c r="AC16" s="15"/>
    </row>
    <row r="17" spans="2:29" ht="17.399999999999999" x14ac:dyDescent="0.3">
      <c r="B17" s="1"/>
      <c r="C17" s="1"/>
      <c r="D17" s="1"/>
      <c r="E17" s="14">
        <v>2249.929443</v>
      </c>
      <c r="F17" s="14">
        <v>1.9820120000000001</v>
      </c>
      <c r="G17" s="14">
        <v>64.966684000000001</v>
      </c>
      <c r="H17" s="14">
        <v>50.979955999999959</v>
      </c>
      <c r="J17" s="30">
        <f t="shared" si="3"/>
        <v>77.202904472440892</v>
      </c>
      <c r="K17" s="30">
        <f t="shared" si="4"/>
        <v>180</v>
      </c>
      <c r="L17" s="30">
        <f t="shared" si="0"/>
        <v>47.505919510635323</v>
      </c>
      <c r="M17" s="30">
        <v>101</v>
      </c>
      <c r="N17" s="30">
        <f t="shared" si="5"/>
        <v>0.52964436128083836</v>
      </c>
      <c r="O17" s="6"/>
      <c r="P17" s="4">
        <v>0.81279999999999997</v>
      </c>
      <c r="Q17" s="4">
        <v>347.5</v>
      </c>
      <c r="R17" s="16"/>
      <c r="T17" s="9">
        <v>0.81279999999999997</v>
      </c>
      <c r="U17" s="9">
        <v>136.5</v>
      </c>
      <c r="V17" s="16"/>
      <c r="Y17" s="2">
        <v>12</v>
      </c>
      <c r="Z17" s="2">
        <f t="shared" si="6"/>
        <v>0.20943951023931953</v>
      </c>
      <c r="AA17" s="2">
        <f t="shared" si="1"/>
        <v>1.4346268407688558</v>
      </c>
      <c r="AB17" s="3">
        <f t="shared" si="2"/>
        <v>1.4746897267236239</v>
      </c>
      <c r="AC17" s="15"/>
    </row>
    <row r="18" spans="2:29" ht="17.399999999999999" x14ac:dyDescent="0.3">
      <c r="B18" s="1"/>
      <c r="C18" s="1"/>
      <c r="D18" s="1"/>
      <c r="E18" s="14">
        <v>2250.080078</v>
      </c>
      <c r="F18" s="14">
        <v>2.4489619999999999</v>
      </c>
      <c r="G18" s="14">
        <v>63.973350000000011</v>
      </c>
      <c r="H18" s="14">
        <v>54.979925999999978</v>
      </c>
      <c r="J18" s="30">
        <f t="shared" si="3"/>
        <v>76.209570472440902</v>
      </c>
      <c r="K18" s="30">
        <f t="shared" si="4"/>
        <v>180</v>
      </c>
      <c r="L18" s="30">
        <f t="shared" si="0"/>
        <v>46.584294501676247</v>
      </c>
      <c r="M18" s="30">
        <v>101</v>
      </c>
      <c r="N18" s="30">
        <f t="shared" si="5"/>
        <v>0.53876936136954212</v>
      </c>
      <c r="O18" s="6"/>
      <c r="P18" s="4">
        <v>0.91439999999999988</v>
      </c>
      <c r="Q18" s="4">
        <v>349</v>
      </c>
      <c r="R18" s="16"/>
      <c r="T18" s="9">
        <v>0.91439999999999988</v>
      </c>
      <c r="U18" s="9">
        <v>139</v>
      </c>
      <c r="V18" s="16"/>
      <c r="Y18" s="2">
        <v>13</v>
      </c>
      <c r="Z18" s="2">
        <f t="shared" si="6"/>
        <v>0.22689280275926285</v>
      </c>
      <c r="AA18" s="2">
        <f t="shared" si="1"/>
        <v>1.6854880340655509</v>
      </c>
      <c r="AB18" s="3">
        <f t="shared" si="2"/>
        <v>1.7288748986946363</v>
      </c>
      <c r="AC18" s="15"/>
    </row>
    <row r="19" spans="2:29" ht="17.399999999999999" x14ac:dyDescent="0.3">
      <c r="E19" s="14">
        <v>2250.0354000000002</v>
      </c>
      <c r="F19" s="14">
        <v>3.0777939999999999</v>
      </c>
      <c r="G19" s="14">
        <v>63.980017000000004</v>
      </c>
      <c r="H19" s="14">
        <v>55.979955999999959</v>
      </c>
      <c r="J19" s="30">
        <f t="shared" si="3"/>
        <v>76.216237472440895</v>
      </c>
      <c r="K19" s="30">
        <f t="shared" si="4"/>
        <v>180</v>
      </c>
      <c r="L19" s="30">
        <f t="shared" si="0"/>
        <v>46.590484327358276</v>
      </c>
      <c r="M19" s="30">
        <v>101</v>
      </c>
      <c r="N19" s="30">
        <f t="shared" si="5"/>
        <v>0.53870807596674974</v>
      </c>
      <c r="O19" s="6"/>
      <c r="P19" s="4">
        <v>1.016</v>
      </c>
      <c r="Q19" s="4">
        <v>350</v>
      </c>
      <c r="R19" s="16"/>
      <c r="T19" s="9">
        <v>1.016</v>
      </c>
      <c r="U19" s="9">
        <v>140.5</v>
      </c>
      <c r="V19" s="16"/>
      <c r="Y19" s="2">
        <v>14</v>
      </c>
      <c r="Z19" s="2">
        <f t="shared" si="6"/>
        <v>0.24434609527920614</v>
      </c>
      <c r="AA19" s="2">
        <f t="shared" si="1"/>
        <v>1.9560848922708254</v>
      </c>
      <c r="AB19" s="3">
        <f t="shared" si="2"/>
        <v>2.0027866667151892</v>
      </c>
      <c r="AC19" s="15"/>
    </row>
    <row r="20" spans="2:29" ht="17.399999999999999" x14ac:dyDescent="0.3">
      <c r="E20" s="14">
        <v>2250.0874020000001</v>
      </c>
      <c r="F20" s="14">
        <v>4.0284300000000002</v>
      </c>
      <c r="G20" s="14">
        <v>60.343348000000006</v>
      </c>
      <c r="H20" s="14">
        <v>49.979925999999978</v>
      </c>
      <c r="J20" s="30">
        <f t="shared" si="3"/>
        <v>72.579568472440897</v>
      </c>
      <c r="K20" s="30">
        <f t="shared" si="4"/>
        <v>180</v>
      </c>
      <c r="L20" s="30">
        <f t="shared" si="0"/>
        <v>43.209504042760159</v>
      </c>
      <c r="M20" s="30">
        <v>101</v>
      </c>
      <c r="N20" s="30">
        <f t="shared" si="5"/>
        <v>0.57218312828950335</v>
      </c>
      <c r="O20" s="6"/>
      <c r="P20" s="4">
        <v>1.5239999999999998</v>
      </c>
      <c r="Q20" s="4">
        <v>356</v>
      </c>
      <c r="R20" s="16"/>
      <c r="T20" s="9">
        <v>1.5239999999999998</v>
      </c>
      <c r="U20" s="9">
        <v>146</v>
      </c>
      <c r="V20" s="16"/>
      <c r="Y20" s="2">
        <v>15</v>
      </c>
      <c r="Z20" s="2">
        <f t="shared" si="6"/>
        <v>0.26179938779914941</v>
      </c>
      <c r="AA20" s="2">
        <f t="shared" si="1"/>
        <v>2.2462789051892065</v>
      </c>
      <c r="AB20" s="3">
        <f t="shared" si="2"/>
        <v>2.2962857970130033</v>
      </c>
      <c r="AC20" s="15"/>
    </row>
    <row r="21" spans="2:29" ht="17.399999999999999" x14ac:dyDescent="0.3">
      <c r="E21" s="14">
        <v>2249.9335940000001</v>
      </c>
      <c r="F21" s="14">
        <v>5.0004920000000004</v>
      </c>
      <c r="G21" s="14">
        <v>51.84668400000001</v>
      </c>
      <c r="H21" s="14">
        <v>34.846596999999974</v>
      </c>
      <c r="J21" s="30">
        <f t="shared" si="3"/>
        <v>64.082904472440902</v>
      </c>
      <c r="K21" s="30">
        <f t="shared" si="4"/>
        <v>175.11037652755903</v>
      </c>
      <c r="L21" s="30">
        <f t="shared" si="0"/>
        <v>35.352424213807581</v>
      </c>
      <c r="M21" s="30">
        <v>101</v>
      </c>
      <c r="N21" s="30">
        <f t="shared" si="5"/>
        <v>0.64997599788309324</v>
      </c>
      <c r="O21" s="6"/>
      <c r="P21" s="4">
        <v>2.032</v>
      </c>
      <c r="Q21" s="4">
        <v>361</v>
      </c>
      <c r="R21" s="16"/>
      <c r="T21" s="9">
        <v>2.032</v>
      </c>
      <c r="U21" s="9">
        <v>151</v>
      </c>
      <c r="V21" s="16"/>
      <c r="Y21" s="2">
        <v>16</v>
      </c>
      <c r="Z21" s="2">
        <f t="shared" si="6"/>
        <v>0.27925268031909273</v>
      </c>
      <c r="AA21" s="2">
        <f t="shared" si="1"/>
        <v>2.5559216740077861</v>
      </c>
      <c r="AB21" s="3">
        <f t="shared" si="2"/>
        <v>2.6092231596576538</v>
      </c>
      <c r="AC21" s="15"/>
    </row>
    <row r="22" spans="2:29" ht="17.399999999999999" x14ac:dyDescent="0.3">
      <c r="E22" s="14">
        <v>2250.094971</v>
      </c>
      <c r="F22" s="14">
        <v>6.0401350000000003</v>
      </c>
      <c r="G22" s="14">
        <v>49.193349000000012</v>
      </c>
      <c r="H22" s="14">
        <v>15.589931999999976</v>
      </c>
      <c r="J22" s="30">
        <f t="shared" si="3"/>
        <v>61.429569472440903</v>
      </c>
      <c r="K22" s="30">
        <f t="shared" si="4"/>
        <v>155.85371152755903</v>
      </c>
      <c r="L22" s="30">
        <f t="shared" si="0"/>
        <v>32.939200447595312</v>
      </c>
      <c r="M22" s="30">
        <v>101</v>
      </c>
      <c r="N22" s="30">
        <f t="shared" si="5"/>
        <v>0.6738693024990563</v>
      </c>
      <c r="O22" s="6"/>
      <c r="P22" s="4">
        <v>2.54</v>
      </c>
      <c r="Q22" s="4">
        <v>365.5</v>
      </c>
      <c r="R22" s="16"/>
      <c r="T22" s="9">
        <v>2.54</v>
      </c>
      <c r="U22" s="9">
        <v>155.5</v>
      </c>
      <c r="V22" s="16"/>
      <c r="Y22" s="2">
        <v>17</v>
      </c>
      <c r="Z22" s="2">
        <f t="shared" si="6"/>
        <v>0.29670597283903605</v>
      </c>
      <c r="AA22" s="2">
        <f t="shared" si="1"/>
        <v>2.8848550017353425</v>
      </c>
      <c r="AB22" s="3">
        <f t="shared" si="2"/>
        <v>2.9414398185433348</v>
      </c>
      <c r="AC22" s="15"/>
    </row>
    <row r="23" spans="2:29" ht="17.399999999999999" x14ac:dyDescent="0.3">
      <c r="E23" s="14">
        <v>2249.9379880000001</v>
      </c>
      <c r="F23" s="14">
        <v>7.0283259999999999</v>
      </c>
      <c r="G23" s="14">
        <v>48.966684000000001</v>
      </c>
      <c r="H23" s="14">
        <v>3.6399559999999838</v>
      </c>
      <c r="J23" s="30">
        <f t="shared" si="3"/>
        <v>61.202904472440892</v>
      </c>
      <c r="K23" s="30">
        <f t="shared" si="4"/>
        <v>143.90373552755904</v>
      </c>
      <c r="L23" s="30">
        <f t="shared" si="0"/>
        <v>32.734430593833842</v>
      </c>
      <c r="M23" s="30">
        <v>101</v>
      </c>
      <c r="N23" s="30">
        <f t="shared" si="5"/>
        <v>0.67589672679372437</v>
      </c>
      <c r="O23" s="6"/>
      <c r="P23" s="4">
        <v>3.0479999999999996</v>
      </c>
      <c r="Q23" s="4">
        <v>369.5</v>
      </c>
      <c r="R23" s="16"/>
      <c r="T23" s="9">
        <v>3.0479999999999996</v>
      </c>
      <c r="U23" s="9">
        <v>159.5</v>
      </c>
      <c r="V23" s="16"/>
      <c r="Y23" s="2">
        <v>18</v>
      </c>
      <c r="Z23" s="2">
        <f t="shared" si="6"/>
        <v>0.31415926535897931</v>
      </c>
      <c r="AA23" s="2">
        <f t="shared" si="1"/>
        <v>3.2329109899970643</v>
      </c>
      <c r="AB23" s="3">
        <f t="shared" si="2"/>
        <v>3.2927671277464134</v>
      </c>
      <c r="AC23" s="15"/>
    </row>
    <row r="24" spans="2:29" ht="17.399999999999999" x14ac:dyDescent="0.3">
      <c r="E24" s="14">
        <v>2249.8408199999999</v>
      </c>
      <c r="F24" s="14">
        <v>8.0553650000000001</v>
      </c>
      <c r="G24" s="14">
        <v>48.95668400000001</v>
      </c>
      <c r="H24" s="14">
        <v>0.6965919999999528</v>
      </c>
      <c r="J24" s="30">
        <f t="shared" si="3"/>
        <v>61.192904472440901</v>
      </c>
      <c r="K24" s="30">
        <f t="shared" si="4"/>
        <v>140.960371527559</v>
      </c>
      <c r="L24" s="30">
        <f t="shared" si="0"/>
        <v>32.725402037259059</v>
      </c>
      <c r="M24" s="30">
        <v>101</v>
      </c>
      <c r="N24" s="30">
        <f t="shared" si="5"/>
        <v>0.67598611844297962</v>
      </c>
      <c r="O24" s="6"/>
      <c r="P24" s="4">
        <v>3.556</v>
      </c>
      <c r="Q24" s="4">
        <v>373</v>
      </c>
      <c r="R24" s="16"/>
      <c r="T24" s="9">
        <v>3.556</v>
      </c>
      <c r="U24" s="9">
        <v>163</v>
      </c>
      <c r="V24" s="16"/>
      <c r="Y24" s="2">
        <v>19</v>
      </c>
      <c r="Z24" s="2">
        <f t="shared" si="6"/>
        <v>0.33161255787892258</v>
      </c>
      <c r="AA24" s="2">
        <f t="shared" si="1"/>
        <v>3.599912142211612</v>
      </c>
      <c r="AB24" s="3">
        <f t="shared" si="2"/>
        <v>3.6630268342851116</v>
      </c>
      <c r="AC24" s="15"/>
    </row>
    <row r="25" spans="2:29" ht="17.399999999999999" x14ac:dyDescent="0.3">
      <c r="E25" s="14">
        <v>2249.7687989999999</v>
      </c>
      <c r="F25" s="14">
        <v>8.9912349999999996</v>
      </c>
      <c r="G25" s="14">
        <v>36.32334800000001</v>
      </c>
      <c r="H25" s="14">
        <v>8.9866219999999544</v>
      </c>
      <c r="J25" s="30">
        <f t="shared" si="3"/>
        <v>48.559568472440901</v>
      </c>
      <c r="K25" s="30">
        <f t="shared" si="4"/>
        <v>149.25040152755901</v>
      </c>
      <c r="L25" s="30">
        <f t="shared" si="0"/>
        <v>21.827030074699902</v>
      </c>
      <c r="M25" s="30">
        <v>101</v>
      </c>
      <c r="N25" s="30">
        <f t="shared" si="5"/>
        <v>0.78389079133960493</v>
      </c>
      <c r="O25" s="6"/>
      <c r="P25" s="4">
        <v>4.0640000000000001</v>
      </c>
      <c r="Q25" s="4">
        <v>376.5</v>
      </c>
      <c r="R25" s="16"/>
      <c r="T25" s="9">
        <v>4.0640000000000001</v>
      </c>
      <c r="U25" s="9">
        <v>166.5</v>
      </c>
      <c r="V25" s="16"/>
      <c r="Y25" s="2">
        <v>20</v>
      </c>
      <c r="Z25" s="2">
        <f t="shared" si="6"/>
        <v>0.3490658503988659</v>
      </c>
      <c r="AA25" s="2">
        <f t="shared" si="1"/>
        <v>3.9856714731757008</v>
      </c>
      <c r="AB25" s="3">
        <f t="shared" si="2"/>
        <v>4.0520311873088106</v>
      </c>
      <c r="AC25" s="15"/>
    </row>
    <row r="26" spans="2:29" ht="17.399999999999999" x14ac:dyDescent="0.3">
      <c r="E26" s="14">
        <v>2499.883789</v>
      </c>
      <c r="F26" s="14">
        <v>0.98690900000000004</v>
      </c>
      <c r="G26" s="14">
        <v>67.476676000000012</v>
      </c>
      <c r="H26" s="14">
        <v>36.013288999999986</v>
      </c>
      <c r="J26" s="30">
        <f t="shared" si="3"/>
        <v>79.712896472440903</v>
      </c>
      <c r="K26" s="30">
        <f t="shared" si="4"/>
        <v>176.27706852755904</v>
      </c>
      <c r="L26" s="30">
        <f t="shared" si="0"/>
        <v>49.827410112856093</v>
      </c>
      <c r="M26" s="30">
        <v>101</v>
      </c>
      <c r="N26" s="30">
        <f t="shared" si="5"/>
        <v>0.50665930581330598</v>
      </c>
      <c r="O26" s="6"/>
      <c r="P26" s="4">
        <v>4.5719999999999992</v>
      </c>
      <c r="Q26" s="4">
        <v>380</v>
      </c>
      <c r="R26" s="16"/>
      <c r="T26" s="9">
        <v>4.5719999999999992</v>
      </c>
      <c r="U26" s="9">
        <v>170</v>
      </c>
      <c r="V26" s="16"/>
      <c r="Y26" s="2">
        <v>21</v>
      </c>
      <c r="Z26" s="2">
        <f t="shared" si="6"/>
        <v>0.36651914291880922</v>
      </c>
      <c r="AA26" s="2">
        <f t="shared" si="1"/>
        <v>4.3899926250815469</v>
      </c>
      <c r="AB26" s="3">
        <f t="shared" si="2"/>
        <v>4.4595830537434837</v>
      </c>
      <c r="AC26" s="15"/>
    </row>
    <row r="27" spans="2:29" ht="17.399999999999999" x14ac:dyDescent="0.3">
      <c r="E27" s="14">
        <v>2500.0505370000001</v>
      </c>
      <c r="F27" s="14">
        <v>2.548959</v>
      </c>
      <c r="G27" s="14">
        <v>61.98000900000001</v>
      </c>
      <c r="H27" s="14">
        <v>55.98995599999995</v>
      </c>
      <c r="J27" s="30">
        <f t="shared" si="3"/>
        <v>74.216229472440901</v>
      </c>
      <c r="K27" s="30">
        <f t="shared" si="4"/>
        <v>180</v>
      </c>
      <c r="L27" s="30">
        <f t="shared" si="0"/>
        <v>44.731837772694895</v>
      </c>
      <c r="M27" s="30">
        <v>101</v>
      </c>
      <c r="N27" s="30">
        <f t="shared" si="5"/>
        <v>0.55711051710203074</v>
      </c>
      <c r="O27" s="6"/>
      <c r="P27" s="4">
        <v>5.08</v>
      </c>
      <c r="Q27" s="4">
        <v>383.5</v>
      </c>
      <c r="R27" s="16"/>
      <c r="T27" s="9">
        <v>5.08</v>
      </c>
      <c r="U27" s="9">
        <v>173</v>
      </c>
      <c r="V27" s="16"/>
      <c r="Y27" s="2">
        <v>22</v>
      </c>
      <c r="Z27" s="2">
        <f t="shared" si="6"/>
        <v>0.38397243543875248</v>
      </c>
      <c r="AA27" s="2">
        <f t="shared" si="1"/>
        <v>4.812669989991285</v>
      </c>
      <c r="AB27" s="3">
        <f t="shared" si="2"/>
        <v>4.8854760404188493</v>
      </c>
      <c r="AC27" s="15"/>
    </row>
    <row r="28" spans="2:29" ht="17.399999999999999" x14ac:dyDescent="0.3">
      <c r="E28" s="14">
        <v>2500.0415039999998</v>
      </c>
      <c r="F28" s="14">
        <v>3.0101870000000002</v>
      </c>
      <c r="G28" s="14">
        <v>61.98000900000001</v>
      </c>
      <c r="H28" s="14">
        <v>55.983288999999957</v>
      </c>
      <c r="J28" s="30">
        <f t="shared" si="3"/>
        <v>74.216229472440901</v>
      </c>
      <c r="K28" s="30">
        <f t="shared" si="4"/>
        <v>180</v>
      </c>
      <c r="L28" s="30">
        <f t="shared" si="0"/>
        <v>44.731837772694895</v>
      </c>
      <c r="M28" s="30">
        <v>101</v>
      </c>
      <c r="N28" s="30">
        <f t="shared" si="5"/>
        <v>0.55711051710203074</v>
      </c>
      <c r="O28" s="6"/>
      <c r="P28" s="4">
        <v>5.5880000000000001</v>
      </c>
      <c r="Q28" s="4">
        <v>386.5</v>
      </c>
      <c r="R28" s="16"/>
      <c r="T28" s="9">
        <v>5.5880000000000001</v>
      </c>
      <c r="U28" s="9">
        <v>177</v>
      </c>
      <c r="V28" s="16"/>
      <c r="Y28" s="2">
        <v>23</v>
      </c>
      <c r="Z28" s="2">
        <f t="shared" si="6"/>
        <v>0.40142572795869574</v>
      </c>
      <c r="AA28" s="2">
        <f t="shared" si="1"/>
        <v>5.2534888387908802</v>
      </c>
      <c r="AB28" s="3">
        <f t="shared" si="2"/>
        <v>5.3294946227014153</v>
      </c>
      <c r="AC28" s="15"/>
    </row>
    <row r="29" spans="2:29" ht="17.399999999999999" x14ac:dyDescent="0.3">
      <c r="E29" s="14">
        <v>2499.9123540000001</v>
      </c>
      <c r="F29" s="14">
        <v>4.9864569999999997</v>
      </c>
      <c r="G29" s="14">
        <v>51.980017000000004</v>
      </c>
      <c r="H29" s="14">
        <v>30.516592000000003</v>
      </c>
      <c r="J29" s="30">
        <f t="shared" si="3"/>
        <v>64.216237472440895</v>
      </c>
      <c r="K29" s="30">
        <f t="shared" si="4"/>
        <v>170.78037152755905</v>
      </c>
      <c r="L29" s="30">
        <f t="shared" si="0"/>
        <v>35.47440373696876</v>
      </c>
      <c r="M29" s="30">
        <v>101</v>
      </c>
      <c r="N29" s="30">
        <f t="shared" si="5"/>
        <v>0.64876827983199248</v>
      </c>
      <c r="O29" s="6"/>
      <c r="P29" s="4">
        <v>6.0959999999999992</v>
      </c>
      <c r="Q29" s="4">
        <v>390</v>
      </c>
      <c r="R29" s="16"/>
      <c r="T29" s="9">
        <v>6.0959999999999992</v>
      </c>
      <c r="U29" s="9">
        <v>180.5</v>
      </c>
      <c r="V29" s="16"/>
      <c r="Y29" s="2">
        <v>24</v>
      </c>
      <c r="Z29" s="2">
        <f t="shared" si="6"/>
        <v>0.41887902047863906</v>
      </c>
      <c r="AA29" s="2">
        <f t="shared" si="1"/>
        <v>5.7122254566436332</v>
      </c>
      <c r="AB29" s="3">
        <f t="shared" si="2"/>
        <v>5.7914142796552053</v>
      </c>
      <c r="AC29" s="15"/>
    </row>
    <row r="30" spans="2:29" ht="17.399999999999999" x14ac:dyDescent="0.3">
      <c r="E30" s="14">
        <v>2500.1232909999999</v>
      </c>
      <c r="F30" s="14">
        <v>6.0660679999999996</v>
      </c>
      <c r="G30" s="14">
        <v>50.980017000000004</v>
      </c>
      <c r="H30" s="14">
        <v>9.1632759999999962</v>
      </c>
      <c r="J30" s="30">
        <f t="shared" si="3"/>
        <v>63.216237472440895</v>
      </c>
      <c r="K30" s="30">
        <f t="shared" si="4"/>
        <v>149.42705552755905</v>
      </c>
      <c r="L30" s="30">
        <f t="shared" si="0"/>
        <v>34.561113177640067</v>
      </c>
      <c r="M30" s="30">
        <v>101</v>
      </c>
      <c r="N30" s="30">
        <f t="shared" si="5"/>
        <v>0.65781076061742505</v>
      </c>
      <c r="O30" s="6"/>
      <c r="P30" s="4">
        <v>6.6040000000000001</v>
      </c>
      <c r="Q30" s="4">
        <v>393.5</v>
      </c>
      <c r="R30" s="16"/>
      <c r="T30" s="9">
        <v>6.6040000000000001</v>
      </c>
      <c r="U30" s="9">
        <v>184</v>
      </c>
      <c r="V30" s="16"/>
      <c r="Y30" s="2">
        <v>25</v>
      </c>
      <c r="Z30" s="2">
        <f t="shared" si="6"/>
        <v>0.43633231299858238</v>
      </c>
      <c r="AA30" s="2">
        <f t="shared" si="1"/>
        <v>6.1886472849614425</v>
      </c>
      <c r="AB30" s="3">
        <f t="shared" si="2"/>
        <v>6.2710016357499754</v>
      </c>
      <c r="AC30" s="15"/>
    </row>
    <row r="31" spans="2:29" ht="17.399999999999999" x14ac:dyDescent="0.3">
      <c r="E31" s="14">
        <v>2499.9702149999998</v>
      </c>
      <c r="F31" s="14">
        <v>6.968394</v>
      </c>
      <c r="G31" s="14">
        <v>50.946684000000005</v>
      </c>
      <c r="H31" s="14">
        <v>-6.7410000000336368E-3</v>
      </c>
      <c r="J31" s="30">
        <f t="shared" si="3"/>
        <v>63.182904472440896</v>
      </c>
      <c r="K31" s="30">
        <f t="shared" si="4"/>
        <v>140.25703852755902</v>
      </c>
      <c r="L31" s="30">
        <f t="shared" si="0"/>
        <v>34.530734457949571</v>
      </c>
      <c r="M31" s="30">
        <v>101</v>
      </c>
      <c r="N31" s="30">
        <f t="shared" si="5"/>
        <v>0.65811154002030126</v>
      </c>
      <c r="O31" s="6"/>
      <c r="P31" s="4">
        <v>7.1120000000000001</v>
      </c>
      <c r="Q31" s="4">
        <v>397.5</v>
      </c>
      <c r="R31" s="16"/>
      <c r="T31" s="9">
        <v>7.1120000000000001</v>
      </c>
      <c r="U31" s="9">
        <v>187.5</v>
      </c>
      <c r="V31" s="16"/>
      <c r="Y31" s="2">
        <v>26</v>
      </c>
      <c r="Z31" s="2">
        <f t="shared" si="6"/>
        <v>0.4537856055185257</v>
      </c>
      <c r="AA31" s="2">
        <f t="shared" si="1"/>
        <v>6.6825130699088175</v>
      </c>
      <c r="AB31" s="3">
        <f t="shared" si="2"/>
        <v>6.7680146091332034</v>
      </c>
      <c r="AC31" s="15"/>
    </row>
    <row r="32" spans="2:29" ht="17.399999999999999" x14ac:dyDescent="0.3">
      <c r="E32" s="14">
        <v>2499.9406739999999</v>
      </c>
      <c r="F32" s="14">
        <v>7.9632909999999999</v>
      </c>
      <c r="G32" s="14">
        <v>50.950017000000003</v>
      </c>
      <c r="H32" s="14">
        <v>-2.0074000000022352E-2</v>
      </c>
      <c r="J32" s="30">
        <f t="shared" si="3"/>
        <v>63.186237472440894</v>
      </c>
      <c r="K32" s="30">
        <f t="shared" si="4"/>
        <v>140.24370552755903</v>
      </c>
      <c r="L32" s="30">
        <f t="shared" si="0"/>
        <v>34.533771863854774</v>
      </c>
      <c r="M32" s="30">
        <v>101</v>
      </c>
      <c r="N32" s="30">
        <f t="shared" si="5"/>
        <v>0.65808146669450718</v>
      </c>
      <c r="O32" s="6"/>
      <c r="P32" s="4">
        <v>7.6199999999999992</v>
      </c>
      <c r="Q32" s="4">
        <v>401</v>
      </c>
      <c r="R32" s="16"/>
      <c r="T32" s="9">
        <v>7.6199999999999992</v>
      </c>
      <c r="U32" s="9">
        <v>191</v>
      </c>
      <c r="V32" s="16"/>
      <c r="Y32" s="2">
        <v>27</v>
      </c>
      <c r="Z32" s="2">
        <f t="shared" si="6"/>
        <v>0.47123889803846897</v>
      </c>
      <c r="AA32" s="2">
        <f t="shared" si="1"/>
        <v>7.1935730174502464</v>
      </c>
      <c r="AB32" s="3">
        <f t="shared" si="2"/>
        <v>7.2822025664789596</v>
      </c>
      <c r="AC32" s="15"/>
    </row>
    <row r="33" spans="5:29" ht="17.399999999999999" x14ac:dyDescent="0.3">
      <c r="E33" s="14">
        <v>2499.9541020000001</v>
      </c>
      <c r="F33" s="14">
        <v>8.9282649999999997</v>
      </c>
      <c r="G33" s="14">
        <v>42.990017000000009</v>
      </c>
      <c r="H33" s="14">
        <v>2.7066140000000019</v>
      </c>
      <c r="J33" s="30">
        <f t="shared" si="3"/>
        <v>55.2262374724409</v>
      </c>
      <c r="K33" s="30">
        <f t="shared" si="4"/>
        <v>142.97039352755905</v>
      </c>
      <c r="L33" s="30">
        <f t="shared" si="0"/>
        <v>27.435743650800816</v>
      </c>
      <c r="M33" s="30">
        <v>101</v>
      </c>
      <c r="N33" s="30">
        <f t="shared" si="5"/>
        <v>0.72835897375444736</v>
      </c>
      <c r="O33" s="6"/>
      <c r="P33" s="4">
        <v>8.1280000000000001</v>
      </c>
      <c r="Q33" s="4">
        <v>405.5</v>
      </c>
      <c r="R33" s="16"/>
      <c r="T33" s="9">
        <v>8.1280000000000001</v>
      </c>
      <c r="U33" s="9">
        <v>195.5</v>
      </c>
      <c r="V33" s="16"/>
      <c r="Y33" s="2">
        <v>28</v>
      </c>
      <c r="Z33" s="2">
        <f t="shared" si="6"/>
        <v>0.48869219055841229</v>
      </c>
      <c r="AA33" s="2">
        <f t="shared" si="1"/>
        <v>7.7215689549490634</v>
      </c>
      <c r="AB33" s="3">
        <f t="shared" si="2"/>
        <v>7.8133064844223385</v>
      </c>
      <c r="AC33" s="15"/>
    </row>
    <row r="34" spans="5:29" ht="17.399999999999999" x14ac:dyDescent="0.3">
      <c r="E34" s="14">
        <v>2499.9663089999999</v>
      </c>
      <c r="F34" s="14">
        <v>10.05941</v>
      </c>
      <c r="G34" s="14">
        <v>22.746676000000008</v>
      </c>
      <c r="H34" s="14">
        <v>13.149950999999987</v>
      </c>
      <c r="J34" s="30">
        <f t="shared" si="3"/>
        <v>34.982896472440899</v>
      </c>
      <c r="K34" s="30">
        <f t="shared" si="4"/>
        <v>153.41373052755904</v>
      </c>
      <c r="L34" s="30">
        <f t="shared" si="0"/>
        <v>11.857336173114438</v>
      </c>
      <c r="M34" s="30">
        <v>101</v>
      </c>
      <c r="N34" s="30">
        <f t="shared" si="5"/>
        <v>0.882600631949362</v>
      </c>
      <c r="O34" s="6"/>
      <c r="P34" s="4">
        <v>8.636000000000001</v>
      </c>
      <c r="Q34" s="4">
        <v>410</v>
      </c>
      <c r="R34" s="16"/>
      <c r="T34" s="9">
        <v>8.636000000000001</v>
      </c>
      <c r="U34" s="9">
        <v>199.5</v>
      </c>
      <c r="V34" s="16"/>
      <c r="Y34" s="2">
        <v>29</v>
      </c>
      <c r="Z34" s="2">
        <f t="shared" si="6"/>
        <v>0.50614548307835561</v>
      </c>
      <c r="AA34" s="2">
        <f t="shared" si="1"/>
        <v>8.2662344993188768</v>
      </c>
      <c r="AB34" s="3">
        <f t="shared" si="2"/>
        <v>8.3610591175832667</v>
      </c>
      <c r="AC34" s="15"/>
    </row>
    <row r="35" spans="5:29" ht="17.399999999999999" x14ac:dyDescent="0.3">
      <c r="E35" s="14">
        <v>2749.560547</v>
      </c>
      <c r="F35" s="14">
        <v>1.0035510000000001</v>
      </c>
      <c r="G35" s="14">
        <v>67.98000900000001</v>
      </c>
      <c r="H35" s="14">
        <v>37.009955999999988</v>
      </c>
      <c r="J35" s="30">
        <f t="shared" si="3"/>
        <v>80.216229472440901</v>
      </c>
      <c r="K35" s="30">
        <f t="shared" si="4"/>
        <v>177.27373552755904</v>
      </c>
      <c r="L35" s="30">
        <f t="shared" si="0"/>
        <v>50.291332511926271</v>
      </c>
      <c r="M35" s="30">
        <v>101</v>
      </c>
      <c r="N35" s="30">
        <f t="shared" si="5"/>
        <v>0.50206601473340329</v>
      </c>
      <c r="O35" s="6"/>
      <c r="P35" s="4">
        <v>9.1439999999999984</v>
      </c>
      <c r="Q35" s="4">
        <v>415</v>
      </c>
      <c r="R35" s="16"/>
      <c r="T35" s="9">
        <v>9.1439999999999984</v>
      </c>
      <c r="U35" s="9">
        <v>204</v>
      </c>
      <c r="V35" s="16"/>
      <c r="Y35" s="2">
        <v>30</v>
      </c>
      <c r="Z35" s="2">
        <f t="shared" si="6"/>
        <v>0.52359877559829882</v>
      </c>
      <c r="AA35" s="2">
        <f t="shared" si="1"/>
        <v>8.827295231725504</v>
      </c>
      <c r="AB35" s="3">
        <f t="shared" si="2"/>
        <v>8.9251851731787255</v>
      </c>
      <c r="AC35" s="15"/>
    </row>
    <row r="36" spans="5:29" ht="17.399999999999999" x14ac:dyDescent="0.3">
      <c r="E36" s="14">
        <v>2749.9614259999998</v>
      </c>
      <c r="F36" s="14">
        <v>1.4524840000000001</v>
      </c>
      <c r="G36" s="14">
        <v>65.746684000000002</v>
      </c>
      <c r="H36" s="14">
        <v>44.979925999999978</v>
      </c>
      <c r="J36" s="30">
        <f t="shared" si="3"/>
        <v>77.982904472440893</v>
      </c>
      <c r="K36" s="30">
        <f t="shared" si="4"/>
        <v>180</v>
      </c>
      <c r="L36" s="30">
        <f t="shared" si="0"/>
        <v>48.22860126654566</v>
      </c>
      <c r="M36" s="30">
        <v>101</v>
      </c>
      <c r="N36" s="30">
        <f t="shared" si="5"/>
        <v>0.52248909637083507</v>
      </c>
      <c r="O36" s="6"/>
      <c r="P36" s="4">
        <v>9.6519999999999992</v>
      </c>
      <c r="Q36" s="4">
        <v>421</v>
      </c>
      <c r="R36" s="16"/>
      <c r="T36" s="9">
        <v>9.6519999999999992</v>
      </c>
      <c r="U36" s="9">
        <v>209</v>
      </c>
      <c r="V36" s="16"/>
      <c r="Y36" s="2">
        <v>31</v>
      </c>
      <c r="Z36" s="2">
        <f t="shared" si="6"/>
        <v>0.54105206811824214</v>
      </c>
      <c r="AA36" s="2">
        <f t="shared" si="1"/>
        <v>9.4044688788296842</v>
      </c>
      <c r="AB36" s="3">
        <f t="shared" si="2"/>
        <v>9.5054014922155279</v>
      </c>
      <c r="AC36" s="15"/>
    </row>
    <row r="37" spans="5:29" ht="17.399999999999999" x14ac:dyDescent="0.3">
      <c r="E37" s="14">
        <v>2749.8366700000001</v>
      </c>
      <c r="F37" s="14">
        <v>2.041382</v>
      </c>
      <c r="G37" s="14">
        <v>62.606681000000009</v>
      </c>
      <c r="H37" s="14">
        <v>54.713269999999966</v>
      </c>
      <c r="J37" s="30">
        <f t="shared" si="3"/>
        <v>74.8429014724409</v>
      </c>
      <c r="K37" s="30">
        <f t="shared" si="4"/>
        <v>180</v>
      </c>
      <c r="L37" s="30">
        <f t="shared" ref="L37:L68" si="7">$C$6*(SQRT((1+(1/$C$9))^2-($C$10/$C$9)^2)-COS(J37*PI()/180)-(1/$C$9)*SQRT(1-($C$9*SIN(J37*PI()/180)-$C$10)^2))</f>
        <v>45.314530650066317</v>
      </c>
      <c r="M37" s="30">
        <v>101</v>
      </c>
      <c r="N37" s="30">
        <f t="shared" si="5"/>
        <v>0.55134128069241273</v>
      </c>
      <c r="O37" s="6"/>
      <c r="P37" s="4">
        <v>9.7536000000000005</v>
      </c>
      <c r="Q37" s="4">
        <v>422.5</v>
      </c>
      <c r="R37" s="16"/>
      <c r="T37" s="9">
        <v>9.7536000000000005</v>
      </c>
      <c r="U37" s="9">
        <v>210</v>
      </c>
      <c r="V37" s="16"/>
      <c r="Y37" s="2">
        <v>32</v>
      </c>
      <c r="Z37" s="2">
        <f t="shared" si="6"/>
        <v>0.55850536063818546</v>
      </c>
      <c r="AA37" s="2">
        <f t="shared" si="1"/>
        <v>9.9974655005549486</v>
      </c>
      <c r="AB37" s="3">
        <f t="shared" si="2"/>
        <v>10.101417237249779</v>
      </c>
      <c r="AC37" s="15"/>
    </row>
    <row r="38" spans="5:29" ht="17.399999999999999" x14ac:dyDescent="0.3">
      <c r="E38" s="14">
        <v>2750.3752439999998</v>
      </c>
      <c r="F38" s="14">
        <v>3.072546</v>
      </c>
      <c r="G38" s="14">
        <v>61.983343000000005</v>
      </c>
      <c r="H38" s="14">
        <v>56.979955999999959</v>
      </c>
      <c r="J38" s="30">
        <f t="shared" si="3"/>
        <v>74.219563472440896</v>
      </c>
      <c r="K38" s="30">
        <f t="shared" si="4"/>
        <v>180</v>
      </c>
      <c r="L38" s="30">
        <f t="shared" si="7"/>
        <v>44.734938303800675</v>
      </c>
      <c r="M38" s="30">
        <v>101</v>
      </c>
      <c r="N38" s="30">
        <f t="shared" si="5"/>
        <v>0.55707981877425072</v>
      </c>
      <c r="O38" s="6"/>
      <c r="P38" s="4">
        <v>9.8552</v>
      </c>
      <c r="Q38" s="4">
        <v>423.5</v>
      </c>
      <c r="R38" s="16"/>
      <c r="T38" s="9">
        <v>9.8552</v>
      </c>
      <c r="U38" s="9">
        <v>211</v>
      </c>
      <c r="V38" s="16"/>
      <c r="Y38" s="2">
        <v>33</v>
      </c>
      <c r="Z38" s="2">
        <f t="shared" si="6"/>
        <v>0.57595865315812877</v>
      </c>
      <c r="AA38" s="2">
        <f t="shared" si="1"/>
        <v>10.605987684357219</v>
      </c>
      <c r="AB38" s="3">
        <f t="shared" si="2"/>
        <v>10.712934086691225</v>
      </c>
      <c r="AC38" s="15"/>
    </row>
    <row r="39" spans="5:29" ht="17.399999999999999" x14ac:dyDescent="0.3">
      <c r="E39" s="14">
        <v>2750.1091310000002</v>
      </c>
      <c r="F39" s="14">
        <v>4.0913139999999997</v>
      </c>
      <c r="G39" s="14">
        <v>52.816684000000009</v>
      </c>
      <c r="H39" s="14">
        <v>45.979955999999959</v>
      </c>
      <c r="J39" s="30">
        <f t="shared" si="3"/>
        <v>65.0529044724409</v>
      </c>
      <c r="K39" s="30">
        <f t="shared" si="4"/>
        <v>180</v>
      </c>
      <c r="L39" s="30">
        <f t="shared" si="7"/>
        <v>36.241187280889349</v>
      </c>
      <c r="M39" s="30">
        <v>101</v>
      </c>
      <c r="N39" s="30">
        <f t="shared" si="5"/>
        <v>0.64117636355555097</v>
      </c>
      <c r="O39" s="6"/>
      <c r="P39" s="4">
        <v>9.9567999999999994</v>
      </c>
      <c r="Q39" s="4">
        <v>425</v>
      </c>
      <c r="R39" s="16"/>
      <c r="T39" s="9">
        <v>9.9567999999999994</v>
      </c>
      <c r="U39" s="9">
        <v>212.5</v>
      </c>
      <c r="V39" s="16"/>
      <c r="Y39" s="2">
        <v>34</v>
      </c>
      <c r="Z39" s="2">
        <f t="shared" si="6"/>
        <v>0.59341194567807209</v>
      </c>
      <c r="AA39" s="2">
        <f t="shared" si="1"/>
        <v>11.229730745965595</v>
      </c>
      <c r="AB39" s="3">
        <f t="shared" si="2"/>
        <v>11.339646435623321</v>
      </c>
      <c r="AC39" s="15"/>
    </row>
    <row r="40" spans="5:29" ht="17.399999999999999" x14ac:dyDescent="0.3">
      <c r="E40" s="14">
        <v>2749.8874510000001</v>
      </c>
      <c r="F40" s="14">
        <v>4.9901790000000004</v>
      </c>
      <c r="G40" s="14">
        <v>50.980017000000004</v>
      </c>
      <c r="H40" s="14">
        <v>30.893259999999998</v>
      </c>
      <c r="J40" s="30">
        <f t="shared" si="3"/>
        <v>63.216237472440895</v>
      </c>
      <c r="K40" s="30">
        <f t="shared" si="4"/>
        <v>171.15703952755905</v>
      </c>
      <c r="L40" s="30">
        <f t="shared" si="7"/>
        <v>34.561113177640067</v>
      </c>
      <c r="M40" s="30">
        <v>101</v>
      </c>
      <c r="N40" s="30">
        <f t="shared" si="5"/>
        <v>0.65781076061742505</v>
      </c>
      <c r="O40" s="6"/>
      <c r="P40" s="4">
        <v>10.058400000000001</v>
      </c>
      <c r="Q40" s="4">
        <v>426.5</v>
      </c>
      <c r="R40" s="16"/>
      <c r="T40" s="9">
        <v>10.058400000000001</v>
      </c>
      <c r="U40" s="9">
        <v>214</v>
      </c>
      <c r="V40" s="16"/>
      <c r="Y40" s="2">
        <v>35</v>
      </c>
      <c r="Z40" s="2">
        <f t="shared" si="6"/>
        <v>0.6108652381980153</v>
      </c>
      <c r="AA40" s="2">
        <f t="shared" si="1"/>
        <v>11.868382936553012</v>
      </c>
      <c r="AB40" s="3">
        <f t="shared" si="2"/>
        <v>11.981241603099996</v>
      </c>
      <c r="AC40" s="15"/>
    </row>
    <row r="41" spans="5:29" ht="17.399999999999999" x14ac:dyDescent="0.3">
      <c r="E41" s="14">
        <v>2750.0520019999999</v>
      </c>
      <c r="F41" s="14">
        <v>5.9541659999999998</v>
      </c>
      <c r="G41" s="14">
        <v>50.980017000000004</v>
      </c>
      <c r="H41" s="14">
        <v>9.6232709999999884</v>
      </c>
      <c r="J41" s="30">
        <f t="shared" si="3"/>
        <v>63.216237472440895</v>
      </c>
      <c r="K41" s="30">
        <f t="shared" si="4"/>
        <v>149.88705052755904</v>
      </c>
      <c r="L41" s="30">
        <f t="shared" si="7"/>
        <v>34.561113177640067</v>
      </c>
      <c r="M41" s="30">
        <v>101</v>
      </c>
      <c r="N41" s="30">
        <f t="shared" si="5"/>
        <v>0.65781076061742505</v>
      </c>
      <c r="O41" s="6"/>
      <c r="P41" s="4">
        <v>10.16</v>
      </c>
      <c r="Q41" s="4">
        <v>427.5</v>
      </c>
      <c r="R41" s="16"/>
      <c r="T41" s="9">
        <v>10.16</v>
      </c>
      <c r="U41" s="9">
        <v>215.5</v>
      </c>
      <c r="V41" s="16"/>
      <c r="Y41" s="2">
        <v>36</v>
      </c>
      <c r="Z41" s="2">
        <f t="shared" si="6"/>
        <v>0.62831853071795862</v>
      </c>
      <c r="AA41" s="2">
        <f t="shared" si="1"/>
        <v>12.521625656288744</v>
      </c>
      <c r="AB41" s="3">
        <f t="shared" si="2"/>
        <v>12.637400045871669</v>
      </c>
      <c r="AC41" s="15"/>
    </row>
    <row r="42" spans="5:29" ht="17.399999999999999" x14ac:dyDescent="0.3">
      <c r="E42" s="14">
        <v>2749.9584960000002</v>
      </c>
      <c r="F42" s="14">
        <v>7.031873</v>
      </c>
      <c r="G42" s="14">
        <v>50.980017000000004</v>
      </c>
      <c r="H42" s="14">
        <v>0.93325899999996409</v>
      </c>
      <c r="J42" s="30">
        <f t="shared" si="3"/>
        <v>63.216237472440895</v>
      </c>
      <c r="K42" s="30">
        <f t="shared" si="4"/>
        <v>141.19703852755902</v>
      </c>
      <c r="L42" s="30">
        <f t="shared" si="7"/>
        <v>34.561113177640067</v>
      </c>
      <c r="M42" s="30">
        <v>101</v>
      </c>
      <c r="N42" s="30">
        <f t="shared" si="5"/>
        <v>0.65781076061742505</v>
      </c>
      <c r="O42" s="6"/>
      <c r="P42" s="4">
        <v>10.2616</v>
      </c>
      <c r="Q42" s="4">
        <v>429.5</v>
      </c>
      <c r="R42" s="16"/>
      <c r="T42" s="9">
        <v>10.2616</v>
      </c>
      <c r="U42" s="9">
        <v>216.5</v>
      </c>
      <c r="V42" s="16"/>
      <c r="Y42" s="2">
        <v>37</v>
      </c>
      <c r="Z42" s="2">
        <f t="shared" si="6"/>
        <v>0.64577182323790194</v>
      </c>
      <c r="AA42" s="2">
        <f t="shared" si="1"/>
        <v>13.189133674211575</v>
      </c>
      <c r="AB42" s="3">
        <f t="shared" si="2"/>
        <v>13.307795578481924</v>
      </c>
      <c r="AC42" s="15"/>
    </row>
    <row r="43" spans="5:29" ht="17.399999999999999" x14ac:dyDescent="0.3">
      <c r="E43" s="14">
        <v>2750.1347660000001</v>
      </c>
      <c r="F43" s="14">
        <v>8.0611110000000004</v>
      </c>
      <c r="G43" s="14">
        <v>50.980017000000004</v>
      </c>
      <c r="H43" s="14">
        <v>-2.0074000000022352E-2</v>
      </c>
      <c r="J43" s="30">
        <f t="shared" si="3"/>
        <v>63.216237472440895</v>
      </c>
      <c r="K43" s="30">
        <f t="shared" si="4"/>
        <v>140.24370552755903</v>
      </c>
      <c r="L43" s="30">
        <f t="shared" si="7"/>
        <v>34.561113177640067</v>
      </c>
      <c r="M43" s="30">
        <v>101</v>
      </c>
      <c r="N43" s="30">
        <f t="shared" si="5"/>
        <v>0.65781076061742505</v>
      </c>
      <c r="O43" s="6"/>
      <c r="P43" s="4">
        <v>10.363199999999999</v>
      </c>
      <c r="Q43" s="4">
        <v>431.5</v>
      </c>
      <c r="R43" s="16"/>
      <c r="T43" s="9">
        <v>10.363199999999999</v>
      </c>
      <c r="U43" s="9">
        <v>218</v>
      </c>
      <c r="V43" s="16"/>
      <c r="Y43" s="2">
        <v>38</v>
      </c>
      <c r="Z43" s="2">
        <f t="shared" si="6"/>
        <v>0.66322511575784515</v>
      </c>
      <c r="AA43" s="2">
        <f t="shared" si="1"/>
        <v>13.870575354354104</v>
      </c>
      <c r="AB43" s="3">
        <f t="shared" si="2"/>
        <v>13.992095599665776</v>
      </c>
      <c r="AC43" s="15"/>
    </row>
    <row r="44" spans="5:29" ht="17.399999999999999" x14ac:dyDescent="0.3">
      <c r="E44" s="14">
        <v>2749.8220209999999</v>
      </c>
      <c r="F44" s="14">
        <v>8.9949809999999992</v>
      </c>
      <c r="G44" s="14">
        <v>43.933343000000008</v>
      </c>
      <c r="H44" s="14">
        <v>3.9466229999999882</v>
      </c>
      <c r="J44" s="30">
        <f t="shared" si="3"/>
        <v>56.169563472440899</v>
      </c>
      <c r="K44" s="30">
        <f t="shared" si="4"/>
        <v>144.21040252755904</v>
      </c>
      <c r="L44" s="30">
        <f t="shared" si="7"/>
        <v>28.257487839695976</v>
      </c>
      <c r="M44" s="30">
        <v>101</v>
      </c>
      <c r="N44" s="30">
        <f t="shared" si="5"/>
        <v>0.72022289267627748</v>
      </c>
      <c r="O44" s="6"/>
      <c r="P44" s="4">
        <v>10.464799999999999</v>
      </c>
      <c r="Q44" s="4">
        <v>433.5</v>
      </c>
      <c r="R44" s="16"/>
      <c r="T44" s="9">
        <v>10.464799999999999</v>
      </c>
      <c r="U44" s="9">
        <v>220</v>
      </c>
      <c r="V44" s="16"/>
      <c r="Y44" s="2">
        <v>39</v>
      </c>
      <c r="Z44" s="2">
        <f t="shared" si="6"/>
        <v>0.68067840827778847</v>
      </c>
      <c r="AA44" s="2">
        <f t="shared" si="1"/>
        <v>14.565612888035105</v>
      </c>
      <c r="AB44" s="3">
        <f t="shared" si="2"/>
        <v>14.689961324968582</v>
      </c>
      <c r="AC44" s="15"/>
    </row>
    <row r="45" spans="5:29" ht="17.399999999999999" x14ac:dyDescent="0.3">
      <c r="E45" s="14">
        <v>2749.9714359999998</v>
      </c>
      <c r="F45" s="14">
        <v>10.023861999999999</v>
      </c>
      <c r="G45" s="14">
        <v>30.793347000000011</v>
      </c>
      <c r="H45" s="14">
        <v>10.776591999999994</v>
      </c>
      <c r="J45" s="30">
        <f t="shared" si="3"/>
        <v>43.029567472440903</v>
      </c>
      <c r="K45" s="30">
        <f t="shared" si="4"/>
        <v>151.04037152755905</v>
      </c>
      <c r="L45" s="30">
        <f t="shared" si="7"/>
        <v>17.496999817487477</v>
      </c>
      <c r="M45" s="30">
        <v>101</v>
      </c>
      <c r="N45" s="30">
        <f t="shared" si="5"/>
        <v>0.82676237804467845</v>
      </c>
      <c r="O45" s="6"/>
      <c r="P45" s="4">
        <v>10.5664</v>
      </c>
      <c r="Q45" s="4">
        <v>435</v>
      </c>
      <c r="R45" s="16"/>
      <c r="T45" s="9">
        <v>10.5664</v>
      </c>
      <c r="U45" s="9">
        <v>221.5</v>
      </c>
      <c r="V45" s="16"/>
      <c r="Y45" s="2">
        <v>40</v>
      </c>
      <c r="Z45" s="2">
        <f t="shared" si="6"/>
        <v>0.69813170079773179</v>
      </c>
      <c r="AA45" s="2">
        <f t="shared" si="1"/>
        <v>15.273902532225662</v>
      </c>
      <c r="AB45" s="3">
        <f t="shared" si="2"/>
        <v>15.401048025491862</v>
      </c>
      <c r="AC45" s="15"/>
    </row>
    <row r="46" spans="5:29" ht="17.399999999999999" x14ac:dyDescent="0.3">
      <c r="E46" s="14">
        <v>2750.4479980000001</v>
      </c>
      <c r="F46" s="14">
        <v>11.037091999999999</v>
      </c>
      <c r="G46" s="14">
        <v>2.9633500000000197</v>
      </c>
      <c r="H46" s="14">
        <v>26.979955999999959</v>
      </c>
      <c r="J46" s="30">
        <f t="shared" si="3"/>
        <v>15.199570472440911</v>
      </c>
      <c r="K46" s="30">
        <f t="shared" si="4"/>
        <v>167.24373552755901</v>
      </c>
      <c r="L46" s="30">
        <f t="shared" si="7"/>
        <v>2.3065259783839105</v>
      </c>
      <c r="M46" s="30">
        <v>101</v>
      </c>
      <c r="N46" s="30">
        <f t="shared" si="5"/>
        <v>0.97716310912491178</v>
      </c>
      <c r="O46" s="6"/>
      <c r="P46" s="4">
        <v>10.667999999999999</v>
      </c>
      <c r="Q46" s="4">
        <v>437</v>
      </c>
      <c r="R46" s="16"/>
      <c r="T46" s="9">
        <v>10.667999999999999</v>
      </c>
      <c r="U46" s="9">
        <v>224</v>
      </c>
      <c r="V46" s="16"/>
      <c r="Y46" s="2">
        <v>41</v>
      </c>
      <c r="Z46" s="2">
        <f t="shared" si="6"/>
        <v>0.715584993317675</v>
      </c>
      <c r="AA46" s="2">
        <f t="shared" si="1"/>
        <v>15.995094853880861</v>
      </c>
      <c r="AB46" s="3">
        <f t="shared" si="2"/>
        <v>16.125005272659692</v>
      </c>
      <c r="AC46" s="15"/>
    </row>
    <row r="47" spans="5:29" ht="17.399999999999999" x14ac:dyDescent="0.3">
      <c r="E47" s="14">
        <v>3000.25</v>
      </c>
      <c r="F47" s="14">
        <v>1.0062260000000001</v>
      </c>
      <c r="G47" s="14">
        <v>64.996684000000002</v>
      </c>
      <c r="H47" s="14">
        <v>35.953288999999984</v>
      </c>
      <c r="J47" s="30">
        <f t="shared" si="3"/>
        <v>77.232904472440893</v>
      </c>
      <c r="K47" s="30">
        <f t="shared" si="4"/>
        <v>176.21706852755904</v>
      </c>
      <c r="L47" s="30">
        <f t="shared" si="7"/>
        <v>47.533732741878765</v>
      </c>
      <c r="M47" s="30">
        <v>101</v>
      </c>
      <c r="N47" s="30">
        <f t="shared" si="5"/>
        <v>0.52936898275367561</v>
      </c>
      <c r="O47" s="6"/>
      <c r="P47" s="4">
        <v>10.769599999999999</v>
      </c>
      <c r="Q47" s="4">
        <v>439.5</v>
      </c>
      <c r="R47" s="16"/>
      <c r="T47" s="9">
        <v>10.769599999999999</v>
      </c>
      <c r="U47" s="9">
        <v>227</v>
      </c>
      <c r="V47" s="16"/>
      <c r="Y47" s="2">
        <v>42</v>
      </c>
      <c r="Z47" s="2">
        <f t="shared" si="6"/>
        <v>0.73303828583761843</v>
      </c>
      <c r="AA47" s="2">
        <f t="shared" si="1"/>
        <v>16.728834980115966</v>
      </c>
      <c r="AB47" s="3">
        <f t="shared" si="2"/>
        <v>16.861477188885146</v>
      </c>
      <c r="AC47" s="15"/>
    </row>
    <row r="48" spans="5:29" ht="17.399999999999999" x14ac:dyDescent="0.3">
      <c r="E48" s="14">
        <v>3000.126953</v>
      </c>
      <c r="F48" s="14">
        <v>1.5552919999999999</v>
      </c>
      <c r="G48" s="14">
        <v>64.423349999999999</v>
      </c>
      <c r="H48" s="14">
        <v>43.846591999999987</v>
      </c>
      <c r="J48" s="30">
        <f t="shared" si="3"/>
        <v>76.65957047244089</v>
      </c>
      <c r="K48" s="30">
        <f t="shared" si="4"/>
        <v>180</v>
      </c>
      <c r="L48" s="30">
        <f t="shared" si="7"/>
        <v>47.001968380638189</v>
      </c>
      <c r="M48" s="30">
        <v>101</v>
      </c>
      <c r="N48" s="30">
        <f t="shared" si="5"/>
        <v>0.53463397642932486</v>
      </c>
      <c r="O48" s="6"/>
      <c r="P48" s="4">
        <v>10.8712</v>
      </c>
      <c r="Q48" s="4">
        <v>443.5</v>
      </c>
      <c r="R48" s="16"/>
      <c r="T48" s="9">
        <v>10.8712</v>
      </c>
      <c r="U48" s="9">
        <v>230.5</v>
      </c>
      <c r="V48" s="16"/>
      <c r="Y48" s="2">
        <v>43</v>
      </c>
      <c r="Z48" s="2">
        <f t="shared" si="6"/>
        <v>0.75049157835756164</v>
      </c>
      <c r="AA48" s="2">
        <f t="shared" si="1"/>
        <v>17.474762854090244</v>
      </c>
      <c r="AB48" s="3">
        <f t="shared" si="2"/>
        <v>17.610102704001019</v>
      </c>
      <c r="AC48" s="15"/>
    </row>
    <row r="49" spans="5:29" ht="17.399999999999999" x14ac:dyDescent="0.3">
      <c r="E49" s="14">
        <v>2999.8146969999998</v>
      </c>
      <c r="F49" s="14">
        <v>1.9391370000000001</v>
      </c>
      <c r="G49" s="14">
        <v>63.033349999999999</v>
      </c>
      <c r="H49" s="14">
        <v>51.319955999999991</v>
      </c>
      <c r="J49" s="30">
        <f t="shared" si="3"/>
        <v>75.26957047244089</v>
      </c>
      <c r="K49" s="30">
        <f t="shared" si="4"/>
        <v>180</v>
      </c>
      <c r="L49" s="30">
        <f t="shared" si="7"/>
        <v>45.711118073164243</v>
      </c>
      <c r="M49" s="30">
        <v>101</v>
      </c>
      <c r="N49" s="30">
        <f t="shared" si="5"/>
        <v>0.5474146725429283</v>
      </c>
      <c r="O49" s="6"/>
      <c r="P49" s="4">
        <v>10.972799999999999</v>
      </c>
      <c r="Q49" s="4">
        <v>450</v>
      </c>
      <c r="R49" s="16"/>
      <c r="T49" s="9">
        <v>10.921999999999999</v>
      </c>
      <c r="U49" s="9">
        <v>235.5</v>
      </c>
      <c r="V49" s="16"/>
      <c r="Y49" s="2">
        <v>44</v>
      </c>
      <c r="Z49" s="2">
        <f t="shared" si="6"/>
        <v>0.76794487087750496</v>
      </c>
      <c r="AA49" s="2">
        <f t="shared" si="1"/>
        <v>18.232513496448373</v>
      </c>
      <c r="AB49" s="3">
        <f t="shared" si="2"/>
        <v>18.370515817305378</v>
      </c>
      <c r="AC49" s="15"/>
    </row>
    <row r="50" spans="5:29" ht="17.399999999999999" x14ac:dyDescent="0.3">
      <c r="E50" s="14">
        <v>2999.8291020000001</v>
      </c>
      <c r="F50" s="14">
        <v>2.560873</v>
      </c>
      <c r="G50" s="14">
        <v>60.473347000000004</v>
      </c>
      <c r="H50" s="14">
        <v>51.896614</v>
      </c>
      <c r="J50" s="30">
        <f t="shared" si="3"/>
        <v>72.709567472440895</v>
      </c>
      <c r="K50" s="30">
        <f t="shared" si="4"/>
        <v>180</v>
      </c>
      <c r="L50" s="30">
        <f t="shared" si="7"/>
        <v>43.330424458110251</v>
      </c>
      <c r="M50" s="30">
        <v>101</v>
      </c>
      <c r="N50" s="30">
        <f t="shared" si="5"/>
        <v>0.57098589645435394</v>
      </c>
      <c r="O50" s="6"/>
      <c r="P50" s="4">
        <v>10.8712</v>
      </c>
      <c r="Q50" s="4">
        <v>462.5</v>
      </c>
      <c r="R50" s="16"/>
      <c r="T50" s="9">
        <v>10.8712</v>
      </c>
      <c r="U50" s="9">
        <v>241</v>
      </c>
      <c r="V50" s="16"/>
      <c r="Y50" s="2">
        <v>45</v>
      </c>
      <c r="Z50" s="2">
        <f t="shared" si="6"/>
        <v>0.78539816339744828</v>
      </c>
      <c r="AA50" s="2">
        <f t="shared" si="1"/>
        <v>19.001717272151097</v>
      </c>
      <c r="AB50" s="3">
        <f t="shared" si="2"/>
        <v>19.142345865054835</v>
      </c>
      <c r="AC50" s="15"/>
    </row>
    <row r="51" spans="5:29" ht="17.399999999999999" x14ac:dyDescent="0.3">
      <c r="E51" s="14">
        <v>3000.6965329999998</v>
      </c>
      <c r="F51" s="14">
        <v>3.091313</v>
      </c>
      <c r="G51" s="14">
        <v>57.52001700000001</v>
      </c>
      <c r="H51" s="14">
        <v>46.959955999999977</v>
      </c>
      <c r="J51" s="30">
        <f t="shared" si="3"/>
        <v>69.756237472440901</v>
      </c>
      <c r="K51" s="30">
        <f t="shared" si="4"/>
        <v>180</v>
      </c>
      <c r="L51" s="30">
        <f t="shared" si="7"/>
        <v>40.585567791774096</v>
      </c>
      <c r="M51" s="30">
        <v>101</v>
      </c>
      <c r="N51" s="30">
        <f t="shared" si="5"/>
        <v>0.59816269513094955</v>
      </c>
      <c r="O51" s="6"/>
      <c r="P51" s="4">
        <v>10.769599999999999</v>
      </c>
      <c r="Q51" s="4">
        <v>466</v>
      </c>
      <c r="R51" s="16"/>
      <c r="T51" s="9">
        <v>10.769599999999999</v>
      </c>
      <c r="U51" s="9">
        <v>245</v>
      </c>
      <c r="V51" s="16"/>
      <c r="Y51" s="2">
        <v>46</v>
      </c>
      <c r="Z51" s="2">
        <f t="shared" si="6"/>
        <v>0.80285145591739149</v>
      </c>
      <c r="AA51" s="2">
        <f t="shared" si="1"/>
        <v>19.78200016251353</v>
      </c>
      <c r="AB51" s="3">
        <f t="shared" si="2"/>
        <v>19.925217793223137</v>
      </c>
      <c r="AC51" s="15"/>
    </row>
    <row r="52" spans="5:29" ht="17.399999999999999" x14ac:dyDescent="0.3">
      <c r="E52" s="14">
        <v>3000.2971189999998</v>
      </c>
      <c r="F52" s="14">
        <v>4.0361450000000003</v>
      </c>
      <c r="G52" s="14">
        <v>52.336684000000005</v>
      </c>
      <c r="H52" s="14">
        <v>40.603277999999989</v>
      </c>
      <c r="J52" s="30">
        <f t="shared" si="3"/>
        <v>64.572904472440896</v>
      </c>
      <c r="K52" s="30">
        <f t="shared" si="4"/>
        <v>180</v>
      </c>
      <c r="L52" s="30">
        <f t="shared" si="7"/>
        <v>35.800998490363035</v>
      </c>
      <c r="M52" s="30">
        <v>101</v>
      </c>
      <c r="N52" s="30">
        <f t="shared" si="5"/>
        <v>0.64553466841224716</v>
      </c>
      <c r="O52" s="6"/>
      <c r="P52" s="4">
        <v>10.667999999999999</v>
      </c>
      <c r="Q52" s="4">
        <v>468.5</v>
      </c>
      <c r="R52" s="16"/>
      <c r="T52" s="9">
        <v>10.667999999999999</v>
      </c>
      <c r="U52" s="9">
        <v>248</v>
      </c>
      <c r="V52" s="16"/>
      <c r="Y52" s="2">
        <v>47</v>
      </c>
      <c r="Z52" s="2">
        <f t="shared" si="6"/>
        <v>0.82030474843733492</v>
      </c>
      <c r="AA52" s="2">
        <f t="shared" si="1"/>
        <v>20.57298404224964</v>
      </c>
      <c r="AB52" s="3">
        <f t="shared" si="2"/>
        <v>20.718752435325257</v>
      </c>
      <c r="AC52" s="15"/>
    </row>
    <row r="53" spans="5:29" ht="17.399999999999999" x14ac:dyDescent="0.3">
      <c r="E53" s="14">
        <v>2999.9567870000001</v>
      </c>
      <c r="F53" s="14">
        <v>5.0613720000000004</v>
      </c>
      <c r="G53" s="14">
        <v>49.453347000000008</v>
      </c>
      <c r="H53" s="14">
        <v>21.483272999999997</v>
      </c>
      <c r="J53" s="30">
        <f t="shared" si="3"/>
        <v>61.689567472440899</v>
      </c>
      <c r="K53" s="30">
        <f t="shared" si="4"/>
        <v>161.74705252755905</v>
      </c>
      <c r="L53" s="30">
        <f t="shared" si="7"/>
        <v>33.174371874856249</v>
      </c>
      <c r="M53" s="30">
        <v>101</v>
      </c>
      <c r="N53" s="30">
        <f t="shared" si="5"/>
        <v>0.67154087252617578</v>
      </c>
      <c r="O53" s="6"/>
      <c r="P53" s="4">
        <v>10.5664</v>
      </c>
      <c r="Q53" s="4">
        <v>470.5</v>
      </c>
      <c r="R53" s="16"/>
      <c r="T53" s="9">
        <v>10.5664</v>
      </c>
      <c r="U53" s="9">
        <v>250</v>
      </c>
      <c r="V53" s="16"/>
      <c r="Y53" s="2">
        <v>48</v>
      </c>
      <c r="Z53" s="2">
        <f t="shared" si="6"/>
        <v>0.83775804095727813</v>
      </c>
      <c r="AA53" s="2">
        <f t="shared" si="1"/>
        <v>21.374286961306428</v>
      </c>
      <c r="AB53" s="3">
        <f t="shared" si="2"/>
        <v>21.522566795089546</v>
      </c>
      <c r="AC53" s="15"/>
    </row>
    <row r="54" spans="5:29" ht="17.399999999999999" x14ac:dyDescent="0.3">
      <c r="E54" s="14">
        <v>2999.866943</v>
      </c>
      <c r="F54" s="14">
        <v>5.9739000000000004</v>
      </c>
      <c r="G54" s="14">
        <v>50.980017000000004</v>
      </c>
      <c r="H54" s="14">
        <v>6.2366009999999505</v>
      </c>
      <c r="J54" s="30">
        <f t="shared" si="3"/>
        <v>63.216237472440895</v>
      </c>
      <c r="K54" s="30">
        <f t="shared" si="4"/>
        <v>146.500380527559</v>
      </c>
      <c r="L54" s="30">
        <f t="shared" si="7"/>
        <v>34.561113177640067</v>
      </c>
      <c r="M54" s="30">
        <v>101</v>
      </c>
      <c r="N54" s="30">
        <f t="shared" si="5"/>
        <v>0.65781076061742505</v>
      </c>
      <c r="O54" s="6"/>
      <c r="P54" s="4">
        <v>10.464799999999999</v>
      </c>
      <c r="Q54" s="4">
        <v>472.5</v>
      </c>
      <c r="R54" s="16"/>
      <c r="T54" s="9">
        <v>10.464799999999999</v>
      </c>
      <c r="U54" s="9">
        <v>251.5</v>
      </c>
      <c r="V54" s="16"/>
      <c r="Y54" s="2">
        <v>49</v>
      </c>
      <c r="Z54" s="2">
        <f t="shared" si="6"/>
        <v>0.85521133347722145</v>
      </c>
      <c r="AA54" s="2">
        <f t="shared" si="1"/>
        <v>22.185523431252559</v>
      </c>
      <c r="AB54" s="3">
        <f t="shared" si="2"/>
        <v>22.336274333742878</v>
      </c>
      <c r="AC54" s="15"/>
    </row>
    <row r="55" spans="5:29" ht="17.399999999999999" x14ac:dyDescent="0.3">
      <c r="E55" s="14">
        <v>2999.7810060000002</v>
      </c>
      <c r="F55" s="14">
        <v>6.9915690000000001</v>
      </c>
      <c r="G55" s="14">
        <v>51.980017000000004</v>
      </c>
      <c r="H55" s="14">
        <v>-2.0074000000022352E-2</v>
      </c>
      <c r="J55" s="30">
        <f t="shared" si="3"/>
        <v>64.216237472440895</v>
      </c>
      <c r="K55" s="30">
        <f t="shared" si="4"/>
        <v>140.24370552755903</v>
      </c>
      <c r="L55" s="30">
        <f t="shared" si="7"/>
        <v>35.47440373696876</v>
      </c>
      <c r="M55" s="30">
        <v>101</v>
      </c>
      <c r="N55" s="30">
        <f t="shared" si="5"/>
        <v>0.64876827983199248</v>
      </c>
      <c r="O55" s="6"/>
      <c r="P55" s="4">
        <v>10.363199999999999</v>
      </c>
      <c r="Q55" s="4">
        <v>473.5</v>
      </c>
      <c r="R55" s="16"/>
      <c r="T55" s="9">
        <v>10.363199999999999</v>
      </c>
      <c r="U55" s="9">
        <v>253</v>
      </c>
      <c r="V55" s="16"/>
      <c r="Y55" s="2">
        <v>50</v>
      </c>
      <c r="Z55" s="2">
        <f t="shared" si="6"/>
        <v>0.87266462599716477</v>
      </c>
      <c r="AA55" s="2">
        <f t="shared" si="1"/>
        <v>23.006304715967847</v>
      </c>
      <c r="AB55" s="3">
        <f t="shared" si="2"/>
        <v>23.159485261654773</v>
      </c>
      <c r="AC55" s="15"/>
    </row>
    <row r="56" spans="5:29" ht="17.399999999999999" x14ac:dyDescent="0.3">
      <c r="E56" s="14">
        <v>3000.1735840000001</v>
      </c>
      <c r="F56" s="14">
        <v>8.0894510000000004</v>
      </c>
      <c r="G56" s="14">
        <v>47.003350000000012</v>
      </c>
      <c r="H56" s="14">
        <v>-2.0074000000022352E-2</v>
      </c>
      <c r="J56" s="30">
        <f t="shared" si="3"/>
        <v>59.239570472440903</v>
      </c>
      <c r="K56" s="30">
        <f t="shared" si="4"/>
        <v>140.24370552755903</v>
      </c>
      <c r="L56" s="30">
        <f t="shared" si="7"/>
        <v>30.97125887443767</v>
      </c>
      <c r="M56" s="30">
        <v>101</v>
      </c>
      <c r="N56" s="30">
        <f t="shared" si="5"/>
        <v>0.6933538725303201</v>
      </c>
      <c r="O56" s="6"/>
      <c r="P56" s="4">
        <v>10.2616</v>
      </c>
      <c r="Q56" s="4">
        <v>475</v>
      </c>
      <c r="R56" s="16"/>
      <c r="T56" s="9">
        <v>10.2616</v>
      </c>
      <c r="U56" s="9">
        <v>254.5</v>
      </c>
      <c r="V56" s="16"/>
      <c r="Y56" s="2">
        <v>51</v>
      </c>
      <c r="Z56" s="2">
        <f t="shared" si="6"/>
        <v>0.89011791851710798</v>
      </c>
      <c r="AA56" s="2">
        <f t="shared" si="1"/>
        <v>23.836239126362599</v>
      </c>
      <c r="AB56" s="3">
        <f t="shared" si="2"/>
        <v>23.991806834068836</v>
      </c>
      <c r="AC56" s="15"/>
    </row>
    <row r="57" spans="5:29" ht="17.399999999999999" x14ac:dyDescent="0.3">
      <c r="E57" s="14">
        <v>3000.0529790000001</v>
      </c>
      <c r="F57" s="14">
        <v>9.9362680000000001</v>
      </c>
      <c r="G57" s="14">
        <v>30.980017000000004</v>
      </c>
      <c r="H57" s="14">
        <v>7.9066229999999678</v>
      </c>
      <c r="J57" s="30">
        <f t="shared" si="3"/>
        <v>43.216237472440895</v>
      </c>
      <c r="K57" s="30">
        <f t="shared" si="4"/>
        <v>148.17040252755902</v>
      </c>
      <c r="L57" s="30">
        <f t="shared" si="7"/>
        <v>17.637627712371998</v>
      </c>
      <c r="M57" s="30">
        <v>101</v>
      </c>
      <c r="N57" s="30">
        <f t="shared" si="5"/>
        <v>0.82537002264978221</v>
      </c>
      <c r="O57" s="6"/>
      <c r="P57" s="4">
        <v>10.16</v>
      </c>
      <c r="Q57" s="4">
        <v>476.5</v>
      </c>
      <c r="R57" s="16"/>
      <c r="T57" s="9">
        <v>10.16</v>
      </c>
      <c r="U57" s="9">
        <v>255.5</v>
      </c>
      <c r="V57" s="16"/>
      <c r="Y57" s="2">
        <v>52</v>
      </c>
      <c r="Z57" s="2">
        <f t="shared" si="6"/>
        <v>0.90757121103705141</v>
      </c>
      <c r="AA57" s="2">
        <f t="shared" si="1"/>
        <v>24.674932318836195</v>
      </c>
      <c r="AB57" s="3">
        <f t="shared" si="2"/>
        <v>24.832843650629872</v>
      </c>
      <c r="AC57" s="15"/>
    </row>
    <row r="58" spans="5:29" ht="17.399999999999999" x14ac:dyDescent="0.3">
      <c r="E58" s="14">
        <v>3002.0183109999998</v>
      </c>
      <c r="F58" s="14">
        <v>11.097772000000001</v>
      </c>
      <c r="G58" s="14">
        <v>12.226681000000013</v>
      </c>
      <c r="H58" s="14">
        <v>21.739936999999998</v>
      </c>
      <c r="J58" s="30">
        <f t="shared" si="3"/>
        <v>24.462901472440905</v>
      </c>
      <c r="K58" s="30">
        <f t="shared" si="4"/>
        <v>162.00371652755905</v>
      </c>
      <c r="L58" s="30">
        <f t="shared" si="7"/>
        <v>5.9305777649341866</v>
      </c>
      <c r="M58" s="30">
        <v>101</v>
      </c>
      <c r="N58" s="30">
        <f t="shared" si="5"/>
        <v>0.94128140826797835</v>
      </c>
      <c r="O58" s="6"/>
      <c r="P58" s="4">
        <v>10.058400000000001</v>
      </c>
      <c r="Q58" s="4">
        <v>478</v>
      </c>
      <c r="R58" s="16"/>
      <c r="T58" s="9">
        <v>10.058400000000001</v>
      </c>
      <c r="U58" s="9">
        <v>257</v>
      </c>
      <c r="V58" s="16"/>
      <c r="Y58" s="2">
        <v>53</v>
      </c>
      <c r="Z58" s="2">
        <f t="shared" si="6"/>
        <v>0.92502450355699462</v>
      </c>
      <c r="AA58" s="2">
        <f t="shared" si="1"/>
        <v>25.521987597166163</v>
      </c>
      <c r="AB58" s="3">
        <f t="shared" si="2"/>
        <v>25.682197958396941</v>
      </c>
      <c r="AC58" s="15"/>
    </row>
    <row r="59" spans="5:29" ht="17.399999999999999" x14ac:dyDescent="0.3">
      <c r="E59" s="14">
        <v>1500.1591800000001</v>
      </c>
      <c r="F59" s="14">
        <v>1.0232270000000001</v>
      </c>
      <c r="G59" s="14">
        <v>50.056677000000008</v>
      </c>
      <c r="H59" s="14">
        <v>37.086622999999975</v>
      </c>
      <c r="J59" s="30">
        <f t="shared" si="3"/>
        <v>62.292897472440899</v>
      </c>
      <c r="K59" s="30">
        <f t="shared" si="4"/>
        <v>177.35040252755903</v>
      </c>
      <c r="L59" s="30">
        <f t="shared" si="7"/>
        <v>33.721240607808632</v>
      </c>
      <c r="M59" s="30">
        <v>101</v>
      </c>
      <c r="N59" s="30">
        <f t="shared" si="5"/>
        <v>0.6661263306157561</v>
      </c>
      <c r="O59" s="6"/>
      <c r="P59" s="4">
        <v>9.9567999999999994</v>
      </c>
      <c r="Q59" s="4">
        <v>479.5</v>
      </c>
      <c r="R59" s="16"/>
      <c r="T59" s="9">
        <v>9.9567999999999994</v>
      </c>
      <c r="U59" s="9">
        <v>258.5</v>
      </c>
      <c r="V59" s="16"/>
      <c r="Y59" s="2">
        <v>54</v>
      </c>
      <c r="Z59" s="2">
        <f t="shared" si="6"/>
        <v>0.94247779607693793</v>
      </c>
      <c r="AA59" s="2">
        <f t="shared" si="1"/>
        <v>26.377006217500355</v>
      </c>
      <c r="AB59" s="3">
        <f t="shared" si="2"/>
        <v>26.539469958013228</v>
      </c>
      <c r="AC59" s="15"/>
    </row>
    <row r="60" spans="5:29" ht="17.399999999999999" x14ac:dyDescent="0.3">
      <c r="E60" s="14">
        <v>1499.991211</v>
      </c>
      <c r="F60" s="14">
        <v>1.469069</v>
      </c>
      <c r="G60" s="14">
        <v>51.973350000000011</v>
      </c>
      <c r="H60" s="14">
        <v>44.963258999999994</v>
      </c>
      <c r="J60" s="30">
        <f t="shared" si="3"/>
        <v>64.209570472440902</v>
      </c>
      <c r="K60" s="30">
        <f t="shared" si="4"/>
        <v>180</v>
      </c>
      <c r="L60" s="30">
        <f t="shared" si="7"/>
        <v>35.468302978266209</v>
      </c>
      <c r="M60" s="30">
        <v>101</v>
      </c>
      <c r="N60" s="30">
        <f t="shared" si="5"/>
        <v>0.64882868338350286</v>
      </c>
      <c r="O60" s="6"/>
      <c r="P60" s="4">
        <v>9.8552</v>
      </c>
      <c r="Q60" s="4">
        <v>481.5</v>
      </c>
      <c r="R60" s="16"/>
      <c r="T60" s="9">
        <v>9.8552</v>
      </c>
      <c r="U60" s="9">
        <v>259.5</v>
      </c>
      <c r="V60" s="16"/>
      <c r="Y60" s="2">
        <v>55</v>
      </c>
      <c r="Z60" s="2">
        <f t="shared" si="6"/>
        <v>0.95993108859688125</v>
      </c>
      <c r="AA60" s="2">
        <f t="shared" si="1"/>
        <v>27.239587696105495</v>
      </c>
      <c r="AB60" s="3">
        <f t="shared" si="2"/>
        <v>27.404258112684726</v>
      </c>
      <c r="AC60" s="15"/>
    </row>
    <row r="61" spans="5:29" ht="17.399999999999999" x14ac:dyDescent="0.3">
      <c r="E61" s="14">
        <v>1500.0638429999999</v>
      </c>
      <c r="F61" s="14">
        <v>1.9738830000000001</v>
      </c>
      <c r="G61" s="14">
        <v>52.31335</v>
      </c>
      <c r="H61" s="14">
        <v>50.013260000000002</v>
      </c>
      <c r="J61" s="30">
        <f t="shared" si="3"/>
        <v>64.549570472440891</v>
      </c>
      <c r="K61" s="30">
        <f t="shared" si="4"/>
        <v>180</v>
      </c>
      <c r="L61" s="30">
        <f t="shared" si="7"/>
        <v>35.779618848833842</v>
      </c>
      <c r="M61" s="30">
        <v>101</v>
      </c>
      <c r="N61" s="30">
        <f t="shared" si="5"/>
        <v>0.64574634803134812</v>
      </c>
      <c r="O61" s="6"/>
      <c r="P61" s="4">
        <v>9.7536000000000005</v>
      </c>
      <c r="Q61" s="4">
        <v>482.5</v>
      </c>
      <c r="R61" s="16"/>
      <c r="T61" s="9">
        <v>9.7536000000000005</v>
      </c>
      <c r="U61" s="9">
        <v>260.5</v>
      </c>
      <c r="V61" s="16"/>
      <c r="Y61" s="2">
        <v>56</v>
      </c>
      <c r="Z61" s="2">
        <f t="shared" si="6"/>
        <v>0.97738438111682457</v>
      </c>
      <c r="AA61" s="2">
        <f t="shared" si="1"/>
        <v>28.109330119507927</v>
      </c>
      <c r="AB61" s="3">
        <f t="shared" si="2"/>
        <v>28.27615945960072</v>
      </c>
      <c r="AC61" s="15"/>
    </row>
    <row r="62" spans="5:29" ht="17.399999999999999" x14ac:dyDescent="0.3">
      <c r="E62" s="14">
        <v>1499.8865969999999</v>
      </c>
      <c r="F62" s="14">
        <v>2.5046900000000001</v>
      </c>
      <c r="G62" s="14">
        <v>54.380014000000003</v>
      </c>
      <c r="H62" s="14">
        <v>51.413288999999963</v>
      </c>
      <c r="J62" s="30">
        <f t="shared" si="3"/>
        <v>66.616234472440894</v>
      </c>
      <c r="K62" s="30">
        <f t="shared" si="4"/>
        <v>180</v>
      </c>
      <c r="L62" s="30">
        <f t="shared" si="7"/>
        <v>37.679594730385134</v>
      </c>
      <c r="M62" s="30">
        <v>101</v>
      </c>
      <c r="N62" s="30">
        <f t="shared" si="5"/>
        <v>0.62693470563975118</v>
      </c>
      <c r="O62" s="6"/>
      <c r="P62" s="4">
        <v>9.6519999999999992</v>
      </c>
      <c r="Q62" s="4">
        <v>484</v>
      </c>
      <c r="R62" s="16"/>
      <c r="T62" s="9">
        <v>9.6519999999999992</v>
      </c>
      <c r="U62" s="9">
        <v>261.5</v>
      </c>
      <c r="V62" s="16"/>
      <c r="Y62" s="2">
        <v>57</v>
      </c>
      <c r="Z62" s="2">
        <f t="shared" si="6"/>
        <v>0.99483767363676778</v>
      </c>
      <c r="AA62" s="2">
        <f t="shared" si="1"/>
        <v>28.985830456642926</v>
      </c>
      <c r="AB62" s="3">
        <f t="shared" si="2"/>
        <v>29.15476992341134</v>
      </c>
      <c r="AC62" s="15"/>
    </row>
    <row r="63" spans="5:29" ht="17.399999999999999" x14ac:dyDescent="0.3">
      <c r="E63" s="14">
        <v>1500.1217039999999</v>
      </c>
      <c r="F63" s="14">
        <v>2.9398360000000001</v>
      </c>
      <c r="G63" s="14">
        <v>56.220011</v>
      </c>
      <c r="H63" s="14">
        <v>48.979925999999978</v>
      </c>
      <c r="J63" s="30">
        <f t="shared" si="3"/>
        <v>68.456231472440891</v>
      </c>
      <c r="K63" s="30">
        <f t="shared" si="4"/>
        <v>180</v>
      </c>
      <c r="L63" s="30">
        <f t="shared" si="7"/>
        <v>39.380251135963135</v>
      </c>
      <c r="M63" s="30">
        <v>101</v>
      </c>
      <c r="N63" s="30">
        <f t="shared" si="5"/>
        <v>0.6100965234063056</v>
      </c>
      <c r="O63" s="6"/>
      <c r="P63" s="4">
        <v>9.1439999999999984</v>
      </c>
      <c r="Q63" s="4">
        <v>489.5</v>
      </c>
      <c r="R63" s="16"/>
      <c r="T63" s="9">
        <v>9.1439999999999984</v>
      </c>
      <c r="U63" s="9">
        <v>266.5</v>
      </c>
      <c r="V63" s="16"/>
      <c r="Y63" s="2">
        <v>58</v>
      </c>
      <c r="Z63" s="2">
        <f t="shared" si="6"/>
        <v>1.0122909661567112</v>
      </c>
      <c r="AA63" s="2">
        <f t="shared" si="1"/>
        <v>29.868684872613024</v>
      </c>
      <c r="AB63" s="3">
        <f t="shared" si="2"/>
        <v>30.039684631358146</v>
      </c>
      <c r="AC63" s="15"/>
    </row>
    <row r="64" spans="5:29" ht="17.399999999999999" x14ac:dyDescent="0.3">
      <c r="E64" s="14">
        <v>1500.0153809999999</v>
      </c>
      <c r="F64" s="14">
        <v>3.9487809999999999</v>
      </c>
      <c r="G64" s="14">
        <v>51.060017000000002</v>
      </c>
      <c r="H64" s="14">
        <v>49.599925999999982</v>
      </c>
      <c r="J64" s="30">
        <f t="shared" si="3"/>
        <v>63.296237472440893</v>
      </c>
      <c r="K64" s="30">
        <f t="shared" si="4"/>
        <v>180</v>
      </c>
      <c r="L64" s="30">
        <f t="shared" si="7"/>
        <v>34.634040236189549</v>
      </c>
      <c r="M64" s="30">
        <v>101</v>
      </c>
      <c r="N64" s="30">
        <f t="shared" si="5"/>
        <v>0.65708871053277673</v>
      </c>
      <c r="O64" s="6"/>
      <c r="P64" s="4">
        <v>8.636000000000001</v>
      </c>
      <c r="Q64" s="4">
        <v>494.5</v>
      </c>
      <c r="R64" s="16"/>
      <c r="T64" s="9">
        <v>8.636000000000001</v>
      </c>
      <c r="U64" s="9">
        <v>270.5</v>
      </c>
      <c r="V64" s="16"/>
      <c r="Y64" s="2">
        <v>59</v>
      </c>
      <c r="Z64" s="2">
        <f t="shared" si="6"/>
        <v>1.0297442586766543</v>
      </c>
      <c r="AA64" s="2">
        <f t="shared" si="1"/>
        <v>30.757489043635474</v>
      </c>
      <c r="AB64" s="3">
        <f t="shared" si="2"/>
        <v>30.930498229637504</v>
      </c>
      <c r="AC64" s="15"/>
    </row>
    <row r="65" spans="5:29" ht="17.399999999999999" x14ac:dyDescent="0.3">
      <c r="E65" s="14">
        <v>1500.0009769999999</v>
      </c>
      <c r="F65" s="14">
        <v>5.0539719999999999</v>
      </c>
      <c r="G65" s="14">
        <v>51.546683999999999</v>
      </c>
      <c r="H65" s="14">
        <v>52.979925999999978</v>
      </c>
      <c r="J65" s="30">
        <f t="shared" si="3"/>
        <v>63.78290447244089</v>
      </c>
      <c r="K65" s="30">
        <f t="shared" si="4"/>
        <v>180</v>
      </c>
      <c r="L65" s="30">
        <f t="shared" si="7"/>
        <v>35.078198410111931</v>
      </c>
      <c r="M65" s="30">
        <v>101</v>
      </c>
      <c r="N65" s="30">
        <f t="shared" si="5"/>
        <v>0.65269110485037696</v>
      </c>
      <c r="O65" s="6"/>
      <c r="P65" s="4">
        <v>8.1280000000000001</v>
      </c>
      <c r="Q65" s="4">
        <v>499</v>
      </c>
      <c r="R65" s="16"/>
      <c r="T65" s="9">
        <v>8.1280000000000001</v>
      </c>
      <c r="U65" s="9">
        <v>274.5</v>
      </c>
      <c r="V65" s="16"/>
      <c r="Y65" s="2">
        <v>60</v>
      </c>
      <c r="Z65" s="2">
        <f t="shared" si="6"/>
        <v>1.0471975511965976</v>
      </c>
      <c r="AA65" s="2">
        <f t="shared" si="1"/>
        <v>31.651838472746896</v>
      </c>
      <c r="AB65" s="3">
        <f t="shared" si="2"/>
        <v>31.826805200558482</v>
      </c>
      <c r="AC65" s="15"/>
    </row>
    <row r="66" spans="5:29" ht="17.399999999999999" x14ac:dyDescent="0.3">
      <c r="E66" s="14">
        <v>1500.122192</v>
      </c>
      <c r="F66" s="14">
        <v>5.9782760000000001</v>
      </c>
      <c r="G66" s="14">
        <v>50.796682000000004</v>
      </c>
      <c r="H66" s="14">
        <v>42.229947999999979</v>
      </c>
      <c r="J66" s="30">
        <f t="shared" si="3"/>
        <v>63.032902472440895</v>
      </c>
      <c r="K66" s="30">
        <f t="shared" si="4"/>
        <v>180</v>
      </c>
      <c r="L66" s="30">
        <f t="shared" si="7"/>
        <v>34.394080297459169</v>
      </c>
      <c r="M66" s="30">
        <v>101</v>
      </c>
      <c r="N66" s="30">
        <f t="shared" si="5"/>
        <v>0.65946455151030525</v>
      </c>
      <c r="O66" s="6"/>
      <c r="P66" s="4">
        <v>7.6199999999999992</v>
      </c>
      <c r="Q66" s="4">
        <v>503.5</v>
      </c>
      <c r="R66" s="16"/>
      <c r="T66" s="9">
        <v>7.6199999999999992</v>
      </c>
      <c r="U66" s="9">
        <v>278.5</v>
      </c>
      <c r="V66" s="16"/>
      <c r="Y66" s="2">
        <v>61</v>
      </c>
      <c r="Z66" s="2">
        <f t="shared" si="6"/>
        <v>1.064650843716541</v>
      </c>
      <c r="AA66" s="2">
        <f t="shared" si="1"/>
        <v>32.551328805812176</v>
      </c>
      <c r="AB66" s="3">
        <f t="shared" si="2"/>
        <v>32.728200180041725</v>
      </c>
      <c r="AC66" s="15"/>
    </row>
    <row r="67" spans="5:29" ht="17.399999999999999" x14ac:dyDescent="0.3">
      <c r="E67" s="14">
        <v>1749.856323</v>
      </c>
      <c r="F67" s="14">
        <v>1.0266690000000001</v>
      </c>
      <c r="G67" s="14">
        <v>55.183343000000008</v>
      </c>
      <c r="H67" s="14">
        <v>36.979955999999959</v>
      </c>
      <c r="J67" s="30">
        <f t="shared" si="3"/>
        <v>67.419563472440899</v>
      </c>
      <c r="K67" s="30">
        <f t="shared" si="4"/>
        <v>177.24373552755901</v>
      </c>
      <c r="L67" s="30">
        <f t="shared" si="7"/>
        <v>38.4211952954713</v>
      </c>
      <c r="M67" s="30">
        <v>101</v>
      </c>
      <c r="N67" s="30">
        <f t="shared" si="5"/>
        <v>0.61959212578741285</v>
      </c>
      <c r="O67" s="6"/>
      <c r="P67" s="4">
        <v>7.1120000000000001</v>
      </c>
      <c r="Q67" s="4">
        <v>507.5</v>
      </c>
      <c r="R67" s="16"/>
      <c r="T67" s="9">
        <v>7.1120000000000001</v>
      </c>
      <c r="U67" s="9">
        <v>282</v>
      </c>
      <c r="V67" s="16"/>
      <c r="Y67" s="2">
        <v>62</v>
      </c>
      <c r="Z67" s="2">
        <f t="shared" si="6"/>
        <v>1.0821041362364843</v>
      </c>
      <c r="AA67" s="2">
        <f t="shared" si="1"/>
        <v>33.455556147374494</v>
      </c>
      <c r="AB67" s="3">
        <f t="shared" si="2"/>
        <v>33.634278274989995</v>
      </c>
      <c r="AC67" s="15"/>
    </row>
    <row r="68" spans="5:29" ht="17.399999999999999" x14ac:dyDescent="0.3">
      <c r="E68" s="14">
        <v>1749.866211</v>
      </c>
      <c r="F68" s="14">
        <v>1.5369870000000001</v>
      </c>
      <c r="G68" s="14">
        <v>56.190011000000013</v>
      </c>
      <c r="H68" s="14">
        <v>44.979925999999978</v>
      </c>
      <c r="J68" s="30">
        <f t="shared" si="3"/>
        <v>68.426231472440904</v>
      </c>
      <c r="K68" s="30">
        <f t="shared" si="4"/>
        <v>180</v>
      </c>
      <c r="L68" s="30">
        <f t="shared" si="7"/>
        <v>39.352468312292551</v>
      </c>
      <c r="M68" s="30">
        <v>101</v>
      </c>
      <c r="N68" s="30">
        <f t="shared" si="5"/>
        <v>0.6103716008683906</v>
      </c>
      <c r="O68" s="6"/>
      <c r="P68" s="4">
        <v>6.6040000000000001</v>
      </c>
      <c r="Q68" s="4">
        <v>511.5</v>
      </c>
      <c r="R68" s="16"/>
      <c r="T68" s="9">
        <v>6.6040000000000001</v>
      </c>
      <c r="U68" s="9">
        <v>285</v>
      </c>
      <c r="V68" s="16"/>
      <c r="Y68" s="2">
        <v>63</v>
      </c>
      <c r="Z68" s="2">
        <f t="shared" si="6"/>
        <v>1.0995574287564276</v>
      </c>
      <c r="AA68" s="2">
        <f t="shared" si="1"/>
        <v>34.364117375865803</v>
      </c>
      <c r="AB68" s="3">
        <f t="shared" si="2"/>
        <v>34.544635380047303</v>
      </c>
      <c r="AC68" s="15"/>
    </row>
    <row r="69" spans="5:29" ht="17.399999999999999" x14ac:dyDescent="0.3">
      <c r="E69" s="14">
        <v>1750.2094729999999</v>
      </c>
      <c r="F69" s="14">
        <v>2.0141990000000001</v>
      </c>
      <c r="G69" s="14">
        <v>56.146677000000011</v>
      </c>
      <c r="H69" s="14">
        <v>50.979955999999959</v>
      </c>
      <c r="J69" s="30">
        <f t="shared" si="3"/>
        <v>68.382897472440902</v>
      </c>
      <c r="K69" s="30">
        <f t="shared" si="4"/>
        <v>180</v>
      </c>
      <c r="L69" s="30">
        <f t="shared" ref="L69:L100" si="8">$C$6*(SQRT((1+(1/$C$9))^2-($C$10/$C$9)^2)-COS(J69*PI()/180)-(1/$C$9)*SQRT(1-($C$9*SIN(J69*PI()/180)-$C$10)^2))</f>
        <v>39.312339784459255</v>
      </c>
      <c r="M69" s="30">
        <v>101</v>
      </c>
      <c r="N69" s="30">
        <f t="shared" si="5"/>
        <v>0.6107689130251559</v>
      </c>
      <c r="O69" s="6"/>
      <c r="P69" s="4">
        <v>6.0959999999999992</v>
      </c>
      <c r="Q69" s="4">
        <v>515</v>
      </c>
      <c r="R69" s="16"/>
      <c r="T69" s="9">
        <v>6.0959999999999992</v>
      </c>
      <c r="U69" s="9">
        <v>288</v>
      </c>
      <c r="V69" s="16"/>
      <c r="Y69" s="2">
        <v>64</v>
      </c>
      <c r="Z69" s="2">
        <f t="shared" si="6"/>
        <v>1.1170107212763709</v>
      </c>
      <c r="AA69" s="2">
        <f t="shared" ref="AA69:AA132" si="9">$C$6*(SQRT((1+(1/$C$9))^2-($C$10/$C$9)^2)-COS(Z69)-(1/$C$9)*SQRT(1-($C$9*SIN(Z69)-$C$10)^2))</f>
        <v>35.276610457687354</v>
      </c>
      <c r="AB69" s="3">
        <f t="shared" ref="AB69:AB132" si="10">$C$6*((1-COS(Z69))+(1/$C$9)*(1-SQRT(1-$C$9^2*SIN(Z69)^2)))</f>
        <v>35.458868493250456</v>
      </c>
      <c r="AC69" s="15"/>
    </row>
    <row r="70" spans="5:29" ht="17.399999999999999" x14ac:dyDescent="0.3">
      <c r="E70" s="14">
        <v>1749.9644780000001</v>
      </c>
      <c r="F70" s="14">
        <v>2.5372870000000001</v>
      </c>
      <c r="G70" s="14">
        <v>58.026684000000003</v>
      </c>
      <c r="H70" s="14">
        <v>50.979955999999959</v>
      </c>
      <c r="J70" s="30">
        <f t="shared" ref="J70:J133" si="11">($R$6+G70)</f>
        <v>70.262904472440894</v>
      </c>
      <c r="K70" s="30">
        <f t="shared" ref="K70:K133" si="12">IF(180+$V$5+H70&gt;180,180,180+$V$5+H70)</f>
        <v>180</v>
      </c>
      <c r="L70" s="30">
        <f t="shared" si="8"/>
        <v>41.055957232382241</v>
      </c>
      <c r="M70" s="30">
        <v>101</v>
      </c>
      <c r="N70" s="30">
        <f t="shared" ref="N70:N133" si="13">1-(L70/M70)</f>
        <v>0.59350537393680947</v>
      </c>
      <c r="O70" s="6"/>
      <c r="P70" s="4">
        <v>5.5880000000000001</v>
      </c>
      <c r="Q70" s="4">
        <v>518.5</v>
      </c>
      <c r="R70" s="16"/>
      <c r="T70" s="9">
        <v>5.5880000000000001</v>
      </c>
      <c r="U70" s="9">
        <v>291</v>
      </c>
      <c r="V70" s="16"/>
      <c r="Y70" s="2">
        <v>65</v>
      </c>
      <c r="Z70" s="2">
        <f t="shared" ref="Z70:Z133" si="14">Y70*PI()/180</f>
        <v>1.1344640137963142</v>
      </c>
      <c r="AA70" s="2">
        <f t="shared" si="9"/>
        <v>36.192634759656194</v>
      </c>
      <c r="AB70" s="3">
        <f t="shared" si="10"/>
        <v>36.376576030065259</v>
      </c>
      <c r="AC70" s="15"/>
    </row>
    <row r="71" spans="5:29" ht="17.399999999999999" x14ac:dyDescent="0.3">
      <c r="E71" s="14">
        <v>1750.0351559999999</v>
      </c>
      <c r="F71" s="14">
        <v>3.0185979999999999</v>
      </c>
      <c r="G71" s="14">
        <v>59.960017000000008</v>
      </c>
      <c r="H71" s="14">
        <v>49.16659199999998</v>
      </c>
      <c r="J71" s="30">
        <f t="shared" si="11"/>
        <v>72.196237472440899</v>
      </c>
      <c r="K71" s="30">
        <f t="shared" si="12"/>
        <v>180</v>
      </c>
      <c r="L71" s="30">
        <f t="shared" si="8"/>
        <v>42.852965589607358</v>
      </c>
      <c r="M71" s="30">
        <v>101</v>
      </c>
      <c r="N71" s="30">
        <f t="shared" si="13"/>
        <v>0.57571321198408554</v>
      </c>
      <c r="O71" s="6"/>
      <c r="P71" s="4">
        <v>5.08</v>
      </c>
      <c r="Q71" s="4">
        <v>522</v>
      </c>
      <c r="R71" s="16"/>
      <c r="T71" s="9">
        <v>5.08</v>
      </c>
      <c r="U71" s="9">
        <v>294</v>
      </c>
      <c r="V71" s="16"/>
      <c r="Y71" s="2">
        <v>66</v>
      </c>
      <c r="Z71" s="2">
        <f t="shared" si="14"/>
        <v>1.1519173063162575</v>
      </c>
      <c r="AA71" s="2">
        <f t="shared" si="9"/>
        <v>37.111791359305187</v>
      </c>
      <c r="AB71" s="3">
        <f t="shared" si="10"/>
        <v>37.297358135289379</v>
      </c>
      <c r="AC71" s="15"/>
    </row>
    <row r="72" spans="5:29" ht="17.399999999999999" x14ac:dyDescent="0.3">
      <c r="E72" s="14">
        <v>1750.125</v>
      </c>
      <c r="F72" s="14">
        <v>4.0507730000000004</v>
      </c>
      <c r="G72" s="14">
        <v>54.423347000000007</v>
      </c>
      <c r="H72" s="14">
        <v>50.909953999999971</v>
      </c>
      <c r="J72" s="30">
        <f t="shared" si="11"/>
        <v>66.659567472440898</v>
      </c>
      <c r="K72" s="30">
        <f t="shared" si="12"/>
        <v>180</v>
      </c>
      <c r="L72" s="30">
        <f t="shared" si="8"/>
        <v>37.719558788505744</v>
      </c>
      <c r="M72" s="30">
        <v>101</v>
      </c>
      <c r="N72" s="30">
        <f t="shared" si="13"/>
        <v>0.62653902189598276</v>
      </c>
      <c r="O72" s="6"/>
      <c r="P72" s="4">
        <v>4.5719999999999992</v>
      </c>
      <c r="Q72" s="4">
        <v>525</v>
      </c>
      <c r="R72" s="16"/>
      <c r="T72" s="9">
        <v>4.5719999999999992</v>
      </c>
      <c r="U72" s="9">
        <v>297</v>
      </c>
      <c r="V72" s="16"/>
      <c r="Y72" s="2">
        <v>67</v>
      </c>
      <c r="Z72" s="2">
        <f t="shared" si="14"/>
        <v>1.1693705988362006</v>
      </c>
      <c r="AA72" s="2">
        <f t="shared" si="9"/>
        <v>38.033683352514927</v>
      </c>
      <c r="AB72" s="3">
        <f t="shared" si="10"/>
        <v>38.220816992295369</v>
      </c>
      <c r="AC72" s="15"/>
    </row>
    <row r="73" spans="5:29" ht="17.399999999999999" x14ac:dyDescent="0.3">
      <c r="E73" s="14">
        <v>1749.982178</v>
      </c>
      <c r="F73" s="14">
        <v>4.9858729999999998</v>
      </c>
      <c r="G73" s="14">
        <v>49.98000900000001</v>
      </c>
      <c r="H73" s="14">
        <v>51.973288999999966</v>
      </c>
      <c r="J73" s="30">
        <f t="shared" si="11"/>
        <v>62.216229472440901</v>
      </c>
      <c r="K73" s="30">
        <f t="shared" si="12"/>
        <v>180</v>
      </c>
      <c r="L73" s="30">
        <f t="shared" si="8"/>
        <v>33.651660451255061</v>
      </c>
      <c r="M73" s="30">
        <v>101</v>
      </c>
      <c r="N73" s="30">
        <f t="shared" si="13"/>
        <v>0.66681524305688056</v>
      </c>
      <c r="O73" s="6"/>
      <c r="P73" s="4">
        <v>4.0640000000000001</v>
      </c>
      <c r="Q73" s="4">
        <v>528.5</v>
      </c>
      <c r="R73" s="16"/>
      <c r="T73" s="9">
        <v>4.0640000000000001</v>
      </c>
      <c r="U73" s="9">
        <v>300</v>
      </c>
      <c r="V73" s="16"/>
      <c r="Y73" s="2">
        <v>68</v>
      </c>
      <c r="Z73" s="2">
        <f t="shared" si="14"/>
        <v>1.1868238913561442</v>
      </c>
      <c r="AA73" s="2">
        <f t="shared" si="9"/>
        <v>38.957916157949796</v>
      </c>
      <c r="AB73" s="3">
        <f t="shared" si="10"/>
        <v>39.146557129080456</v>
      </c>
      <c r="AC73" s="15"/>
    </row>
    <row r="74" spans="5:29" ht="17.399999999999999" x14ac:dyDescent="0.3">
      <c r="E74" s="14">
        <v>1750.00647</v>
      </c>
      <c r="F74" s="14">
        <v>6.0481879999999997</v>
      </c>
      <c r="G74" s="14">
        <v>46.980017000000004</v>
      </c>
      <c r="H74" s="14">
        <v>36.109952999999962</v>
      </c>
      <c r="J74" s="30">
        <f t="shared" si="11"/>
        <v>59.216237472440895</v>
      </c>
      <c r="K74" s="30">
        <f t="shared" si="12"/>
        <v>176.37373252755901</v>
      </c>
      <c r="L74" s="30">
        <f t="shared" si="8"/>
        <v>30.950424897429308</v>
      </c>
      <c r="M74" s="30">
        <v>101</v>
      </c>
      <c r="N74" s="30">
        <f t="shared" si="13"/>
        <v>0.6935601495304029</v>
      </c>
      <c r="O74" s="6"/>
      <c r="P74" s="4">
        <v>3.556</v>
      </c>
      <c r="Q74" s="4">
        <v>531.5</v>
      </c>
      <c r="R74" s="16"/>
      <c r="T74" s="9">
        <v>3.556</v>
      </c>
      <c r="U74" s="9">
        <v>303</v>
      </c>
      <c r="V74" s="16"/>
      <c r="Y74" s="2">
        <v>69</v>
      </c>
      <c r="Z74" s="2">
        <f t="shared" si="14"/>
        <v>1.2042771838760873</v>
      </c>
      <c r="AA74" s="2">
        <f t="shared" si="9"/>
        <v>39.88409781776469</v>
      </c>
      <c r="AB74" s="3">
        <f t="shared" si="10"/>
        <v>40.074185720584325</v>
      </c>
      <c r="AC74" s="15"/>
    </row>
    <row r="75" spans="5:29" ht="17.399999999999999" x14ac:dyDescent="0.3">
      <c r="E75" s="14">
        <v>1750.107178</v>
      </c>
      <c r="F75" s="14">
        <v>6.9497809999999998</v>
      </c>
      <c r="G75" s="14">
        <v>48.980017000000004</v>
      </c>
      <c r="H75" s="14">
        <v>25.926594999999963</v>
      </c>
      <c r="J75" s="30">
        <f t="shared" si="11"/>
        <v>61.216237472440895</v>
      </c>
      <c r="K75" s="30">
        <f t="shared" si="12"/>
        <v>166.19037452755902</v>
      </c>
      <c r="L75" s="30">
        <f t="shared" si="8"/>
        <v>32.746469092339005</v>
      </c>
      <c r="M75" s="30">
        <v>101</v>
      </c>
      <c r="N75" s="30">
        <f t="shared" si="13"/>
        <v>0.67577753373921778</v>
      </c>
      <c r="O75" s="6"/>
      <c r="P75" s="4">
        <v>3.0479999999999996</v>
      </c>
      <c r="Q75" s="4">
        <v>535.5</v>
      </c>
      <c r="R75" s="16"/>
      <c r="T75" s="9">
        <v>3.0479999999999996</v>
      </c>
      <c r="U75" s="9">
        <v>306</v>
      </c>
      <c r="V75" s="16"/>
      <c r="Y75" s="2">
        <v>70</v>
      </c>
      <c r="Z75" s="2">
        <f t="shared" si="14"/>
        <v>1.2217304763960306</v>
      </c>
      <c r="AA75" s="2">
        <f t="shared" si="9"/>
        <v>40.811839294047125</v>
      </c>
      <c r="AB75" s="3">
        <f t="shared" si="10"/>
        <v>41.003312886733752</v>
      </c>
      <c r="AC75" s="15"/>
    </row>
    <row r="76" spans="5:29" ht="17.399999999999999" x14ac:dyDescent="0.3">
      <c r="E76" s="14">
        <v>1750.17688</v>
      </c>
      <c r="F76" s="14">
        <v>7.9565520000000003</v>
      </c>
      <c r="G76" s="14">
        <v>48.883350000000007</v>
      </c>
      <c r="H76" s="14">
        <v>13.009953999999993</v>
      </c>
      <c r="J76" s="30">
        <f t="shared" si="11"/>
        <v>61.119570472440898</v>
      </c>
      <c r="K76" s="30">
        <f t="shared" si="12"/>
        <v>153.27373352755905</v>
      </c>
      <c r="L76" s="30">
        <f t="shared" si="8"/>
        <v>32.659206282896385</v>
      </c>
      <c r="M76" s="30">
        <v>101</v>
      </c>
      <c r="N76" s="30">
        <f t="shared" si="13"/>
        <v>0.67664152195152094</v>
      </c>
      <c r="O76" s="6"/>
      <c r="P76" s="4">
        <v>2.54</v>
      </c>
      <c r="Q76" s="4">
        <v>538.5</v>
      </c>
      <c r="R76" s="16"/>
      <c r="T76" s="9">
        <v>2.54</v>
      </c>
      <c r="U76" s="9">
        <v>309.5</v>
      </c>
      <c r="V76" s="16"/>
      <c r="Y76" s="2">
        <v>71</v>
      </c>
      <c r="Z76" s="2">
        <f t="shared" si="14"/>
        <v>1.2391837689159739</v>
      </c>
      <c r="AA76" s="2">
        <f t="shared" si="9"/>
        <v>41.740754760457044</v>
      </c>
      <c r="AB76" s="3">
        <f t="shared" si="10"/>
        <v>41.933551985670434</v>
      </c>
      <c r="AC76" s="15"/>
    </row>
    <row r="77" spans="5:29" ht="17.399999999999999" x14ac:dyDescent="0.3">
      <c r="E77" s="14">
        <v>3500.1115719999998</v>
      </c>
      <c r="F77" s="14">
        <v>2.0521229999999999</v>
      </c>
      <c r="G77" s="14">
        <v>57.843350000000001</v>
      </c>
      <c r="H77" s="14">
        <v>46.119956000000002</v>
      </c>
      <c r="J77" s="30">
        <f t="shared" si="11"/>
        <v>70.079570472440892</v>
      </c>
      <c r="K77" s="30">
        <f t="shared" si="12"/>
        <v>180</v>
      </c>
      <c r="L77" s="30">
        <f t="shared" si="8"/>
        <v>40.885715606744299</v>
      </c>
      <c r="M77" s="30">
        <v>101</v>
      </c>
      <c r="N77" s="30">
        <f t="shared" si="13"/>
        <v>0.59519093458669015</v>
      </c>
      <c r="O77" s="6"/>
      <c r="P77" s="4">
        <v>2.032</v>
      </c>
      <c r="Q77" s="4">
        <v>543</v>
      </c>
      <c r="R77" s="16"/>
      <c r="T77" s="9">
        <v>2.032</v>
      </c>
      <c r="U77" s="9">
        <v>313.5</v>
      </c>
      <c r="V77" s="16"/>
      <c r="Y77" s="2">
        <v>72</v>
      </c>
      <c r="Z77" s="2">
        <f t="shared" si="14"/>
        <v>1.2566370614359172</v>
      </c>
      <c r="AA77" s="2">
        <f t="shared" si="9"/>
        <v>42.670461888529225</v>
      </c>
      <c r="AB77" s="3">
        <f t="shared" si="10"/>
        <v>42.864519901620795</v>
      </c>
      <c r="AC77" s="15"/>
    </row>
    <row r="78" spans="5:29" ht="17.399999999999999" x14ac:dyDescent="0.3">
      <c r="E78" s="14">
        <v>3499.9963379999999</v>
      </c>
      <c r="F78" s="14">
        <v>4.0277719999999997</v>
      </c>
      <c r="G78" s="14">
        <v>46.623350000000002</v>
      </c>
      <c r="H78" s="14">
        <v>35.563276999999971</v>
      </c>
      <c r="J78" s="30">
        <f t="shared" si="11"/>
        <v>58.859570472440893</v>
      </c>
      <c r="K78" s="30">
        <f t="shared" si="12"/>
        <v>175.82705652755902</v>
      </c>
      <c r="L78" s="30">
        <f t="shared" si="8"/>
        <v>30.632330731876646</v>
      </c>
      <c r="M78" s="30">
        <v>101</v>
      </c>
      <c r="N78" s="30">
        <f t="shared" si="13"/>
        <v>0.6967095967140926</v>
      </c>
      <c r="O78" s="6"/>
      <c r="P78" s="4">
        <v>1.5239999999999998</v>
      </c>
      <c r="Q78" s="4">
        <v>547.5</v>
      </c>
      <c r="R78" s="16"/>
      <c r="T78" s="9">
        <v>1.5239999999999998</v>
      </c>
      <c r="U78" s="9">
        <v>317.5</v>
      </c>
      <c r="V78" s="16"/>
      <c r="Y78" s="2">
        <v>73</v>
      </c>
      <c r="Z78" s="2">
        <f t="shared" si="14"/>
        <v>1.2740903539558606</v>
      </c>
      <c r="AA78" s="2">
        <f t="shared" si="9"/>
        <v>43.600582128104797</v>
      </c>
      <c r="AB78" s="3">
        <f t="shared" si="10"/>
        <v>43.79583732686875</v>
      </c>
      <c r="AC78" s="15"/>
    </row>
    <row r="79" spans="5:29" ht="17.399999999999999" x14ac:dyDescent="0.3">
      <c r="E79" s="14">
        <v>3499.9926759999998</v>
      </c>
      <c r="F79" s="14">
        <v>6.0329740000000003</v>
      </c>
      <c r="G79" s="14">
        <v>50.970017000000013</v>
      </c>
      <c r="H79" s="14">
        <v>0.82992600000000039</v>
      </c>
      <c r="J79" s="30">
        <f t="shared" si="11"/>
        <v>63.206237472440904</v>
      </c>
      <c r="K79" s="30">
        <f t="shared" si="12"/>
        <v>141.09370552755905</v>
      </c>
      <c r="L79" s="30">
        <f t="shared" si="8"/>
        <v>34.551999021346525</v>
      </c>
      <c r="M79" s="30">
        <v>101</v>
      </c>
      <c r="N79" s="30">
        <f t="shared" si="13"/>
        <v>0.65790099978864824</v>
      </c>
      <c r="O79" s="6"/>
      <c r="P79" s="4">
        <v>1.016</v>
      </c>
      <c r="Q79" s="4">
        <v>552</v>
      </c>
      <c r="R79" s="16"/>
      <c r="T79" s="9">
        <v>1.016</v>
      </c>
      <c r="U79" s="9">
        <v>323.5</v>
      </c>
      <c r="V79" s="16"/>
      <c r="Y79" s="2">
        <v>74</v>
      </c>
      <c r="Z79" s="2">
        <f t="shared" si="14"/>
        <v>1.2915436464758039</v>
      </c>
      <c r="AA79" s="2">
        <f t="shared" si="9"/>
        <v>44.530740981365064</v>
      </c>
      <c r="AB79" s="3">
        <f t="shared" si="10"/>
        <v>44.727129037297978</v>
      </c>
      <c r="AC79" s="15"/>
    </row>
    <row r="80" spans="5:29" ht="17.399999999999999" x14ac:dyDescent="0.3">
      <c r="E80" s="14">
        <v>3500.7368160000001</v>
      </c>
      <c r="F80" s="14">
        <v>8.0065279999999994</v>
      </c>
      <c r="G80" s="14">
        <v>42.386684000000002</v>
      </c>
      <c r="H80" s="14">
        <v>-2.0074000000022352E-2</v>
      </c>
      <c r="J80" s="30">
        <f t="shared" si="11"/>
        <v>54.622904472440894</v>
      </c>
      <c r="K80" s="30">
        <f t="shared" si="12"/>
        <v>140.24370552755903</v>
      </c>
      <c r="L80" s="30">
        <f t="shared" si="8"/>
        <v>26.913449349458475</v>
      </c>
      <c r="M80" s="30">
        <v>101</v>
      </c>
      <c r="N80" s="30">
        <f t="shared" si="13"/>
        <v>0.73353020446080719</v>
      </c>
      <c r="O80" s="6"/>
      <c r="P80" s="4">
        <v>0.91439999999999988</v>
      </c>
      <c r="Q80" s="4">
        <v>553.5</v>
      </c>
      <c r="R80" s="16"/>
      <c r="T80" s="9">
        <v>0.91439999999999988</v>
      </c>
      <c r="U80" s="9">
        <v>324</v>
      </c>
      <c r="V80" s="16"/>
      <c r="Y80" s="2">
        <v>75</v>
      </c>
      <c r="Z80" s="2">
        <f t="shared" si="14"/>
        <v>1.3089969389957472</v>
      </c>
      <c r="AA80" s="2">
        <f t="shared" si="9"/>
        <v>45.460568269947885</v>
      </c>
      <c r="AB80" s="3">
        <f t="shared" si="10"/>
        <v>45.658024160978016</v>
      </c>
      <c r="AC80" s="15"/>
    </row>
    <row r="81" spans="5:29" ht="17.399999999999999" x14ac:dyDescent="0.3">
      <c r="E81" s="14">
        <v>3499.0390630000002</v>
      </c>
      <c r="F81" s="14">
        <v>10.079252</v>
      </c>
      <c r="G81" s="14">
        <v>26.413342</v>
      </c>
      <c r="H81" s="14">
        <v>9.9799259999999776</v>
      </c>
      <c r="J81" s="30">
        <f t="shared" si="11"/>
        <v>38.649562472440891</v>
      </c>
      <c r="K81" s="30">
        <f t="shared" si="12"/>
        <v>150.24370552755903</v>
      </c>
      <c r="L81" s="30">
        <f t="shared" si="8"/>
        <v>14.320519623282705</v>
      </c>
      <c r="M81" s="30">
        <v>101</v>
      </c>
      <c r="N81" s="30">
        <f t="shared" si="13"/>
        <v>0.85821267699720094</v>
      </c>
      <c r="O81" s="6"/>
      <c r="P81" s="4">
        <v>0.81279999999999997</v>
      </c>
      <c r="Q81" s="4">
        <v>555</v>
      </c>
      <c r="R81" s="16"/>
      <c r="T81" s="9">
        <v>0.81279999999999997</v>
      </c>
      <c r="U81" s="9">
        <v>325</v>
      </c>
      <c r="V81" s="16"/>
      <c r="Y81" s="2">
        <v>76</v>
      </c>
      <c r="Z81" s="2">
        <f t="shared" si="14"/>
        <v>1.3264502315156903</v>
      </c>
      <c r="AA81" s="2">
        <f t="shared" si="9"/>
        <v>46.389698394636937</v>
      </c>
      <c r="AB81" s="3">
        <f t="shared" si="10"/>
        <v>46.588156439278464</v>
      </c>
      <c r="AC81" s="15"/>
    </row>
    <row r="82" spans="5:29" ht="17.399999999999999" x14ac:dyDescent="0.3">
      <c r="E82" s="14">
        <v>3999.9887699999999</v>
      </c>
      <c r="F82" s="14">
        <v>1.939435</v>
      </c>
      <c r="G82" s="14">
        <v>45.080010000000001</v>
      </c>
      <c r="H82" s="14">
        <v>37.219955999999968</v>
      </c>
      <c r="J82" s="30">
        <f t="shared" si="11"/>
        <v>57.316230472440893</v>
      </c>
      <c r="K82" s="30">
        <f t="shared" si="12"/>
        <v>177.48373552755902</v>
      </c>
      <c r="L82" s="30">
        <f t="shared" si="8"/>
        <v>29.264348130450532</v>
      </c>
      <c r="M82" s="30">
        <v>101</v>
      </c>
      <c r="N82" s="30">
        <f t="shared" si="13"/>
        <v>0.71025397890643038</v>
      </c>
      <c r="O82" s="6"/>
      <c r="P82" s="4">
        <v>0.71119999999999994</v>
      </c>
      <c r="Q82" s="4">
        <v>556</v>
      </c>
      <c r="R82" s="16"/>
      <c r="T82" s="9">
        <v>0.71119999999999994</v>
      </c>
      <c r="U82" s="9">
        <v>326.5</v>
      </c>
      <c r="V82" s="16"/>
      <c r="Y82" s="2">
        <v>77</v>
      </c>
      <c r="Z82" s="2">
        <f t="shared" si="14"/>
        <v>1.3439035240356338</v>
      </c>
      <c r="AA82" s="2">
        <f t="shared" si="9"/>
        <v>47.317770587126454</v>
      </c>
      <c r="AB82" s="3">
        <f t="shared" si="10"/>
        <v>47.517164480007764</v>
      </c>
      <c r="AC82" s="15"/>
    </row>
    <row r="83" spans="5:29" ht="17.399999999999999" x14ac:dyDescent="0.3">
      <c r="E83" s="14">
        <v>4000.0410160000001</v>
      </c>
      <c r="F83" s="14">
        <v>4.0230189999999997</v>
      </c>
      <c r="G83" s="14">
        <v>46.980017000000004</v>
      </c>
      <c r="H83" s="14">
        <v>12.893281999999999</v>
      </c>
      <c r="J83" s="30">
        <f t="shared" si="11"/>
        <v>59.216237472440895</v>
      </c>
      <c r="K83" s="30">
        <f t="shared" si="12"/>
        <v>153.15706152755905</v>
      </c>
      <c r="L83" s="30">
        <f t="shared" si="8"/>
        <v>30.950424897429308</v>
      </c>
      <c r="M83" s="30">
        <v>101</v>
      </c>
      <c r="N83" s="30">
        <f t="shared" si="13"/>
        <v>0.6935601495304029</v>
      </c>
      <c r="O83" s="6"/>
      <c r="P83" s="4">
        <v>0.60960000000000003</v>
      </c>
      <c r="Q83" s="4">
        <v>558</v>
      </c>
      <c r="R83" s="16"/>
      <c r="T83" s="9">
        <v>0.60960000000000003</v>
      </c>
      <c r="U83" s="9">
        <v>328</v>
      </c>
      <c r="V83" s="16"/>
      <c r="Y83" s="2">
        <v>78</v>
      </c>
      <c r="Z83" s="2">
        <f t="shared" si="14"/>
        <v>1.3613568165555769</v>
      </c>
      <c r="AA83" s="2">
        <f t="shared" si="9"/>
        <v>48.244429153378086</v>
      </c>
      <c r="AB83" s="3">
        <f t="shared" si="10"/>
        <v>48.444692002087699</v>
      </c>
      <c r="AC83" s="15"/>
    </row>
    <row r="84" spans="5:29" ht="17.399999999999999" x14ac:dyDescent="0.3">
      <c r="E84" s="14">
        <v>4000.025635</v>
      </c>
      <c r="F84" s="14">
        <v>6.0561030000000002</v>
      </c>
      <c r="G84" s="14">
        <v>49.970010000000002</v>
      </c>
      <c r="H84" s="14">
        <v>-2.0074000000022352E-2</v>
      </c>
      <c r="J84" s="30">
        <f t="shared" si="11"/>
        <v>62.206230472440893</v>
      </c>
      <c r="K84" s="30">
        <f t="shared" si="12"/>
        <v>140.24370552755903</v>
      </c>
      <c r="L84" s="30">
        <f t="shared" si="8"/>
        <v>33.642587680257037</v>
      </c>
      <c r="M84" s="30">
        <v>101</v>
      </c>
      <c r="N84" s="30">
        <f t="shared" si="13"/>
        <v>0.66690507247270259</v>
      </c>
      <c r="O84" s="6"/>
      <c r="P84" s="4">
        <v>0.50800000000000001</v>
      </c>
      <c r="Q84" s="4">
        <v>560</v>
      </c>
      <c r="R84" s="16"/>
      <c r="T84" s="9">
        <v>0.50800000000000001</v>
      </c>
      <c r="U84" s="9">
        <v>330</v>
      </c>
      <c r="V84" s="16"/>
      <c r="Y84" s="2">
        <v>79</v>
      </c>
      <c r="Z84" s="2">
        <f t="shared" si="14"/>
        <v>1.3788101090755203</v>
      </c>
      <c r="AA84" s="2">
        <f t="shared" si="9"/>
        <v>49.169323708104898</v>
      </c>
      <c r="AB84" s="3">
        <f t="shared" si="10"/>
        <v>49.370388071292098</v>
      </c>
      <c r="AC84" s="15"/>
    </row>
    <row r="85" spans="5:29" ht="17.399999999999999" x14ac:dyDescent="0.3">
      <c r="E85" s="14">
        <v>4000.0356449999999</v>
      </c>
      <c r="F85" s="14">
        <v>7.916226</v>
      </c>
      <c r="G85" s="14">
        <v>43.066681000000003</v>
      </c>
      <c r="H85" s="14">
        <v>-2.0074000000022352E-2</v>
      </c>
      <c r="J85" s="30">
        <f t="shared" si="11"/>
        <v>55.302901472440894</v>
      </c>
      <c r="K85" s="30">
        <f t="shared" si="12"/>
        <v>140.24370552755903</v>
      </c>
      <c r="L85" s="30">
        <f t="shared" si="8"/>
        <v>27.502296393022377</v>
      </c>
      <c r="M85" s="30">
        <v>101</v>
      </c>
      <c r="N85" s="30">
        <f t="shared" si="13"/>
        <v>0.72770003571264974</v>
      </c>
      <c r="O85" s="6"/>
      <c r="P85" s="4">
        <v>0.40639999999999998</v>
      </c>
      <c r="Q85" s="4">
        <v>562.5</v>
      </c>
      <c r="R85" s="16"/>
      <c r="T85" s="9">
        <v>0.40639999999999998</v>
      </c>
      <c r="U85" s="9">
        <v>332</v>
      </c>
      <c r="V85" s="16"/>
      <c r="Y85" s="2">
        <v>80</v>
      </c>
      <c r="Z85" s="2">
        <f t="shared" si="14"/>
        <v>1.3962634015954636</v>
      </c>
      <c r="AA85" s="2">
        <f t="shared" si="9"/>
        <v>50.092109399933996</v>
      </c>
      <c r="AB85" s="3">
        <f t="shared" si="10"/>
        <v>50.293907326596624</v>
      </c>
      <c r="AC85" s="15"/>
    </row>
    <row r="86" spans="5:29" ht="17.399999999999999" x14ac:dyDescent="0.3">
      <c r="E86" s="14">
        <v>3999.9296880000002</v>
      </c>
      <c r="F86" s="14">
        <v>10.099126999999999</v>
      </c>
      <c r="G86" s="14">
        <v>37.906679000000011</v>
      </c>
      <c r="H86" s="14">
        <v>4.8299299999999903</v>
      </c>
      <c r="J86" s="30">
        <f t="shared" si="11"/>
        <v>50.142899472440902</v>
      </c>
      <c r="K86" s="30">
        <f t="shared" si="12"/>
        <v>145.09370952755904</v>
      </c>
      <c r="L86" s="30">
        <f t="shared" si="8"/>
        <v>23.124350544329467</v>
      </c>
      <c r="M86" s="30">
        <v>101</v>
      </c>
      <c r="N86" s="30">
        <f t="shared" si="13"/>
        <v>0.77104603421455975</v>
      </c>
      <c r="O86" s="6"/>
      <c r="P86" s="4">
        <v>0.30480000000000002</v>
      </c>
      <c r="Q86" s="4">
        <v>565</v>
      </c>
      <c r="R86" s="16"/>
      <c r="T86" s="9">
        <v>0.30480000000000002</v>
      </c>
      <c r="U86" s="9">
        <v>334.5</v>
      </c>
      <c r="V86" s="16"/>
      <c r="Y86" s="2">
        <v>81</v>
      </c>
      <c r="Z86" s="2">
        <f t="shared" si="14"/>
        <v>1.4137166941154069</v>
      </c>
      <c r="AA86" s="2">
        <f t="shared" si="9"/>
        <v>51.012447126823183</v>
      </c>
      <c r="AB86" s="3">
        <f t="shared" si="10"/>
        <v>51.21491019670885</v>
      </c>
      <c r="AC86" s="15"/>
    </row>
    <row r="87" spans="5:29" ht="17.399999999999999" x14ac:dyDescent="0.3">
      <c r="E87" s="14">
        <v>4500.1289059999999</v>
      </c>
      <c r="F87" s="14">
        <v>1.98061</v>
      </c>
      <c r="G87" s="14">
        <v>53.743350000000007</v>
      </c>
      <c r="H87" s="14">
        <v>17.80328899999995</v>
      </c>
      <c r="J87" s="30">
        <f t="shared" si="11"/>
        <v>65.979570472440898</v>
      </c>
      <c r="K87" s="30">
        <f t="shared" si="12"/>
        <v>158.067068527559</v>
      </c>
      <c r="L87" s="30">
        <f t="shared" si="8"/>
        <v>37.092984706495173</v>
      </c>
      <c r="M87" s="30">
        <v>101</v>
      </c>
      <c r="N87" s="30">
        <f t="shared" si="13"/>
        <v>0.63274272567826562</v>
      </c>
      <c r="O87" s="6"/>
      <c r="P87" s="4">
        <v>0.20319999999999999</v>
      </c>
      <c r="Q87" s="4">
        <v>569.5</v>
      </c>
      <c r="R87" s="16"/>
      <c r="T87" s="9">
        <v>0.20319999999999999</v>
      </c>
      <c r="U87" s="9">
        <v>337</v>
      </c>
      <c r="V87" s="16"/>
      <c r="Y87" s="2">
        <v>82</v>
      </c>
      <c r="Z87" s="2">
        <f t="shared" si="14"/>
        <v>1.43116998663535</v>
      </c>
      <c r="AA87" s="2">
        <f t="shared" si="9"/>
        <v>51.930003741328427</v>
      </c>
      <c r="AB87" s="3">
        <f t="shared" si="10"/>
        <v>52.133063106371033</v>
      </c>
      <c r="AC87" s="15"/>
    </row>
    <row r="88" spans="5:29" ht="17.399999999999999" x14ac:dyDescent="0.3">
      <c r="E88" s="14">
        <v>4500.2602539999998</v>
      </c>
      <c r="F88" s="14">
        <v>4.0050980000000003</v>
      </c>
      <c r="G88" s="14">
        <v>57.95335</v>
      </c>
      <c r="H88" s="14">
        <v>-2.0074000000022352E-2</v>
      </c>
      <c r="J88" s="30">
        <f t="shared" si="11"/>
        <v>70.189570472440892</v>
      </c>
      <c r="K88" s="30">
        <f t="shared" si="12"/>
        <v>140.24370552755903</v>
      </c>
      <c r="L88" s="30">
        <f t="shared" si="8"/>
        <v>40.987855751284243</v>
      </c>
      <c r="M88" s="30">
        <v>101</v>
      </c>
      <c r="N88" s="30">
        <f t="shared" si="13"/>
        <v>0.59417964602688866</v>
      </c>
      <c r="O88" s="6"/>
      <c r="P88" s="4">
        <v>0.1016</v>
      </c>
      <c r="Q88" s="4">
        <v>581</v>
      </c>
      <c r="R88" s="16"/>
      <c r="T88" s="9">
        <v>0.1016</v>
      </c>
      <c r="U88" s="9">
        <v>341.5</v>
      </c>
      <c r="V88" s="16"/>
      <c r="Y88" s="2">
        <v>83</v>
      </c>
      <c r="Z88" s="2">
        <f t="shared" si="14"/>
        <v>1.4486232791552935</v>
      </c>
      <c r="AA88" s="2">
        <f t="shared" si="9"/>
        <v>52.844452245345522</v>
      </c>
      <c r="AB88" s="3">
        <f t="shared" si="10"/>
        <v>53.048038672053586</v>
      </c>
      <c r="AC88" s="15"/>
    </row>
    <row r="89" spans="5:29" ht="17.399999999999999" x14ac:dyDescent="0.3">
      <c r="E89" s="14">
        <v>4499.9252930000002</v>
      </c>
      <c r="F89" s="14">
        <v>5.9793779999999996</v>
      </c>
      <c r="G89" s="14">
        <v>56.040010000000009</v>
      </c>
      <c r="H89" s="14">
        <v>-2.0074000000022352E-2</v>
      </c>
      <c r="J89" s="30">
        <f t="shared" si="11"/>
        <v>68.276230472440901</v>
      </c>
      <c r="K89" s="30">
        <f t="shared" si="12"/>
        <v>140.24370552755903</v>
      </c>
      <c r="L89" s="30">
        <f t="shared" si="8"/>
        <v>39.213577540915018</v>
      </c>
      <c r="M89" s="30">
        <v>101</v>
      </c>
      <c r="N89" s="30">
        <f t="shared" si="13"/>
        <v>0.61174675702064341</v>
      </c>
      <c r="O89" s="6"/>
      <c r="P89" s="4">
        <v>0</v>
      </c>
      <c r="Q89" s="4">
        <v>594</v>
      </c>
      <c r="R89" s="16"/>
      <c r="T89" s="9">
        <v>0</v>
      </c>
      <c r="U89" s="9">
        <v>354.5</v>
      </c>
      <c r="V89" s="16"/>
      <c r="Y89" s="2">
        <v>84</v>
      </c>
      <c r="Z89" s="2">
        <f t="shared" si="14"/>
        <v>1.4660765716752369</v>
      </c>
      <c r="AA89" s="2">
        <f t="shared" si="9"/>
        <v>53.755471973975553</v>
      </c>
      <c r="AB89" s="3">
        <f t="shared" si="10"/>
        <v>53.959515886685018</v>
      </c>
      <c r="AC89" s="15"/>
    </row>
    <row r="90" spans="5:29" ht="17.399999999999999" x14ac:dyDescent="0.3">
      <c r="E90" s="14">
        <v>4500.0083009999998</v>
      </c>
      <c r="F90" s="14">
        <v>7.9803870000000003</v>
      </c>
      <c r="G90" s="14">
        <v>52.966683000000003</v>
      </c>
      <c r="H90" s="14">
        <v>-2.0074000000022352E-2</v>
      </c>
      <c r="J90" s="30">
        <f t="shared" si="11"/>
        <v>65.202903472440894</v>
      </c>
      <c r="K90" s="30">
        <f t="shared" si="12"/>
        <v>140.24370552755903</v>
      </c>
      <c r="L90" s="30">
        <f t="shared" si="8"/>
        <v>36.378894427449637</v>
      </c>
      <c r="M90" s="30">
        <v>101</v>
      </c>
      <c r="N90" s="30">
        <f t="shared" si="13"/>
        <v>0.63981292646089472</v>
      </c>
      <c r="O90" s="6"/>
      <c r="Y90" s="2">
        <v>85</v>
      </c>
      <c r="Z90" s="2">
        <f t="shared" si="14"/>
        <v>1.4835298641951802</v>
      </c>
      <c r="AA90" s="2">
        <f t="shared" si="9"/>
        <v>54.662748768193836</v>
      </c>
      <c r="AB90" s="3">
        <f t="shared" si="10"/>
        <v>54.867180293093611</v>
      </c>
      <c r="AC90" s="15"/>
    </row>
    <row r="91" spans="5:29" ht="17.399999999999999" x14ac:dyDescent="0.3">
      <c r="E91" s="14">
        <v>4500.1455079999996</v>
      </c>
      <c r="F91" s="14">
        <v>9.979196</v>
      </c>
      <c r="G91" s="14">
        <v>28.133345000000006</v>
      </c>
      <c r="H91" s="14">
        <v>9.1632799999999861</v>
      </c>
      <c r="J91" s="30">
        <f t="shared" si="11"/>
        <v>40.369565472440897</v>
      </c>
      <c r="K91" s="30">
        <f t="shared" si="12"/>
        <v>149.42705952755904</v>
      </c>
      <c r="L91" s="30">
        <f t="shared" si="8"/>
        <v>15.538945993768738</v>
      </c>
      <c r="M91" s="30">
        <v>101</v>
      </c>
      <c r="N91" s="30">
        <f t="shared" si="13"/>
        <v>0.84614904956664616</v>
      </c>
      <c r="O91" s="6"/>
      <c r="Y91" s="2">
        <v>86</v>
      </c>
      <c r="Z91" s="2">
        <f t="shared" si="14"/>
        <v>1.5009831567151233</v>
      </c>
      <c r="AA91" s="2">
        <f t="shared" si="9"/>
        <v>55.565975136032257</v>
      </c>
      <c r="AB91" s="3">
        <f t="shared" si="10"/>
        <v>55.770724145866801</v>
      </c>
      <c r="AC91" s="15"/>
    </row>
    <row r="92" spans="5:29" ht="17.399999999999999" x14ac:dyDescent="0.3">
      <c r="E92" s="14">
        <v>4500.7089839999999</v>
      </c>
      <c r="F92" s="14">
        <v>11.921677000000001</v>
      </c>
      <c r="G92" s="14">
        <v>8.2866789999999924</v>
      </c>
      <c r="H92" s="14">
        <v>19.136591999999951</v>
      </c>
      <c r="J92" s="30">
        <f t="shared" si="11"/>
        <v>20.522899472440884</v>
      </c>
      <c r="K92" s="30">
        <f t="shared" si="12"/>
        <v>159.400371527559</v>
      </c>
      <c r="L92" s="30">
        <f t="shared" si="8"/>
        <v>4.1947882338692155</v>
      </c>
      <c r="M92" s="30">
        <v>101</v>
      </c>
      <c r="N92" s="30">
        <f t="shared" si="13"/>
        <v>0.95846744322901767</v>
      </c>
      <c r="O92" s="6"/>
      <c r="Y92" s="2">
        <v>87</v>
      </c>
      <c r="Z92" s="2">
        <f t="shared" si="14"/>
        <v>1.5184364492350666</v>
      </c>
      <c r="AA92" s="2">
        <f t="shared" si="9"/>
        <v>56.46485040201663</v>
      </c>
      <c r="AB92" s="3">
        <f t="shared" si="10"/>
        <v>56.669846561367571</v>
      </c>
      <c r="AC92" s="15"/>
    </row>
    <row r="93" spans="5:29" ht="17.399999999999999" x14ac:dyDescent="0.3">
      <c r="E93" s="14">
        <v>5000.1972660000001</v>
      </c>
      <c r="F93" s="14">
        <v>2.0434649999999999</v>
      </c>
      <c r="G93" s="14">
        <v>63.980017000000004</v>
      </c>
      <c r="H93" s="14">
        <v>1.9799259999999776</v>
      </c>
      <c r="J93" s="30">
        <f t="shared" si="11"/>
        <v>76.216237472440895</v>
      </c>
      <c r="K93" s="30">
        <f t="shared" si="12"/>
        <v>142.24370552755903</v>
      </c>
      <c r="L93" s="30">
        <f t="shared" si="8"/>
        <v>46.590484327358276</v>
      </c>
      <c r="M93" s="30">
        <v>101</v>
      </c>
      <c r="N93" s="30">
        <f t="shared" si="13"/>
        <v>0.53870807596674974</v>
      </c>
      <c r="O93" s="6"/>
      <c r="Y93" s="2">
        <v>88</v>
      </c>
      <c r="Z93" s="2">
        <f t="shared" si="14"/>
        <v>1.5358897417550099</v>
      </c>
      <c r="AA93" s="2">
        <f t="shared" si="9"/>
        <v>57.359080844635244</v>
      </c>
      <c r="AB93" s="3">
        <f t="shared" si="10"/>
        <v>57.564253655680247</v>
      </c>
      <c r="AC93" s="15"/>
    </row>
    <row r="94" spans="5:29" ht="17.399999999999999" x14ac:dyDescent="0.3">
      <c r="E94" s="14">
        <v>4999.7231449999999</v>
      </c>
      <c r="F94" s="14">
        <v>3.9915959999999999</v>
      </c>
      <c r="G94" s="14">
        <v>61.833342999999999</v>
      </c>
      <c r="H94" s="14">
        <v>-2.0074000000022352E-2</v>
      </c>
      <c r="J94" s="30">
        <f t="shared" si="11"/>
        <v>74.06956347244089</v>
      </c>
      <c r="K94" s="30">
        <f t="shared" si="12"/>
        <v>140.24370552755903</v>
      </c>
      <c r="L94" s="30">
        <f t="shared" si="8"/>
        <v>44.595437970791764</v>
      </c>
      <c r="M94" s="30">
        <v>101</v>
      </c>
      <c r="N94" s="30">
        <f t="shared" si="13"/>
        <v>0.55846101019018057</v>
      </c>
      <c r="O94" s="6"/>
      <c r="Y94" s="2">
        <v>89</v>
      </c>
      <c r="Z94" s="2">
        <f t="shared" si="14"/>
        <v>1.5533430342749535</v>
      </c>
      <c r="AA94" s="2">
        <f t="shared" si="9"/>
        <v>58.248379821648655</v>
      </c>
      <c r="AB94" s="3">
        <f t="shared" si="10"/>
        <v>58.453658670293976</v>
      </c>
      <c r="AC94" s="15"/>
    </row>
    <row r="95" spans="5:29" ht="17.399999999999999" x14ac:dyDescent="0.3">
      <c r="E95" s="14">
        <v>5000.185547</v>
      </c>
      <c r="F95" s="14">
        <v>6.0724309999999999</v>
      </c>
      <c r="G95" s="14">
        <v>55.086676000000011</v>
      </c>
      <c r="H95" s="14">
        <v>-2.0074000000022352E-2</v>
      </c>
      <c r="J95" s="30">
        <f t="shared" si="11"/>
        <v>67.322896472440902</v>
      </c>
      <c r="K95" s="30">
        <f t="shared" si="12"/>
        <v>140.24370552755903</v>
      </c>
      <c r="L95" s="30">
        <f t="shared" si="8"/>
        <v>38.331877924328857</v>
      </c>
      <c r="M95" s="30">
        <v>101</v>
      </c>
      <c r="N95" s="30">
        <f t="shared" si="13"/>
        <v>0.62047645619476377</v>
      </c>
      <c r="O95" s="6"/>
      <c r="Y95" s="2">
        <v>90</v>
      </c>
      <c r="Z95" s="2">
        <f t="shared" si="14"/>
        <v>1.5707963267948966</v>
      </c>
      <c r="AA95" s="2">
        <f t="shared" si="9"/>
        <v>59.132467883086534</v>
      </c>
      <c r="AB95" s="3">
        <f t="shared" si="10"/>
        <v>59.337782085368033</v>
      </c>
      <c r="AC95" s="15"/>
    </row>
    <row r="96" spans="5:29" ht="17.399999999999999" x14ac:dyDescent="0.3">
      <c r="E96" s="14">
        <v>5000.0795900000003</v>
      </c>
      <c r="F96" s="14">
        <v>8.0167059999999992</v>
      </c>
      <c r="G96" s="14">
        <v>49.743350000000007</v>
      </c>
      <c r="H96" s="14">
        <v>-2.0074000000022352E-2</v>
      </c>
      <c r="J96" s="30">
        <f t="shared" si="11"/>
        <v>61.979570472440898</v>
      </c>
      <c r="K96" s="30">
        <f t="shared" si="12"/>
        <v>140.24370552755903</v>
      </c>
      <c r="L96" s="30">
        <f t="shared" si="8"/>
        <v>33.437038474351681</v>
      </c>
      <c r="M96" s="30">
        <v>101</v>
      </c>
      <c r="N96" s="30">
        <f t="shared" si="13"/>
        <v>0.66894021312523089</v>
      </c>
      <c r="O96" s="6"/>
      <c r="Y96" s="2">
        <v>91</v>
      </c>
      <c r="Z96" s="2">
        <f t="shared" si="14"/>
        <v>1.5882496193148399</v>
      </c>
      <c r="AA96" s="2">
        <f t="shared" si="9"/>
        <v>60.011072871814278</v>
      </c>
      <c r="AB96" s="3">
        <f t="shared" si="10"/>
        <v>60.216351720459606</v>
      </c>
      <c r="AC96" s="15"/>
    </row>
    <row r="97" spans="5:29" ht="17.399999999999999" x14ac:dyDescent="0.3">
      <c r="E97" s="14">
        <v>5000.080078</v>
      </c>
      <c r="F97" s="14">
        <v>10.04763</v>
      </c>
      <c r="G97" s="14">
        <v>30.730012000000002</v>
      </c>
      <c r="H97" s="14">
        <v>8.849946999999986</v>
      </c>
      <c r="J97" s="30">
        <f t="shared" si="11"/>
        <v>42.966232472440893</v>
      </c>
      <c r="K97" s="30">
        <f t="shared" si="12"/>
        <v>149.11372652755904</v>
      </c>
      <c r="L97" s="30">
        <f t="shared" si="8"/>
        <v>17.449379776750991</v>
      </c>
      <c r="M97" s="30">
        <v>101</v>
      </c>
      <c r="N97" s="30">
        <f t="shared" si="13"/>
        <v>0.82723386359652484</v>
      </c>
      <c r="O97" s="6"/>
      <c r="Y97" s="2">
        <v>92</v>
      </c>
      <c r="Z97" s="2">
        <f t="shared" si="14"/>
        <v>1.605702911834783</v>
      </c>
      <c r="AA97" s="2">
        <f t="shared" si="9"/>
        <v>60.883930011587836</v>
      </c>
      <c r="AB97" s="3">
        <f t="shared" si="10"/>
        <v>61.089102822632832</v>
      </c>
      <c r="AC97" s="15"/>
    </row>
    <row r="98" spans="5:29" ht="17.399999999999999" x14ac:dyDescent="0.3">
      <c r="E98" s="14">
        <v>5001.2973629999997</v>
      </c>
      <c r="F98" s="14">
        <v>11.948646999999999</v>
      </c>
      <c r="G98" s="14">
        <v>12.760017000000005</v>
      </c>
      <c r="H98" s="14">
        <v>19.986591999999973</v>
      </c>
      <c r="J98" s="30">
        <f t="shared" si="11"/>
        <v>24.996237472440896</v>
      </c>
      <c r="K98" s="30">
        <f t="shared" si="12"/>
        <v>160.25037152755903</v>
      </c>
      <c r="L98" s="30">
        <f t="shared" si="8"/>
        <v>6.1868218875148129</v>
      </c>
      <c r="M98" s="30">
        <v>101</v>
      </c>
      <c r="N98" s="30">
        <f t="shared" si="13"/>
        <v>0.93874433774737809</v>
      </c>
      <c r="O98" s="6"/>
      <c r="Y98" s="2">
        <v>93</v>
      </c>
      <c r="Z98" s="2">
        <f t="shared" si="14"/>
        <v>1.6231562043547263</v>
      </c>
      <c r="AA98" s="2">
        <f t="shared" si="9"/>
        <v>61.750781982553967</v>
      </c>
      <c r="AB98" s="3">
        <f t="shared" si="10"/>
        <v>61.955778141904894</v>
      </c>
      <c r="AC98" s="15"/>
    </row>
    <row r="99" spans="5:29" ht="17.399999999999999" x14ac:dyDescent="0.3">
      <c r="E99" s="14">
        <v>5500.0126950000003</v>
      </c>
      <c r="F99" s="14">
        <v>2.0092669999999999</v>
      </c>
      <c r="G99" s="14">
        <v>65.980017000000004</v>
      </c>
      <c r="H99" s="14">
        <v>-2.0074000000022352E-2</v>
      </c>
      <c r="J99" s="30">
        <f t="shared" si="11"/>
        <v>78.216237472440895</v>
      </c>
      <c r="K99" s="30">
        <f t="shared" si="12"/>
        <v>140.24370552755903</v>
      </c>
      <c r="L99" s="30">
        <f t="shared" si="8"/>
        <v>48.444587428911078</v>
      </c>
      <c r="M99" s="30">
        <v>101</v>
      </c>
      <c r="N99" s="30">
        <f t="shared" si="13"/>
        <v>0.52035061951573192</v>
      </c>
      <c r="O99" s="6"/>
      <c r="Y99" s="2">
        <v>94</v>
      </c>
      <c r="Z99" s="2">
        <f t="shared" si="14"/>
        <v>1.6406094968746698</v>
      </c>
      <c r="AA99" s="2">
        <f t="shared" si="9"/>
        <v>62.611378984188946</v>
      </c>
      <c r="AB99" s="3">
        <f t="shared" si="10"/>
        <v>62.816127994023468</v>
      </c>
      <c r="AC99" s="15"/>
    </row>
    <row r="100" spans="5:29" ht="17.399999999999999" x14ac:dyDescent="0.3">
      <c r="E100" s="14">
        <v>5499.9555659999996</v>
      </c>
      <c r="F100" s="14">
        <v>3.9743390000000001</v>
      </c>
      <c r="G100" s="14">
        <v>62.980017000000004</v>
      </c>
      <c r="H100" s="14">
        <v>-2.0074000000022352E-2</v>
      </c>
      <c r="J100" s="30">
        <f t="shared" si="11"/>
        <v>75.216237472440895</v>
      </c>
      <c r="K100" s="30">
        <f t="shared" si="12"/>
        <v>140.24370552755903</v>
      </c>
      <c r="L100" s="30">
        <f t="shared" si="8"/>
        <v>45.66155256661331</v>
      </c>
      <c r="M100" s="30">
        <v>101</v>
      </c>
      <c r="N100" s="30">
        <f t="shared" si="13"/>
        <v>0.54790542013254151</v>
      </c>
      <c r="O100" s="6"/>
      <c r="Y100" s="2">
        <v>95</v>
      </c>
      <c r="Z100" s="2">
        <f t="shared" si="14"/>
        <v>1.6580627893946132</v>
      </c>
      <c r="AA100" s="2">
        <f t="shared" si="9"/>
        <v>63.465478785707312</v>
      </c>
      <c r="AB100" s="3">
        <f t="shared" si="10"/>
        <v>63.669910310607079</v>
      </c>
      <c r="AC100" s="15"/>
    </row>
    <row r="101" spans="5:29" ht="17.399999999999999" x14ac:dyDescent="0.3">
      <c r="E101" s="14">
        <v>5500.091797</v>
      </c>
      <c r="F101" s="14">
        <v>5.9885869999999999</v>
      </c>
      <c r="G101" s="14">
        <v>62.090010000000007</v>
      </c>
      <c r="H101" s="14">
        <v>-2.0074000000022352E-2</v>
      </c>
      <c r="J101" s="30">
        <f t="shared" si="11"/>
        <v>74.326230472440898</v>
      </c>
      <c r="K101" s="30">
        <f t="shared" si="12"/>
        <v>140.24370552755903</v>
      </c>
      <c r="L101" s="30">
        <f t="shared" ref="L101:L132" si="15">$C$6*(SQRT((1+(1/$C$9))^2-($C$10/$C$9)^2)-COS(J101*PI()/180)-(1/$C$9)*SQRT(1-($C$9*SIN(J101*PI()/180)-$C$10)^2))</f>
        <v>44.834133274860889</v>
      </c>
      <c r="M101" s="30">
        <v>101</v>
      </c>
      <c r="N101" s="30">
        <f t="shared" si="13"/>
        <v>0.55609769034791201</v>
      </c>
      <c r="O101" s="6"/>
      <c r="Y101" s="2">
        <v>96</v>
      </c>
      <c r="Z101" s="2">
        <f t="shared" si="14"/>
        <v>1.6755160819145563</v>
      </c>
      <c r="AA101" s="2">
        <f t="shared" si="9"/>
        <v>64.312846764008555</v>
      </c>
      <c r="AB101" s="3">
        <f t="shared" si="10"/>
        <v>64.516890676718006</v>
      </c>
      <c r="AC101" s="15"/>
    </row>
    <row r="102" spans="5:29" ht="17.399999999999999" x14ac:dyDescent="0.3">
      <c r="E102" s="14">
        <v>5499.9375</v>
      </c>
      <c r="F102" s="14">
        <v>8.1134920000000008</v>
      </c>
      <c r="G102" s="14">
        <v>51.75668300000001</v>
      </c>
      <c r="H102" s="14">
        <v>0.31992599999995264</v>
      </c>
      <c r="J102" s="30">
        <f t="shared" si="11"/>
        <v>63.992903472440901</v>
      </c>
      <c r="K102" s="30">
        <f t="shared" si="12"/>
        <v>140.583705527559</v>
      </c>
      <c r="L102" s="30">
        <f t="shared" si="15"/>
        <v>35.270122011709603</v>
      </c>
      <c r="M102" s="30">
        <v>101</v>
      </c>
      <c r="N102" s="30">
        <f t="shared" si="13"/>
        <v>0.65079087117119205</v>
      </c>
      <c r="O102" s="6"/>
      <c r="Y102" s="2">
        <v>97</v>
      </c>
      <c r="Z102" s="2">
        <f t="shared" si="14"/>
        <v>1.6929693744344996</v>
      </c>
      <c r="AA102" s="2">
        <f t="shared" si="9"/>
        <v>65.153255929265413</v>
      </c>
      <c r="AB102" s="3">
        <f t="shared" si="10"/>
        <v>65.35684235597347</v>
      </c>
      <c r="AC102" s="15"/>
    </row>
    <row r="103" spans="5:29" ht="17.399999999999999" x14ac:dyDescent="0.3">
      <c r="E103" s="14">
        <v>5500.1860349999997</v>
      </c>
      <c r="F103" s="14">
        <v>10.002449</v>
      </c>
      <c r="G103" s="14">
        <v>26.970013999999992</v>
      </c>
      <c r="H103" s="14">
        <v>15.69659299999995</v>
      </c>
      <c r="J103" s="30">
        <f t="shared" si="11"/>
        <v>39.206234472440883</v>
      </c>
      <c r="K103" s="30">
        <f t="shared" si="12"/>
        <v>155.960372527559</v>
      </c>
      <c r="L103" s="30">
        <f t="shared" si="15"/>
        <v>14.710613349508787</v>
      </c>
      <c r="M103" s="30">
        <v>101</v>
      </c>
      <c r="N103" s="30">
        <f t="shared" si="13"/>
        <v>0.85435036287615063</v>
      </c>
      <c r="O103" s="6"/>
      <c r="Y103" s="2">
        <v>98</v>
      </c>
      <c r="Z103" s="2">
        <f t="shared" si="14"/>
        <v>1.7104226669544429</v>
      </c>
      <c r="AA103" s="2">
        <f t="shared" si="9"/>
        <v>65.986486938295059</v>
      </c>
      <c r="AB103" s="3">
        <f t="shared" si="10"/>
        <v>66.18954630333765</v>
      </c>
      <c r="AC103" s="15"/>
    </row>
    <row r="104" spans="5:29" ht="17.399999999999999" x14ac:dyDescent="0.3">
      <c r="E104" s="14">
        <v>5999.7744140000004</v>
      </c>
      <c r="F104" s="14">
        <v>1.9481850000000001</v>
      </c>
      <c r="G104" s="14">
        <v>49.98000900000001</v>
      </c>
      <c r="H104" s="14">
        <v>-2.0074000000022352E-2</v>
      </c>
      <c r="J104" s="30">
        <f t="shared" si="11"/>
        <v>62.216229472440901</v>
      </c>
      <c r="K104" s="30">
        <f t="shared" si="12"/>
        <v>140.24370552755903</v>
      </c>
      <c r="L104" s="30">
        <f t="shared" si="15"/>
        <v>33.651660451255061</v>
      </c>
      <c r="M104" s="30">
        <v>101</v>
      </c>
      <c r="N104" s="30">
        <f t="shared" si="13"/>
        <v>0.66681524305688056</v>
      </c>
      <c r="O104" s="6"/>
      <c r="Y104" s="2">
        <v>99</v>
      </c>
      <c r="Z104" s="2">
        <f t="shared" si="14"/>
        <v>1.7278759594743864</v>
      </c>
      <c r="AA104" s="2">
        <f t="shared" si="9"/>
        <v>66.812328095886514</v>
      </c>
      <c r="AB104" s="3">
        <f t="shared" si="10"/>
        <v>67.014791165772181</v>
      </c>
      <c r="AC104" s="15"/>
    </row>
    <row r="105" spans="5:29" ht="17.399999999999999" x14ac:dyDescent="0.3">
      <c r="E105" s="14">
        <v>5999.9287109999996</v>
      </c>
      <c r="F105" s="14">
        <v>3.9909919999999999</v>
      </c>
      <c r="G105" s="14">
        <v>66.853344000000007</v>
      </c>
      <c r="H105" s="14">
        <v>-2.0074000000022352E-2</v>
      </c>
      <c r="J105" s="30">
        <f t="shared" si="11"/>
        <v>79.089564472440898</v>
      </c>
      <c r="K105" s="30">
        <f t="shared" si="12"/>
        <v>140.24370552755903</v>
      </c>
      <c r="L105" s="30">
        <f t="shared" si="15"/>
        <v>49.252063565525965</v>
      </c>
      <c r="M105" s="30">
        <v>101</v>
      </c>
      <c r="N105" s="30">
        <f t="shared" si="13"/>
        <v>0.51235580628192112</v>
      </c>
      <c r="O105" s="6"/>
      <c r="Y105" s="2">
        <v>100</v>
      </c>
      <c r="Z105" s="2">
        <f t="shared" si="14"/>
        <v>1.7453292519943295</v>
      </c>
      <c r="AA105" s="2">
        <f t="shared" si="9"/>
        <v>67.630575344293959</v>
      </c>
      <c r="AB105" s="3">
        <f t="shared" si="10"/>
        <v>67.832373270956595</v>
      </c>
      <c r="AC105" s="15"/>
    </row>
    <row r="106" spans="5:29" ht="17.399999999999999" x14ac:dyDescent="0.3">
      <c r="E106" s="14">
        <v>6000.1679690000001</v>
      </c>
      <c r="F106" s="14">
        <v>6.0377010000000002</v>
      </c>
      <c r="G106" s="14">
        <v>63.850017000000008</v>
      </c>
      <c r="H106" s="14">
        <v>-2.0074000000022352E-2</v>
      </c>
      <c r="J106" s="30">
        <f t="shared" si="11"/>
        <v>76.086237472440899</v>
      </c>
      <c r="K106" s="30">
        <f t="shared" si="12"/>
        <v>140.24370552755903</v>
      </c>
      <c r="L106" s="30">
        <f t="shared" si="15"/>
        <v>46.469779787244015</v>
      </c>
      <c r="M106" s="30">
        <v>101</v>
      </c>
      <c r="N106" s="30">
        <f t="shared" si="13"/>
        <v>0.53990317042332658</v>
      </c>
      <c r="O106" s="6"/>
      <c r="Y106" s="2">
        <v>101</v>
      </c>
      <c r="Z106" s="2">
        <f t="shared" si="14"/>
        <v>1.7627825445142729</v>
      </c>
      <c r="AA106" s="2">
        <f t="shared" si="9"/>
        <v>68.4410322411359</v>
      </c>
      <c r="AB106" s="3">
        <f t="shared" si="10"/>
        <v>68.642096604323129</v>
      </c>
      <c r="AC106" s="15"/>
    </row>
    <row r="107" spans="5:29" ht="17.399999999999999" x14ac:dyDescent="0.3">
      <c r="E107" s="14">
        <v>6000.0522460000002</v>
      </c>
      <c r="F107" s="14">
        <v>7.9241479999999997</v>
      </c>
      <c r="G107" s="14">
        <v>39.24001100000001</v>
      </c>
      <c r="H107" s="14">
        <v>9.0966179999999781</v>
      </c>
      <c r="J107" s="30">
        <f t="shared" si="11"/>
        <v>51.476231472440901</v>
      </c>
      <c r="K107" s="30">
        <f t="shared" si="12"/>
        <v>149.36039752755903</v>
      </c>
      <c r="L107" s="30">
        <f t="shared" si="15"/>
        <v>24.234583140706114</v>
      </c>
      <c r="M107" s="30">
        <v>101</v>
      </c>
      <c r="N107" s="30">
        <f t="shared" si="13"/>
        <v>0.76005363227023648</v>
      </c>
      <c r="O107" s="6"/>
      <c r="Y107" s="2">
        <v>102</v>
      </c>
      <c r="Z107" s="2">
        <f t="shared" si="14"/>
        <v>1.780235837034216</v>
      </c>
      <c r="AA107" s="2">
        <f t="shared" si="9"/>
        <v>69.243509925971765</v>
      </c>
      <c r="AB107" s="3">
        <f t="shared" si="10"/>
        <v>69.443772774681392</v>
      </c>
      <c r="AC107" s="15"/>
    </row>
    <row r="108" spans="5:29" ht="17.399999999999999" x14ac:dyDescent="0.3">
      <c r="E108" s="14">
        <v>1299.8363039999999</v>
      </c>
      <c r="F108" s="14">
        <v>1.022527</v>
      </c>
      <c r="G108" s="14">
        <v>42.986684000000011</v>
      </c>
      <c r="H108" s="14">
        <v>7.0432889999999588</v>
      </c>
      <c r="J108" s="30">
        <f t="shared" si="11"/>
        <v>55.222904472440902</v>
      </c>
      <c r="K108" s="30">
        <f t="shared" si="12"/>
        <v>147.30706852755901</v>
      </c>
      <c r="L108" s="30">
        <f t="shared" si="15"/>
        <v>27.432851183248506</v>
      </c>
      <c r="M108" s="30">
        <v>101</v>
      </c>
      <c r="N108" s="30">
        <f t="shared" si="13"/>
        <v>0.7283876120470445</v>
      </c>
      <c r="O108" s="6"/>
      <c r="Y108" s="2">
        <v>103</v>
      </c>
      <c r="Z108" s="2">
        <f t="shared" si="14"/>
        <v>1.7976891295541593</v>
      </c>
      <c r="AA108" s="2">
        <f t="shared" si="9"/>
        <v>70.037827075856782</v>
      </c>
      <c r="AB108" s="3">
        <f t="shared" si="10"/>
        <v>70.237220968738114</v>
      </c>
      <c r="AC108" s="15"/>
    </row>
    <row r="109" spans="5:29" ht="17.399999999999999" x14ac:dyDescent="0.3">
      <c r="E109" s="14">
        <v>1299.913452</v>
      </c>
      <c r="F109" s="14">
        <v>1.4567349999999999</v>
      </c>
      <c r="G109" s="14">
        <v>42.990017000000009</v>
      </c>
      <c r="H109" s="14">
        <v>7.0099559999999883</v>
      </c>
      <c r="J109" s="30">
        <f t="shared" si="11"/>
        <v>55.2262374724409</v>
      </c>
      <c r="K109" s="30">
        <f t="shared" si="12"/>
        <v>147.27373552755904</v>
      </c>
      <c r="L109" s="30">
        <f t="shared" si="15"/>
        <v>27.435743650800816</v>
      </c>
      <c r="M109" s="30">
        <v>101</v>
      </c>
      <c r="N109" s="30">
        <f t="shared" si="13"/>
        <v>0.72835897375444736</v>
      </c>
      <c r="O109" s="6"/>
      <c r="Y109" s="2">
        <v>104</v>
      </c>
      <c r="Z109" s="2">
        <f t="shared" si="14"/>
        <v>1.8151424220741028</v>
      </c>
      <c r="AA109" s="2">
        <f t="shared" si="9"/>
        <v>70.823809850203389</v>
      </c>
      <c r="AB109" s="3">
        <f t="shared" si="10"/>
        <v>71.022267894844916</v>
      </c>
      <c r="AC109" s="15"/>
    </row>
    <row r="110" spans="5:29" ht="17.399999999999999" x14ac:dyDescent="0.3">
      <c r="E110" s="14">
        <v>1299.918457</v>
      </c>
      <c r="F110" s="14">
        <v>2.0455640000000002</v>
      </c>
      <c r="G110" s="14">
        <v>43.013350000000003</v>
      </c>
      <c r="H110" s="14">
        <v>7.0166229999999814</v>
      </c>
      <c r="J110" s="30">
        <f t="shared" si="11"/>
        <v>55.249570472440894</v>
      </c>
      <c r="K110" s="30">
        <f t="shared" si="12"/>
        <v>147.28040252755903</v>
      </c>
      <c r="L110" s="30">
        <f t="shared" si="15"/>
        <v>27.455994857935639</v>
      </c>
      <c r="M110" s="30">
        <v>101</v>
      </c>
      <c r="N110" s="30">
        <f t="shared" si="13"/>
        <v>0.72815846675311247</v>
      </c>
      <c r="O110" s="6"/>
      <c r="Y110" s="2">
        <v>105</v>
      </c>
      <c r="Z110" s="2">
        <f t="shared" si="14"/>
        <v>1.8325957145940461</v>
      </c>
      <c r="AA110" s="2">
        <f t="shared" si="9"/>
        <v>71.601291825302482</v>
      </c>
      <c r="AB110" s="3">
        <f t="shared" si="10"/>
        <v>71.798747716332613</v>
      </c>
      <c r="AC110" s="15"/>
    </row>
    <row r="111" spans="5:29" ht="17.399999999999999" x14ac:dyDescent="0.3">
      <c r="E111" s="14">
        <v>1300.086548</v>
      </c>
      <c r="F111" s="14">
        <v>2.5036529999999999</v>
      </c>
      <c r="G111" s="14">
        <v>59.09668400000001</v>
      </c>
      <c r="H111" s="14">
        <v>53.386591999999951</v>
      </c>
      <c r="J111" s="30">
        <f t="shared" si="11"/>
        <v>71.332904472440902</v>
      </c>
      <c r="K111" s="30">
        <f t="shared" si="12"/>
        <v>180</v>
      </c>
      <c r="L111" s="30">
        <f t="shared" si="15"/>
        <v>42.050189271834</v>
      </c>
      <c r="M111" s="30">
        <v>101</v>
      </c>
      <c r="N111" s="30">
        <f t="shared" si="13"/>
        <v>0.58366149235807918</v>
      </c>
      <c r="O111" s="6"/>
      <c r="Y111" s="2">
        <v>106</v>
      </c>
      <c r="Z111" s="2">
        <f t="shared" si="14"/>
        <v>1.8500490071139892</v>
      </c>
      <c r="AA111" s="2">
        <f t="shared" si="9"/>
        <v>72.370113918881941</v>
      </c>
      <c r="AB111" s="3">
        <f t="shared" si="10"/>
        <v>72.566501974814884</v>
      </c>
      <c r="AC111" s="15"/>
    </row>
    <row r="112" spans="5:29" ht="17.399999999999999" x14ac:dyDescent="0.3">
      <c r="E112" s="14">
        <v>1299.9350589999999</v>
      </c>
      <c r="F112" s="14">
        <v>2.9419400000000002</v>
      </c>
      <c r="G112" s="14">
        <v>59.693350000000009</v>
      </c>
      <c r="H112" s="14">
        <v>53.326593000000003</v>
      </c>
      <c r="J112" s="30">
        <f t="shared" si="11"/>
        <v>71.929570472440901</v>
      </c>
      <c r="K112" s="30">
        <f t="shared" si="12"/>
        <v>180</v>
      </c>
      <c r="L112" s="30">
        <f t="shared" si="15"/>
        <v>42.604965132412801</v>
      </c>
      <c r="M112" s="30">
        <v>101</v>
      </c>
      <c r="N112" s="30">
        <f t="shared" si="13"/>
        <v>0.5781686620553188</v>
      </c>
      <c r="O112" s="6"/>
      <c r="Y112" s="2">
        <v>107</v>
      </c>
      <c r="Z112" s="2">
        <f t="shared" si="14"/>
        <v>1.8675022996339325</v>
      </c>
      <c r="AA112" s="2">
        <f t="shared" si="9"/>
        <v>73.130124305101191</v>
      </c>
      <c r="AB112" s="3">
        <f t="shared" si="10"/>
        <v>73.325379503865165</v>
      </c>
      <c r="AC112" s="15"/>
    </row>
    <row r="113" spans="5:29" ht="17.399999999999999" x14ac:dyDescent="0.3">
      <c r="E113" s="14">
        <v>1299.522217</v>
      </c>
      <c r="F113" s="14">
        <v>3.9195509999999998</v>
      </c>
      <c r="G113" s="14">
        <v>57.13334900000001</v>
      </c>
      <c r="H113" s="14">
        <v>54.119925999999964</v>
      </c>
      <c r="J113" s="30">
        <f t="shared" si="11"/>
        <v>69.369569472440901</v>
      </c>
      <c r="K113" s="30">
        <f t="shared" si="12"/>
        <v>180</v>
      </c>
      <c r="L113" s="30">
        <f t="shared" si="15"/>
        <v>40.226801628223257</v>
      </c>
      <c r="M113" s="30">
        <v>101</v>
      </c>
      <c r="N113" s="30">
        <f t="shared" si="13"/>
        <v>0.60171483536412618</v>
      </c>
      <c r="O113" s="6"/>
      <c r="Y113" s="2">
        <v>108</v>
      </c>
      <c r="Z113" s="2">
        <f t="shared" si="14"/>
        <v>1.8849555921538759</v>
      </c>
      <c r="AA113" s="2">
        <f t="shared" si="9"/>
        <v>73.881178320398945</v>
      </c>
      <c r="AB113" s="3">
        <f t="shared" si="10"/>
        <v>74.075236333490494</v>
      </c>
      <c r="AC113" s="15"/>
    </row>
    <row r="114" spans="5:29" ht="17.399999999999999" x14ac:dyDescent="0.3">
      <c r="E114" s="14">
        <v>1300.3579099999999</v>
      </c>
      <c r="F114" s="14">
        <v>5.0294730000000003</v>
      </c>
      <c r="G114" s="14">
        <v>58.470017000000013</v>
      </c>
      <c r="H114" s="14">
        <v>51.049955999999952</v>
      </c>
      <c r="J114" s="30">
        <f t="shared" si="11"/>
        <v>70.706237472440904</v>
      </c>
      <c r="K114" s="30">
        <f t="shared" si="12"/>
        <v>180</v>
      </c>
      <c r="L114" s="30">
        <f t="shared" si="15"/>
        <v>41.467775049759787</v>
      </c>
      <c r="M114" s="30">
        <v>101</v>
      </c>
      <c r="N114" s="30">
        <f t="shared" si="13"/>
        <v>0.58942796980435852</v>
      </c>
      <c r="O114" s="6"/>
      <c r="Y114" s="2">
        <v>109</v>
      </c>
      <c r="Z114" s="2">
        <f t="shared" si="14"/>
        <v>1.902408884673819</v>
      </c>
      <c r="AA114" s="2">
        <f t="shared" si="9"/>
        <v>74.623138360629852</v>
      </c>
      <c r="AB114" s="3">
        <f t="shared" si="10"/>
        <v>74.815935585843249</v>
      </c>
      <c r="AC114" s="15"/>
    </row>
    <row r="115" spans="5:29" ht="17.399999999999999" x14ac:dyDescent="0.3">
      <c r="E115" s="14">
        <v>1299.8466800000001</v>
      </c>
      <c r="F115" s="14">
        <v>5.9484149999999998</v>
      </c>
      <c r="G115" s="14">
        <v>56.960017000000008</v>
      </c>
      <c r="H115" s="14">
        <v>45.84328499999998</v>
      </c>
      <c r="J115" s="30">
        <f t="shared" si="11"/>
        <v>69.196237472440899</v>
      </c>
      <c r="K115" s="30">
        <f t="shared" si="12"/>
        <v>180</v>
      </c>
      <c r="L115" s="30">
        <f t="shared" si="15"/>
        <v>40.06604462685651</v>
      </c>
      <c r="M115" s="30">
        <v>101</v>
      </c>
      <c r="N115" s="30">
        <f t="shared" si="13"/>
        <v>0.60330648884300486</v>
      </c>
      <c r="O115" s="6"/>
      <c r="Y115" s="2">
        <v>110</v>
      </c>
      <c r="Z115" s="2">
        <f t="shared" si="14"/>
        <v>1.9198621771937625</v>
      </c>
      <c r="AA115" s="2">
        <f t="shared" si="9"/>
        <v>75.355873769939663</v>
      </c>
      <c r="AB115" s="3">
        <f t="shared" si="10"/>
        <v>75.547347362626297</v>
      </c>
      <c r="AC115" s="15"/>
    </row>
    <row r="116" spans="5:29" ht="17.399999999999999" x14ac:dyDescent="0.3">
      <c r="E116" s="14">
        <v>999.89233400000001</v>
      </c>
      <c r="F116" s="14">
        <v>1.446777</v>
      </c>
      <c r="G116" s="14">
        <v>35.836683000000008</v>
      </c>
      <c r="H116" s="14">
        <v>7.9799559999999587</v>
      </c>
      <c r="J116" s="30">
        <f t="shared" si="11"/>
        <v>48.072903472440899</v>
      </c>
      <c r="K116" s="30">
        <f t="shared" si="12"/>
        <v>148.24373552755901</v>
      </c>
      <c r="L116" s="30">
        <f t="shared" si="15"/>
        <v>21.433097899816179</v>
      </c>
      <c r="M116" s="30">
        <v>101</v>
      </c>
      <c r="N116" s="30">
        <f t="shared" si="13"/>
        <v>0.78779110990281009</v>
      </c>
      <c r="O116" s="6"/>
      <c r="Y116" s="2">
        <v>111</v>
      </c>
      <c r="Z116" s="2">
        <f t="shared" si="14"/>
        <v>1.9373154697137058</v>
      </c>
      <c r="AA116" s="2">
        <f t="shared" si="9"/>
        <v>76.079260721840043</v>
      </c>
      <c r="AB116" s="3">
        <f t="shared" si="10"/>
        <v>76.269348624659671</v>
      </c>
      <c r="AC116" s="15"/>
    </row>
    <row r="117" spans="5:29" ht="17.399999999999999" x14ac:dyDescent="0.3">
      <c r="E117" s="14">
        <v>1000.229858</v>
      </c>
      <c r="F117" s="14">
        <v>1.980259</v>
      </c>
      <c r="G117" s="14">
        <v>35.700015000000008</v>
      </c>
      <c r="H117" s="14">
        <v>7.9799559999999587</v>
      </c>
      <c r="J117" s="30">
        <f t="shared" si="11"/>
        <v>47.936235472440899</v>
      </c>
      <c r="K117" s="30">
        <f t="shared" si="12"/>
        <v>148.24373552755901</v>
      </c>
      <c r="L117" s="30">
        <f t="shared" si="15"/>
        <v>21.322891652288902</v>
      </c>
      <c r="M117" s="30">
        <v>101</v>
      </c>
      <c r="N117" s="30">
        <f t="shared" si="13"/>
        <v>0.78888226086842672</v>
      </c>
      <c r="O117" s="6"/>
      <c r="Y117" s="2">
        <v>112</v>
      </c>
      <c r="Z117" s="2">
        <f t="shared" si="14"/>
        <v>1.9547687622336491</v>
      </c>
      <c r="AA117" s="2">
        <f t="shared" si="9"/>
        <v>76.793182092956897</v>
      </c>
      <c r="AB117" s="3">
        <f t="shared" si="10"/>
        <v>76.981823064087564</v>
      </c>
      <c r="AC117" s="15"/>
    </row>
    <row r="118" spans="5:29" ht="17.399999999999999" x14ac:dyDescent="0.3">
      <c r="E118" s="14">
        <v>999.71026600000005</v>
      </c>
      <c r="F118" s="14">
        <v>2.4762189999999999</v>
      </c>
      <c r="G118" s="14">
        <v>52.280017000000001</v>
      </c>
      <c r="H118" s="14">
        <v>32.456614999999999</v>
      </c>
      <c r="J118" s="30">
        <f t="shared" si="11"/>
        <v>64.516237472440892</v>
      </c>
      <c r="K118" s="30">
        <f t="shared" si="12"/>
        <v>172.72039452755905</v>
      </c>
      <c r="L118" s="30">
        <f t="shared" si="15"/>
        <v>35.74908081068159</v>
      </c>
      <c r="M118" s="30">
        <v>101</v>
      </c>
      <c r="N118" s="30">
        <f t="shared" si="13"/>
        <v>0.64604870484473675</v>
      </c>
      <c r="O118" s="6"/>
      <c r="Y118" s="2">
        <v>113</v>
      </c>
      <c r="Z118" s="2">
        <f t="shared" si="14"/>
        <v>1.9722220547535922</v>
      </c>
      <c r="AA118" s="2">
        <f t="shared" si="9"/>
        <v>77.497527329931557</v>
      </c>
      <c r="AB118" s="3">
        <f t="shared" si="10"/>
        <v>77.684660969712027</v>
      </c>
      <c r="AC118" s="15"/>
    </row>
    <row r="119" spans="5:29" ht="17.399999999999999" x14ac:dyDescent="0.3">
      <c r="E119" s="14">
        <v>1000.145752</v>
      </c>
      <c r="F119" s="14">
        <v>2.9315880000000001</v>
      </c>
      <c r="G119" s="14">
        <v>52.433350000000004</v>
      </c>
      <c r="H119" s="14">
        <v>32.589949999999988</v>
      </c>
      <c r="J119" s="30">
        <f t="shared" si="11"/>
        <v>64.669570472440896</v>
      </c>
      <c r="K119" s="30">
        <f t="shared" si="12"/>
        <v>172.85372952755904</v>
      </c>
      <c r="L119" s="30">
        <f t="shared" si="15"/>
        <v>35.889587246185073</v>
      </c>
      <c r="M119" s="30">
        <v>101</v>
      </c>
      <c r="N119" s="30">
        <f t="shared" si="13"/>
        <v>0.64465755201796959</v>
      </c>
      <c r="O119" s="6"/>
      <c r="Y119" s="2">
        <v>114</v>
      </c>
      <c r="Z119" s="2">
        <f t="shared" si="14"/>
        <v>1.9896753472735356</v>
      </c>
      <c r="AA119" s="2">
        <f t="shared" si="9"/>
        <v>78.192192309961001</v>
      </c>
      <c r="AB119" s="3">
        <f t="shared" si="10"/>
        <v>78.377759085945215</v>
      </c>
      <c r="AC119" s="15"/>
    </row>
    <row r="120" spans="5:29" ht="17.399999999999999" x14ac:dyDescent="0.3">
      <c r="E120" s="14">
        <v>1000.067749</v>
      </c>
      <c r="F120" s="14">
        <v>4.0237020000000001</v>
      </c>
      <c r="G120" s="14">
        <v>52.440017000000012</v>
      </c>
      <c r="H120" s="14">
        <v>31.443274999999971</v>
      </c>
      <c r="J120" s="30">
        <f t="shared" si="11"/>
        <v>64.676237472440903</v>
      </c>
      <c r="K120" s="30">
        <f t="shared" si="12"/>
        <v>171.70705452755902</v>
      </c>
      <c r="L120" s="30">
        <f t="shared" si="15"/>
        <v>35.895698291519409</v>
      </c>
      <c r="M120" s="30">
        <v>101</v>
      </c>
      <c r="N120" s="30">
        <f t="shared" si="13"/>
        <v>0.64459704661861972</v>
      </c>
      <c r="O120" s="6"/>
      <c r="Y120" s="2">
        <v>115</v>
      </c>
      <c r="Z120" s="2">
        <f t="shared" si="14"/>
        <v>2.0071286397934789</v>
      </c>
      <c r="AA120" s="2">
        <f t="shared" si="9"/>
        <v>78.87707919546682</v>
      </c>
      <c r="AB120" s="3">
        <f t="shared" si="10"/>
        <v>79.061020465875899</v>
      </c>
      <c r="AC120" s="15"/>
    </row>
    <row r="121" spans="5:29" ht="17.399999999999999" x14ac:dyDescent="0.3">
      <c r="E121" s="14">
        <v>999.89733899999999</v>
      </c>
      <c r="F121" s="14">
        <v>5.0311640000000004</v>
      </c>
      <c r="G121" s="14">
        <v>52.503350000000012</v>
      </c>
      <c r="H121" s="14">
        <v>29.029929999999979</v>
      </c>
      <c r="J121" s="30">
        <f t="shared" si="11"/>
        <v>64.739570472440903</v>
      </c>
      <c r="K121" s="30">
        <f t="shared" si="12"/>
        <v>169.29370952755903</v>
      </c>
      <c r="L121" s="30">
        <f t="shared" si="15"/>
        <v>35.953757226074451</v>
      </c>
      <c r="M121" s="30">
        <v>101</v>
      </c>
      <c r="N121" s="30">
        <f t="shared" si="13"/>
        <v>0.64402220568243118</v>
      </c>
      <c r="O121" s="6"/>
      <c r="Y121" s="2">
        <v>116</v>
      </c>
      <c r="Z121" s="2">
        <f t="shared" si="14"/>
        <v>2.0245819323134224</v>
      </c>
      <c r="AA121" s="2">
        <f t="shared" si="9"/>
        <v>79.552096283384202</v>
      </c>
      <c r="AB121" s="3">
        <f t="shared" si="10"/>
        <v>79.734354318947283</v>
      </c>
      <c r="AC121" s="15"/>
    </row>
    <row r="122" spans="5:29" ht="17.399999999999999" x14ac:dyDescent="0.3">
      <c r="E122" s="14">
        <v>2500.0747070000002</v>
      </c>
      <c r="F122" s="14">
        <v>1.5299290000000001</v>
      </c>
      <c r="G122" s="14">
        <v>65.310017000000002</v>
      </c>
      <c r="H122" s="14">
        <v>43.979925999999978</v>
      </c>
      <c r="J122" s="30">
        <f t="shared" si="11"/>
        <v>77.546237472440893</v>
      </c>
      <c r="K122" s="30">
        <f t="shared" si="12"/>
        <v>180</v>
      </c>
      <c r="L122" s="30">
        <f t="shared" si="15"/>
        <v>47.824143919377335</v>
      </c>
      <c r="M122" s="30">
        <v>101</v>
      </c>
      <c r="N122" s="30">
        <f t="shared" si="13"/>
        <v>0.52649362456062043</v>
      </c>
      <c r="O122" s="6"/>
      <c r="Y122" s="2">
        <v>117</v>
      </c>
      <c r="Z122" s="2">
        <f t="shared" si="14"/>
        <v>2.0420352248333655</v>
      </c>
      <c r="AA122" s="2">
        <f t="shared" si="9"/>
        <v>80.217157849560024</v>
      </c>
      <c r="AB122" s="3">
        <f t="shared" si="10"/>
        <v>80.397675853741518</v>
      </c>
      <c r="AC122" s="15"/>
    </row>
    <row r="123" spans="5:29" ht="17.399999999999999" x14ac:dyDescent="0.3">
      <c r="E123" s="14">
        <v>2500.1909179999998</v>
      </c>
      <c r="F123" s="14">
        <v>2.0008880000000002</v>
      </c>
      <c r="G123" s="14">
        <v>62.886683000000005</v>
      </c>
      <c r="H123" s="14">
        <v>52.76660099999998</v>
      </c>
      <c r="J123" s="30">
        <f t="shared" si="11"/>
        <v>75.122903472440896</v>
      </c>
      <c r="K123" s="30">
        <f t="shared" si="12"/>
        <v>180</v>
      </c>
      <c r="L123" s="30">
        <f t="shared" si="15"/>
        <v>45.574806490181132</v>
      </c>
      <c r="M123" s="30">
        <v>101</v>
      </c>
      <c r="N123" s="30">
        <f t="shared" si="13"/>
        <v>0.54876429217642442</v>
      </c>
      <c r="O123" s="6"/>
      <c r="Y123" s="2">
        <v>118</v>
      </c>
      <c r="Z123" s="2">
        <f t="shared" si="14"/>
        <v>2.0594885173533086</v>
      </c>
      <c r="AA123" s="2">
        <f t="shared" si="9"/>
        <v>80.872183988749441</v>
      </c>
      <c r="AB123" s="3">
        <f t="shared" si="10"/>
        <v>81.050906116364956</v>
      </c>
      <c r="AC123" s="15"/>
    </row>
    <row r="124" spans="5:29" ht="17.399999999999999" x14ac:dyDescent="0.3">
      <c r="E124" s="14">
        <v>2500.0061040000001</v>
      </c>
      <c r="F124" s="14">
        <v>4.005172</v>
      </c>
      <c r="G124" s="14">
        <v>55.973343</v>
      </c>
      <c r="H124" s="14">
        <v>46.979955999999959</v>
      </c>
      <c r="J124" s="30">
        <f t="shared" si="11"/>
        <v>68.209563472440891</v>
      </c>
      <c r="K124" s="30">
        <f t="shared" si="12"/>
        <v>180</v>
      </c>
      <c r="L124" s="30">
        <f t="shared" si="15"/>
        <v>39.151861628983966</v>
      </c>
      <c r="M124" s="30">
        <v>101</v>
      </c>
      <c r="N124" s="30">
        <f t="shared" si="13"/>
        <v>0.61235780565362408</v>
      </c>
      <c r="O124" s="6"/>
      <c r="Y124" s="2">
        <v>119</v>
      </c>
      <c r="Z124" s="2">
        <f t="shared" si="14"/>
        <v>2.0769418098732522</v>
      </c>
      <c r="AA124" s="2">
        <f t="shared" si="9"/>
        <v>81.51710045069224</v>
      </c>
      <c r="AB124" s="3">
        <f t="shared" si="10"/>
        <v>81.693971824921761</v>
      </c>
      <c r="AC124" s="15"/>
    </row>
    <row r="125" spans="5:29" ht="17.399999999999999" x14ac:dyDescent="0.3">
      <c r="E125" s="14">
        <v>2750.2392580000001</v>
      </c>
      <c r="F125" s="14">
        <v>2.0727730000000002</v>
      </c>
      <c r="G125" s="14">
        <v>62.986684000000011</v>
      </c>
      <c r="H125" s="14">
        <v>52.873265000000004</v>
      </c>
      <c r="J125" s="30">
        <f t="shared" si="11"/>
        <v>75.222904472440902</v>
      </c>
      <c r="K125" s="30">
        <f t="shared" si="12"/>
        <v>180</v>
      </c>
      <c r="L125" s="30">
        <f t="shared" si="15"/>
        <v>45.667748725284</v>
      </c>
      <c r="M125" s="30">
        <v>101</v>
      </c>
      <c r="N125" s="30">
        <f t="shared" si="13"/>
        <v>0.54784407202689112</v>
      </c>
      <c r="O125" s="6"/>
      <c r="Y125" s="2">
        <v>120</v>
      </c>
      <c r="Z125" s="2">
        <f t="shared" si="14"/>
        <v>2.0943951023931953</v>
      </c>
      <c r="AA125" s="2">
        <f t="shared" si="9"/>
        <v>82.151838472746903</v>
      </c>
      <c r="AB125" s="3">
        <f t="shared" si="10"/>
        <v>82.326805200558482</v>
      </c>
      <c r="AC125" s="15"/>
    </row>
    <row r="126" spans="5:29" ht="17.399999999999999" x14ac:dyDescent="0.3">
      <c r="E126" s="14">
        <v>2750.0886230000001</v>
      </c>
      <c r="F126" s="14">
        <v>2.553782</v>
      </c>
      <c r="G126" s="14">
        <v>61.98000900000001</v>
      </c>
      <c r="H126" s="14">
        <v>56.979955999999959</v>
      </c>
      <c r="J126" s="30">
        <f t="shared" si="11"/>
        <v>74.216229472440901</v>
      </c>
      <c r="K126" s="30">
        <f t="shared" si="12"/>
        <v>180</v>
      </c>
      <c r="L126" s="30">
        <f t="shared" si="15"/>
        <v>44.731837772694895</v>
      </c>
      <c r="M126" s="30">
        <v>101</v>
      </c>
      <c r="N126" s="30">
        <f t="shared" si="13"/>
        <v>0.55711051710203074</v>
      </c>
      <c r="O126" s="6"/>
      <c r="Y126" s="2">
        <v>121</v>
      </c>
      <c r="Z126" s="2">
        <f t="shared" si="14"/>
        <v>2.1118483949131388</v>
      </c>
      <c r="AA126" s="2">
        <f t="shared" si="9"/>
        <v>82.776334609550929</v>
      </c>
      <c r="AB126" s="3">
        <f t="shared" si="10"/>
        <v>82.949343795552977</v>
      </c>
      <c r="AC126" s="15"/>
    </row>
    <row r="127" spans="5:29" ht="17.399999999999999" x14ac:dyDescent="0.3">
      <c r="E127" s="14">
        <v>3000.2558589999999</v>
      </c>
      <c r="F127" s="14">
        <v>8.9545490000000001</v>
      </c>
      <c r="G127" s="14">
        <v>39.160009000000002</v>
      </c>
      <c r="H127" s="14">
        <v>1.0999259999999822</v>
      </c>
      <c r="J127" s="30">
        <f t="shared" si="11"/>
        <v>51.396229472440893</v>
      </c>
      <c r="K127" s="30">
        <f t="shared" si="12"/>
        <v>141.36370552755903</v>
      </c>
      <c r="L127" s="30">
        <f t="shared" si="15"/>
        <v>24.167528433459811</v>
      </c>
      <c r="M127" s="30">
        <v>101</v>
      </c>
      <c r="N127" s="30">
        <f t="shared" si="13"/>
        <v>0.76071754026277416</v>
      </c>
      <c r="O127" s="6"/>
      <c r="Y127" s="2">
        <v>122</v>
      </c>
      <c r="Z127" s="2">
        <f t="shared" si="14"/>
        <v>2.1293016874330819</v>
      </c>
      <c r="AA127" s="2">
        <f t="shared" si="9"/>
        <v>83.390530560166695</v>
      </c>
      <c r="AB127" s="3">
        <f t="shared" si="10"/>
        <v>83.561530318911849</v>
      </c>
      <c r="AC127" s="15"/>
    </row>
    <row r="128" spans="5:29" ht="17.399999999999999" x14ac:dyDescent="0.3">
      <c r="E128" s="14">
        <v>5999.9462890000004</v>
      </c>
      <c r="F128" s="14">
        <v>9.2300409999999999</v>
      </c>
      <c r="G128" s="14">
        <v>28.286679000000007</v>
      </c>
      <c r="H128" s="14">
        <v>17.666622999999959</v>
      </c>
      <c r="J128" s="30">
        <f t="shared" si="11"/>
        <v>40.522899472440898</v>
      </c>
      <c r="K128" s="30">
        <f t="shared" si="12"/>
        <v>157.93040252755901</v>
      </c>
      <c r="L128" s="30">
        <f t="shared" si="15"/>
        <v>15.649426511770168</v>
      </c>
      <c r="M128" s="30">
        <v>101</v>
      </c>
      <c r="N128" s="30">
        <f t="shared" si="13"/>
        <v>0.84505518305178051</v>
      </c>
      <c r="O128" s="6"/>
      <c r="Y128" s="2">
        <v>123</v>
      </c>
      <c r="Z128" s="2">
        <f t="shared" si="14"/>
        <v>2.1467549799530254</v>
      </c>
      <c r="AA128" s="2">
        <f t="shared" si="9"/>
        <v>83.994372993160695</v>
      </c>
      <c r="AB128" s="3">
        <f t="shared" si="10"/>
        <v>84.163312459929074</v>
      </c>
      <c r="AC128" s="15"/>
    </row>
    <row r="129" spans="5:29" ht="17.399999999999999" x14ac:dyDescent="0.3">
      <c r="E129" s="14">
        <v>1000.007996</v>
      </c>
      <c r="F129" s="14">
        <v>5.9671479999999999</v>
      </c>
      <c r="G129" s="14">
        <v>51.910017000000011</v>
      </c>
      <c r="H129" s="14">
        <v>28.826596999999992</v>
      </c>
      <c r="J129" s="30">
        <f t="shared" si="11"/>
        <v>64.146237472440902</v>
      </c>
      <c r="K129" s="30">
        <f t="shared" si="12"/>
        <v>169.09037652755904</v>
      </c>
      <c r="L129" s="30">
        <f t="shared" si="15"/>
        <v>35.410356631572284</v>
      </c>
      <c r="M129" s="30">
        <v>101</v>
      </c>
      <c r="N129" s="30">
        <f t="shared" si="13"/>
        <v>0.64940240958839324</v>
      </c>
      <c r="O129" s="6"/>
      <c r="Y129" s="2">
        <v>124</v>
      </c>
      <c r="Z129" s="2">
        <f t="shared" si="14"/>
        <v>2.1642082724729685</v>
      </c>
      <c r="AA129" s="2">
        <f t="shared" si="9"/>
        <v>84.587813370053325</v>
      </c>
      <c r="AB129" s="3">
        <f t="shared" si="10"/>
        <v>84.754642710146129</v>
      </c>
      <c r="AC129" s="15"/>
    </row>
    <row r="130" spans="5:29" ht="17.399999999999999" x14ac:dyDescent="0.3">
      <c r="E130" s="14">
        <v>1249.3469239999999</v>
      </c>
      <c r="F130" s="14">
        <v>6.2969169999999997</v>
      </c>
      <c r="G130" s="14">
        <v>57.756684000000007</v>
      </c>
      <c r="H130" s="14">
        <v>45.993281999999965</v>
      </c>
      <c r="J130" s="30">
        <f t="shared" si="11"/>
        <v>69.992904472440898</v>
      </c>
      <c r="K130" s="30">
        <f t="shared" si="12"/>
        <v>180</v>
      </c>
      <c r="L130" s="30">
        <f t="shared" si="15"/>
        <v>40.805251889091139</v>
      </c>
      <c r="M130" s="30">
        <v>101</v>
      </c>
      <c r="N130" s="30">
        <f t="shared" si="13"/>
        <v>0.59598760505850357</v>
      </c>
      <c r="O130" s="6"/>
      <c r="Y130" s="2">
        <v>125</v>
      </c>
      <c r="Z130" s="2">
        <f t="shared" si="14"/>
        <v>2.1816615649929116</v>
      </c>
      <c r="AA130" s="2">
        <f t="shared" si="9"/>
        <v>85.170807767561143</v>
      </c>
      <c r="AB130" s="3">
        <f t="shared" si="10"/>
        <v>85.335478184140371</v>
      </c>
      <c r="AC130" s="15"/>
    </row>
    <row r="131" spans="5:29" ht="17.399999999999999" x14ac:dyDescent="0.3">
      <c r="E131" s="14">
        <v>1500.0740969999999</v>
      </c>
      <c r="F131" s="14">
        <v>6.7040499999999996</v>
      </c>
      <c r="G131" s="14">
        <v>50.836683000000008</v>
      </c>
      <c r="H131" s="14">
        <v>35.526608999999951</v>
      </c>
      <c r="J131" s="30">
        <f t="shared" si="11"/>
        <v>63.072903472440899</v>
      </c>
      <c r="K131" s="30">
        <f t="shared" si="12"/>
        <v>175.790388527559</v>
      </c>
      <c r="L131" s="30">
        <f t="shared" si="15"/>
        <v>34.430513266922596</v>
      </c>
      <c r="M131" s="30">
        <v>101</v>
      </c>
      <c r="N131" s="30">
        <f t="shared" si="13"/>
        <v>0.65910382904037035</v>
      </c>
      <c r="O131" s="6"/>
      <c r="Y131" s="2">
        <v>126</v>
      </c>
      <c r="Z131" s="2">
        <f t="shared" si="14"/>
        <v>2.1991148575128552</v>
      </c>
      <c r="AA131" s="2">
        <f t="shared" si="9"/>
        <v>85.743316699040165</v>
      </c>
      <c r="AB131" s="3">
        <f t="shared" si="10"/>
        <v>85.905780439552998</v>
      </c>
      <c r="AC131" s="15"/>
    </row>
    <row r="132" spans="5:29" ht="17.399999999999999" x14ac:dyDescent="0.3">
      <c r="E132" s="14">
        <v>1750.134155</v>
      </c>
      <c r="F132" s="14">
        <v>7.9557630000000001</v>
      </c>
      <c r="G132" s="14">
        <v>48.980017000000004</v>
      </c>
      <c r="H132" s="14">
        <v>15.116591999999969</v>
      </c>
      <c r="J132" s="30">
        <f t="shared" si="11"/>
        <v>61.216237472440895</v>
      </c>
      <c r="K132" s="30">
        <f t="shared" si="12"/>
        <v>155.38037152755902</v>
      </c>
      <c r="L132" s="30">
        <f t="shared" si="15"/>
        <v>32.746469092339005</v>
      </c>
      <c r="M132" s="30">
        <v>101</v>
      </c>
      <c r="N132" s="30">
        <f t="shared" si="13"/>
        <v>0.67577753373921778</v>
      </c>
      <c r="O132" s="6"/>
      <c r="Y132" s="2">
        <v>127</v>
      </c>
      <c r="Z132" s="2">
        <f t="shared" si="14"/>
        <v>2.2165681500327987</v>
      </c>
      <c r="AA132" s="2">
        <f t="shared" si="9"/>
        <v>86.305304935523068</v>
      </c>
      <c r="AB132" s="3">
        <f t="shared" si="10"/>
        <v>86.465515296753821</v>
      </c>
      <c r="AC132" s="15"/>
    </row>
    <row r="133" spans="5:29" ht="17.399999999999999" x14ac:dyDescent="0.3">
      <c r="E133" s="14">
        <v>1998.9998780000001</v>
      </c>
      <c r="F133" s="14">
        <v>9.3196519999999996</v>
      </c>
      <c r="G133" s="14">
        <v>43.625617000000005</v>
      </c>
      <c r="H133" s="14">
        <v>2.9022169999999505</v>
      </c>
      <c r="J133" s="30">
        <f t="shared" si="11"/>
        <v>55.861837472440897</v>
      </c>
      <c r="K133" s="30">
        <f t="shared" si="12"/>
        <v>143.165996527559</v>
      </c>
      <c r="L133" s="30">
        <f t="shared" ref="L133:L150" si="16">$C$6*(SQRT((1+(1/$C$9))^2-($C$10/$C$9)^2)-COS(J133*PI()/180)-(1/$C$9)*SQRT(1-($C$9*SIN(J133*PI()/180)-$C$10)^2))</f>
        <v>27.988752849920207</v>
      </c>
      <c r="M133" s="30">
        <v>101</v>
      </c>
      <c r="N133" s="30">
        <f t="shared" si="13"/>
        <v>0.72288363514930487</v>
      </c>
      <c r="O133" s="6"/>
      <c r="Y133" s="2">
        <v>128</v>
      </c>
      <c r="Z133" s="2">
        <f t="shared" si="14"/>
        <v>2.2340214425527418</v>
      </c>
      <c r="AA133" s="2">
        <f t="shared" ref="AA133:AA196" si="17">$C$6*(SQRT((1+(1/$C$9))^2-($C$10/$C$9)^2)-COS(Z133)-(1/$C$9)*SQRT(1-($C$9*SIN(Z133)-$C$10)^2))</f>
        <v>86.856741326727672</v>
      </c>
      <c r="AB133" s="3">
        <f t="shared" ref="AB133:AB196" si="18">$C$6*((1-COS(Z133))+(1/$C$9)*(1-SQRT(1-$C$9^2*SIN(Z133)^2)))</f>
        <v>87.014652658521356</v>
      </c>
      <c r="AC133" s="15"/>
    </row>
    <row r="134" spans="5:29" ht="17.399999999999999" x14ac:dyDescent="0.3">
      <c r="E134" s="14">
        <v>2250.3940429999998</v>
      </c>
      <c r="F134" s="14">
        <v>9.6907329999999998</v>
      </c>
      <c r="G134" s="14">
        <v>30.990016000000011</v>
      </c>
      <c r="H134" s="14">
        <v>12.016621999999984</v>
      </c>
      <c r="J134" s="30">
        <f t="shared" ref="J134:J150" si="19">($R$6+G134)</f>
        <v>43.226236472440903</v>
      </c>
      <c r="K134" s="30">
        <f t="shared" ref="K134:K150" si="20">IF(180+$V$5+H134&gt;180,180,180+$V$5+H134)</f>
        <v>152.28040152755904</v>
      </c>
      <c r="L134" s="30">
        <f t="shared" si="16"/>
        <v>17.645172029901911</v>
      </c>
      <c r="M134" s="30">
        <v>101</v>
      </c>
      <c r="N134" s="30">
        <f t="shared" ref="N134:N150" si="21">1-(L134/M134)</f>
        <v>0.82529532643661474</v>
      </c>
      <c r="O134" s="6"/>
      <c r="Y134" s="2">
        <v>129</v>
      </c>
      <c r="Z134" s="2">
        <f t="shared" ref="Z134:Z197" si="22">Y134*PI()/180</f>
        <v>2.2514747350726849</v>
      </c>
      <c r="AA134" s="2">
        <f t="shared" si="17"/>
        <v>87.397598622396202</v>
      </c>
      <c r="AB134" s="3">
        <f t="shared" si="18"/>
        <v>87.553166330102428</v>
      </c>
      <c r="AC134" s="15"/>
    </row>
    <row r="135" spans="5:29" ht="17.399999999999999" x14ac:dyDescent="0.3">
      <c r="E135" s="14">
        <v>2499.1147460000002</v>
      </c>
      <c r="F135" s="14">
        <v>10.877969999999999</v>
      </c>
      <c r="G135" s="14">
        <v>2.9800170000000037</v>
      </c>
      <c r="H135" s="14">
        <v>24.379925999999955</v>
      </c>
      <c r="J135" s="30">
        <f t="shared" si="19"/>
        <v>15.216237472440895</v>
      </c>
      <c r="K135" s="30">
        <f t="shared" si="20"/>
        <v>164.64370552755901</v>
      </c>
      <c r="L135" s="30">
        <f t="shared" si="16"/>
        <v>2.311592483994791</v>
      </c>
      <c r="M135" s="30">
        <v>101</v>
      </c>
      <c r="N135" s="30">
        <f t="shared" si="21"/>
        <v>0.97711294570302187</v>
      </c>
      <c r="O135" s="6"/>
      <c r="Y135" s="2">
        <v>130</v>
      </c>
      <c r="Z135" s="2">
        <f t="shared" si="22"/>
        <v>2.2689280275926285</v>
      </c>
      <c r="AA135" s="2">
        <f t="shared" si="17"/>
        <v>87.927853294308335</v>
      </c>
      <c r="AB135" s="3">
        <f t="shared" si="18"/>
        <v>88.081033839995243</v>
      </c>
      <c r="AC135" s="15"/>
    </row>
    <row r="136" spans="5:29" ht="17.399999999999999" x14ac:dyDescent="0.3">
      <c r="E136" s="14">
        <v>2750.0246579999998</v>
      </c>
      <c r="F136" s="14">
        <v>11.775744</v>
      </c>
      <c r="G136" s="14">
        <v>2.9766840000000059</v>
      </c>
      <c r="H136" s="14">
        <v>26.979955999999959</v>
      </c>
      <c r="J136" s="30">
        <f t="shared" si="19"/>
        <v>15.212904472440897</v>
      </c>
      <c r="K136" s="30">
        <f t="shared" si="20"/>
        <v>167.24373552755901</v>
      </c>
      <c r="L136" s="30">
        <f t="shared" si="16"/>
        <v>2.3105788729940038</v>
      </c>
      <c r="M136" s="30">
        <v>101</v>
      </c>
      <c r="N136" s="30">
        <f t="shared" si="21"/>
        <v>0.97712298145550491</v>
      </c>
      <c r="O136" s="6"/>
      <c r="Y136" s="2">
        <v>131</v>
      </c>
      <c r="Z136" s="2">
        <f t="shared" si="22"/>
        <v>2.286381320112572</v>
      </c>
      <c r="AA136" s="2">
        <f t="shared" si="17"/>
        <v>88.447485359293822</v>
      </c>
      <c r="AB136" s="3">
        <f t="shared" si="18"/>
        <v>88.598236261784123</v>
      </c>
      <c r="AC136" s="15"/>
    </row>
    <row r="137" spans="5:29" ht="17.399999999999999" x14ac:dyDescent="0.3">
      <c r="E137" s="14">
        <v>3000.719971</v>
      </c>
      <c r="F137" s="14">
        <v>11.733487</v>
      </c>
      <c r="G137" s="14">
        <v>2.9700170000000128</v>
      </c>
      <c r="H137" s="14">
        <v>27.979955999999959</v>
      </c>
      <c r="J137" s="30">
        <f t="shared" si="19"/>
        <v>15.206237472440904</v>
      </c>
      <c r="K137" s="30">
        <f t="shared" si="20"/>
        <v>168.24373552755901</v>
      </c>
      <c r="L137" s="30">
        <f t="shared" si="16"/>
        <v>2.3085519941403843</v>
      </c>
      <c r="M137" s="30">
        <v>101</v>
      </c>
      <c r="N137" s="30">
        <f t="shared" si="21"/>
        <v>0.97714304956296649</v>
      </c>
      <c r="O137" s="6"/>
      <c r="Y137" s="2">
        <v>132</v>
      </c>
      <c r="Z137" s="2">
        <f t="shared" si="22"/>
        <v>2.3038346126325151</v>
      </c>
      <c r="AA137" s="2">
        <f t="shared" si="17"/>
        <v>88.956478203551129</v>
      </c>
      <c r="AB137" s="3">
        <f t="shared" si="18"/>
        <v>89.104758037334221</v>
      </c>
      <c r="AC137" s="15"/>
    </row>
    <row r="138" spans="5:29" ht="17.399999999999999" x14ac:dyDescent="0.3">
      <c r="E138" s="14">
        <v>3249.8156739999999</v>
      </c>
      <c r="F138" s="14">
        <v>11.666491000000001</v>
      </c>
      <c r="G138" s="14">
        <v>2.9733500000000106</v>
      </c>
      <c r="H138" s="14">
        <v>27.979955999999959</v>
      </c>
      <c r="J138" s="30">
        <f t="shared" si="19"/>
        <v>15.209570472440902</v>
      </c>
      <c r="K138" s="30">
        <f t="shared" si="20"/>
        <v>168.24373552755901</v>
      </c>
      <c r="L138" s="30">
        <f t="shared" si="16"/>
        <v>2.3095651736746348</v>
      </c>
      <c r="M138" s="30">
        <v>101</v>
      </c>
      <c r="N138" s="30">
        <f t="shared" si="21"/>
        <v>0.97713301808242936</v>
      </c>
      <c r="O138" s="6"/>
      <c r="Y138" s="2">
        <v>133</v>
      </c>
      <c r="Z138" s="2">
        <f t="shared" si="22"/>
        <v>2.3212879051524582</v>
      </c>
      <c r="AA138" s="2">
        <f t="shared" si="17"/>
        <v>89.454818408561977</v>
      </c>
      <c r="AB138" s="3">
        <f t="shared" si="18"/>
        <v>89.60058680163759</v>
      </c>
      <c r="AC138" s="15"/>
    </row>
    <row r="139" spans="5:29" ht="17.399999999999999" x14ac:dyDescent="0.3">
      <c r="E139" s="14">
        <v>3500.625732</v>
      </c>
      <c r="F139" s="14">
        <v>11.707922</v>
      </c>
      <c r="G139" s="14">
        <v>2.9700170000000128</v>
      </c>
      <c r="H139" s="14">
        <v>27.979955999999959</v>
      </c>
      <c r="J139" s="30">
        <f t="shared" si="19"/>
        <v>15.206237472440904</v>
      </c>
      <c r="K139" s="30">
        <f t="shared" si="20"/>
        <v>168.24373552755901</v>
      </c>
      <c r="L139" s="30">
        <f t="shared" si="16"/>
        <v>2.3085519941403843</v>
      </c>
      <c r="M139" s="30">
        <v>101</v>
      </c>
      <c r="N139" s="30">
        <f t="shared" si="21"/>
        <v>0.97714304956296649</v>
      </c>
      <c r="O139" s="6"/>
      <c r="Y139" s="2">
        <v>134</v>
      </c>
      <c r="Z139" s="2">
        <f t="shared" si="22"/>
        <v>2.3387411976724013</v>
      </c>
      <c r="AA139" s="2">
        <f t="shared" si="17"/>
        <v>89.942495578872268</v>
      </c>
      <c r="AB139" s="3">
        <f t="shared" si="18"/>
        <v>90.085713209581854</v>
      </c>
      <c r="AC139" s="15"/>
    </row>
    <row r="140" spans="5:29" ht="17.399999999999999" x14ac:dyDescent="0.3">
      <c r="E140" s="14">
        <v>3750.3134770000001</v>
      </c>
      <c r="F140" s="14">
        <v>12.000735000000001</v>
      </c>
      <c r="G140" s="14">
        <v>2.9800170000000037</v>
      </c>
      <c r="H140" s="14">
        <v>24.979925999999978</v>
      </c>
      <c r="J140" s="30">
        <f t="shared" si="19"/>
        <v>15.216237472440895</v>
      </c>
      <c r="K140" s="30">
        <f t="shared" si="20"/>
        <v>165.24370552755903</v>
      </c>
      <c r="L140" s="30">
        <f t="shared" si="16"/>
        <v>2.311592483994791</v>
      </c>
      <c r="M140" s="30">
        <v>101</v>
      </c>
      <c r="N140" s="30">
        <f t="shared" si="21"/>
        <v>0.97711294570302187</v>
      </c>
      <c r="O140" s="6"/>
      <c r="Y140" s="2">
        <v>135</v>
      </c>
      <c r="Z140" s="2">
        <f t="shared" si="22"/>
        <v>2.3561944901923448</v>
      </c>
      <c r="AA140" s="2">
        <f t="shared" si="17"/>
        <v>90.419502171992434</v>
      </c>
      <c r="AB140" s="3">
        <f t="shared" si="18"/>
        <v>90.56013076489613</v>
      </c>
      <c r="AC140" s="15"/>
    </row>
    <row r="141" spans="5:29" ht="17.399999999999999" x14ac:dyDescent="0.3">
      <c r="E141" s="14">
        <v>3998.7775879999999</v>
      </c>
      <c r="F141" s="14">
        <v>12.247750999999999</v>
      </c>
      <c r="G141" s="14">
        <v>2.9800170000000037</v>
      </c>
      <c r="H141" s="14">
        <v>20.003258999999957</v>
      </c>
      <c r="J141" s="30">
        <f t="shared" si="19"/>
        <v>15.216237472440895</v>
      </c>
      <c r="K141" s="30">
        <f t="shared" si="20"/>
        <v>160.26703852755901</v>
      </c>
      <c r="L141" s="30">
        <f t="shared" si="16"/>
        <v>2.311592483994791</v>
      </c>
      <c r="M141" s="30">
        <v>101</v>
      </c>
      <c r="N141" s="30">
        <f t="shared" si="21"/>
        <v>0.97711294570302187</v>
      </c>
      <c r="O141" s="6"/>
      <c r="Y141" s="2">
        <v>136</v>
      </c>
      <c r="Z141" s="2">
        <f t="shared" si="22"/>
        <v>2.3736477827122884</v>
      </c>
      <c r="AA141" s="2">
        <f t="shared" si="17"/>
        <v>90.885833330652133</v>
      </c>
      <c r="AB141" s="3">
        <f t="shared" si="18"/>
        <v>91.023835651509145</v>
      </c>
      <c r="AC141" s="15"/>
    </row>
    <row r="142" spans="5:29" ht="17.399999999999999" x14ac:dyDescent="0.3">
      <c r="E142" s="14">
        <v>4250.125</v>
      </c>
      <c r="F142" s="14">
        <v>12.603902</v>
      </c>
      <c r="G142" s="14">
        <v>5.5433419999999956</v>
      </c>
      <c r="H142" s="14">
        <v>19.966591999999991</v>
      </c>
      <c r="J142" s="30">
        <f t="shared" si="19"/>
        <v>17.779562472440887</v>
      </c>
      <c r="K142" s="30">
        <f t="shared" si="20"/>
        <v>160.23037152755904</v>
      </c>
      <c r="L142" s="30">
        <f t="shared" si="16"/>
        <v>3.1545522217055861</v>
      </c>
      <c r="M142" s="30">
        <v>101</v>
      </c>
      <c r="N142" s="30">
        <f t="shared" si="21"/>
        <v>0.96876680968608331</v>
      </c>
      <c r="O142" s="6"/>
      <c r="Y142" s="2">
        <v>137</v>
      </c>
      <c r="Z142" s="2">
        <f t="shared" si="22"/>
        <v>2.3911010752322315</v>
      </c>
      <c r="AA142" s="2">
        <f t="shared" si="17"/>
        <v>91.341486717626466</v>
      </c>
      <c r="AB142" s="3">
        <f t="shared" si="18"/>
        <v>91.476826567537231</v>
      </c>
      <c r="AC142" s="15"/>
    </row>
    <row r="143" spans="5:29" ht="17.399999999999999" x14ac:dyDescent="0.3">
      <c r="E143" s="14">
        <v>4250.1245120000003</v>
      </c>
      <c r="F143" s="14">
        <v>12.594723999999999</v>
      </c>
      <c r="G143" s="14">
        <v>5.633340000000004</v>
      </c>
      <c r="H143" s="14">
        <v>19.956592000000001</v>
      </c>
      <c r="J143" s="30">
        <f t="shared" si="19"/>
        <v>17.869560472440895</v>
      </c>
      <c r="K143" s="30">
        <f t="shared" si="20"/>
        <v>160.22037152755905</v>
      </c>
      <c r="L143" s="30">
        <f t="shared" si="16"/>
        <v>3.1864324148114402</v>
      </c>
      <c r="M143" s="30">
        <v>101</v>
      </c>
      <c r="N143" s="30">
        <f t="shared" si="21"/>
        <v>0.96845116420978772</v>
      </c>
      <c r="O143" s="6"/>
      <c r="Y143" s="2">
        <v>138</v>
      </c>
      <c r="Z143" s="2">
        <f t="shared" si="22"/>
        <v>2.4085543677521746</v>
      </c>
      <c r="AA143" s="2">
        <f t="shared" si="17"/>
        <v>91.786462353332766</v>
      </c>
      <c r="AB143" s="3">
        <f t="shared" si="18"/>
        <v>91.91910456210195</v>
      </c>
      <c r="AC143" s="15"/>
    </row>
    <row r="144" spans="5:29" ht="17.399999999999999" x14ac:dyDescent="0.3">
      <c r="E144" s="14">
        <v>4500.8027339999999</v>
      </c>
      <c r="F144" s="14">
        <v>12.808966</v>
      </c>
      <c r="G144" s="14">
        <v>7.9233499999999992</v>
      </c>
      <c r="H144" s="14">
        <v>20.006591999999955</v>
      </c>
      <c r="J144" s="30">
        <f t="shared" si="19"/>
        <v>20.15957047244089</v>
      </c>
      <c r="K144" s="30">
        <f t="shared" si="20"/>
        <v>160.27037152755901</v>
      </c>
      <c r="L144" s="30">
        <f t="shared" si="16"/>
        <v>4.048949767770214</v>
      </c>
      <c r="M144" s="30">
        <v>101</v>
      </c>
      <c r="N144" s="30">
        <f t="shared" si="21"/>
        <v>0.95991138843791868</v>
      </c>
      <c r="O144" s="6"/>
      <c r="Y144" s="2">
        <v>139</v>
      </c>
      <c r="Z144" s="2">
        <f t="shared" si="22"/>
        <v>2.4260076602721181</v>
      </c>
      <c r="AA144" s="2">
        <f t="shared" si="17"/>
        <v>92.220762456380839</v>
      </c>
      <c r="AB144" s="3">
        <f t="shared" si="18"/>
        <v>92.350672875159674</v>
      </c>
      <c r="AC144" s="15"/>
    </row>
    <row r="145" spans="5:29" ht="17.399999999999999" x14ac:dyDescent="0.3">
      <c r="E145" s="14">
        <v>4751.2661129999997</v>
      </c>
      <c r="F145" s="14">
        <v>12.573115</v>
      </c>
      <c r="G145" s="14">
        <v>10.406677000000002</v>
      </c>
      <c r="H145" s="14">
        <v>20.059925999999962</v>
      </c>
      <c r="J145" s="30">
        <f t="shared" si="19"/>
        <v>22.642897472440893</v>
      </c>
      <c r="K145" s="30">
        <f t="shared" si="20"/>
        <v>160.32370552755901</v>
      </c>
      <c r="L145" s="30">
        <f t="shared" si="16"/>
        <v>5.0940027231907292</v>
      </c>
      <c r="M145" s="30">
        <v>101</v>
      </c>
      <c r="N145" s="30">
        <f t="shared" si="21"/>
        <v>0.94956432947335911</v>
      </c>
      <c r="O145" s="6"/>
      <c r="Y145" s="2">
        <v>140</v>
      </c>
      <c r="Z145" s="2">
        <f t="shared" si="22"/>
        <v>2.4434609527920612</v>
      </c>
      <c r="AA145" s="2">
        <f t="shared" si="17"/>
        <v>92.644391287242428</v>
      </c>
      <c r="AB145" s="3">
        <f t="shared" si="18"/>
        <v>92.77153678050864</v>
      </c>
      <c r="AC145" s="15"/>
    </row>
    <row r="146" spans="5:29" ht="17.399999999999999" x14ac:dyDescent="0.3">
      <c r="E146" s="14">
        <v>5002.0991210000002</v>
      </c>
      <c r="F146" s="14">
        <v>12.496288</v>
      </c>
      <c r="G146" s="14">
        <v>12.976684000000006</v>
      </c>
      <c r="H146" s="14">
        <v>20.506591999999955</v>
      </c>
      <c r="J146" s="30">
        <f t="shared" si="19"/>
        <v>25.212904472440897</v>
      </c>
      <c r="K146" s="30">
        <f t="shared" si="20"/>
        <v>160.77037152755901</v>
      </c>
      <c r="L146" s="30">
        <f t="shared" si="16"/>
        <v>6.2923402574880178</v>
      </c>
      <c r="M146" s="30">
        <v>101</v>
      </c>
      <c r="N146" s="30">
        <f t="shared" si="21"/>
        <v>0.93769960141100972</v>
      </c>
      <c r="O146" s="6"/>
      <c r="Y146" s="2">
        <v>141</v>
      </c>
      <c r="Z146" s="2">
        <f t="shared" si="22"/>
        <v>2.4609142453120043</v>
      </c>
      <c r="AA146" s="2">
        <f t="shared" si="17"/>
        <v>93.057354995189172</v>
      </c>
      <c r="AB146" s="3">
        <f t="shared" si="18"/>
        <v>93.181703432122632</v>
      </c>
      <c r="AC146" s="15"/>
    </row>
    <row r="147" spans="5:29" ht="17.399999999999999" x14ac:dyDescent="0.3">
      <c r="E147" s="14">
        <v>5250.0668949999999</v>
      </c>
      <c r="F147" s="14">
        <v>12.135401999999999</v>
      </c>
      <c r="G147" s="14">
        <v>16.076671000000005</v>
      </c>
      <c r="H147" s="14">
        <v>21.023259999999993</v>
      </c>
      <c r="J147" s="30">
        <f t="shared" si="19"/>
        <v>28.312891472440896</v>
      </c>
      <c r="K147" s="30">
        <f t="shared" si="20"/>
        <v>161.28703952755905</v>
      </c>
      <c r="L147" s="30">
        <f t="shared" si="16"/>
        <v>7.8902110081264833</v>
      </c>
      <c r="M147" s="30">
        <v>101</v>
      </c>
      <c r="N147" s="30">
        <f t="shared" si="21"/>
        <v>0.92187909892944075</v>
      </c>
      <c r="O147" s="6"/>
      <c r="Y147" s="2">
        <v>142</v>
      </c>
      <c r="Z147" s="2">
        <f t="shared" si="22"/>
        <v>2.4783675378319479</v>
      </c>
      <c r="AA147" s="2">
        <f t="shared" si="17"/>
        <v>93.459661468633001</v>
      </c>
      <c r="AB147" s="3">
        <f t="shared" si="18"/>
        <v>93.581181713944702</v>
      </c>
      <c r="AC147" s="15"/>
    </row>
    <row r="148" spans="5:29" ht="17.399999999999999" x14ac:dyDescent="0.3">
      <c r="E148" s="14">
        <v>5500.0991210000002</v>
      </c>
      <c r="F148" s="14">
        <v>11.988865000000001</v>
      </c>
      <c r="G148" s="14">
        <v>23.746679999999998</v>
      </c>
      <c r="H148" s="14">
        <v>23.979925999999978</v>
      </c>
      <c r="J148" s="30">
        <f t="shared" si="19"/>
        <v>35.982900472440889</v>
      </c>
      <c r="K148" s="30">
        <f t="shared" si="20"/>
        <v>164.24370552755903</v>
      </c>
      <c r="L148" s="30">
        <f t="shared" si="16"/>
        <v>12.510334699224352</v>
      </c>
      <c r="M148" s="30">
        <v>101</v>
      </c>
      <c r="N148" s="30">
        <f t="shared" si="21"/>
        <v>0.8761353000076797</v>
      </c>
      <c r="O148" s="6"/>
      <c r="Y148" s="2">
        <v>143</v>
      </c>
      <c r="Z148" s="2">
        <f t="shared" si="22"/>
        <v>2.4958208303518914</v>
      </c>
      <c r="AA148" s="2">
        <f t="shared" si="17"/>
        <v>93.851320188988169</v>
      </c>
      <c r="AB148" s="3">
        <f t="shared" si="18"/>
        <v>93.96998209325848</v>
      </c>
      <c r="AC148" s="15"/>
    </row>
    <row r="149" spans="5:29" ht="17.399999999999999" x14ac:dyDescent="0.3">
      <c r="E149" s="14">
        <v>5750.0117190000001</v>
      </c>
      <c r="F149" s="14">
        <v>11.601995000000001</v>
      </c>
      <c r="G149" s="14">
        <v>26.980017000000004</v>
      </c>
      <c r="H149" s="14">
        <v>25.236591999999973</v>
      </c>
      <c r="J149" s="30">
        <f t="shared" si="19"/>
        <v>39.216237472440895</v>
      </c>
      <c r="K149" s="30">
        <f t="shared" si="20"/>
        <v>165.50037152755903</v>
      </c>
      <c r="L149" s="30">
        <f t="shared" si="16"/>
        <v>14.717660593450303</v>
      </c>
      <c r="M149" s="30">
        <v>101</v>
      </c>
      <c r="N149" s="30">
        <f t="shared" si="21"/>
        <v>0.85428058818366037</v>
      </c>
      <c r="O149" s="6"/>
      <c r="Y149" s="2">
        <v>144</v>
      </c>
      <c r="Z149" s="2">
        <f t="shared" si="22"/>
        <v>2.5132741228718345</v>
      </c>
      <c r="AA149" s="2">
        <f t="shared" si="17"/>
        <v>94.232342088158433</v>
      </c>
      <c r="AB149" s="3">
        <f t="shared" si="18"/>
        <v>94.348116477741371</v>
      </c>
      <c r="AC149" s="15"/>
    </row>
    <row r="150" spans="5:29" ht="17.399999999999999" x14ac:dyDescent="0.3">
      <c r="E150" s="14">
        <v>6000.4067379999997</v>
      </c>
      <c r="F150" s="14">
        <v>11.222389</v>
      </c>
      <c r="G150" s="14">
        <v>27.350014000000016</v>
      </c>
      <c r="H150" s="14">
        <v>25.443258999999955</v>
      </c>
      <c r="J150" s="30">
        <f t="shared" si="19"/>
        <v>39.586234472440907</v>
      </c>
      <c r="K150" s="30">
        <f t="shared" si="20"/>
        <v>165.70703852755901</v>
      </c>
      <c r="L150" s="30">
        <f t="shared" si="16"/>
        <v>14.979251736089761</v>
      </c>
      <c r="M150" s="30">
        <v>101</v>
      </c>
      <c r="N150" s="30">
        <f t="shared" si="21"/>
        <v>0.8516905768703984</v>
      </c>
      <c r="O150" s="6"/>
      <c r="Y150" s="2">
        <v>145</v>
      </c>
      <c r="Z150" s="2">
        <f t="shared" si="22"/>
        <v>2.5307274153917776</v>
      </c>
      <c r="AA150" s="2">
        <f t="shared" si="17"/>
        <v>94.60273940974119</v>
      </c>
      <c r="AB150" s="3">
        <f t="shared" si="18"/>
        <v>94.71559807628816</v>
      </c>
      <c r="AC150" s="15"/>
    </row>
    <row r="151" spans="5:29" ht="17.399999999999999" x14ac:dyDescent="0.3">
      <c r="Y151" s="2">
        <v>146</v>
      </c>
      <c r="Z151" s="2">
        <f t="shared" si="22"/>
        <v>2.5481807079117211</v>
      </c>
      <c r="AA151" s="2">
        <f t="shared" si="17"/>
        <v>94.962525574024781</v>
      </c>
      <c r="AB151" s="3">
        <f t="shared" si="18"/>
        <v>95.072441263682521</v>
      </c>
    </row>
    <row r="152" spans="5:29" ht="17.399999999999999" x14ac:dyDescent="0.3">
      <c r="Y152" s="2">
        <v>147</v>
      </c>
      <c r="Z152" s="2">
        <f t="shared" si="22"/>
        <v>2.5656340004316647</v>
      </c>
      <c r="AA152" s="2">
        <f t="shared" si="17"/>
        <v>95.311715046845066</v>
      </c>
      <c r="AB152" s="3">
        <f t="shared" si="18"/>
        <v>95.418661449179055</v>
      </c>
    </row>
    <row r="153" spans="5:29" ht="17.399999999999999" x14ac:dyDescent="0.3">
      <c r="Y153" s="2">
        <v>148</v>
      </c>
      <c r="Z153" s="2">
        <f t="shared" si="22"/>
        <v>2.5830872929516078</v>
      </c>
      <c r="AA153" s="2">
        <f t="shared" si="17"/>
        <v>95.650323212353982</v>
      </c>
      <c r="AB153" s="3">
        <f t="shared" si="18"/>
        <v>95.754274949048792</v>
      </c>
    </row>
    <row r="154" spans="5:29" ht="17.399999999999999" x14ac:dyDescent="0.3">
      <c r="Y154" s="2">
        <v>149</v>
      </c>
      <c r="Z154" s="2">
        <f t="shared" si="22"/>
        <v>2.6005405854715509</v>
      </c>
      <c r="AA154" s="2">
        <f t="shared" si="17"/>
        <v>95.978366249743047</v>
      </c>
      <c r="AB154" s="3">
        <f t="shared" si="18"/>
        <v>96.079298863128869</v>
      </c>
    </row>
    <row r="155" spans="5:29" ht="17.399999999999999" x14ac:dyDescent="0.3">
      <c r="Y155" s="2">
        <v>150</v>
      </c>
      <c r="Z155" s="2">
        <f t="shared" si="22"/>
        <v>2.6179938779914944</v>
      </c>
      <c r="AA155" s="2">
        <f t="shared" si="17"/>
        <v>96.295861013953797</v>
      </c>
      <c r="AB155" s="3">
        <f t="shared" si="18"/>
        <v>96.393750955407043</v>
      </c>
    </row>
    <row r="156" spans="5:29" ht="17.399999999999999" x14ac:dyDescent="0.3">
      <c r="Y156" s="2">
        <v>151</v>
      </c>
      <c r="Z156" s="2">
        <f t="shared" si="22"/>
        <v>2.6354471705114375</v>
      </c>
      <c r="AA156" s="2">
        <f t="shared" si="17"/>
        <v>96.602824920397865</v>
      </c>
      <c r="AB156" s="3">
        <f t="shared" si="18"/>
        <v>96.697649538662233</v>
      </c>
    </row>
    <row r="157" spans="5:29" ht="17.399999999999999" x14ac:dyDescent="0.3">
      <c r="Y157" s="2">
        <v>152</v>
      </c>
      <c r="Z157" s="2">
        <f t="shared" si="22"/>
        <v>2.6529004630313806</v>
      </c>
      <c r="AA157" s="2">
        <f t="shared" si="17"/>
        <v>96.899275833700685</v>
      </c>
      <c r="AB157" s="3">
        <f t="shared" si="18"/>
        <v>96.991013363173948</v>
      </c>
    </row>
    <row r="158" spans="5:29" ht="17.399999999999999" x14ac:dyDescent="0.3">
      <c r="Y158" s="2">
        <v>153</v>
      </c>
      <c r="Z158" s="2">
        <f t="shared" si="22"/>
        <v>2.6703537555513241</v>
      </c>
      <c r="AA158" s="2">
        <f t="shared" si="17"/>
        <v>97.18523196047542</v>
      </c>
      <c r="AB158" s="3">
        <f t="shared" si="18"/>
        <v>97.273861509504115</v>
      </c>
    </row>
    <row r="159" spans="5:29" ht="17.399999999999999" x14ac:dyDescent="0.3">
      <c r="Y159" s="2">
        <v>154</v>
      </c>
      <c r="Z159" s="2">
        <f t="shared" si="22"/>
        <v>2.6878070480712677</v>
      </c>
      <c r="AA159" s="2">
        <f t="shared" si="17"/>
        <v>97.460711746124673</v>
      </c>
      <c r="AB159" s="3">
        <f t="shared" si="18"/>
        <v>97.546213285349054</v>
      </c>
    </row>
    <row r="160" spans="5:29" ht="17.399999999999999" x14ac:dyDescent="0.3">
      <c r="Y160" s="2">
        <v>155</v>
      </c>
      <c r="Z160" s="2">
        <f t="shared" si="22"/>
        <v>2.7052603405912108</v>
      </c>
      <c r="AA160" s="2">
        <f t="shared" si="17"/>
        <v>97.725733775663102</v>
      </c>
      <c r="AB160" s="3">
        <f t="shared" si="18"/>
        <v>97.808088126451622</v>
      </c>
    </row>
    <row r="161" spans="25:28" ht="17.399999999999999" x14ac:dyDescent="0.3">
      <c r="Y161" s="2">
        <v>156</v>
      </c>
      <c r="Z161" s="2">
        <f t="shared" si="22"/>
        <v>2.7227136331111539</v>
      </c>
      <c r="AA161" s="2">
        <f t="shared" si="17"/>
        <v>97.980316678546288</v>
      </c>
      <c r="AB161" s="3">
        <f t="shared" si="18"/>
        <v>98.059505501557894</v>
      </c>
    </row>
    <row r="162" spans="25:28" ht="17.399999999999999" x14ac:dyDescent="0.3">
      <c r="Y162" s="2">
        <v>157</v>
      </c>
      <c r="Z162" s="2">
        <f t="shared" si="22"/>
        <v>2.740166925631097</v>
      </c>
      <c r="AA162" s="2">
        <f t="shared" si="17"/>
        <v>98.22447903748737</v>
      </c>
      <c r="AB162" s="3">
        <f t="shared" si="18"/>
        <v>98.300484821397873</v>
      </c>
    </row>
    <row r="163" spans="25:28" ht="17.399999999999999" x14ac:dyDescent="0.3">
      <c r="Y163" s="2">
        <v>158</v>
      </c>
      <c r="Z163" s="2">
        <f t="shared" si="22"/>
        <v>2.7576202181510405</v>
      </c>
      <c r="AA163" s="2">
        <f t="shared" si="17"/>
        <v>98.458239301236816</v>
      </c>
      <c r="AB163" s="3">
        <f t="shared" si="18"/>
        <v>98.531045351664375</v>
      </c>
    </row>
    <row r="164" spans="25:28" ht="17.399999999999999" x14ac:dyDescent="0.3">
      <c r="Y164" s="2">
        <v>159</v>
      </c>
      <c r="Z164" s="2">
        <f t="shared" si="22"/>
        <v>2.7750735106709841</v>
      </c>
      <c r="AA164" s="2">
        <f t="shared" si="17"/>
        <v>98.681615701298938</v>
      </c>
      <c r="AB164" s="3">
        <f t="shared" si="18"/>
        <v>98.751206129960849</v>
      </c>
    </row>
    <row r="165" spans="25:28" ht="17.399999999999999" x14ac:dyDescent="0.3">
      <c r="Y165" s="2">
        <v>160</v>
      </c>
      <c r="Z165" s="2">
        <f t="shared" si="22"/>
        <v>2.7925268031909272</v>
      </c>
      <c r="AA165" s="2">
        <f t="shared" si="17"/>
        <v>98.894626172552435</v>
      </c>
      <c r="AB165" s="3">
        <f t="shared" si="18"/>
        <v>98.960985886685563</v>
      </c>
    </row>
    <row r="166" spans="25:28" ht="17.399999999999999" x14ac:dyDescent="0.3">
      <c r="Y166" s="2">
        <v>161</v>
      </c>
      <c r="Z166" s="2">
        <f t="shared" si="22"/>
        <v>2.8099800957108703</v>
      </c>
      <c r="AA166" s="2">
        <f t="shared" si="17"/>
        <v>99.097288277742607</v>
      </c>
      <c r="AB166" s="3">
        <f t="shared" si="18"/>
        <v>99.160402969816104</v>
      </c>
    </row>
    <row r="167" spans="25:28" ht="17.399999999999999" x14ac:dyDescent="0.3">
      <c r="Y167" s="2">
        <v>162</v>
      </c>
      <c r="Z167" s="2">
        <f t="shared" si="22"/>
        <v>2.8274333882308138</v>
      </c>
      <c r="AA167" s="2">
        <f t="shared" si="17"/>
        <v>99.289619135807584</v>
      </c>
      <c r="AB167" s="3">
        <f t="shared" si="18"/>
        <v>99.349475273556919</v>
      </c>
    </row>
    <row r="168" spans="25:28" ht="17.399999999999999" x14ac:dyDescent="0.3">
      <c r="Y168" s="2">
        <v>163</v>
      </c>
      <c r="Z168" s="2">
        <f t="shared" si="22"/>
        <v>2.8448866807507569</v>
      </c>
      <c r="AA168" s="2">
        <f t="shared" si="17"/>
        <v>99.471635354001933</v>
      </c>
      <c r="AB168" s="3">
        <f t="shared" si="18"/>
        <v>99.528220170809917</v>
      </c>
    </row>
    <row r="169" spans="25:28" ht="17.399999999999999" x14ac:dyDescent="0.3">
      <c r="Y169" s="2">
        <v>164</v>
      </c>
      <c r="Z169" s="2">
        <f t="shared" si="22"/>
        <v>2.8623399732707</v>
      </c>
      <c r="AA169" s="2">
        <f t="shared" si="17"/>
        <v>99.643352963778</v>
      </c>
      <c r="AB169" s="3">
        <f t="shared" si="18"/>
        <v>99.696654449427854</v>
      </c>
    </row>
    <row r="170" spans="25:28" ht="17.399999999999999" x14ac:dyDescent="0.3">
      <c r="Y170" s="2">
        <v>165</v>
      </c>
      <c r="Z170" s="2">
        <f t="shared" si="22"/>
        <v>2.8797932657906435</v>
      </c>
      <c r="AA170" s="2">
        <f t="shared" si="17"/>
        <v>99.804787360385077</v>
      </c>
      <c r="AB170" s="3">
        <f t="shared" si="18"/>
        <v>99.854794252208904</v>
      </c>
    </row>
    <row r="171" spans="25:28" ht="17.399999999999999" x14ac:dyDescent="0.3">
      <c r="Y171" s="2">
        <v>166</v>
      </c>
      <c r="Z171" s="2">
        <f t="shared" si="22"/>
        <v>2.8972465583105871</v>
      </c>
      <c r="AA171" s="2">
        <f t="shared" si="17"/>
        <v>99.955953246146478</v>
      </c>
      <c r="AB171" s="3">
        <f t="shared" si="18"/>
        <v>100.00265502059082</v>
      </c>
    </row>
    <row r="172" spans="25:28" ht="17.399999999999999" x14ac:dyDescent="0.3">
      <c r="Y172" s="2">
        <v>167</v>
      </c>
      <c r="Z172" s="2">
        <f t="shared" si="22"/>
        <v>2.9146998508305306</v>
      </c>
      <c r="AA172" s="2">
        <f t="shared" si="17"/>
        <v>100.09686457737432</v>
      </c>
      <c r="AB172" s="3">
        <f t="shared" si="18"/>
        <v>100.1402514420034</v>
      </c>
    </row>
    <row r="173" spans="25:28" ht="17.399999999999999" x14ac:dyDescent="0.3">
      <c r="Y173" s="2">
        <v>168</v>
      </c>
      <c r="Z173" s="2">
        <f t="shared" si="22"/>
        <v>2.9321531433504737</v>
      </c>
      <c r="AA173" s="2">
        <f t="shared" si="17"/>
        <v>100.22753451488323</v>
      </c>
      <c r="AB173" s="3">
        <f t="shared" si="18"/>
        <v>100.267597400838</v>
      </c>
    </row>
    <row r="174" spans="25:28" ht="17.399999999999999" x14ac:dyDescent="0.3">
      <c r="Y174" s="2">
        <v>169</v>
      </c>
      <c r="Z174" s="2">
        <f t="shared" si="22"/>
        <v>2.9496064358704168</v>
      </c>
      <c r="AA174" s="2">
        <f t="shared" si="17"/>
        <v>100.34797537806351</v>
      </c>
      <c r="AB174" s="3">
        <f t="shared" si="18"/>
        <v>100.38470593299466</v>
      </c>
    </row>
    <row r="175" spans="25:28" ht="17.399999999999999" x14ac:dyDescent="0.3">
      <c r="Y175" s="2">
        <v>170</v>
      </c>
      <c r="Z175" s="2">
        <f t="shared" si="22"/>
        <v>2.9670597283903604</v>
      </c>
      <c r="AA175" s="2">
        <f t="shared" si="17"/>
        <v>100.45819860247731</v>
      </c>
      <c r="AB175" s="3">
        <f t="shared" si="18"/>
        <v>100.49158918396776</v>
      </c>
    </row>
    <row r="176" spans="25:28" ht="17.399999999999999" x14ac:dyDescent="0.3">
      <c r="Y176" s="2">
        <v>171</v>
      </c>
      <c r="Z176" s="2">
        <f t="shared" si="22"/>
        <v>2.9845130209103035</v>
      </c>
      <c r="AA176" s="2">
        <f t="shared" si="17"/>
        <v>100.55821470094152</v>
      </c>
      <c r="AB176" s="3">
        <f t="shared" si="18"/>
        <v>100.58825837043344</v>
      </c>
    </row>
    <row r="177" spans="25:28" ht="17.399999999999999" x14ac:dyDescent="0.3">
      <c r="Y177" s="2">
        <v>172</v>
      </c>
      <c r="Z177" s="2">
        <f t="shared" si="22"/>
        <v>3.0019663134302466</v>
      </c>
      <c r="AA177" s="2">
        <f t="shared" si="17"/>
        <v>100.64803322806452</v>
      </c>
      <c r="AB177" s="3">
        <f t="shared" si="18"/>
        <v>100.67472374530358</v>
      </c>
    </row>
    <row r="178" spans="25:28" ht="17.399999999999999" x14ac:dyDescent="0.3">
      <c r="Y178" s="2">
        <v>173</v>
      </c>
      <c r="Z178" s="2">
        <f t="shared" si="22"/>
        <v>3.0194196059501901</v>
      </c>
      <c r="AA178" s="2">
        <f t="shared" si="17"/>
        <v>100.72766274820357</v>
      </c>
      <c r="AB178" s="3">
        <f t="shared" si="18"/>
        <v>100.75099456621344</v>
      </c>
    </row>
    <row r="179" spans="25:28" ht="17.399999999999999" x14ac:dyDescent="0.3">
      <c r="Y179" s="2">
        <v>174</v>
      </c>
      <c r="Z179" s="2">
        <f t="shared" si="22"/>
        <v>3.0368728984701332</v>
      </c>
      <c r="AA179" s="2">
        <f t="shared" si="17"/>
        <v>100.79711080681551</v>
      </c>
      <c r="AB179" s="3">
        <f t="shared" si="18"/>
        <v>100.81707906741215</v>
      </c>
    </row>
    <row r="180" spans="25:28" ht="17.399999999999999" x14ac:dyDescent="0.3">
      <c r="Y180" s="2">
        <v>175</v>
      </c>
      <c r="Z180" s="2">
        <f t="shared" si="22"/>
        <v>3.0543261909900763</v>
      </c>
      <c r="AA180" s="2">
        <f t="shared" si="17"/>
        <v>100.85638390517225</v>
      </c>
      <c r="AB180" s="3">
        <f t="shared" si="18"/>
        <v>100.87298443502873</v>
      </c>
    </row>
    <row r="181" spans="25:28" ht="17.399999999999999" x14ac:dyDescent="0.3">
      <c r="Y181" s="2">
        <v>176</v>
      </c>
      <c r="Z181" s="2">
        <f t="shared" si="22"/>
        <v>3.0717794835100198</v>
      </c>
      <c r="AA181" s="2">
        <f t="shared" si="17"/>
        <v>100.90548747841908</v>
      </c>
      <c r="AB181" s="3">
        <f t="shared" si="18"/>
        <v>100.91871678568801</v>
      </c>
    </row>
    <row r="182" spans="25:28" ht="17.399999999999999" x14ac:dyDescent="0.3">
      <c r="Y182" s="2">
        <v>177</v>
      </c>
      <c r="Z182" s="2">
        <f t="shared" si="22"/>
        <v>3.0892327760299634</v>
      </c>
      <c r="AA182" s="2">
        <f t="shared" si="17"/>
        <v>100.94442587695275</v>
      </c>
      <c r="AB182" s="3">
        <f t="shared" si="18"/>
        <v>100.95428114845458</v>
      </c>
    </row>
    <row r="183" spans="25:28" ht="17.399999999999999" x14ac:dyDescent="0.3">
      <c r="Y183" s="2">
        <v>178</v>
      </c>
      <c r="Z183" s="2">
        <f t="shared" si="22"/>
        <v>3.1066860685499069</v>
      </c>
      <c r="AA183" s="2">
        <f t="shared" si="17"/>
        <v>100.97320235110389</v>
      </c>
      <c r="AB183" s="3">
        <f t="shared" si="18"/>
        <v>100.97968145008605</v>
      </c>
    </row>
    <row r="184" spans="25:28" ht="17.399999999999999" x14ac:dyDescent="0.3">
      <c r="Y184" s="2">
        <v>179</v>
      </c>
      <c r="Z184" s="2">
        <f t="shared" si="22"/>
        <v>3.12413936106985</v>
      </c>
      <c r="AA184" s="2">
        <f t="shared" si="17"/>
        <v>100.99181903910765</v>
      </c>
      <c r="AB184" s="3">
        <f t="shared" si="18"/>
        <v>100.99492050357964</v>
      </c>
    </row>
    <row r="185" spans="25:28" ht="17.399999999999999" x14ac:dyDescent="0.3">
      <c r="Y185" s="2">
        <v>180</v>
      </c>
      <c r="Z185" s="2">
        <f t="shared" si="22"/>
        <v>3.1415926535897931</v>
      </c>
      <c r="AA185" s="2">
        <f t="shared" si="17"/>
        <v>101.00027695835206</v>
      </c>
      <c r="AB185" s="3">
        <f t="shared" si="18"/>
        <v>101</v>
      </c>
    </row>
    <row r="186" spans="25:28" ht="17.399999999999999" x14ac:dyDescent="0.3">
      <c r="Y186" s="2">
        <v>181</v>
      </c>
      <c r="Z186" s="2">
        <f t="shared" si="22"/>
        <v>3.1590459461097362</v>
      </c>
      <c r="AA186" s="2">
        <f t="shared" si="17"/>
        <v>100.99857599989629</v>
      </c>
      <c r="AB186" s="3">
        <f t="shared" si="18"/>
        <v>100.99492050357964</v>
      </c>
    </row>
    <row r="187" spans="25:28" ht="17.399999999999999" x14ac:dyDescent="0.3">
      <c r="Y187" s="2">
        <v>182</v>
      </c>
      <c r="Z187" s="2">
        <f t="shared" si="22"/>
        <v>3.1764992386296798</v>
      </c>
      <c r="AA187" s="2">
        <f t="shared" si="17"/>
        <v>100.98671492625512</v>
      </c>
      <c r="AB187" s="3">
        <f t="shared" si="18"/>
        <v>100.97968145008605</v>
      </c>
    </row>
    <row r="188" spans="25:28" ht="17.399999999999999" x14ac:dyDescent="0.3">
      <c r="Y188" s="2">
        <v>183</v>
      </c>
      <c r="Z188" s="2">
        <f t="shared" si="22"/>
        <v>3.1939525311496229</v>
      </c>
      <c r="AA188" s="2">
        <f t="shared" si="17"/>
        <v>100.96469137244804</v>
      </c>
      <c r="AB188" s="3">
        <f t="shared" si="18"/>
        <v>100.95428114845458</v>
      </c>
    </row>
    <row r="189" spans="25:28" ht="17.399999999999999" x14ac:dyDescent="0.3">
      <c r="Y189" s="2">
        <v>184</v>
      </c>
      <c r="Z189" s="2">
        <f t="shared" si="22"/>
        <v>3.211405823669566</v>
      </c>
      <c r="AA189" s="2">
        <f t="shared" si="17"/>
        <v>100.93250185031694</v>
      </c>
      <c r="AB189" s="3">
        <f t="shared" si="18"/>
        <v>100.91871678568802</v>
      </c>
    </row>
    <row r="190" spans="25:28" ht="17.399999999999999" x14ac:dyDescent="0.3">
      <c r="Y190" s="2">
        <v>185</v>
      </c>
      <c r="Z190" s="2">
        <f t="shared" si="22"/>
        <v>3.2288591161895095</v>
      </c>
      <c r="AA190" s="2">
        <f t="shared" si="17"/>
        <v>100.89014175611807</v>
      </c>
      <c r="AB190" s="3">
        <f t="shared" si="18"/>
        <v>100.87298443502873</v>
      </c>
    </row>
    <row r="191" spans="25:28" ht="17.399999999999999" x14ac:dyDescent="0.3">
      <c r="Y191" s="2">
        <v>186</v>
      </c>
      <c r="Z191" s="2">
        <f t="shared" si="22"/>
        <v>3.2463124087094526</v>
      </c>
      <c r="AA191" s="2">
        <f t="shared" si="17"/>
        <v>100.83760538139859</v>
      </c>
      <c r="AB191" s="3">
        <f t="shared" si="18"/>
        <v>100.81707906741217</v>
      </c>
    </row>
    <row r="192" spans="25:28" ht="17.399999999999999" x14ac:dyDescent="0.3">
      <c r="Y192" s="2">
        <v>187</v>
      </c>
      <c r="Z192" s="2">
        <f t="shared" si="22"/>
        <v>3.2637657012293966</v>
      </c>
      <c r="AA192" s="2">
        <f t="shared" si="17"/>
        <v>100.77488592717116</v>
      </c>
      <c r="AB192" s="3">
        <f t="shared" si="18"/>
        <v>100.75099456621344</v>
      </c>
    </row>
    <row r="193" spans="25:28" ht="17.399999999999999" x14ac:dyDescent="0.3">
      <c r="Y193" s="2">
        <v>188</v>
      </c>
      <c r="Z193" s="2">
        <f t="shared" si="22"/>
        <v>3.2812189937493397</v>
      </c>
      <c r="AA193" s="2">
        <f t="shared" si="17"/>
        <v>100.70197552140333</v>
      </c>
      <c r="AB193" s="3">
        <f t="shared" si="18"/>
        <v>100.67472374530358</v>
      </c>
    </row>
    <row r="194" spans="25:28" ht="17.399999999999999" x14ac:dyDescent="0.3">
      <c r="Y194" s="2">
        <v>189</v>
      </c>
      <c r="Z194" s="2">
        <f t="shared" si="22"/>
        <v>3.2986722862692828</v>
      </c>
      <c r="AA194" s="2">
        <f t="shared" si="17"/>
        <v>100.61886523984171</v>
      </c>
      <c r="AB194" s="3">
        <f t="shared" si="18"/>
        <v>100.58825837043344</v>
      </c>
    </row>
    <row r="195" spans="25:28" ht="17.399999999999999" x14ac:dyDescent="0.3">
      <c r="Y195" s="2">
        <v>190</v>
      </c>
      <c r="Z195" s="2">
        <f t="shared" si="22"/>
        <v>3.3161255787892263</v>
      </c>
      <c r="AA195" s="2">
        <f t="shared" si="17"/>
        <v>100.52554513019452</v>
      </c>
      <c r="AB195" s="3">
        <f t="shared" si="18"/>
        <v>100.49158918396776</v>
      </c>
    </row>
    <row r="196" spans="25:28" ht="17.399999999999999" x14ac:dyDescent="0.3">
      <c r="Y196" s="2">
        <v>191</v>
      </c>
      <c r="Z196" s="2">
        <f t="shared" si="22"/>
        <v>3.3335788713091694</v>
      </c>
      <c r="AA196" s="2">
        <f t="shared" si="17"/>
        <v>100.42200423969838</v>
      </c>
      <c r="AB196" s="3">
        <f t="shared" si="18"/>
        <v>100.38470593299466</v>
      </c>
    </row>
    <row r="197" spans="25:28" ht="17.399999999999999" x14ac:dyDescent="0.3">
      <c r="Y197" s="2">
        <v>192</v>
      </c>
      <c r="Z197" s="2">
        <f t="shared" si="22"/>
        <v>3.3510321638291125</v>
      </c>
      <c r="AA197" s="2">
        <f t="shared" ref="AA197:AA260" si="23">$C$6*(SQRT((1+(1/$C$9))^2-($C$10/$C$9)^2)-COS(Z197)-(1/$C$9)*SQRT(1-($C$9*SIN(Z197)-$C$10)^2))</f>
        <v>100.30823064609909</v>
      </c>
      <c r="AB197" s="3">
        <f t="shared" ref="AB197:AB260" si="24">$C$6*((1-COS(Z197))+(1/$C$9)*(1-SQRT(1-$C$9^2*SIN(Z197)^2)))</f>
        <v>100.267597400838</v>
      </c>
    </row>
    <row r="198" spans="25:28" ht="17.399999999999999" x14ac:dyDescent="0.3">
      <c r="Y198" s="2">
        <v>193</v>
      </c>
      <c r="Z198" s="2">
        <f t="shared" ref="Z198:Z261" si="25">Y198*PI()/180</f>
        <v>3.3684854563490561</v>
      </c>
      <c r="AA198" s="2">
        <f t="shared" si="23"/>
        <v>100.18421149207741</v>
      </c>
      <c r="AB198" s="3">
        <f t="shared" si="24"/>
        <v>100.1402514420034</v>
      </c>
    </row>
    <row r="199" spans="25:28" ht="17.399999999999999" x14ac:dyDescent="0.3">
      <c r="Y199" s="2">
        <v>194</v>
      </c>
      <c r="Z199" s="2">
        <f t="shared" si="25"/>
        <v>3.3859387488689991</v>
      </c>
      <c r="AA199" s="2">
        <f t="shared" si="23"/>
        <v>100.04993302315488</v>
      </c>
      <c r="AB199" s="3">
        <f t="shared" si="24"/>
        <v>100.00265502059082</v>
      </c>
    </row>
    <row r="200" spans="25:28" ht="17.399999999999999" x14ac:dyDescent="0.3">
      <c r="Y200" s="2">
        <v>195</v>
      </c>
      <c r="Z200" s="2">
        <f t="shared" si="25"/>
        <v>3.4033920413889422</v>
      </c>
      <c r="AA200" s="2">
        <f t="shared" si="23"/>
        <v>99.905380629115797</v>
      </c>
      <c r="AB200" s="3">
        <f t="shared" si="24"/>
        <v>99.854794252208919</v>
      </c>
    </row>
    <row r="201" spans="25:28" ht="17.399999999999999" x14ac:dyDescent="0.3">
      <c r="Y201" s="2">
        <v>196</v>
      </c>
      <c r="Z201" s="2">
        <f t="shared" si="25"/>
        <v>3.4208453339088858</v>
      </c>
      <c r="AA201" s="2">
        <f t="shared" si="23"/>
        <v>99.750538888983598</v>
      </c>
      <c r="AB201" s="3">
        <f t="shared" si="24"/>
        <v>99.696654449427868</v>
      </c>
    </row>
    <row r="202" spans="25:28" ht="17.399999999999999" x14ac:dyDescent="0.3">
      <c r="Y202" s="2">
        <v>197</v>
      </c>
      <c r="Z202" s="2">
        <f t="shared" si="25"/>
        <v>3.4382986264288289</v>
      </c>
      <c r="AA202" s="2">
        <f t="shared" si="23"/>
        <v>99.585391619592045</v>
      </c>
      <c r="AB202" s="3">
        <f t="shared" si="24"/>
        <v>99.528220170809917</v>
      </c>
    </row>
    <row r="203" spans="25:28" ht="17.399999999999999" x14ac:dyDescent="0.3">
      <c r="Y203" s="2">
        <v>198</v>
      </c>
      <c r="Z203" s="2">
        <f t="shared" si="25"/>
        <v>3.4557519189487729</v>
      </c>
      <c r="AA203" s="2">
        <f t="shared" si="23"/>
        <v>99.409921927792283</v>
      </c>
      <c r="AB203" s="3">
        <f t="shared" si="24"/>
        <v>99.349475273556919</v>
      </c>
    </row>
    <row r="204" spans="25:28" ht="17.399999999999999" x14ac:dyDescent="0.3">
      <c r="Y204" s="2">
        <v>199</v>
      </c>
      <c r="Z204" s="2">
        <f t="shared" si="25"/>
        <v>3.473205211468716</v>
      </c>
      <c r="AA204" s="2">
        <f t="shared" si="23"/>
        <v>99.224112266338381</v>
      </c>
      <c r="AB204" s="3">
        <f t="shared" si="24"/>
        <v>99.160402969816104</v>
      </c>
    </row>
    <row r="205" spans="25:28" ht="17.399999999999999" x14ac:dyDescent="0.3">
      <c r="Y205" s="2">
        <v>200</v>
      </c>
      <c r="Z205" s="2">
        <f t="shared" si="25"/>
        <v>3.4906585039886591</v>
      </c>
      <c r="AA205" s="2">
        <f t="shared" si="23"/>
        <v>99.027944493494161</v>
      </c>
      <c r="AB205" s="3">
        <f t="shared" si="24"/>
        <v>98.960985886685563</v>
      </c>
    </row>
    <row r="206" spans="25:28" ht="17.399999999999999" x14ac:dyDescent="0.3">
      <c r="Y206" s="2">
        <v>201</v>
      </c>
      <c r="Z206" s="2">
        <f t="shared" si="25"/>
        <v>3.5081117965086026</v>
      </c>
      <c r="AA206" s="2">
        <f t="shared" si="23"/>
        <v>98.821399936404148</v>
      </c>
      <c r="AB206" s="3">
        <f t="shared" si="24"/>
        <v>98.751206129960849</v>
      </c>
    </row>
    <row r="207" spans="25:28" ht="17.399999999999999" x14ac:dyDescent="0.3">
      <c r="Y207" s="2">
        <v>202</v>
      </c>
      <c r="Z207" s="2">
        <f t="shared" si="25"/>
        <v>3.5255650890285457</v>
      </c>
      <c r="AA207" s="2">
        <f t="shared" si="23"/>
        <v>98.604459458272771</v>
      </c>
      <c r="AB207" s="3">
        <f t="shared" si="24"/>
        <v>98.531045351664375</v>
      </c>
    </row>
    <row r="208" spans="25:28" ht="17.399999999999999" x14ac:dyDescent="0.3">
      <c r="Y208" s="2">
        <v>203</v>
      </c>
      <c r="Z208" s="2">
        <f t="shared" si="25"/>
        <v>3.5430183815484888</v>
      </c>
      <c r="AA208" s="2">
        <f t="shared" si="23"/>
        <v>98.377103529392514</v>
      </c>
      <c r="AB208" s="3">
        <f t="shared" si="24"/>
        <v>98.300484821397902</v>
      </c>
    </row>
    <row r="209" spans="25:28" ht="17.399999999999999" x14ac:dyDescent="0.3">
      <c r="Y209" s="2">
        <v>204</v>
      </c>
      <c r="Z209" s="2">
        <f t="shared" si="25"/>
        <v>3.5604716740684319</v>
      </c>
      <c r="AA209" s="2">
        <f t="shared" si="23"/>
        <v>98.139312302063146</v>
      </c>
      <c r="AB209" s="3">
        <f t="shared" si="24"/>
        <v>98.059505501557908</v>
      </c>
    </row>
    <row r="210" spans="25:28" ht="17.399999999999999" x14ac:dyDescent="0.3">
      <c r="Y210" s="2">
        <v>205</v>
      </c>
      <c r="Z210" s="2">
        <f t="shared" si="25"/>
        <v>3.5779249665883754</v>
      </c>
      <c r="AA210" s="2">
        <f t="shared" si="23"/>
        <v>97.891065689441376</v>
      </c>
      <c r="AB210" s="3">
        <f t="shared" si="24"/>
        <v>97.808088126451622</v>
      </c>
    </row>
    <row r="211" spans="25:28" ht="17.399999999999999" x14ac:dyDescent="0.3">
      <c r="Y211" s="2">
        <v>206</v>
      </c>
      <c r="Z211" s="2">
        <f t="shared" si="25"/>
        <v>3.5953782591083185</v>
      </c>
      <c r="AA211" s="2">
        <f t="shared" si="23"/>
        <v>97.632343448358</v>
      </c>
      <c r="AB211" s="3">
        <f t="shared" si="24"/>
        <v>97.546213285349069</v>
      </c>
    </row>
    <row r="212" spans="25:28" ht="17.399999999999999" x14ac:dyDescent="0.3">
      <c r="Y212" s="2">
        <v>207</v>
      </c>
      <c r="Z212" s="2">
        <f t="shared" si="25"/>
        <v>3.6128315516282616</v>
      </c>
      <c r="AA212" s="2">
        <f t="shared" si="23"/>
        <v>97.363125266137089</v>
      </c>
      <c r="AB212" s="3">
        <f t="shared" si="24"/>
        <v>97.27386150950413</v>
      </c>
    </row>
    <row r="213" spans="25:28" ht="17.399999999999999" x14ac:dyDescent="0.3">
      <c r="Y213" s="2">
        <v>208</v>
      </c>
      <c r="Z213" s="2">
        <f t="shared" si="25"/>
        <v>3.6302848441482056</v>
      </c>
      <c r="AA213" s="2">
        <f t="shared" si="23"/>
        <v>97.083390851448158</v>
      </c>
      <c r="AB213" s="3">
        <f t="shared" si="24"/>
        <v>96.991013363173963</v>
      </c>
    </row>
    <row r="214" spans="25:28" ht="17.399999999999999" x14ac:dyDescent="0.3">
      <c r="Y214" s="2">
        <v>209</v>
      </c>
      <c r="Z214" s="2">
        <f t="shared" si="25"/>
        <v>3.6477381366681487</v>
      </c>
      <c r="AA214" s="2">
        <f t="shared" si="23"/>
        <v>96.793120029219182</v>
      </c>
      <c r="AB214" s="3">
        <f t="shared" si="24"/>
        <v>96.697649538662247</v>
      </c>
    </row>
    <row r="215" spans="25:28" ht="17.399999999999999" x14ac:dyDescent="0.3">
      <c r="Y215" s="2">
        <v>210</v>
      </c>
      <c r="Z215" s="2">
        <f t="shared" si="25"/>
        <v>3.6651914291880923</v>
      </c>
      <c r="AA215" s="2">
        <f t="shared" si="23"/>
        <v>96.492292839632114</v>
      </c>
      <c r="AB215" s="3">
        <f t="shared" si="24"/>
        <v>96.393750955407029</v>
      </c>
    </row>
    <row r="216" spans="25:28" ht="17.399999999999999" x14ac:dyDescent="0.3">
      <c r="Y216" s="2">
        <v>211</v>
      </c>
      <c r="Z216" s="2">
        <f t="shared" si="25"/>
        <v>3.6826447217080354</v>
      </c>
      <c r="AA216" s="2">
        <f t="shared" si="23"/>
        <v>96.180889641219082</v>
      </c>
      <c r="AB216" s="3">
        <f t="shared" si="24"/>
        <v>96.079298863128869</v>
      </c>
    </row>
    <row r="217" spans="25:28" ht="17.399999999999999" x14ac:dyDescent="0.3">
      <c r="Y217" s="2">
        <v>212</v>
      </c>
      <c r="Z217" s="2">
        <f t="shared" si="25"/>
        <v>3.7000980142279785</v>
      </c>
      <c r="AA217" s="2">
        <f t="shared" si="23"/>
        <v>95.858891218069516</v>
      </c>
      <c r="AB217" s="3">
        <f t="shared" si="24"/>
        <v>95.754274949048806</v>
      </c>
    </row>
    <row r="218" spans="25:28" ht="17.399999999999999" x14ac:dyDescent="0.3">
      <c r="Y218" s="2">
        <v>213</v>
      </c>
      <c r="Z218" s="2">
        <f t="shared" si="25"/>
        <v>3.717551306747922</v>
      </c>
      <c r="AA218" s="2">
        <f t="shared" si="23"/>
        <v>95.526278891154448</v>
      </c>
      <c r="AB218" s="3">
        <f t="shared" si="24"/>
        <v>95.418661449179055</v>
      </c>
    </row>
    <row r="219" spans="25:28" ht="17.399999999999999" x14ac:dyDescent="0.3">
      <c r="Y219" s="2">
        <v>214</v>
      </c>
      <c r="Z219" s="2">
        <f t="shared" si="25"/>
        <v>3.7350045992678651</v>
      </c>
      <c r="AA219" s="2">
        <f t="shared" si="23"/>
        <v>95.183034633763953</v>
      </c>
      <c r="AB219" s="3">
        <f t="shared" si="24"/>
        <v>95.072441263682535</v>
      </c>
    </row>
    <row r="220" spans="25:28" ht="17.399999999999999" x14ac:dyDescent="0.3">
      <c r="Y220" s="2">
        <v>215</v>
      </c>
      <c r="Z220" s="2">
        <f t="shared" si="25"/>
        <v>3.7524578917878082</v>
      </c>
      <c r="AA220" s="2">
        <f t="shared" si="23"/>
        <v>94.829141191047512</v>
      </c>
      <c r="AB220" s="3">
        <f t="shared" si="24"/>
        <v>94.715598076288174</v>
      </c>
    </row>
    <row r="221" spans="25:28" ht="17.399999999999999" x14ac:dyDescent="0.3">
      <c r="Y221" s="2">
        <v>216</v>
      </c>
      <c r="Z221" s="2">
        <f t="shared" si="25"/>
        <v>3.7699111843077517</v>
      </c>
      <c r="AA221" s="2">
        <f t="shared" si="23"/>
        <v>94.464582203638031</v>
      </c>
      <c r="AB221" s="3">
        <f t="shared" si="24"/>
        <v>94.348116477741371</v>
      </c>
    </row>
    <row r="222" spans="25:28" ht="17.399999999999999" x14ac:dyDescent="0.3">
      <c r="Y222" s="2">
        <v>217</v>
      </c>
      <c r="Z222" s="2">
        <f t="shared" si="25"/>
        <v>3.7873644768276948</v>
      </c>
      <c r="AA222" s="2">
        <f t="shared" si="23"/>
        <v>94.089342335329533</v>
      </c>
      <c r="AB222" s="3">
        <f t="shared" si="24"/>
        <v>93.969982093258494</v>
      </c>
    </row>
    <row r="223" spans="25:28" ht="17.399999999999999" x14ac:dyDescent="0.3">
      <c r="Y223" s="2">
        <v>218</v>
      </c>
      <c r="Z223" s="2">
        <f t="shared" si="25"/>
        <v>3.8048177693476379</v>
      </c>
      <c r="AA223" s="2">
        <f t="shared" si="23"/>
        <v>93.703407404769777</v>
      </c>
      <c r="AB223" s="3">
        <f t="shared" si="24"/>
        <v>93.581181713944716</v>
      </c>
    </row>
    <row r="224" spans="25:28" ht="17.399999999999999" x14ac:dyDescent="0.3">
      <c r="Y224" s="2">
        <v>219</v>
      </c>
      <c r="Z224" s="2">
        <f t="shared" si="25"/>
        <v>3.8222710618675819</v>
      </c>
      <c r="AA224" s="2">
        <f t="shared" si="23"/>
        <v>93.306764521116776</v>
      </c>
      <c r="AB224" s="3">
        <f t="shared" si="24"/>
        <v>93.181703432122646</v>
      </c>
    </row>
    <row r="225" spans="25:28" ht="17.399999999999999" x14ac:dyDescent="0.3">
      <c r="Y225" s="2">
        <v>220</v>
      </c>
      <c r="Z225" s="2">
        <f t="shared" si="25"/>
        <v>3.839724354387525</v>
      </c>
      <c r="AA225" s="2">
        <f t="shared" si="23"/>
        <v>92.899402223596411</v>
      </c>
      <c r="AB225" s="3">
        <f t="shared" si="24"/>
        <v>92.77153678050864</v>
      </c>
    </row>
    <row r="226" spans="25:28" ht="17.399999999999999" x14ac:dyDescent="0.3">
      <c r="Y226" s="2">
        <v>221</v>
      </c>
      <c r="Z226" s="2">
        <f t="shared" si="25"/>
        <v>3.8571776469074686</v>
      </c>
      <c r="AA226" s="2">
        <f t="shared" si="23"/>
        <v>92.481310624886817</v>
      </c>
      <c r="AB226" s="3">
        <f t="shared" si="24"/>
        <v>92.350672875159688</v>
      </c>
    </row>
    <row r="227" spans="25:28" ht="17.399999999999999" x14ac:dyDescent="0.3">
      <c r="Y227" s="2">
        <v>222</v>
      </c>
      <c r="Z227" s="2">
        <f t="shared" si="25"/>
        <v>3.8746309394274117</v>
      </c>
      <c r="AA227" s="2">
        <f t="shared" si="23"/>
        <v>92.052481558240103</v>
      </c>
      <c r="AB227" s="3">
        <f t="shared" si="24"/>
        <v>91.919104562101964</v>
      </c>
    </row>
    <row r="228" spans="25:28" ht="17.399999999999999" x14ac:dyDescent="0.3">
      <c r="Y228" s="2">
        <v>223</v>
      </c>
      <c r="Z228" s="2">
        <f t="shared" si="25"/>
        <v>3.8920842319473548</v>
      </c>
      <c r="AA228" s="2">
        <f t="shared" si="23"/>
        <v>91.612908728239773</v>
      </c>
      <c r="AB228" s="3">
        <f t="shared" si="24"/>
        <v>91.476826567537245</v>
      </c>
    </row>
    <row r="229" spans="25:28" ht="17.399999999999999" x14ac:dyDescent="0.3">
      <c r="Y229" s="2">
        <v>224</v>
      </c>
      <c r="Z229" s="2">
        <f t="shared" si="25"/>
        <v>3.9095375244672983</v>
      </c>
      <c r="AA229" s="2">
        <f t="shared" si="23"/>
        <v>91.16258786507592</v>
      </c>
      <c r="AB229" s="3">
        <f t="shared" si="24"/>
        <v>91.023835651509145</v>
      </c>
    </row>
    <row r="230" spans="25:28" ht="17.399999999999999" x14ac:dyDescent="0.3">
      <c r="Y230" s="2">
        <v>225</v>
      </c>
      <c r="Z230" s="2">
        <f t="shared" si="25"/>
        <v>3.9269908169872414</v>
      </c>
      <c r="AA230" s="2">
        <f t="shared" si="23"/>
        <v>90.701516882205951</v>
      </c>
      <c r="AB230" s="3">
        <f t="shared" si="24"/>
        <v>90.560130764896144</v>
      </c>
    </row>
    <row r="231" spans="25:28" ht="17.399999999999999" x14ac:dyDescent="0.3">
      <c r="Y231" s="2">
        <v>226</v>
      </c>
      <c r="Z231" s="2">
        <f t="shared" si="25"/>
        <v>3.9444441095071845</v>
      </c>
      <c r="AA231" s="2">
        <f t="shared" si="23"/>
        <v>90.229696037252111</v>
      </c>
      <c r="AB231" s="3">
        <f t="shared" si="24"/>
        <v>90.085713209581897</v>
      </c>
    </row>
    <row r="232" spans="25:28" ht="17.399999999999999" x14ac:dyDescent="0.3">
      <c r="Y232" s="2">
        <v>227</v>
      </c>
      <c r="Z232" s="2">
        <f t="shared" si="25"/>
        <v>3.9618974020271276</v>
      </c>
      <c r="AA232" s="2">
        <f t="shared" si="23"/>
        <v>89.74712809597051</v>
      </c>
      <c r="AB232" s="3">
        <f t="shared" si="24"/>
        <v>89.600586801637633</v>
      </c>
    </row>
    <row r="233" spans="25:28" ht="17.399999999999999" x14ac:dyDescent="0.3">
      <c r="Y233" s="2">
        <v>228</v>
      </c>
      <c r="Z233" s="2">
        <f t="shared" si="25"/>
        <v>3.9793506945470711</v>
      </c>
      <c r="AA233" s="2">
        <f t="shared" si="23"/>
        <v>89.253818499108974</v>
      </c>
      <c r="AB233" s="3">
        <f t="shared" si="24"/>
        <v>89.104758037334236</v>
      </c>
    </row>
    <row r="234" spans="25:28" ht="17.399999999999999" x14ac:dyDescent="0.3">
      <c r="Y234" s="2">
        <v>229</v>
      </c>
      <c r="Z234" s="2">
        <f t="shared" si="25"/>
        <v>3.9968039870670142</v>
      </c>
      <c r="AA234" s="2">
        <f t="shared" si="23"/>
        <v>88.749775531955009</v>
      </c>
      <c r="AB234" s="3">
        <f t="shared" si="24"/>
        <v>88.598236261784137</v>
      </c>
    </row>
    <row r="235" spans="25:28" ht="17.399999999999999" x14ac:dyDescent="0.3">
      <c r="Y235" s="2">
        <v>230</v>
      </c>
      <c r="Z235" s="2">
        <f t="shared" si="25"/>
        <v>4.0142572795869578</v>
      </c>
      <c r="AA235" s="2">
        <f t="shared" si="23"/>
        <v>88.235010496354164</v>
      </c>
      <c r="AB235" s="3">
        <f t="shared" si="24"/>
        <v>88.081033839995257</v>
      </c>
    </row>
    <row r="236" spans="25:28" ht="17.399999999999999" x14ac:dyDescent="0.3">
      <c r="Y236" s="2">
        <v>231</v>
      </c>
      <c r="Z236" s="2">
        <f t="shared" si="25"/>
        <v>4.0317105721069018</v>
      </c>
      <c r="AA236" s="2">
        <f t="shared" si="23"/>
        <v>87.709537884964334</v>
      </c>
      <c r="AB236" s="3">
        <f t="shared" si="24"/>
        <v>87.553166330102428</v>
      </c>
    </row>
    <row r="237" spans="25:28" ht="17.399999999999999" x14ac:dyDescent="0.3">
      <c r="Y237" s="2">
        <v>232</v>
      </c>
      <c r="Z237" s="2">
        <f t="shared" si="25"/>
        <v>4.0491638646268449</v>
      </c>
      <c r="AA237" s="2">
        <f t="shared" si="23"/>
        <v>87.173375557490616</v>
      </c>
      <c r="AB237" s="3">
        <f t="shared" si="24"/>
        <v>87.014652658521356</v>
      </c>
    </row>
    <row r="238" spans="25:28" ht="17.399999999999999" x14ac:dyDescent="0.3">
      <c r="Y238" s="2">
        <v>233</v>
      </c>
      <c r="Z238" s="2">
        <f t="shared" si="25"/>
        <v>4.066617157146788</v>
      </c>
      <c r="AA238" s="2">
        <f t="shared" si="23"/>
        <v>86.626544918626905</v>
      </c>
      <c r="AB238" s="3">
        <f t="shared" si="24"/>
        <v>86.465515296753807</v>
      </c>
    </row>
    <row r="239" spans="25:28" ht="17.399999999999999" x14ac:dyDescent="0.3">
      <c r="Y239" s="2">
        <v>234</v>
      </c>
      <c r="Z239" s="2">
        <f t="shared" si="25"/>
        <v>4.0840704496667311</v>
      </c>
      <c r="AA239" s="2">
        <f t="shared" si="23"/>
        <v>86.0690710974132</v>
      </c>
      <c r="AB239" s="3">
        <f t="shared" si="24"/>
        <v>85.905780439553027</v>
      </c>
    </row>
    <row r="240" spans="25:28" ht="17.399999999999999" x14ac:dyDescent="0.3">
      <c r="Y240" s="2">
        <v>235</v>
      </c>
      <c r="Z240" s="2">
        <f t="shared" si="25"/>
        <v>4.1015237421866741</v>
      </c>
      <c r="AA240" s="2">
        <f t="shared" si="23"/>
        <v>85.500983127697197</v>
      </c>
      <c r="AB240" s="3">
        <f t="shared" si="24"/>
        <v>85.335478184140385</v>
      </c>
    </row>
    <row r="241" spans="25:28" ht="17.399999999999999" x14ac:dyDescent="0.3">
      <c r="Y241" s="2">
        <v>236</v>
      </c>
      <c r="Z241" s="2">
        <f t="shared" si="25"/>
        <v>4.1189770347066172</v>
      </c>
      <c r="AA241" s="2">
        <f t="shared" si="23"/>
        <v>84.922314129370747</v>
      </c>
      <c r="AB241" s="3">
        <f t="shared" si="24"/>
        <v>84.754642710146157</v>
      </c>
    </row>
    <row r="242" spans="25:28" ht="17.399999999999999" x14ac:dyDescent="0.3">
      <c r="Y242" s="2">
        <v>237</v>
      </c>
      <c r="Z242" s="2">
        <f t="shared" si="25"/>
        <v>4.1364303272265612</v>
      </c>
      <c r="AA242" s="2">
        <f t="shared" si="23"/>
        <v>84.333101490033897</v>
      </c>
      <c r="AB242" s="3">
        <f t="shared" si="24"/>
        <v>84.163312459929074</v>
      </c>
    </row>
    <row r="243" spans="25:28" ht="17.399999999999999" x14ac:dyDescent="0.3">
      <c r="Y243" s="2">
        <v>238</v>
      </c>
      <c r="Z243" s="2">
        <f t="shared" si="25"/>
        <v>4.1538836197465043</v>
      </c>
      <c r="AA243" s="2">
        <f t="shared" si="23"/>
        <v>83.733387046721361</v>
      </c>
      <c r="AB243" s="3">
        <f t="shared" si="24"/>
        <v>83.561530318911849</v>
      </c>
    </row>
    <row r="244" spans="25:28" ht="17.399999999999999" x14ac:dyDescent="0.3">
      <c r="Y244" s="2">
        <v>239</v>
      </c>
      <c r="Z244" s="2">
        <f t="shared" si="25"/>
        <v>4.1713369122664474</v>
      </c>
      <c r="AA244" s="2">
        <f t="shared" si="23"/>
        <v>83.123217267307865</v>
      </c>
      <c r="AB244" s="3">
        <f t="shared" si="24"/>
        <v>82.949343795552991</v>
      </c>
    </row>
    <row r="245" spans="25:28" ht="17.399999999999999" x14ac:dyDescent="0.3">
      <c r="Y245" s="2">
        <v>240</v>
      </c>
      <c r="Z245" s="2">
        <f t="shared" si="25"/>
        <v>4.1887902047863905</v>
      </c>
      <c r="AA245" s="2">
        <f t="shared" si="23"/>
        <v>82.502643431193249</v>
      </c>
      <c r="AB245" s="3">
        <f t="shared" si="24"/>
        <v>82.32680520055851</v>
      </c>
    </row>
    <row r="246" spans="25:28" ht="17.399999999999999" x14ac:dyDescent="0.3">
      <c r="Y246" s="2">
        <v>241</v>
      </c>
      <c r="Z246" s="2">
        <f t="shared" si="25"/>
        <v>4.2062434973063345</v>
      </c>
      <c r="AA246" s="2">
        <f t="shared" si="23"/>
        <v>81.871721808852385</v>
      </c>
      <c r="AB246" s="3">
        <f t="shared" si="24"/>
        <v>81.693971824921746</v>
      </c>
    </row>
    <row r="247" spans="25:28" ht="17.399999999999999" x14ac:dyDescent="0.3">
      <c r="Y247" s="2">
        <v>242</v>
      </c>
      <c r="Z247" s="2">
        <f t="shared" si="25"/>
        <v>4.2236967898262776</v>
      </c>
      <c r="AA247" s="2">
        <f t="shared" si="23"/>
        <v>81.230513839818144</v>
      </c>
      <c r="AB247" s="3">
        <f t="shared" si="24"/>
        <v>81.05090611636497</v>
      </c>
    </row>
    <row r="248" spans="25:28" ht="17.399999999999999" x14ac:dyDescent="0.3">
      <c r="Y248" s="2">
        <v>243</v>
      </c>
      <c r="Z248" s="2">
        <f t="shared" si="25"/>
        <v>4.2411500823462207</v>
      </c>
      <c r="AA248" s="2">
        <f t="shared" si="23"/>
        <v>80.579086308654425</v>
      </c>
      <c r="AB248" s="3">
        <f t="shared" si="24"/>
        <v>80.397675853741532</v>
      </c>
    </row>
    <row r="249" spans="25:28" ht="17.399999999999999" x14ac:dyDescent="0.3">
      <c r="Y249" s="2">
        <v>244</v>
      </c>
      <c r="Z249" s="2">
        <f t="shared" si="25"/>
        <v>4.2586033748661638</v>
      </c>
      <c r="AA249" s="2">
        <f t="shared" si="23"/>
        <v>79.917511518460813</v>
      </c>
      <c r="AB249" s="3">
        <f t="shared" si="24"/>
        <v>79.734354318947311</v>
      </c>
    </row>
    <row r="250" spans="25:28" ht="17.399999999999999" x14ac:dyDescent="0.3">
      <c r="Y250" s="2">
        <v>245</v>
      </c>
      <c r="Z250" s="2">
        <f t="shared" si="25"/>
        <v>4.2760566673861069</v>
      </c>
      <c r="AA250" s="2">
        <f t="shared" si="23"/>
        <v>79.245867461440469</v>
      </c>
      <c r="AB250" s="3">
        <f t="shared" si="24"/>
        <v>79.061020465875927</v>
      </c>
    </row>
    <row r="251" spans="25:28" ht="17.399999999999999" x14ac:dyDescent="0.3">
      <c r="Y251" s="2">
        <v>246</v>
      </c>
      <c r="Z251" s="2">
        <f t="shared" si="25"/>
        <v>4.2935099599060509</v>
      </c>
      <c r="AA251" s="2">
        <f t="shared" si="23"/>
        <v>78.564237986053172</v>
      </c>
      <c r="AB251" s="3">
        <f t="shared" si="24"/>
        <v>78.377759085945215</v>
      </c>
    </row>
    <row r="252" spans="25:28" ht="17.399999999999999" x14ac:dyDescent="0.3">
      <c r="Y252" s="2">
        <v>247</v>
      </c>
      <c r="Z252" s="2">
        <f t="shared" si="25"/>
        <v>4.310963252425994</v>
      </c>
      <c r="AA252" s="2">
        <f t="shared" si="23"/>
        <v>77.87271296026509</v>
      </c>
      <c r="AB252" s="3">
        <f t="shared" si="24"/>
        <v>77.684660969712041</v>
      </c>
    </row>
    <row r="253" spans="25:28" ht="17.399999999999999" x14ac:dyDescent="0.3">
      <c r="Y253" s="2">
        <v>248</v>
      </c>
      <c r="Z253" s="2">
        <f t="shared" si="25"/>
        <v>4.3284165449459371</v>
      </c>
      <c r="AA253" s="2">
        <f t="shared" si="23"/>
        <v>77.171388430402047</v>
      </c>
      <c r="AB253" s="3">
        <f t="shared" si="24"/>
        <v>76.981823064087564</v>
      </c>
    </row>
    <row r="254" spans="25:28" ht="17.399999999999999" x14ac:dyDescent="0.3">
      <c r="Y254" s="2">
        <v>249</v>
      </c>
      <c r="Z254" s="2">
        <f t="shared" si="25"/>
        <v>4.3458698374658802</v>
      </c>
      <c r="AA254" s="2">
        <f t="shared" si="23"/>
        <v>76.460366775107758</v>
      </c>
      <c r="AB254" s="3">
        <f t="shared" si="24"/>
        <v>76.269348624659685</v>
      </c>
    </row>
    <row r="255" spans="25:28" ht="17.399999999999999" x14ac:dyDescent="0.3">
      <c r="Y255" s="2">
        <v>250</v>
      </c>
      <c r="Z255" s="2">
        <f t="shared" si="25"/>
        <v>4.3633231299858233</v>
      </c>
      <c r="AA255" s="2">
        <f t="shared" si="23"/>
        <v>75.73975685390397</v>
      </c>
      <c r="AB255" s="3">
        <f t="shared" si="24"/>
        <v>75.54734736262634</v>
      </c>
    </row>
    <row r="256" spans="25:28" ht="17.399999999999999" x14ac:dyDescent="0.3">
      <c r="Y256" s="2">
        <v>251</v>
      </c>
      <c r="Z256" s="2">
        <f t="shared" si="25"/>
        <v>4.3807764225057673</v>
      </c>
      <c r="AA256" s="2">
        <f t="shared" si="23"/>
        <v>75.009674149851165</v>
      </c>
      <c r="AB256" s="3">
        <f t="shared" si="24"/>
        <v>74.815935585843263</v>
      </c>
    </row>
    <row r="257" spans="25:28" ht="17.399999999999999" x14ac:dyDescent="0.3">
      <c r="Y257" s="2">
        <v>252</v>
      </c>
      <c r="Z257" s="2">
        <f t="shared" si="25"/>
        <v>4.3982297150257104</v>
      </c>
      <c r="AA257" s="2">
        <f t="shared" si="23"/>
        <v>74.270240905807015</v>
      </c>
      <c r="AB257" s="3">
        <f t="shared" si="24"/>
        <v>74.075236333490494</v>
      </c>
    </row>
    <row r="258" spans="25:28" ht="17.399999999999999" x14ac:dyDescent="0.3">
      <c r="Y258" s="2">
        <v>253</v>
      </c>
      <c r="Z258" s="2">
        <f t="shared" si="25"/>
        <v>4.4156830075456535</v>
      </c>
      <c r="AA258" s="2">
        <f t="shared" si="23"/>
        <v>73.52158625378496</v>
      </c>
      <c r="AB258" s="3">
        <f t="shared" si="24"/>
        <v>73.325379503865179</v>
      </c>
    </row>
    <row r="259" spans="25:28" ht="17.399999999999999" x14ac:dyDescent="0.3">
      <c r="Y259" s="2">
        <v>254</v>
      </c>
      <c r="Z259" s="2">
        <f t="shared" si="25"/>
        <v>4.4331363000655974</v>
      </c>
      <c r="AA259" s="2">
        <f t="shared" si="23"/>
        <v>72.763846336919855</v>
      </c>
      <c r="AB259" s="3">
        <f t="shared" si="24"/>
        <v>72.566501974814884</v>
      </c>
    </row>
    <row r="260" spans="25:28" ht="17.399999999999999" x14ac:dyDescent="0.3">
      <c r="Y260" s="2">
        <v>255</v>
      </c>
      <c r="Z260" s="2">
        <f t="shared" si="25"/>
        <v>4.4505895925855405</v>
      </c>
      <c r="AA260" s="2">
        <f t="shared" si="23"/>
        <v>71.997164423556455</v>
      </c>
      <c r="AB260" s="3">
        <f t="shared" si="24"/>
        <v>71.798747716332613</v>
      </c>
    </row>
    <row r="261" spans="25:28" ht="17.399999999999999" x14ac:dyDescent="0.3">
      <c r="Y261" s="2">
        <v>256</v>
      </c>
      <c r="Z261" s="2">
        <f t="shared" si="25"/>
        <v>4.4680428851054836</v>
      </c>
      <c r="AA261" s="2">
        <f t="shared" ref="AA261:AA324" si="26">$C$6*(SQRT((1+(1/$C$9))^2-($C$10/$C$9)^2)-COS(Z261)-(1/$C$9)*SQRT(1-($C$9*SIN(Z261)-$C$10)^2))</f>
        <v>71.221691012985659</v>
      </c>
      <c r="AB261" s="3">
        <f t="shared" ref="AB261:AB324" si="27">$C$6*((1-COS(Z261))+(1/$C$9)*(1-SQRT(1-$C$9^2*SIN(Z261)^2)))</f>
        <v>71.022267894844916</v>
      </c>
    </row>
    <row r="262" spans="25:28" ht="17.399999999999999" x14ac:dyDescent="0.3">
      <c r="Y262" s="2">
        <v>257</v>
      </c>
      <c r="Z262" s="2">
        <f t="shared" ref="Z262:Z325" si="28">Y262*PI()/180</f>
        <v>4.4854961776254267</v>
      </c>
      <c r="AA262" s="2">
        <f t="shared" si="26"/>
        <v>70.437583932367247</v>
      </c>
      <c r="AB262" s="3">
        <f t="shared" si="27"/>
        <v>70.237220968738129</v>
      </c>
    </row>
    <row r="263" spans="25:28" ht="17.399999999999999" x14ac:dyDescent="0.3">
      <c r="Y263" s="2">
        <v>258</v>
      </c>
      <c r="Z263" s="2">
        <f t="shared" si="28"/>
        <v>4.5029494701453698</v>
      </c>
      <c r="AA263" s="2">
        <f t="shared" si="26"/>
        <v>69.645008424392088</v>
      </c>
      <c r="AB263" s="3">
        <f t="shared" si="27"/>
        <v>69.44377277468142</v>
      </c>
    </row>
    <row r="264" spans="25:28" ht="17.399999999999999" x14ac:dyDescent="0.3">
      <c r="Y264" s="2">
        <v>259</v>
      </c>
      <c r="Z264" s="2">
        <f t="shared" si="28"/>
        <v>4.5204027626653129</v>
      </c>
      <c r="AA264" s="2">
        <f t="shared" si="26"/>
        <v>68.844137225254286</v>
      </c>
      <c r="AB264" s="3">
        <f t="shared" si="27"/>
        <v>68.642096604323157</v>
      </c>
    </row>
    <row r="265" spans="25:28" ht="17.399999999999999" x14ac:dyDescent="0.3">
      <c r="Y265" s="2">
        <v>260</v>
      </c>
      <c r="Z265" s="2">
        <f t="shared" si="28"/>
        <v>4.5378560551852569</v>
      </c>
      <c r="AA265" s="2">
        <f t="shared" si="26"/>
        <v>68.035150632523383</v>
      </c>
      <c r="AB265" s="3">
        <f t="shared" si="27"/>
        <v>67.832373270956595</v>
      </c>
    </row>
    <row r="266" spans="25:28" ht="17.399999999999999" x14ac:dyDescent="0.3">
      <c r="Y266" s="2">
        <v>261</v>
      </c>
      <c r="Z266" s="2">
        <f t="shared" si="28"/>
        <v>4.5553093477052</v>
      </c>
      <c r="AA266" s="2">
        <f t="shared" si="26"/>
        <v>67.218236562529142</v>
      </c>
      <c r="AB266" s="3">
        <f t="shared" si="27"/>
        <v>67.014791165772181</v>
      </c>
    </row>
    <row r="267" spans="25:28" ht="17.399999999999999" x14ac:dyDescent="0.3">
      <c r="Y267" s="2">
        <v>262</v>
      </c>
      <c r="Z267" s="2">
        <f t="shared" si="28"/>
        <v>4.572762640225144</v>
      </c>
      <c r="AA267" s="2">
        <f t="shared" si="26"/>
        <v>66.39359059689393</v>
      </c>
      <c r="AB267" s="3">
        <f t="shared" si="27"/>
        <v>66.189546303337622</v>
      </c>
    </row>
    <row r="268" spans="25:28" ht="17.399999999999999" x14ac:dyDescent="0.3">
      <c r="Y268" s="2">
        <v>263</v>
      </c>
      <c r="Z268" s="2">
        <f t="shared" si="28"/>
        <v>4.5902159327450871</v>
      </c>
      <c r="AA268" s="2">
        <f t="shared" si="26"/>
        <v>65.561416017876567</v>
      </c>
      <c r="AB268" s="3">
        <f t="shared" si="27"/>
        <v>65.35684235597347</v>
      </c>
    </row>
    <row r="269" spans="25:28" ht="17.399999999999999" x14ac:dyDescent="0.3">
      <c r="Y269" s="2">
        <v>264</v>
      </c>
      <c r="Z269" s="2">
        <f t="shared" si="28"/>
        <v>4.6076692252650302</v>
      </c>
      <c r="AA269" s="2">
        <f t="shared" si="26"/>
        <v>64.721923832216106</v>
      </c>
      <c r="AB269" s="3">
        <f t="shared" si="27"/>
        <v>64.516890676718006</v>
      </c>
    </row>
    <row r="270" spans="25:28" ht="17.399999999999999" x14ac:dyDescent="0.3">
      <c r="Y270" s="2">
        <v>265</v>
      </c>
      <c r="Z270" s="2">
        <f t="shared" si="28"/>
        <v>4.6251225177849733</v>
      </c>
      <c r="AA270" s="2">
        <f t="shared" si="26"/>
        <v>63.875332783197372</v>
      </c>
      <c r="AB270" s="3">
        <f t="shared" si="27"/>
        <v>63.669910310607079</v>
      </c>
    </row>
    <row r="271" spans="25:28" ht="17.399999999999999" x14ac:dyDescent="0.3">
      <c r="Y271" s="2">
        <v>266</v>
      </c>
      <c r="Z271" s="2">
        <f t="shared" si="28"/>
        <v>4.6425758103049164</v>
      </c>
      <c r="AA271" s="2">
        <f t="shared" si="26"/>
        <v>63.021869350689528</v>
      </c>
      <c r="AB271" s="3">
        <f t="shared" si="27"/>
        <v>62.816127994023482</v>
      </c>
    </row>
    <row r="272" spans="25:28" ht="17.399999999999999" x14ac:dyDescent="0.3">
      <c r="Y272" s="2">
        <v>267</v>
      </c>
      <c r="Z272" s="2">
        <f t="shared" si="28"/>
        <v>4.6600291028248595</v>
      </c>
      <c r="AA272" s="2">
        <f t="shared" si="26"/>
        <v>62.161767738942423</v>
      </c>
      <c r="AB272" s="3">
        <f t="shared" si="27"/>
        <v>61.955778141904936</v>
      </c>
    </row>
    <row r="273" spans="25:28" ht="17.399999999999999" x14ac:dyDescent="0.3">
      <c r="Y273" s="2">
        <v>268</v>
      </c>
      <c r="Z273" s="2">
        <f t="shared" si="28"/>
        <v>4.6774823953448026</v>
      </c>
      <c r="AA273" s="2">
        <f t="shared" si="26"/>
        <v>61.295269851961031</v>
      </c>
      <c r="AB273" s="3">
        <f t="shared" si="27"/>
        <v>61.089102822632874</v>
      </c>
    </row>
    <row r="274" spans="25:28" ht="17.399999999999999" x14ac:dyDescent="0.3">
      <c r="Y274" s="2">
        <v>269</v>
      </c>
      <c r="Z274" s="2">
        <f t="shared" si="28"/>
        <v>4.6949356878647466</v>
      </c>
      <c r="AA274" s="2">
        <f t="shared" si="26"/>
        <v>60.422625256312799</v>
      </c>
      <c r="AB274" s="3">
        <f t="shared" si="27"/>
        <v>60.216351720459606</v>
      </c>
    </row>
    <row r="275" spans="25:28" ht="17.399999999999999" x14ac:dyDescent="0.3">
      <c r="Y275" s="2">
        <v>270</v>
      </c>
      <c r="Z275" s="2">
        <f t="shared" si="28"/>
        <v>4.7123889803846897</v>
      </c>
      <c r="AA275" s="2">
        <f t="shared" si="26"/>
        <v>59.544091131260139</v>
      </c>
      <c r="AB275" s="3">
        <f t="shared" si="27"/>
        <v>59.337782085368055</v>
      </c>
    </row>
    <row r="276" spans="25:28" ht="17.399999999999999" x14ac:dyDescent="0.3">
      <c r="Y276" s="2">
        <v>271</v>
      </c>
      <c r="Z276" s="2">
        <f t="shared" si="28"/>
        <v>4.7298422729046328</v>
      </c>
      <c r="AA276" s="2">
        <f t="shared" si="26"/>
        <v>58.659932206147197</v>
      </c>
      <c r="AB276" s="3">
        <f t="shared" si="27"/>
        <v>58.45365867029399</v>
      </c>
    </row>
    <row r="277" spans="25:28" ht="17.399999999999999" x14ac:dyDescent="0.3">
      <c r="Y277" s="2">
        <v>272</v>
      </c>
      <c r="Z277" s="2">
        <f t="shared" si="28"/>
        <v>4.7472955654245768</v>
      </c>
      <c r="AA277" s="2">
        <f t="shared" si="26"/>
        <v>57.770420685008396</v>
      </c>
      <c r="AB277" s="3">
        <f t="shared" si="27"/>
        <v>57.564253655680233</v>
      </c>
    </row>
    <row r="278" spans="25:28" ht="17.399999999999999" x14ac:dyDescent="0.3">
      <c r="Y278" s="2">
        <v>273</v>
      </c>
      <c r="Z278" s="2">
        <f t="shared" si="28"/>
        <v>4.7647488579445199</v>
      </c>
      <c r="AA278" s="2">
        <f t="shared" si="26"/>
        <v>56.875836158405086</v>
      </c>
      <c r="AB278" s="3">
        <f t="shared" si="27"/>
        <v>56.669846561367571</v>
      </c>
    </row>
    <row r="279" spans="25:28" ht="17.399999999999999" x14ac:dyDescent="0.3">
      <c r="Y279" s="2">
        <v>274</v>
      </c>
      <c r="Z279" s="2">
        <f t="shared" si="28"/>
        <v>4.782202150464463</v>
      </c>
      <c r="AA279" s="2">
        <f t="shared" si="26"/>
        <v>55.976465502532861</v>
      </c>
      <c r="AB279" s="3">
        <f t="shared" si="27"/>
        <v>55.770724145866829</v>
      </c>
    </row>
    <row r="280" spans="25:28" ht="17.399999999999999" x14ac:dyDescent="0.3">
      <c r="Y280" s="2">
        <v>275</v>
      </c>
      <c r="Z280" s="2">
        <f t="shared" si="28"/>
        <v>4.7996554429844061</v>
      </c>
      <c r="AA280" s="2">
        <f t="shared" si="26"/>
        <v>55.072602765683925</v>
      </c>
      <c r="AB280" s="3">
        <f t="shared" si="27"/>
        <v>54.867180293093618</v>
      </c>
    </row>
    <row r="281" spans="25:28" ht="17.399999999999999" x14ac:dyDescent="0.3">
      <c r="Y281" s="2">
        <v>276</v>
      </c>
      <c r="Z281" s="2">
        <f t="shared" si="28"/>
        <v>4.8171087355043491</v>
      </c>
      <c r="AA281" s="2">
        <f t="shared" si="26"/>
        <v>54.164549042183118</v>
      </c>
      <c r="AB281" s="3">
        <f t="shared" si="27"/>
        <v>53.95951588668504</v>
      </c>
    </row>
    <row r="282" spans="25:28" ht="17.399999999999999" x14ac:dyDescent="0.3">
      <c r="Y282" s="2">
        <v>277</v>
      </c>
      <c r="Z282" s="2">
        <f t="shared" si="28"/>
        <v>4.8345620280242931</v>
      </c>
      <c r="AA282" s="2">
        <f t="shared" si="26"/>
        <v>53.252612333956677</v>
      </c>
      <c r="AB282" s="3">
        <f t="shared" si="27"/>
        <v>53.048038672053572</v>
      </c>
    </row>
    <row r="283" spans="25:28" ht="17.399999999999999" x14ac:dyDescent="0.3">
      <c r="Y283" s="2">
        <v>278</v>
      </c>
      <c r="Z283" s="2">
        <f t="shared" si="28"/>
        <v>4.8520153205442362</v>
      </c>
      <c r="AA283" s="2">
        <f t="shared" si="26"/>
        <v>52.337107399927341</v>
      </c>
      <c r="AB283" s="3">
        <f t="shared" si="27"/>
        <v>52.13306310637104</v>
      </c>
    </row>
    <row r="284" spans="25:28" ht="17.399999999999999" x14ac:dyDescent="0.3">
      <c r="Y284" s="2">
        <v>279</v>
      </c>
      <c r="Z284" s="2">
        <f t="shared" si="28"/>
        <v>4.8694686130641793</v>
      </c>
      <c r="AA284" s="2">
        <f t="shared" si="26"/>
        <v>51.41835559346584</v>
      </c>
      <c r="AB284" s="3">
        <f t="shared" si="27"/>
        <v>51.214910196708864</v>
      </c>
    </row>
    <row r="285" spans="25:28" ht="17.399999999999999" x14ac:dyDescent="0.3">
      <c r="Y285" s="2">
        <v>280</v>
      </c>
      <c r="Z285" s="2">
        <f t="shared" si="28"/>
        <v>4.8869219055841224</v>
      </c>
      <c r="AA285" s="2">
        <f t="shared" si="26"/>
        <v>50.496684688163448</v>
      </c>
      <c r="AB285" s="3">
        <f t="shared" si="27"/>
        <v>50.293907326596646</v>
      </c>
    </row>
    <row r="286" spans="25:28" ht="17.399999999999999" x14ac:dyDescent="0.3">
      <c r="Y286" s="2">
        <v>281</v>
      </c>
      <c r="Z286" s="2">
        <f t="shared" si="28"/>
        <v>4.9043751981040655</v>
      </c>
      <c r="AA286" s="2">
        <f t="shared" si="26"/>
        <v>49.572428692223255</v>
      </c>
      <c r="AB286" s="3">
        <f t="shared" si="27"/>
        <v>49.370388071292126</v>
      </c>
    </row>
    <row r="287" spans="25:28" ht="17.399999999999999" x14ac:dyDescent="0.3">
      <c r="Y287" s="2">
        <v>282</v>
      </c>
      <c r="Z287" s="2">
        <f t="shared" si="28"/>
        <v>4.9218284906240086</v>
      </c>
      <c r="AA287" s="2">
        <f t="shared" si="26"/>
        <v>48.645927651798409</v>
      </c>
      <c r="AB287" s="3">
        <f t="shared" si="27"/>
        <v>48.444692002087741</v>
      </c>
    </row>
    <row r="288" spans="25:28" ht="17.399999999999999" x14ac:dyDescent="0.3">
      <c r="Y288" s="2">
        <v>283</v>
      </c>
      <c r="Z288" s="2">
        <f t="shared" si="28"/>
        <v>4.9392817831439526</v>
      </c>
      <c r="AA288" s="2">
        <f t="shared" si="26"/>
        <v>47.717527443636875</v>
      </c>
      <c r="AB288" s="3">
        <f t="shared" si="27"/>
        <v>47.517164480007764</v>
      </c>
    </row>
    <row r="289" spans="25:28" ht="17.399999999999999" x14ac:dyDescent="0.3">
      <c r="Y289" s="2">
        <v>284</v>
      </c>
      <c r="Z289" s="2">
        <f t="shared" si="28"/>
        <v>4.9567350756638957</v>
      </c>
      <c r="AA289" s="2">
        <f t="shared" si="26"/>
        <v>46.787579557419235</v>
      </c>
      <c r="AB289" s="3">
        <f t="shared" si="27"/>
        <v>46.588156439278485</v>
      </c>
    </row>
    <row r="290" spans="25:28" ht="17.399999999999999" x14ac:dyDescent="0.3">
      <c r="Y290" s="2">
        <v>285</v>
      </c>
      <c r="Z290" s="2">
        <f t="shared" si="28"/>
        <v>4.9741883681838397</v>
      </c>
      <c r="AA290" s="2">
        <f t="shared" si="26"/>
        <v>45.856440868201837</v>
      </c>
      <c r="AB290" s="3">
        <f t="shared" si="27"/>
        <v>45.658024160977995</v>
      </c>
    </row>
    <row r="291" spans="25:28" ht="17.399999999999999" x14ac:dyDescent="0.3">
      <c r="Y291" s="2">
        <v>286</v>
      </c>
      <c r="Z291" s="2">
        <f t="shared" si="28"/>
        <v>4.9916416607037828</v>
      </c>
      <c r="AA291" s="2">
        <f t="shared" si="26"/>
        <v>44.924473399402942</v>
      </c>
      <c r="AB291" s="3">
        <f t="shared" si="27"/>
        <v>44.727129037297971</v>
      </c>
    </row>
    <row r="292" spans="25:28" ht="17.399999999999999" x14ac:dyDescent="0.3">
      <c r="Y292" s="2">
        <v>287</v>
      </c>
      <c r="Z292" s="2">
        <f t="shared" si="28"/>
        <v>5.0090949532237259</v>
      </c>
      <c r="AA292" s="2">
        <f t="shared" si="26"/>
        <v>43.992044076788524</v>
      </c>
      <c r="AB292" s="3">
        <f t="shared" si="27"/>
        <v>43.79583732686875</v>
      </c>
    </row>
    <row r="293" spans="25:28" ht="17.399999999999999" x14ac:dyDescent="0.3">
      <c r="Y293" s="2">
        <v>288</v>
      </c>
      <c r="Z293" s="2">
        <f t="shared" si="28"/>
        <v>5.026548245743669</v>
      </c>
      <c r="AA293" s="2">
        <f t="shared" si="26"/>
        <v>43.059524473937323</v>
      </c>
      <c r="AB293" s="3">
        <f t="shared" si="27"/>
        <v>42.864519901620803</v>
      </c>
    </row>
    <row r="294" spans="25:28" ht="17.399999999999999" x14ac:dyDescent="0.3">
      <c r="Y294" s="2">
        <v>289</v>
      </c>
      <c r="Z294" s="2">
        <f t="shared" si="28"/>
        <v>5.0440015382636121</v>
      </c>
      <c r="AA294" s="2">
        <f t="shared" si="26"/>
        <v>42.127290549678335</v>
      </c>
      <c r="AB294" s="3">
        <f t="shared" si="27"/>
        <v>41.933551985670455</v>
      </c>
    </row>
    <row r="295" spans="25:28" ht="17.399999999999999" x14ac:dyDescent="0.3">
      <c r="Y295" s="2">
        <v>290</v>
      </c>
      <c r="Z295" s="2">
        <f t="shared" si="28"/>
        <v>5.0614548307835552</v>
      </c>
      <c r="AA295" s="2">
        <f t="shared" si="26"/>
        <v>41.195722378011432</v>
      </c>
      <c r="AB295" s="3">
        <f t="shared" si="27"/>
        <v>41.003312886733788</v>
      </c>
    </row>
    <row r="296" spans="25:28" ht="17.399999999999999" x14ac:dyDescent="0.3">
      <c r="Y296" s="2">
        <v>291</v>
      </c>
      <c r="Z296" s="2">
        <f t="shared" si="28"/>
        <v>5.0789081233034983</v>
      </c>
      <c r="AA296" s="2">
        <f t="shared" si="26"/>
        <v>40.265203871032455</v>
      </c>
      <c r="AB296" s="3">
        <f t="shared" si="27"/>
        <v>40.074185720584381</v>
      </c>
    </row>
    <row r="297" spans="25:28" ht="17.399999999999999" x14ac:dyDescent="0.3">
      <c r="Y297" s="2">
        <v>292</v>
      </c>
      <c r="Z297" s="2">
        <f t="shared" si="28"/>
        <v>5.0963614158234423</v>
      </c>
      <c r="AA297" s="2">
        <f t="shared" si="26"/>
        <v>39.336122495394939</v>
      </c>
      <c r="AB297" s="3">
        <f t="shared" si="27"/>
        <v>39.146557129080456</v>
      </c>
    </row>
    <row r="298" spans="25:28" ht="17.399999999999999" x14ac:dyDescent="0.3">
      <c r="Y298" s="2">
        <v>293</v>
      </c>
      <c r="Z298" s="2">
        <f t="shared" si="28"/>
        <v>5.1138147083433854</v>
      </c>
      <c r="AA298" s="2">
        <f t="shared" si="26"/>
        <v>38.408868982848432</v>
      </c>
      <c r="AB298" s="3">
        <f t="shared" si="27"/>
        <v>38.22081699229539</v>
      </c>
    </row>
    <row r="299" spans="25:28" ht="17.399999999999999" x14ac:dyDescent="0.3">
      <c r="Y299" s="2">
        <v>294</v>
      </c>
      <c r="Z299" s="2">
        <f t="shared" si="28"/>
        <v>5.1312680008633293</v>
      </c>
      <c r="AA299" s="2">
        <f t="shared" si="26"/>
        <v>37.483837035397336</v>
      </c>
      <c r="AB299" s="3">
        <f t="shared" si="27"/>
        <v>37.297358135289358</v>
      </c>
    </row>
    <row r="300" spans="25:28" ht="17.399999999999999" x14ac:dyDescent="0.3">
      <c r="Y300" s="2">
        <v>295</v>
      </c>
      <c r="Z300" s="2">
        <f t="shared" si="28"/>
        <v>5.1487212933832724</v>
      </c>
      <c r="AA300" s="2">
        <f t="shared" si="26"/>
        <v>36.5614230256298</v>
      </c>
      <c r="AB300" s="3">
        <f t="shared" si="27"/>
        <v>36.376576030065252</v>
      </c>
    </row>
    <row r="301" spans="25:28" ht="17.399999999999999" x14ac:dyDescent="0.3">
      <c r="Y301" s="2">
        <v>296</v>
      </c>
      <c r="Z301" s="2">
        <f t="shared" si="28"/>
        <v>5.1661745859032155</v>
      </c>
      <c r="AA301" s="2">
        <f t="shared" si="26"/>
        <v>35.642025692763966</v>
      </c>
      <c r="AB301" s="3">
        <f t="shared" si="27"/>
        <v>35.458868493250456</v>
      </c>
    </row>
    <row r="302" spans="25:28" ht="17.399999999999999" x14ac:dyDescent="0.3">
      <c r="Y302" s="2">
        <v>297</v>
      </c>
      <c r="Z302" s="2">
        <f t="shared" si="28"/>
        <v>5.1836278784231586</v>
      </c>
      <c r="AA302" s="2">
        <f t="shared" si="26"/>
        <v>34.726045834960203</v>
      </c>
      <c r="AB302" s="3">
        <f t="shared" si="27"/>
        <v>34.544635380047303</v>
      </c>
    </row>
    <row r="303" spans="25:28" ht="17.399999999999999" x14ac:dyDescent="0.3">
      <c r="Y303" s="2">
        <v>298</v>
      </c>
      <c r="Z303" s="2">
        <f t="shared" si="28"/>
        <v>5.2010811709431017</v>
      </c>
      <c r="AA303" s="2">
        <f t="shared" si="26"/>
        <v>33.813885998443169</v>
      </c>
      <c r="AB303" s="3">
        <f t="shared" si="27"/>
        <v>33.634278274990024</v>
      </c>
    </row>
    <row r="304" spans="25:28" ht="17.399999999999999" x14ac:dyDescent="0.3">
      <c r="Y304" s="2">
        <v>299</v>
      </c>
      <c r="Z304" s="2">
        <f t="shared" si="28"/>
        <v>5.2185344634630448</v>
      </c>
      <c r="AA304" s="2">
        <f t="shared" si="26"/>
        <v>32.905950163972363</v>
      </c>
      <c r="AB304" s="3">
        <f t="shared" si="27"/>
        <v>32.728200180041753</v>
      </c>
    </row>
    <row r="305" spans="25:28" ht="17.399999999999999" x14ac:dyDescent="0.3">
      <c r="Y305" s="2">
        <v>300</v>
      </c>
      <c r="Z305" s="2">
        <f t="shared" si="28"/>
        <v>5.2359877559829888</v>
      </c>
      <c r="AA305" s="2">
        <f t="shared" si="26"/>
        <v>32.002643431193249</v>
      </c>
      <c r="AB305" s="3">
        <f t="shared" si="27"/>
        <v>31.826805200558482</v>
      </c>
    </row>
    <row r="306" spans="25:28" ht="17.399999999999999" x14ac:dyDescent="0.3">
      <c r="Y306" s="2">
        <v>301</v>
      </c>
      <c r="Z306" s="2">
        <f t="shared" si="28"/>
        <v>5.2534410485029319</v>
      </c>
      <c r="AA306" s="2">
        <f t="shared" si="26"/>
        <v>31.104371701392363</v>
      </c>
      <c r="AB306" s="3">
        <f t="shared" si="27"/>
        <v>30.930498229637514</v>
      </c>
    </row>
    <row r="307" spans="25:28" ht="17.399999999999999" x14ac:dyDescent="0.3">
      <c r="Y307" s="2">
        <v>302</v>
      </c>
      <c r="Z307" s="2">
        <f t="shared" si="28"/>
        <v>5.270894341022875</v>
      </c>
      <c r="AA307" s="2">
        <f t="shared" si="26"/>
        <v>30.211541359167686</v>
      </c>
      <c r="AB307" s="3">
        <f t="shared" si="27"/>
        <v>30.039684631358174</v>
      </c>
    </row>
    <row r="308" spans="25:28" ht="17.399999999999999" x14ac:dyDescent="0.3">
      <c r="Y308" s="2">
        <v>303</v>
      </c>
      <c r="Z308" s="2">
        <f t="shared" si="28"/>
        <v>5.2883476335428181</v>
      </c>
      <c r="AA308" s="2">
        <f t="shared" si="26"/>
        <v>29.324558953516178</v>
      </c>
      <c r="AB308" s="3">
        <f t="shared" si="27"/>
        <v>29.154769923411369</v>
      </c>
    </row>
    <row r="309" spans="25:28" ht="17.399999999999999" x14ac:dyDescent="0.3">
      <c r="Y309" s="2">
        <v>304</v>
      </c>
      <c r="Z309" s="2">
        <f t="shared" si="28"/>
        <v>5.3058009260627612</v>
      </c>
      <c r="AA309" s="2">
        <f t="shared" si="26"/>
        <v>28.443830878825338</v>
      </c>
      <c r="AB309" s="3">
        <f t="shared" si="27"/>
        <v>28.276159459600766</v>
      </c>
    </row>
    <row r="310" spans="25:28" ht="17.399999999999999" x14ac:dyDescent="0.3">
      <c r="Y310" s="2">
        <v>305</v>
      </c>
      <c r="Z310" s="2">
        <f t="shared" si="28"/>
        <v>5.3232542185827052</v>
      </c>
      <c r="AA310" s="2">
        <f t="shared" si="26"/>
        <v>27.569763056241548</v>
      </c>
      <c r="AB310" s="3">
        <f t="shared" si="27"/>
        <v>27.40425811268473</v>
      </c>
    </row>
    <row r="311" spans="25:28" ht="17.399999999999999" x14ac:dyDescent="0.3">
      <c r="Y311" s="2">
        <v>306</v>
      </c>
      <c r="Z311" s="2">
        <f t="shared" si="28"/>
        <v>5.3407075111026483</v>
      </c>
      <c r="AA311" s="2">
        <f t="shared" si="26"/>
        <v>26.702760615873419</v>
      </c>
      <c r="AB311" s="3">
        <f t="shared" si="27"/>
        <v>26.539469958013257</v>
      </c>
    </row>
    <row r="312" spans="25:28" ht="17.399999999999999" x14ac:dyDescent="0.3">
      <c r="Y312" s="2">
        <v>307</v>
      </c>
      <c r="Z312" s="2">
        <f t="shared" si="28"/>
        <v>5.3581608036225914</v>
      </c>
      <c r="AA312" s="2">
        <f t="shared" si="26"/>
        <v>25.843227580270025</v>
      </c>
      <c r="AB312" s="3">
        <f t="shared" si="27"/>
        <v>25.682197958396962</v>
      </c>
    </row>
    <row r="313" spans="25:28" ht="17.399999999999999" x14ac:dyDescent="0.3">
      <c r="Y313" s="2">
        <v>308</v>
      </c>
      <c r="Z313" s="2">
        <f t="shared" si="28"/>
        <v>5.3756140961425354</v>
      </c>
      <c r="AA313" s="2">
        <f t="shared" si="26"/>
        <v>24.991566549599096</v>
      </c>
      <c r="AB313" s="3">
        <f t="shared" si="27"/>
        <v>24.832843650629862</v>
      </c>
    </row>
    <row r="314" spans="25:28" ht="17.399999999999999" x14ac:dyDescent="0.3">
      <c r="Y314" s="2">
        <v>309</v>
      </c>
      <c r="Z314" s="2">
        <f t="shared" si="28"/>
        <v>5.3930673886624785</v>
      </c>
      <c r="AA314" s="2">
        <f t="shared" si="26"/>
        <v>24.148178388930742</v>
      </c>
      <c r="AB314" s="3">
        <f t="shared" si="27"/>
        <v>23.991806834068836</v>
      </c>
    </row>
    <row r="315" spans="25:28" ht="17.399999999999999" x14ac:dyDescent="0.3">
      <c r="Y315" s="2">
        <v>310</v>
      </c>
      <c r="Z315" s="2">
        <f t="shared" si="28"/>
        <v>5.4105206811824216</v>
      </c>
      <c r="AA315" s="2">
        <f t="shared" si="26"/>
        <v>23.313461918013683</v>
      </c>
      <c r="AB315" s="3">
        <f t="shared" si="27"/>
        <v>23.159485261654776</v>
      </c>
    </row>
    <row r="316" spans="25:28" ht="17.399999999999999" x14ac:dyDescent="0.3">
      <c r="Y316" s="2">
        <v>311</v>
      </c>
      <c r="Z316" s="2">
        <f t="shared" si="28"/>
        <v>5.4279739737023647</v>
      </c>
      <c r="AA316" s="2">
        <f t="shared" si="26"/>
        <v>22.4878136039138</v>
      </c>
      <c r="AB316" s="3">
        <f t="shared" si="27"/>
        <v>22.336274333742889</v>
      </c>
    </row>
    <row r="317" spans="25:28" ht="17.399999999999999" x14ac:dyDescent="0.3">
      <c r="Y317" s="2">
        <v>312</v>
      </c>
      <c r="Z317" s="2">
        <f t="shared" si="28"/>
        <v>5.4454272662223078</v>
      </c>
      <c r="AA317" s="2">
        <f t="shared" si="26"/>
        <v>21.671627256864319</v>
      </c>
      <c r="AB317" s="3">
        <f t="shared" si="27"/>
        <v>21.522566795089585</v>
      </c>
    </row>
    <row r="318" spans="25:28" ht="17.399999999999999" x14ac:dyDescent="0.3">
      <c r="Y318" s="2">
        <v>313</v>
      </c>
      <c r="Z318" s="2">
        <f t="shared" si="28"/>
        <v>5.4628805587422509</v>
      </c>
      <c r="AA318" s="2">
        <f t="shared" si="26"/>
        <v>20.865293729658148</v>
      </c>
      <c r="AB318" s="3">
        <f t="shared" si="27"/>
        <v>20.718752435325278</v>
      </c>
    </row>
    <row r="319" spans="25:28" ht="17.399999999999999" x14ac:dyDescent="0.3">
      <c r="Y319" s="2">
        <v>314</v>
      </c>
      <c r="Z319" s="2">
        <f t="shared" si="28"/>
        <v>5.480333851262194</v>
      </c>
      <c r="AA319" s="2">
        <f t="shared" si="26"/>
        <v>20.069200620893451</v>
      </c>
      <c r="AB319" s="3">
        <f t="shared" si="27"/>
        <v>19.925217793223176</v>
      </c>
    </row>
    <row r="320" spans="25:28" ht="17.399999999999999" x14ac:dyDescent="0.3">
      <c r="Y320" s="2">
        <v>315</v>
      </c>
      <c r="Z320" s="2">
        <f t="shared" si="28"/>
        <v>5.497787143782138</v>
      </c>
      <c r="AA320" s="2">
        <f t="shared" si="26"/>
        <v>19.283731982364642</v>
      </c>
      <c r="AB320" s="3">
        <f t="shared" si="27"/>
        <v>19.142345865054846</v>
      </c>
    </row>
    <row r="321" spans="25:28" ht="17.399999999999999" x14ac:dyDescent="0.3">
      <c r="Y321" s="2">
        <v>316</v>
      </c>
      <c r="Z321" s="2">
        <f t="shared" si="28"/>
        <v>5.5152404363020811</v>
      </c>
      <c r="AA321" s="2">
        <f t="shared" si="26"/>
        <v>18.509268030872157</v>
      </c>
      <c r="AB321" s="3">
        <f t="shared" si="27"/>
        <v>18.370515817305392</v>
      </c>
    </row>
    <row r="322" spans="25:28" ht="17.399999999999999" x14ac:dyDescent="0.3">
      <c r="Y322" s="2">
        <v>317</v>
      </c>
      <c r="Z322" s="2">
        <f t="shared" si="28"/>
        <v>5.532693728822025</v>
      </c>
      <c r="AA322" s="2">
        <f t="shared" si="26"/>
        <v>17.746184864703551</v>
      </c>
      <c r="AB322" s="3">
        <f t="shared" si="27"/>
        <v>17.610102704001012</v>
      </c>
    </row>
    <row r="323" spans="25:28" ht="17.399999999999999" x14ac:dyDescent="0.3">
      <c r="Y323" s="2">
        <v>318</v>
      </c>
      <c r="Z323" s="2">
        <f t="shared" si="28"/>
        <v>5.5501470213419681</v>
      </c>
      <c r="AA323" s="2">
        <f t="shared" si="26"/>
        <v>16.994854185023307</v>
      </c>
      <c r="AB323" s="3">
        <f t="shared" si="27"/>
        <v>16.861477188885146</v>
      </c>
    </row>
    <row r="324" spans="25:28" ht="17.399999999999999" x14ac:dyDescent="0.3">
      <c r="Y324" s="2">
        <v>319</v>
      </c>
      <c r="Z324" s="2">
        <f t="shared" si="28"/>
        <v>5.5676003138619112</v>
      </c>
      <c r="AA324" s="2">
        <f t="shared" si="26"/>
        <v>16.255643022386835</v>
      </c>
      <c r="AB324" s="3">
        <f t="shared" si="27"/>
        <v>16.12500527265972</v>
      </c>
    </row>
    <row r="325" spans="25:28" ht="17.399999999999999" x14ac:dyDescent="0.3">
      <c r="Y325" s="2">
        <v>320</v>
      </c>
      <c r="Z325" s="2">
        <f t="shared" si="28"/>
        <v>5.5850536063818543</v>
      </c>
      <c r="AA325" s="2">
        <f t="shared" ref="AA325:AA365" si="29">$C$6*(SQRT((1+(1/$C$9))^2-($C$10/$C$9)^2)-COS(Z325)-(1/$C$9)*SQRT(1-($C$9*SIN(Z325)-$C$10)^2))</f>
        <v>15.528913468579644</v>
      </c>
      <c r="AB325" s="3">
        <f t="shared" ref="AB325:AB365" si="30">$C$6*((1-COS(Z325))+(1/$C$9)*(1-SQRT(1-$C$9^2*SIN(Z325)^2)))</f>
        <v>15.401048025491875</v>
      </c>
    </row>
    <row r="326" spans="25:28" ht="17.399999999999999" x14ac:dyDescent="0.3">
      <c r="Y326" s="2">
        <v>321</v>
      </c>
      <c r="Z326" s="2">
        <f t="shared" ref="Z326:Z365" si="31">Y326*PI()/180</f>
        <v>5.6025068989017974</v>
      </c>
      <c r="AA326" s="2">
        <f t="shared" si="29"/>
        <v>14.81502241396274</v>
      </c>
      <c r="AB326" s="3">
        <f t="shared" si="30"/>
        <v>14.6899613249686</v>
      </c>
    </row>
    <row r="327" spans="25:28" ht="17.399999999999999" x14ac:dyDescent="0.3">
      <c r="Y327" s="2">
        <v>322</v>
      </c>
      <c r="Z327" s="2">
        <f t="shared" si="31"/>
        <v>5.6199601914217405</v>
      </c>
      <c r="AA327" s="2">
        <f t="shared" si="29"/>
        <v>14.114321290490873</v>
      </c>
      <c r="AB327" s="3">
        <f t="shared" si="30"/>
        <v>13.992095599665815</v>
      </c>
    </row>
    <row r="328" spans="25:28" ht="17.399999999999999" x14ac:dyDescent="0.3">
      <c r="Y328" s="2">
        <v>323</v>
      </c>
      <c r="Z328" s="2">
        <f t="shared" si="31"/>
        <v>5.6374134839416845</v>
      </c>
      <c r="AA328" s="2">
        <f t="shared" si="29"/>
        <v>13.427155820552953</v>
      </c>
      <c r="AB328" s="3">
        <f t="shared" si="30"/>
        <v>13.307795578481924</v>
      </c>
    </row>
    <row r="329" spans="25:28" ht="17.399999999999999" x14ac:dyDescent="0.3">
      <c r="Y329" s="2">
        <v>324</v>
      </c>
      <c r="Z329" s="2">
        <f t="shared" si="31"/>
        <v>5.6548667764616276</v>
      </c>
      <c r="AA329" s="2">
        <f t="shared" si="29"/>
        <v>12.753865771768339</v>
      </c>
      <c r="AB329" s="3">
        <f t="shared" si="30"/>
        <v>12.637400045871674</v>
      </c>
    </row>
    <row r="330" spans="25:28" ht="17.399999999999999" x14ac:dyDescent="0.3">
      <c r="Y330" s="2">
        <v>325</v>
      </c>
      <c r="Z330" s="2">
        <f t="shared" si="31"/>
        <v>5.6723200689815707</v>
      </c>
      <c r="AA330" s="2">
        <f t="shared" si="29"/>
        <v>12.094784717859358</v>
      </c>
      <c r="AB330" s="3">
        <f t="shared" si="30"/>
        <v>11.981241603100006</v>
      </c>
    </row>
    <row r="331" spans="25:28" ht="17.399999999999999" x14ac:dyDescent="0.3">
      <c r="Y331" s="2">
        <v>326</v>
      </c>
      <c r="Z331" s="2">
        <f t="shared" si="31"/>
        <v>5.6897733615015138</v>
      </c>
      <c r="AA331" s="2">
        <f t="shared" si="29"/>
        <v>11.450239805704756</v>
      </c>
      <c r="AB331" s="3">
        <f t="shared" si="30"/>
        <v>11.339646435623333</v>
      </c>
    </row>
    <row r="332" spans="25:28" ht="17.399999999999999" x14ac:dyDescent="0.3">
      <c r="Y332" s="2">
        <v>327</v>
      </c>
      <c r="Z332" s="2">
        <f t="shared" si="31"/>
        <v>5.7072266540214578</v>
      </c>
      <c r="AA332" s="2">
        <f t="shared" si="29"/>
        <v>10.820551528666595</v>
      </c>
      <c r="AB332" s="3">
        <f t="shared" si="30"/>
        <v>10.712934086691225</v>
      </c>
    </row>
    <row r="333" spans="25:28" ht="17.399999999999999" x14ac:dyDescent="0.3">
      <c r="Y333" s="2">
        <v>328</v>
      </c>
      <c r="Z333" s="2">
        <f t="shared" si="31"/>
        <v>5.7246799465414</v>
      </c>
      <c r="AA333" s="2">
        <f t="shared" si="29"/>
        <v>10.206033506270499</v>
      </c>
      <c r="AB333" s="3">
        <f t="shared" si="30"/>
        <v>10.101417237249807</v>
      </c>
    </row>
    <row r="334" spans="25:28" ht="17.399999999999999" x14ac:dyDescent="0.3">
      <c r="Y334" s="2">
        <v>329</v>
      </c>
      <c r="Z334" s="2">
        <f t="shared" si="31"/>
        <v>5.742133239061344</v>
      </c>
      <c r="AA334" s="2">
        <f t="shared" si="29"/>
        <v>9.6069922703057333</v>
      </c>
      <c r="AB334" s="3">
        <f t="shared" si="30"/>
        <v>9.5054014922155563</v>
      </c>
    </row>
    <row r="335" spans="25:28" ht="17.399999999999999" x14ac:dyDescent="0.3">
      <c r="Y335" s="2">
        <v>330</v>
      </c>
      <c r="Z335" s="2">
        <f t="shared" si="31"/>
        <v>5.7595865315812871</v>
      </c>
      <c r="AA335" s="2">
        <f t="shared" si="29"/>
        <v>9.0237270574038426</v>
      </c>
      <c r="AB335" s="3">
        <f t="shared" si="30"/>
        <v>8.9251851731787415</v>
      </c>
    </row>
    <row r="336" spans="25:28" ht="17.399999999999999" x14ac:dyDescent="0.3">
      <c r="Y336" s="2">
        <v>331</v>
      </c>
      <c r="Z336" s="2">
        <f t="shared" si="31"/>
        <v>5.7770398241012311</v>
      </c>
      <c r="AA336" s="2">
        <f t="shared" si="29"/>
        <v>8.4565296081401851</v>
      </c>
      <c r="AB336" s="3">
        <f t="shared" si="30"/>
        <v>8.3610591175832614</v>
      </c>
    </row>
    <row r="337" spans="25:28" ht="17.399999999999999" x14ac:dyDescent="0.3">
      <c r="Y337" s="2">
        <v>332</v>
      </c>
      <c r="Z337" s="2">
        <f t="shared" si="31"/>
        <v>5.7944931166211742</v>
      </c>
      <c r="AA337" s="2">
        <f t="shared" si="29"/>
        <v>7.9056839726965284</v>
      </c>
      <c r="AB337" s="3">
        <f t="shared" si="30"/>
        <v>7.8133064844223439</v>
      </c>
    </row>
    <row r="338" spans="25:28" ht="17.399999999999999" x14ac:dyDescent="0.3">
      <c r="Y338" s="2">
        <v>333</v>
      </c>
      <c r="Z338" s="2">
        <f t="shared" si="31"/>
        <v>5.8119464091411173</v>
      </c>
      <c r="AA338" s="2">
        <f t="shared" si="29"/>
        <v>7.3714663231119228</v>
      </c>
      <c r="AB338" s="3">
        <f t="shared" si="30"/>
        <v>7.2822025664789649</v>
      </c>
    </row>
    <row r="339" spans="25:28" ht="17.399999999999999" x14ac:dyDescent="0.3">
      <c r="Y339" s="2">
        <v>334</v>
      </c>
      <c r="Z339" s="2">
        <f t="shared" si="31"/>
        <v>5.8293997016610613</v>
      </c>
      <c r="AA339" s="2">
        <f t="shared" si="29"/>
        <v>6.8541447721421287</v>
      </c>
      <c r="AB339" s="3">
        <f t="shared" si="30"/>
        <v>6.7680146091331812</v>
      </c>
    </row>
    <row r="340" spans="25:28" ht="17.399999999999999" x14ac:dyDescent="0.3">
      <c r="Y340" s="2">
        <v>335</v>
      </c>
      <c r="Z340" s="2">
        <f t="shared" si="31"/>
        <v>5.8468529941810035</v>
      </c>
      <c r="AA340" s="2">
        <f t="shared" si="29"/>
        <v>6.3539791987397631</v>
      </c>
      <c r="AB340" s="3">
        <f t="shared" si="30"/>
        <v>6.271001635749986</v>
      </c>
    </row>
    <row r="341" spans="25:28" ht="17.399999999999999" x14ac:dyDescent="0.3">
      <c r="Y341" s="2">
        <v>336</v>
      </c>
      <c r="Z341" s="2">
        <f t="shared" si="31"/>
        <v>5.8643062867009474</v>
      </c>
      <c r="AA341" s="2">
        <f t="shared" si="29"/>
        <v>5.8712210801604225</v>
      </c>
      <c r="AB341" s="3">
        <f t="shared" si="30"/>
        <v>5.7914142796551999</v>
      </c>
    </row>
    <row r="342" spans="25:28" ht="17.399999999999999" x14ac:dyDescent="0.3">
      <c r="Y342" s="2">
        <v>337</v>
      </c>
      <c r="Z342" s="2">
        <f t="shared" si="31"/>
        <v>5.8817595792208897</v>
      </c>
      <c r="AA342" s="2">
        <f t="shared" si="29"/>
        <v>5.4061133306960638</v>
      </c>
      <c r="AB342" s="3">
        <f t="shared" si="30"/>
        <v>5.3294946227014375</v>
      </c>
    </row>
    <row r="343" spans="25:28" ht="17.399999999999999" x14ac:dyDescent="0.3">
      <c r="Y343" s="2">
        <v>338</v>
      </c>
      <c r="Z343" s="2">
        <f t="shared" si="31"/>
        <v>5.8992128717408336</v>
      </c>
      <c r="AA343" s="2">
        <f t="shared" si="29"/>
        <v>4.9588901470272466</v>
      </c>
      <c r="AB343" s="3">
        <f t="shared" si="30"/>
        <v>4.8854760404188555</v>
      </c>
    </row>
    <row r="344" spans="25:28" ht="17.399999999999999" x14ac:dyDescent="0.3">
      <c r="Y344" s="2">
        <v>339</v>
      </c>
      <c r="Z344" s="2">
        <f t="shared" si="31"/>
        <v>5.9166661642607767</v>
      </c>
      <c r="AA344" s="2">
        <f t="shared" si="29"/>
        <v>4.5297768601867681</v>
      </c>
      <c r="AB344" s="3">
        <f t="shared" si="30"/>
        <v>4.4595830537434953</v>
      </c>
    </row>
    <row r="345" spans="25:28" ht="17.399999999999999" x14ac:dyDescent="0.3">
      <c r="Y345" s="2">
        <v>340</v>
      </c>
      <c r="Z345" s="2">
        <f t="shared" si="31"/>
        <v>5.9341194567807207</v>
      </c>
      <c r="AA345" s="2">
        <f t="shared" si="29"/>
        <v>4.1189897941173914</v>
      </c>
      <c r="AB345" s="3">
        <f t="shared" si="30"/>
        <v>4.0520311873088106</v>
      </c>
    </row>
    <row r="346" spans="25:28" ht="17.399999999999999" x14ac:dyDescent="0.3">
      <c r="Y346" s="2">
        <v>341</v>
      </c>
      <c r="Z346" s="2">
        <f t="shared" si="31"/>
        <v>5.9515727493006629</v>
      </c>
      <c r="AA346" s="2">
        <f t="shared" si="29"/>
        <v>3.7267361308074411</v>
      </c>
      <c r="AB346" s="3">
        <f t="shared" si="30"/>
        <v>3.6630268342851284</v>
      </c>
    </row>
    <row r="347" spans="25:28" ht="17.399999999999999" x14ac:dyDescent="0.3">
      <c r="Y347" s="2">
        <v>342</v>
      </c>
      <c r="Z347" s="2">
        <f t="shared" si="31"/>
        <v>5.9690260418206069</v>
      </c>
      <c r="AA347" s="2">
        <f t="shared" si="29"/>
        <v>3.3532137819817631</v>
      </c>
      <c r="AB347" s="3">
        <f t="shared" si="30"/>
        <v>3.2927671277464134</v>
      </c>
    </row>
    <row r="348" spans="25:28" ht="17.399999999999999" x14ac:dyDescent="0.3">
      <c r="Y348" s="2">
        <v>343</v>
      </c>
      <c r="Z348" s="2">
        <f t="shared" si="31"/>
        <v>5.9864793343405509</v>
      </c>
      <c r="AA348" s="2">
        <f t="shared" si="29"/>
        <v>2.9986112673254501</v>
      </c>
      <c r="AB348" s="3">
        <f t="shared" si="30"/>
        <v>2.9414398185433237</v>
      </c>
    </row>
    <row r="349" spans="25:28" ht="17.399999999999999" x14ac:dyDescent="0.3">
      <c r="Y349" s="2">
        <v>344</v>
      </c>
      <c r="Z349" s="2">
        <f t="shared" si="31"/>
        <v>6.0039326268604931</v>
      </c>
      <c r="AA349" s="2">
        <f t="shared" si="29"/>
        <v>2.6631075992133928</v>
      </c>
      <c r="AB349" s="3">
        <f t="shared" si="30"/>
        <v>2.6092231596576649</v>
      </c>
    </row>
    <row r="350" spans="25:28" ht="17.399999999999999" x14ac:dyDescent="0.3">
      <c r="Y350" s="2">
        <v>345</v>
      </c>
      <c r="Z350" s="2">
        <f t="shared" si="31"/>
        <v>6.0213859193804371</v>
      </c>
      <c r="AA350" s="2">
        <f t="shared" si="29"/>
        <v>2.346872173919893</v>
      </c>
      <c r="AB350" s="3">
        <f t="shared" si="30"/>
        <v>2.2962857970130033</v>
      </c>
    </row>
    <row r="351" spans="25:28" ht="17.399999999999999" x14ac:dyDescent="0.3">
      <c r="Y351" s="2">
        <v>346</v>
      </c>
      <c r="Z351" s="2">
        <f t="shared" si="31"/>
        <v>6.0388392119003802</v>
      </c>
      <c r="AA351" s="2">
        <f t="shared" si="29"/>
        <v>2.0500646692792279</v>
      </c>
      <c r="AB351" s="3">
        <f t="shared" si="30"/>
        <v>2.0027866667151892</v>
      </c>
    </row>
    <row r="352" spans="25:28" ht="17.399999999999999" x14ac:dyDescent="0.3">
      <c r="Y352" s="2">
        <v>347</v>
      </c>
      <c r="Z352" s="2">
        <f t="shared" si="31"/>
        <v>6.0562925044203233</v>
      </c>
      <c r="AA352" s="2">
        <f t="shared" si="29"/>
        <v>1.7728349487686328</v>
      </c>
      <c r="AB352" s="3">
        <f t="shared" si="30"/>
        <v>1.7288748986946418</v>
      </c>
    </row>
    <row r="353" spans="25:28" ht="17.399999999999999" x14ac:dyDescent="0.3">
      <c r="Y353" s="2">
        <v>348</v>
      </c>
      <c r="Z353" s="2">
        <f t="shared" si="31"/>
        <v>6.0737457969402664</v>
      </c>
      <c r="AA353" s="2">
        <f t="shared" si="29"/>
        <v>1.515322971984721</v>
      </c>
      <c r="AB353" s="3">
        <f t="shared" si="30"/>
        <v>1.4746897267236294</v>
      </c>
    </row>
    <row r="354" spans="25:28" ht="17.399999999999999" x14ac:dyDescent="0.3">
      <c r="Y354" s="2">
        <v>349</v>
      </c>
      <c r="Z354" s="2">
        <f t="shared" si="31"/>
        <v>6.0911990894602104</v>
      </c>
      <c r="AA354" s="2">
        <f t="shared" si="29"/>
        <v>1.2776587114843427</v>
      </c>
      <c r="AB354" s="3">
        <f t="shared" si="30"/>
        <v>1.2403604047806063</v>
      </c>
    </row>
    <row r="355" spans="25:28" ht="17.399999999999999" x14ac:dyDescent="0.3">
      <c r="Y355" s="2">
        <v>350</v>
      </c>
      <c r="Z355" s="2">
        <f t="shared" si="31"/>
        <v>6.1086523819801526</v>
      </c>
      <c r="AA355" s="2">
        <f t="shared" si="29"/>
        <v>1.0599620759614932</v>
      </c>
      <c r="AB355" s="3">
        <f t="shared" si="30"/>
        <v>1.02600612973475</v>
      </c>
    </row>
    <row r="356" spans="25:28" ht="17.399999999999999" x14ac:dyDescent="0.3">
      <c r="Y356" s="2">
        <v>351</v>
      </c>
      <c r="Z356" s="2">
        <f t="shared" si="31"/>
        <v>6.1261056745000966</v>
      </c>
      <c r="AA356" s="2">
        <f t="shared" si="29"/>
        <v>0.86234283973279613</v>
      </c>
      <c r="AB356" s="3">
        <f t="shared" si="30"/>
        <v>0.83173597032452717</v>
      </c>
    </row>
    <row r="357" spans="25:28" ht="17.399999999999999" x14ac:dyDescent="0.3">
      <c r="Y357" s="2">
        <v>352</v>
      </c>
      <c r="Z357" s="2">
        <f t="shared" si="31"/>
        <v>6.1435589670200397</v>
      </c>
      <c r="AA357" s="2">
        <f t="shared" si="29"/>
        <v>0.68490057850474173</v>
      </c>
      <c r="AB357" s="3">
        <f t="shared" si="30"/>
        <v>0.65764880240499723</v>
      </c>
    </row>
    <row r="358" spans="25:28" ht="17.399999999999999" x14ac:dyDescent="0.3">
      <c r="Y358" s="2">
        <v>353</v>
      </c>
      <c r="Z358" s="2">
        <f t="shared" si="31"/>
        <v>6.1610122595399828</v>
      </c>
      <c r="AA358" s="2">
        <f t="shared" si="29"/>
        <v>0.5277246113976497</v>
      </c>
      <c r="AB358" s="3">
        <f t="shared" si="30"/>
        <v>0.50383325043992833</v>
      </c>
    </row>
    <row r="359" spans="25:28" ht="17.399999999999999" x14ac:dyDescent="0.3">
      <c r="Y359" s="2">
        <v>354</v>
      </c>
      <c r="Z359" s="2">
        <f t="shared" si="31"/>
        <v>6.1784655520599268</v>
      </c>
      <c r="AA359" s="2">
        <f t="shared" si="29"/>
        <v>0.39089394920296772</v>
      </c>
      <c r="AB359" s="3">
        <f t="shared" si="30"/>
        <v>0.37036763521654631</v>
      </c>
    </row>
    <row r="360" spans="25:28" ht="17.399999999999999" x14ac:dyDescent="0.3">
      <c r="Y360" s="2">
        <v>355</v>
      </c>
      <c r="Z360" s="2">
        <f t="shared" si="31"/>
        <v>6.1959188445798699</v>
      </c>
      <c r="AA360" s="2">
        <f t="shared" si="29"/>
        <v>0.27447724885179214</v>
      </c>
      <c r="AB360" s="3">
        <f t="shared" si="30"/>
        <v>0.25731992776243529</v>
      </c>
    </row>
    <row r="361" spans="25:28" ht="17.399999999999999" x14ac:dyDescent="0.3">
      <c r="Y361" s="2">
        <v>356</v>
      </c>
      <c r="Z361" s="2">
        <f t="shared" si="31"/>
        <v>6.2133721370998138</v>
      </c>
      <c r="AA361" s="2">
        <f t="shared" si="29"/>
        <v>0.17853277407467405</v>
      </c>
      <c r="AB361" s="3">
        <f t="shared" si="30"/>
        <v>0.1647477094457574</v>
      </c>
    </row>
    <row r="362" spans="25:28" ht="17.399999999999999" x14ac:dyDescent="0.3">
      <c r="Y362" s="2">
        <v>357</v>
      </c>
      <c r="Z362" s="2">
        <f t="shared" si="31"/>
        <v>6.2308254296197561</v>
      </c>
      <c r="AA362" s="2">
        <f t="shared" si="29"/>
        <v>0.10310836223607001</v>
      </c>
      <c r="AB362" s="3">
        <f t="shared" si="30"/>
        <v>9.2698138242626932E-2</v>
      </c>
    </row>
    <row r="363" spans="25:28" ht="17.399999999999999" x14ac:dyDescent="0.3">
      <c r="Y363" s="2">
        <v>358</v>
      </c>
      <c r="Z363" s="2">
        <f t="shared" si="31"/>
        <v>6.2482787221397</v>
      </c>
      <c r="AA363" s="2">
        <f t="shared" si="29"/>
        <v>4.8241397326438396E-2</v>
      </c>
      <c r="AB363" s="3">
        <f t="shared" si="30"/>
        <v>4.1207921157374997E-2</v>
      </c>
    </row>
    <row r="364" spans="25:28" ht="17.399999999999999" x14ac:dyDescent="0.3">
      <c r="Y364" s="2">
        <v>359</v>
      </c>
      <c r="Z364" s="2">
        <f t="shared" si="31"/>
        <v>6.2657320146596422</v>
      </c>
      <c r="AA364" s="2">
        <f t="shared" si="29"/>
        <v>1.3958789100790403E-2</v>
      </c>
      <c r="AB364" s="3">
        <f t="shared" si="30"/>
        <v>1.0303292784108941E-2</v>
      </c>
    </row>
    <row r="365" spans="25:28" ht="17.399999999999999" x14ac:dyDescent="0.3">
      <c r="Y365" s="2">
        <v>360</v>
      </c>
      <c r="Z365" s="2">
        <f t="shared" si="31"/>
        <v>6.2831853071795862</v>
      </c>
      <c r="AA365" s="2">
        <f t="shared" si="29"/>
        <v>2.7695835205632235E-4</v>
      </c>
      <c r="AB365" s="3">
        <f t="shared" si="30"/>
        <v>0</v>
      </c>
    </row>
  </sheetData>
  <mergeCells count="6">
    <mergeCell ref="P2:Q3"/>
    <mergeCell ref="T2:U3"/>
    <mergeCell ref="Y3:AB3"/>
    <mergeCell ref="B5:C5"/>
    <mergeCell ref="E2:H2"/>
    <mergeCell ref="J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65"/>
  <sheetViews>
    <sheetView zoomScaleNormal="100" workbookViewId="0">
      <pane ySplit="4" topLeftCell="A5" activePane="bottomLeft" state="frozen"/>
      <selection pane="bottomLeft" activeCell="M5" sqref="M5"/>
    </sheetView>
  </sheetViews>
  <sheetFormatPr defaultColWidth="9.109375" defaultRowHeight="13.2" x14ac:dyDescent="0.25"/>
  <cols>
    <col min="1" max="2" width="5.6640625" style="6" customWidth="1"/>
    <col min="3" max="3" width="9.6640625" style="6" customWidth="1"/>
    <col min="4" max="4" width="6" style="6" customWidth="1"/>
    <col min="5" max="5" width="11" style="6" customWidth="1"/>
    <col min="6" max="6" width="8.88671875" style="6" customWidth="1"/>
    <col min="7" max="7" width="8.33203125" style="6" customWidth="1"/>
    <col min="8" max="8" width="9.109375" style="6"/>
    <col min="9" max="9" width="4.109375" style="6" customWidth="1"/>
    <col min="10" max="10" width="7.33203125" style="6" customWidth="1"/>
    <col min="11" max="11" width="8.6640625" style="6" customWidth="1"/>
    <col min="12" max="12" width="7.44140625" style="6" customWidth="1"/>
    <col min="13" max="14" width="7.6640625" style="6" customWidth="1"/>
    <col min="15" max="15" width="4.109375" style="6" customWidth="1"/>
    <col min="16" max="17" width="9.109375" style="6"/>
    <col min="18" max="18" width="12.109375" style="17" customWidth="1"/>
    <col min="19" max="19" width="3.5546875" style="6" customWidth="1"/>
    <col min="20" max="21" width="9.109375" style="6"/>
    <col min="22" max="22" width="13.44140625" style="17" customWidth="1"/>
    <col min="23" max="23" width="3.33203125" style="6" customWidth="1"/>
    <col min="24" max="24" width="4.5546875" style="6" customWidth="1"/>
    <col min="25" max="28" width="9.109375" style="6"/>
    <col min="29" max="29" width="17.88671875" style="6" customWidth="1"/>
    <col min="30" max="16384" width="9.109375" style="6"/>
  </cols>
  <sheetData>
    <row r="2" spans="1:29" ht="15.6" x14ac:dyDescent="0.35">
      <c r="A2" s="32" t="s">
        <v>34</v>
      </c>
      <c r="B2" s="33"/>
      <c r="C2" s="33"/>
      <c r="D2" s="34"/>
      <c r="E2" s="70" t="s">
        <v>23</v>
      </c>
      <c r="F2" s="70"/>
      <c r="G2" s="70"/>
      <c r="H2" s="70"/>
      <c r="J2" s="73" t="s">
        <v>26</v>
      </c>
      <c r="K2" s="74"/>
      <c r="L2" s="74"/>
      <c r="M2" s="74"/>
      <c r="N2" s="75"/>
      <c r="P2" s="76" t="s">
        <v>24</v>
      </c>
      <c r="Q2" s="76"/>
      <c r="R2" s="18"/>
      <c r="T2" s="78" t="s">
        <v>25</v>
      </c>
      <c r="U2" s="78"/>
      <c r="V2" s="18"/>
    </row>
    <row r="3" spans="1:29" ht="16.2" x14ac:dyDescent="0.35">
      <c r="A3" s="35"/>
      <c r="B3" s="36"/>
      <c r="C3" s="36"/>
      <c r="D3" s="39"/>
      <c r="E3" s="14" t="s">
        <v>8</v>
      </c>
      <c r="F3" s="14" t="s">
        <v>9</v>
      </c>
      <c r="G3" s="14" t="s">
        <v>12</v>
      </c>
      <c r="H3" s="14" t="s">
        <v>13</v>
      </c>
      <c r="I3" s="24" t="s">
        <v>29</v>
      </c>
      <c r="J3" s="25" t="s">
        <v>38</v>
      </c>
      <c r="K3" s="26" t="s">
        <v>36</v>
      </c>
      <c r="L3" s="25" t="s">
        <v>37</v>
      </c>
      <c r="M3" s="26" t="s">
        <v>28</v>
      </c>
      <c r="N3" s="25" t="s">
        <v>31</v>
      </c>
      <c r="P3" s="77"/>
      <c r="Q3" s="77"/>
      <c r="R3" s="18"/>
      <c r="T3" s="79"/>
      <c r="U3" s="79"/>
      <c r="V3" s="18"/>
      <c r="Y3" s="70" t="s">
        <v>30</v>
      </c>
      <c r="Z3" s="70"/>
      <c r="AA3" s="70"/>
      <c r="AB3" s="70"/>
      <c r="AC3" s="16"/>
    </row>
    <row r="4" spans="1:29" ht="28.2" x14ac:dyDescent="0.4">
      <c r="A4" s="37"/>
      <c r="B4" s="38"/>
      <c r="C4" s="38"/>
      <c r="D4" s="40"/>
      <c r="E4" s="14" t="s">
        <v>10</v>
      </c>
      <c r="F4" s="14" t="s">
        <v>11</v>
      </c>
      <c r="G4" s="14" t="s">
        <v>14</v>
      </c>
      <c r="H4" s="14" t="s">
        <v>14</v>
      </c>
      <c r="J4" s="27" t="s">
        <v>14</v>
      </c>
      <c r="K4" s="28" t="s">
        <v>14</v>
      </c>
      <c r="L4" s="29" t="s">
        <v>19</v>
      </c>
      <c r="M4" s="29" t="s">
        <v>19</v>
      </c>
      <c r="N4" s="29"/>
      <c r="P4" s="7"/>
      <c r="Q4" s="7" t="s">
        <v>14</v>
      </c>
      <c r="R4" s="31" t="s">
        <v>32</v>
      </c>
      <c r="T4" s="7"/>
      <c r="U4" s="7" t="s">
        <v>14</v>
      </c>
      <c r="V4" s="31" t="s">
        <v>32</v>
      </c>
      <c r="Y4" s="2" t="s">
        <v>4</v>
      </c>
      <c r="Z4" s="2"/>
      <c r="AA4" s="2" t="s">
        <v>6</v>
      </c>
      <c r="AB4" s="2" t="s">
        <v>7</v>
      </c>
      <c r="AC4" s="15"/>
    </row>
    <row r="5" spans="1:29" ht="17.399999999999999" x14ac:dyDescent="0.3">
      <c r="B5" s="71" t="s">
        <v>21</v>
      </c>
      <c r="C5" s="72"/>
      <c r="D5" s="22"/>
      <c r="E5" s="14">
        <v>1999.192139</v>
      </c>
      <c r="F5" s="14">
        <v>0.95914200000000005</v>
      </c>
      <c r="G5" s="14">
        <v>63.436684</v>
      </c>
      <c r="H5" s="14">
        <v>29.339925999999991</v>
      </c>
      <c r="J5" s="30">
        <f>180-($R$6+G5)</f>
        <v>104.32709552755911</v>
      </c>
      <c r="K5" s="30">
        <f>IF(180+$V$5+H5&gt;180,180,180+$V$5+H5)</f>
        <v>169.60370552755904</v>
      </c>
      <c r="L5" s="30">
        <f t="shared" ref="L5:L68" si="0">$C$6*(SQRT((1+(1/$C$9))^2-($C$10/$C$9)^2)-COS(J5*PI()/180)-(1/$C$9)*SQRT(1-($C$9*SIN(J5*PI()/180)-$C$10)^2))</f>
        <v>71.079064150500528</v>
      </c>
      <c r="M5" s="30">
        <f>$C$6*(SQRT((1+(1/$C$9))^2-($C$10/$C$9)^2)-COS(K5*PI()/180)-(1/$C$9)*SQRT(1-($C$9*SIN(K5*PI()/180)-$C$10)^2))</f>
        <v>100.41573931495321</v>
      </c>
      <c r="N5" s="30">
        <f>L5/M5</f>
        <v>0.70784783974513776</v>
      </c>
      <c r="P5" s="5" t="s">
        <v>15</v>
      </c>
      <c r="Q5" s="19">
        <f>Q18+(Q19-Q18)/(P19-P18)*(1-P18)</f>
        <v>349.84251968503935</v>
      </c>
      <c r="R5" s="21">
        <f>-(360-Q5)</f>
        <v>-10.157480314960651</v>
      </c>
      <c r="T5" s="8" t="s">
        <v>15</v>
      </c>
      <c r="U5" s="20">
        <f>U18+(U19-U18)/(T19-T18)*(1-T18)</f>
        <v>140.26377952755905</v>
      </c>
      <c r="V5" s="20">
        <f>-(180-U5)</f>
        <v>-39.736220472440948</v>
      </c>
      <c r="Y5" s="2">
        <v>0</v>
      </c>
      <c r="Z5" s="2">
        <f>Y5*PI()/180</f>
        <v>0</v>
      </c>
      <c r="AA5" s="2">
        <f t="shared" ref="AA5:AA68" si="1">$C$6*(SQRT((1+(1/$C$9))^2-($C$10/$C$9)^2)-COS(Z5)-(1/$C$9)*SQRT(1-($C$9*SIN(Z5)-$C$10)^2))</f>
        <v>2.7695835205632235E-4</v>
      </c>
      <c r="AB5" s="3">
        <f t="shared" ref="AB5:AB68" si="2">$C$6*((1-COS(Z5))+(1/$C$9)*(1-SQRT(1-$C$9^2*SIN(Z5)^2)))</f>
        <v>0</v>
      </c>
      <c r="AC5" s="15"/>
    </row>
    <row r="6" spans="1:29" ht="17.399999999999999" x14ac:dyDescent="0.3">
      <c r="B6" s="11" t="s">
        <v>0</v>
      </c>
      <c r="C6" s="12">
        <v>50.5</v>
      </c>
      <c r="D6" s="22"/>
      <c r="E6" s="14">
        <v>1999.6938479999999</v>
      </c>
      <c r="F6" s="14">
        <v>1.4564239999999999</v>
      </c>
      <c r="G6" s="14">
        <v>67.240009000000001</v>
      </c>
      <c r="H6" s="14">
        <v>39.44659299999995</v>
      </c>
      <c r="J6" s="30">
        <f t="shared" ref="J6:J68" si="3">180-($R$6+G6)</f>
        <v>100.52377052755911</v>
      </c>
      <c r="K6" s="30">
        <f t="shared" ref="K6:K69" si="4">IF(180+$V$5+H6&gt;180,180,180+$V$5+H6)</f>
        <v>179.710372527559</v>
      </c>
      <c r="L6" s="30">
        <f t="shared" si="0"/>
        <v>68.056052514255356</v>
      </c>
      <c r="M6" s="30">
        <f t="shared" ref="M6:M69" si="5">$C$6*(SQRT((1+(1/$C$9))^2-($C$10/$C$9)^2)-COS(K6*PI()/180)-(1/$C$9)*SQRT(1-($C$9*SIN(K6*PI()/180)-$C$10)^2))</f>
        <v>100.99887234744563</v>
      </c>
      <c r="N6" s="30">
        <f t="shared" ref="N6:N69" si="6">L6/M6</f>
        <v>0.67382982534830815</v>
      </c>
      <c r="P6" s="5" t="s">
        <v>16</v>
      </c>
      <c r="Q6" s="19">
        <f>Q79+(Q80-Q79)/(P80-P79)*(1-P79)</f>
        <v>552.23622047244089</v>
      </c>
      <c r="R6" s="21">
        <f>-(540-Q6)</f>
        <v>12.236220472440891</v>
      </c>
      <c r="T6" s="8" t="s">
        <v>16</v>
      </c>
      <c r="U6" s="20">
        <f>U79+(U80-U79)/(T80-T79)*(1-T79)</f>
        <v>323.5787401574803</v>
      </c>
      <c r="V6" s="20">
        <f>-(360-U6)</f>
        <v>-36.421259842519703</v>
      </c>
      <c r="Y6" s="2">
        <v>1</v>
      </c>
      <c r="Z6" s="2">
        <f t="shared" ref="Z6:Z69" si="7">Y6*PI()/180</f>
        <v>1.7453292519943295E-2</v>
      </c>
      <c r="AA6" s="2">
        <f t="shared" si="1"/>
        <v>7.2018283121579874E-3</v>
      </c>
      <c r="AB6" s="3">
        <f t="shared" si="2"/>
        <v>1.0303292784108941E-2</v>
      </c>
      <c r="AC6" s="15"/>
    </row>
    <row r="7" spans="1:29" ht="17.399999999999999" x14ac:dyDescent="0.3">
      <c r="B7" s="11" t="s">
        <v>1</v>
      </c>
      <c r="C7" s="12">
        <v>148.69999999999999</v>
      </c>
      <c r="D7" s="22"/>
      <c r="E7" s="14">
        <v>1999.0998540000001</v>
      </c>
      <c r="F7" s="14">
        <v>1.9955780000000001</v>
      </c>
      <c r="G7" s="14">
        <v>66.990009000000001</v>
      </c>
      <c r="H7" s="14">
        <v>49.679925999999966</v>
      </c>
      <c r="J7" s="30">
        <f t="shared" si="3"/>
        <v>100.77377052755911</v>
      </c>
      <c r="K7" s="30">
        <f t="shared" si="4"/>
        <v>180</v>
      </c>
      <c r="L7" s="30">
        <f t="shared" si="0"/>
        <v>68.258374747663396</v>
      </c>
      <c r="M7" s="30">
        <f t="shared" si="5"/>
        <v>101.00027695835206</v>
      </c>
      <c r="N7" s="30">
        <f t="shared" si="6"/>
        <v>0.67582363933328671</v>
      </c>
      <c r="P7" s="7"/>
      <c r="Q7" s="7"/>
      <c r="Y7" s="2">
        <v>2</v>
      </c>
      <c r="Z7" s="2">
        <f t="shared" si="7"/>
        <v>3.4906585039886591E-2</v>
      </c>
      <c r="AA7" s="2">
        <f t="shared" si="1"/>
        <v>3.4728822175203122E-2</v>
      </c>
      <c r="AB7" s="3">
        <f t="shared" si="2"/>
        <v>4.1207921157374997E-2</v>
      </c>
      <c r="AC7" s="15"/>
    </row>
    <row r="8" spans="1:29" ht="17.399999999999999" x14ac:dyDescent="0.3">
      <c r="B8" s="11" t="s">
        <v>3</v>
      </c>
      <c r="C8" s="12">
        <v>0.56999999999999995</v>
      </c>
      <c r="D8" s="23"/>
      <c r="E8" s="14">
        <v>2000.6201169999999</v>
      </c>
      <c r="F8" s="14">
        <v>2.4657330000000002</v>
      </c>
      <c r="G8" s="14">
        <v>66.986676000000003</v>
      </c>
      <c r="H8" s="14">
        <v>52.986591999999973</v>
      </c>
      <c r="J8" s="30">
        <f t="shared" si="3"/>
        <v>100.77710352755911</v>
      </c>
      <c r="K8" s="30">
        <f t="shared" si="4"/>
        <v>180</v>
      </c>
      <c r="L8" s="30">
        <f t="shared" si="0"/>
        <v>68.261068763013157</v>
      </c>
      <c r="M8" s="30">
        <f t="shared" si="5"/>
        <v>101.00027695835206</v>
      </c>
      <c r="N8" s="30">
        <f t="shared" si="6"/>
        <v>0.67585031267944873</v>
      </c>
      <c r="P8" s="4" t="s">
        <v>17</v>
      </c>
      <c r="Q8" s="4" t="s">
        <v>22</v>
      </c>
      <c r="R8" s="16"/>
      <c r="T8" s="9" t="s">
        <v>17</v>
      </c>
      <c r="U8" s="9" t="s">
        <v>18</v>
      </c>
      <c r="V8" s="16"/>
      <c r="Y8" s="2">
        <v>3</v>
      </c>
      <c r="Z8" s="2">
        <f t="shared" si="7"/>
        <v>5.2359877559829883E-2</v>
      </c>
      <c r="AA8" s="2">
        <f t="shared" si="1"/>
        <v>8.2842866740783228E-2</v>
      </c>
      <c r="AB8" s="3">
        <f t="shared" si="2"/>
        <v>9.2698138242626932E-2</v>
      </c>
      <c r="AC8" s="15"/>
    </row>
    <row r="9" spans="1:29" ht="19.8" x14ac:dyDescent="0.4">
      <c r="B9" s="11" t="s">
        <v>2</v>
      </c>
      <c r="C9" s="12">
        <f>C6/C7</f>
        <v>0.33960995292535306</v>
      </c>
      <c r="D9" s="1"/>
      <c r="E9" s="14">
        <v>2000.9173579999999</v>
      </c>
      <c r="F9" s="14">
        <v>3.0087060000000001</v>
      </c>
      <c r="G9" s="14">
        <v>66.98000900000001</v>
      </c>
      <c r="H9" s="14">
        <v>55.426605999999992</v>
      </c>
      <c r="J9" s="30">
        <f t="shared" si="3"/>
        <v>100.7837705275591</v>
      </c>
      <c r="K9" s="30">
        <f t="shared" si="4"/>
        <v>180</v>
      </c>
      <c r="L9" s="30">
        <f t="shared" si="0"/>
        <v>68.266457337364727</v>
      </c>
      <c r="M9" s="30">
        <f t="shared" si="5"/>
        <v>101.00027695835206</v>
      </c>
      <c r="N9" s="30">
        <f t="shared" si="6"/>
        <v>0.67590366475445129</v>
      </c>
      <c r="P9" s="4" t="s">
        <v>19</v>
      </c>
      <c r="Q9" s="4" t="s">
        <v>20</v>
      </c>
      <c r="R9" s="16"/>
      <c r="T9" s="9" t="s">
        <v>19</v>
      </c>
      <c r="U9" s="9" t="s">
        <v>20</v>
      </c>
      <c r="V9" s="16"/>
      <c r="Y9" s="2">
        <v>4</v>
      </c>
      <c r="Z9" s="2">
        <f t="shared" si="7"/>
        <v>6.9813170079773182E-2</v>
      </c>
      <c r="AA9" s="2">
        <f t="shared" si="1"/>
        <v>0.15151840217681434</v>
      </c>
      <c r="AB9" s="3">
        <f t="shared" si="2"/>
        <v>0.164747709445763</v>
      </c>
      <c r="AC9" s="15"/>
    </row>
    <row r="10" spans="1:29" ht="17.399999999999999" x14ac:dyDescent="0.3">
      <c r="B10" s="11" t="s">
        <v>5</v>
      </c>
      <c r="C10" s="13">
        <f>C8/C7</f>
        <v>3.8332212508406186E-3</v>
      </c>
      <c r="D10" s="1"/>
      <c r="E10" s="14">
        <v>2000.1395259999999</v>
      </c>
      <c r="F10" s="14">
        <v>4.0308960000000003</v>
      </c>
      <c r="G10" s="14">
        <v>66.98000900000001</v>
      </c>
      <c r="H10" s="14">
        <v>55.979955999999959</v>
      </c>
      <c r="J10" s="30">
        <f t="shared" si="3"/>
        <v>100.7837705275591</v>
      </c>
      <c r="K10" s="30">
        <f t="shared" si="4"/>
        <v>180</v>
      </c>
      <c r="L10" s="30">
        <f t="shared" si="0"/>
        <v>68.266457337364727</v>
      </c>
      <c r="M10" s="30">
        <f t="shared" si="5"/>
        <v>101.00027695835206</v>
      </c>
      <c r="N10" s="30">
        <f t="shared" si="6"/>
        <v>0.67590366475445129</v>
      </c>
      <c r="P10" s="4">
        <v>0.1016</v>
      </c>
      <c r="Q10" s="4">
        <v>332</v>
      </c>
      <c r="R10" s="16"/>
      <c r="T10" s="10">
        <v>0.1016</v>
      </c>
      <c r="U10" s="10">
        <v>120</v>
      </c>
      <c r="V10" s="16"/>
      <c r="Y10" s="2">
        <v>5</v>
      </c>
      <c r="Z10" s="2">
        <f t="shared" si="7"/>
        <v>8.7266462599716474E-2</v>
      </c>
      <c r="AA10" s="2">
        <f t="shared" si="1"/>
        <v>0.24071939790597985</v>
      </c>
      <c r="AB10" s="3">
        <f t="shared" si="2"/>
        <v>0.25731992776243529</v>
      </c>
      <c r="AC10" s="15"/>
    </row>
    <row r="11" spans="1:29" ht="17.399999999999999" x14ac:dyDescent="0.3">
      <c r="B11" s="1"/>
      <c r="C11" s="1"/>
      <c r="D11" s="1"/>
      <c r="E11" s="14">
        <v>2001.265991</v>
      </c>
      <c r="F11" s="14">
        <v>5.0137219999999996</v>
      </c>
      <c r="G11" s="14">
        <v>50.770015000000001</v>
      </c>
      <c r="H11" s="14">
        <v>46.306623000000002</v>
      </c>
      <c r="J11" s="30">
        <f t="shared" si="3"/>
        <v>116.99376452755911</v>
      </c>
      <c r="K11" s="30">
        <f t="shared" si="4"/>
        <v>180</v>
      </c>
      <c r="L11" s="30">
        <f t="shared" si="0"/>
        <v>80.213041889138253</v>
      </c>
      <c r="M11" s="30">
        <f t="shared" si="5"/>
        <v>101.00027695835206</v>
      </c>
      <c r="N11" s="30">
        <f t="shared" si="6"/>
        <v>0.79418635576825669</v>
      </c>
      <c r="P11" s="4">
        <v>0.20319999999999999</v>
      </c>
      <c r="Q11" s="4">
        <v>336</v>
      </c>
      <c r="R11" s="16"/>
      <c r="T11" s="9">
        <v>0.20319999999999999</v>
      </c>
      <c r="U11" s="9">
        <v>124</v>
      </c>
      <c r="V11" s="16"/>
      <c r="Y11" s="2">
        <v>6</v>
      </c>
      <c r="Z11" s="2">
        <f t="shared" si="7"/>
        <v>0.10471975511965977</v>
      </c>
      <c r="AA11" s="2">
        <f t="shared" si="1"/>
        <v>0.35039937461987947</v>
      </c>
      <c r="AB11" s="3">
        <f t="shared" si="2"/>
        <v>0.37036763521654631</v>
      </c>
      <c r="AC11" s="15"/>
    </row>
    <row r="12" spans="1:29" ht="17.399999999999999" x14ac:dyDescent="0.3">
      <c r="B12" s="1"/>
      <c r="C12" s="1"/>
      <c r="D12" s="1"/>
      <c r="E12" s="14">
        <v>1998.900513</v>
      </c>
      <c r="F12" s="14">
        <v>5.9170109999999996</v>
      </c>
      <c r="G12" s="14">
        <v>46.980017000000004</v>
      </c>
      <c r="H12" s="14">
        <v>32.226616999999976</v>
      </c>
      <c r="J12" s="30">
        <f t="shared" si="3"/>
        <v>120.78376252755911</v>
      </c>
      <c r="K12" s="30">
        <f t="shared" si="4"/>
        <v>172.49039652755903</v>
      </c>
      <c r="L12" s="30">
        <f t="shared" si="0"/>
        <v>82.642166049552557</v>
      </c>
      <c r="M12" s="30">
        <f t="shared" si="5"/>
        <v>100.68835593167476</v>
      </c>
      <c r="N12" s="30">
        <f t="shared" si="6"/>
        <v>0.82077182892560074</v>
      </c>
      <c r="P12" s="4">
        <v>0.30480000000000002</v>
      </c>
      <c r="Q12" s="4">
        <v>338.5</v>
      </c>
      <c r="R12" s="16"/>
      <c r="T12" s="9">
        <v>0.30480000000000002</v>
      </c>
      <c r="U12" s="9">
        <v>127</v>
      </c>
      <c r="V12" s="16"/>
      <c r="Y12" s="2">
        <v>7</v>
      </c>
      <c r="Z12" s="2">
        <f t="shared" si="7"/>
        <v>0.12217304763960307</v>
      </c>
      <c r="AA12" s="2">
        <f t="shared" si="1"/>
        <v>0.48050143243005672</v>
      </c>
      <c r="AB12" s="3">
        <f t="shared" si="2"/>
        <v>0.50383325043991167</v>
      </c>
      <c r="AC12" s="15"/>
    </row>
    <row r="13" spans="1:29" ht="17.399999999999999" x14ac:dyDescent="0.3">
      <c r="B13" s="1"/>
      <c r="C13" s="1"/>
      <c r="D13" s="1"/>
      <c r="E13" s="14">
        <v>2000.5390629999999</v>
      </c>
      <c r="F13" s="14">
        <v>6.970504</v>
      </c>
      <c r="G13" s="14">
        <v>45.980017000000004</v>
      </c>
      <c r="H13" s="14">
        <v>12.75662299999999</v>
      </c>
      <c r="J13" s="30">
        <f t="shared" si="3"/>
        <v>121.78376252755911</v>
      </c>
      <c r="K13" s="30">
        <f t="shared" si="4"/>
        <v>153.02040252755904</v>
      </c>
      <c r="L13" s="30">
        <f t="shared" si="0"/>
        <v>83.258593973699178</v>
      </c>
      <c r="M13" s="30">
        <f t="shared" si="5"/>
        <v>97.190957072854317</v>
      </c>
      <c r="N13" s="30">
        <f t="shared" si="6"/>
        <v>0.85664959458407797</v>
      </c>
      <c r="P13" s="4">
        <v>0.40639999999999998</v>
      </c>
      <c r="Q13" s="4">
        <v>340.5</v>
      </c>
      <c r="R13" s="16"/>
      <c r="T13" s="9">
        <v>0.40639999999999998</v>
      </c>
      <c r="U13" s="9">
        <v>129.5</v>
      </c>
      <c r="V13" s="16"/>
      <c r="Y13" s="2">
        <v>8</v>
      </c>
      <c r="Z13" s="2">
        <f t="shared" si="7"/>
        <v>0.13962634015954636</v>
      </c>
      <c r="AA13" s="2">
        <f t="shared" si="1"/>
        <v>0.63095828516592967</v>
      </c>
      <c r="AB13" s="3">
        <f t="shared" si="2"/>
        <v>0.65764880240499157</v>
      </c>
      <c r="AC13" s="15"/>
    </row>
    <row r="14" spans="1:29" ht="17.399999999999999" x14ac:dyDescent="0.3">
      <c r="B14" s="1"/>
      <c r="C14" s="1"/>
      <c r="D14" s="1"/>
      <c r="E14" s="14">
        <v>1998.8964840000001</v>
      </c>
      <c r="F14" s="14">
        <v>8.009055</v>
      </c>
      <c r="G14" s="14">
        <v>45.960017000000008</v>
      </c>
      <c r="H14" s="14">
        <v>2.9732889999999657</v>
      </c>
      <c r="J14" s="30">
        <f t="shared" si="3"/>
        <v>121.8037625275591</v>
      </c>
      <c r="K14" s="30">
        <f t="shared" si="4"/>
        <v>143.23706852755902</v>
      </c>
      <c r="L14" s="30">
        <f t="shared" si="0"/>
        <v>83.270817212710426</v>
      </c>
      <c r="M14" s="30">
        <f t="shared" si="5"/>
        <v>93.942609978756408</v>
      </c>
      <c r="N14" s="30">
        <f t="shared" si="6"/>
        <v>0.88640093384185048</v>
      </c>
      <c r="P14" s="4">
        <v>0.50800000000000001</v>
      </c>
      <c r="Q14" s="4">
        <v>342.5</v>
      </c>
      <c r="R14" s="16"/>
      <c r="T14" s="9">
        <v>0.50800000000000001</v>
      </c>
      <c r="U14" s="9">
        <v>132</v>
      </c>
      <c r="V14" s="16"/>
      <c r="Y14" s="2">
        <v>9</v>
      </c>
      <c r="Z14" s="2">
        <f t="shared" si="7"/>
        <v>0.15707963267948966</v>
      </c>
      <c r="AA14" s="2">
        <f t="shared" si="1"/>
        <v>0.80169230083263221</v>
      </c>
      <c r="AB14" s="3">
        <f t="shared" si="2"/>
        <v>0.83173597032452162</v>
      </c>
      <c r="AC14" s="15"/>
    </row>
    <row r="15" spans="1:29" ht="17.399999999999999" x14ac:dyDescent="0.3">
      <c r="B15" s="1"/>
      <c r="C15" s="1"/>
      <c r="D15" s="1"/>
      <c r="E15" s="14">
        <v>2250.1247560000002</v>
      </c>
      <c r="F15" s="14">
        <v>1.0498449999999999</v>
      </c>
      <c r="G15" s="14">
        <v>67.98000900000001</v>
      </c>
      <c r="H15" s="14">
        <v>35.44993999999997</v>
      </c>
      <c r="J15" s="30">
        <f t="shared" si="3"/>
        <v>99.783770527559099</v>
      </c>
      <c r="K15" s="30">
        <f t="shared" si="4"/>
        <v>175.71371952755902</v>
      </c>
      <c r="L15" s="30">
        <f t="shared" si="0"/>
        <v>67.454299673561849</v>
      </c>
      <c r="M15" s="30">
        <f t="shared" si="5"/>
        <v>100.89246874869981</v>
      </c>
      <c r="N15" s="30">
        <f t="shared" si="6"/>
        <v>0.66857616341587556</v>
      </c>
      <c r="P15" s="4">
        <v>0.60960000000000003</v>
      </c>
      <c r="Q15" s="4">
        <v>344.5</v>
      </c>
      <c r="R15" s="16"/>
      <c r="T15" s="9">
        <v>0.60960000000000003</v>
      </c>
      <c r="U15" s="9">
        <v>133.5</v>
      </c>
      <c r="V15" s="16"/>
      <c r="Y15" s="2">
        <v>10</v>
      </c>
      <c r="Z15" s="2">
        <f t="shared" si="7"/>
        <v>0.17453292519943295</v>
      </c>
      <c r="AA15" s="2">
        <f t="shared" si="1"/>
        <v>0.99261554824428511</v>
      </c>
      <c r="AB15" s="3">
        <f t="shared" si="2"/>
        <v>1.0260061297347445</v>
      </c>
      <c r="AC15" s="15"/>
    </row>
    <row r="16" spans="1:29" ht="17.399999999999999" x14ac:dyDescent="0.3">
      <c r="B16" s="1"/>
      <c r="C16" s="1"/>
      <c r="D16" s="1"/>
      <c r="E16" s="14">
        <v>2250.1708979999999</v>
      </c>
      <c r="F16" s="14">
        <v>1.5162439999999999</v>
      </c>
      <c r="G16" s="14">
        <v>66.700012000000001</v>
      </c>
      <c r="H16" s="14">
        <v>43.219925999999987</v>
      </c>
      <c r="J16" s="30">
        <f t="shared" si="3"/>
        <v>101.06376752755911</v>
      </c>
      <c r="K16" s="30">
        <f t="shared" si="4"/>
        <v>180</v>
      </c>
      <c r="L16" s="30">
        <f t="shared" si="0"/>
        <v>68.492444401168186</v>
      </c>
      <c r="M16" s="30">
        <f t="shared" si="5"/>
        <v>101.00027695835206</v>
      </c>
      <c r="N16" s="30">
        <f t="shared" si="6"/>
        <v>0.67814115430011512</v>
      </c>
      <c r="P16" s="4">
        <v>0.71119999999999994</v>
      </c>
      <c r="Q16" s="4">
        <v>346</v>
      </c>
      <c r="R16" s="16"/>
      <c r="T16" s="9">
        <v>0.71119999999999994</v>
      </c>
      <c r="U16" s="9">
        <v>135.5</v>
      </c>
      <c r="V16" s="16"/>
      <c r="Y16" s="2">
        <v>11</v>
      </c>
      <c r="Z16" s="2">
        <f t="shared" si="7"/>
        <v>0.19198621771937624</v>
      </c>
      <c r="AA16" s="2">
        <f t="shared" si="1"/>
        <v>1.2036298498494717</v>
      </c>
      <c r="AB16" s="3">
        <f t="shared" si="2"/>
        <v>1.2403604047806063</v>
      </c>
      <c r="AC16" s="15"/>
    </row>
    <row r="17" spans="2:29" ht="17.399999999999999" x14ac:dyDescent="0.3">
      <c r="B17" s="1"/>
      <c r="C17" s="1"/>
      <c r="D17" s="1"/>
      <c r="E17" s="14">
        <v>2249.929443</v>
      </c>
      <c r="F17" s="14">
        <v>1.9820120000000001</v>
      </c>
      <c r="G17" s="14">
        <v>64.966684000000001</v>
      </c>
      <c r="H17" s="14">
        <v>50.979955999999959</v>
      </c>
      <c r="J17" s="30">
        <f t="shared" si="3"/>
        <v>102.79709552755911</v>
      </c>
      <c r="K17" s="30">
        <f t="shared" si="4"/>
        <v>180</v>
      </c>
      <c r="L17" s="30">
        <f t="shared" si="0"/>
        <v>69.877325022278981</v>
      </c>
      <c r="M17" s="30">
        <f t="shared" si="5"/>
        <v>101.00027695835206</v>
      </c>
      <c r="N17" s="30">
        <f t="shared" si="6"/>
        <v>0.69185280601847488</v>
      </c>
      <c r="P17" s="4">
        <v>0.81279999999999997</v>
      </c>
      <c r="Q17" s="4">
        <v>347.5</v>
      </c>
      <c r="R17" s="16"/>
      <c r="T17" s="9">
        <v>0.81279999999999997</v>
      </c>
      <c r="U17" s="9">
        <v>136.5</v>
      </c>
      <c r="V17" s="16"/>
      <c r="Y17" s="2">
        <v>12</v>
      </c>
      <c r="Z17" s="2">
        <f t="shared" si="7"/>
        <v>0.20943951023931953</v>
      </c>
      <c r="AA17" s="2">
        <f t="shared" si="1"/>
        <v>1.4346268407688558</v>
      </c>
      <c r="AB17" s="3">
        <f t="shared" si="2"/>
        <v>1.4746897267236239</v>
      </c>
      <c r="AC17" s="15"/>
    </row>
    <row r="18" spans="2:29" ht="17.399999999999999" x14ac:dyDescent="0.3">
      <c r="B18" s="1"/>
      <c r="C18" s="1"/>
      <c r="D18" s="1"/>
      <c r="E18" s="14">
        <v>2250.080078</v>
      </c>
      <c r="F18" s="14">
        <v>2.4489619999999999</v>
      </c>
      <c r="G18" s="14">
        <v>63.973350000000011</v>
      </c>
      <c r="H18" s="14">
        <v>54.979925999999978</v>
      </c>
      <c r="J18" s="30">
        <f t="shared" si="3"/>
        <v>103.7904295275591</v>
      </c>
      <c r="K18" s="30">
        <f t="shared" si="4"/>
        <v>180</v>
      </c>
      <c r="L18" s="30">
        <f t="shared" si="0"/>
        <v>70.659789703132574</v>
      </c>
      <c r="M18" s="30">
        <f t="shared" si="5"/>
        <v>101.00027695835206</v>
      </c>
      <c r="N18" s="30">
        <f t="shared" si="6"/>
        <v>0.69959995983248113</v>
      </c>
      <c r="P18" s="4">
        <v>0.91439999999999988</v>
      </c>
      <c r="Q18" s="4">
        <v>349</v>
      </c>
      <c r="R18" s="16"/>
      <c r="T18" s="9">
        <v>0.91439999999999988</v>
      </c>
      <c r="U18" s="9">
        <v>139</v>
      </c>
      <c r="V18" s="16"/>
      <c r="Y18" s="2">
        <v>13</v>
      </c>
      <c r="Z18" s="2">
        <f t="shared" si="7"/>
        <v>0.22689280275926285</v>
      </c>
      <c r="AA18" s="2">
        <f t="shared" si="1"/>
        <v>1.6854880340655509</v>
      </c>
      <c r="AB18" s="3">
        <f t="shared" si="2"/>
        <v>1.7288748986946363</v>
      </c>
      <c r="AC18" s="15"/>
    </row>
    <row r="19" spans="2:29" ht="17.399999999999999" x14ac:dyDescent="0.3">
      <c r="E19" s="14">
        <v>2250.0354000000002</v>
      </c>
      <c r="F19" s="14">
        <v>3.0777939999999999</v>
      </c>
      <c r="G19" s="14">
        <v>63.980017000000004</v>
      </c>
      <c r="H19" s="14">
        <v>55.979955999999959</v>
      </c>
      <c r="J19" s="30">
        <f t="shared" si="3"/>
        <v>103.78376252755911</v>
      </c>
      <c r="K19" s="30">
        <f t="shared" si="4"/>
        <v>180</v>
      </c>
      <c r="L19" s="30">
        <f t="shared" si="0"/>
        <v>70.654565670067754</v>
      </c>
      <c r="M19" s="30">
        <f t="shared" si="5"/>
        <v>101.00027695835206</v>
      </c>
      <c r="N19" s="30">
        <f t="shared" si="6"/>
        <v>0.69954823687466217</v>
      </c>
      <c r="P19" s="4">
        <v>1.016</v>
      </c>
      <c r="Q19" s="4">
        <v>350</v>
      </c>
      <c r="R19" s="16"/>
      <c r="T19" s="9">
        <v>1.016</v>
      </c>
      <c r="U19" s="9">
        <v>140.5</v>
      </c>
      <c r="V19" s="16"/>
      <c r="Y19" s="2">
        <v>14</v>
      </c>
      <c r="Z19" s="2">
        <f t="shared" si="7"/>
        <v>0.24434609527920614</v>
      </c>
      <c r="AA19" s="2">
        <f t="shared" si="1"/>
        <v>1.9560848922708254</v>
      </c>
      <c r="AB19" s="3">
        <f t="shared" si="2"/>
        <v>2.0027866667151892</v>
      </c>
      <c r="AC19" s="15"/>
    </row>
    <row r="20" spans="2:29" ht="17.399999999999999" x14ac:dyDescent="0.3">
      <c r="E20" s="14">
        <v>2250.0874020000001</v>
      </c>
      <c r="F20" s="14">
        <v>4.0284300000000002</v>
      </c>
      <c r="G20" s="14">
        <v>60.343348000000006</v>
      </c>
      <c r="H20" s="14">
        <v>49.979925999999978</v>
      </c>
      <c r="J20" s="30">
        <f t="shared" si="3"/>
        <v>107.4204315275591</v>
      </c>
      <c r="K20" s="30">
        <f t="shared" si="4"/>
        <v>180</v>
      </c>
      <c r="L20" s="30">
        <f t="shared" si="0"/>
        <v>73.446990383802287</v>
      </c>
      <c r="M20" s="30">
        <f t="shared" si="5"/>
        <v>101.00027695835206</v>
      </c>
      <c r="N20" s="30">
        <f t="shared" si="6"/>
        <v>0.72719593050312625</v>
      </c>
      <c r="P20" s="4">
        <v>1.5239999999999998</v>
      </c>
      <c r="Q20" s="4">
        <v>356</v>
      </c>
      <c r="R20" s="16"/>
      <c r="T20" s="9">
        <v>1.5239999999999998</v>
      </c>
      <c r="U20" s="9">
        <v>146</v>
      </c>
      <c r="V20" s="16"/>
      <c r="Y20" s="2">
        <v>15</v>
      </c>
      <c r="Z20" s="2">
        <f t="shared" si="7"/>
        <v>0.26179938779914941</v>
      </c>
      <c r="AA20" s="2">
        <f t="shared" si="1"/>
        <v>2.2462789051892065</v>
      </c>
      <c r="AB20" s="3">
        <f t="shared" si="2"/>
        <v>2.2962857970130033</v>
      </c>
      <c r="AC20" s="15"/>
    </row>
    <row r="21" spans="2:29" ht="17.399999999999999" x14ac:dyDescent="0.3">
      <c r="E21" s="14">
        <v>2249.9335940000001</v>
      </c>
      <c r="F21" s="14">
        <v>5.0004920000000004</v>
      </c>
      <c r="G21" s="14">
        <v>51.84668400000001</v>
      </c>
      <c r="H21" s="14">
        <v>34.846596999999974</v>
      </c>
      <c r="J21" s="30">
        <f t="shared" si="3"/>
        <v>115.9170955275591</v>
      </c>
      <c r="K21" s="30">
        <f t="shared" si="4"/>
        <v>175.11037652755903</v>
      </c>
      <c r="L21" s="30">
        <f t="shared" si="0"/>
        <v>79.496511675924779</v>
      </c>
      <c r="M21" s="30">
        <f t="shared" si="5"/>
        <v>100.86230298953417</v>
      </c>
      <c r="N21" s="30">
        <f t="shared" si="6"/>
        <v>0.78816871437263947</v>
      </c>
      <c r="P21" s="4">
        <v>2.032</v>
      </c>
      <c r="Q21" s="4">
        <v>361</v>
      </c>
      <c r="R21" s="16"/>
      <c r="T21" s="9">
        <v>2.032</v>
      </c>
      <c r="U21" s="9">
        <v>151</v>
      </c>
      <c r="V21" s="16"/>
      <c r="Y21" s="2">
        <v>16</v>
      </c>
      <c r="Z21" s="2">
        <f t="shared" si="7"/>
        <v>0.27925268031909273</v>
      </c>
      <c r="AA21" s="2">
        <f t="shared" si="1"/>
        <v>2.5559216740077861</v>
      </c>
      <c r="AB21" s="3">
        <f t="shared" si="2"/>
        <v>2.6092231596576538</v>
      </c>
      <c r="AC21" s="15"/>
    </row>
    <row r="22" spans="2:29" ht="17.399999999999999" x14ac:dyDescent="0.3">
      <c r="E22" s="14">
        <v>2250.094971</v>
      </c>
      <c r="F22" s="14">
        <v>6.0401350000000003</v>
      </c>
      <c r="G22" s="14">
        <v>49.193349000000012</v>
      </c>
      <c r="H22" s="14">
        <v>15.589931999999976</v>
      </c>
      <c r="J22" s="30">
        <f t="shared" si="3"/>
        <v>118.5704305275591</v>
      </c>
      <c r="K22" s="30">
        <f t="shared" si="4"/>
        <v>155.85371152755903</v>
      </c>
      <c r="L22" s="30">
        <f t="shared" si="0"/>
        <v>81.241307195672832</v>
      </c>
      <c r="M22" s="30">
        <f t="shared" si="5"/>
        <v>97.943725278129548</v>
      </c>
      <c r="N22" s="30">
        <f t="shared" si="6"/>
        <v>0.82946923822810426</v>
      </c>
      <c r="P22" s="4">
        <v>2.54</v>
      </c>
      <c r="Q22" s="4">
        <v>365.5</v>
      </c>
      <c r="R22" s="16"/>
      <c r="T22" s="9">
        <v>2.54</v>
      </c>
      <c r="U22" s="9">
        <v>155.5</v>
      </c>
      <c r="V22" s="16"/>
      <c r="Y22" s="2">
        <v>17</v>
      </c>
      <c r="Z22" s="2">
        <f t="shared" si="7"/>
        <v>0.29670597283903605</v>
      </c>
      <c r="AA22" s="2">
        <f t="shared" si="1"/>
        <v>2.8848550017353425</v>
      </c>
      <c r="AB22" s="3">
        <f t="shared" si="2"/>
        <v>2.9414398185433348</v>
      </c>
      <c r="AC22" s="15"/>
    </row>
    <row r="23" spans="2:29" ht="17.399999999999999" x14ac:dyDescent="0.3">
      <c r="E23" s="14">
        <v>2249.9379880000001</v>
      </c>
      <c r="F23" s="14">
        <v>7.0283259999999999</v>
      </c>
      <c r="G23" s="14">
        <v>48.966684000000001</v>
      </c>
      <c r="H23" s="14">
        <v>3.6399559999999838</v>
      </c>
      <c r="J23" s="30">
        <f t="shared" si="3"/>
        <v>118.79709552755911</v>
      </c>
      <c r="K23" s="30">
        <f t="shared" si="4"/>
        <v>143.90373552755904</v>
      </c>
      <c r="L23" s="30">
        <f t="shared" si="0"/>
        <v>81.38706496629527</v>
      </c>
      <c r="M23" s="30">
        <f t="shared" si="5"/>
        <v>94.196125576489337</v>
      </c>
      <c r="N23" s="30">
        <f t="shared" si="6"/>
        <v>0.86401711820097282</v>
      </c>
      <c r="P23" s="4">
        <v>3.0479999999999996</v>
      </c>
      <c r="Q23" s="4">
        <v>369.5</v>
      </c>
      <c r="R23" s="16"/>
      <c r="T23" s="9">
        <v>3.0479999999999996</v>
      </c>
      <c r="U23" s="9">
        <v>159.5</v>
      </c>
      <c r="V23" s="16"/>
      <c r="Y23" s="2">
        <v>18</v>
      </c>
      <c r="Z23" s="2">
        <f t="shared" si="7"/>
        <v>0.31415926535897931</v>
      </c>
      <c r="AA23" s="2">
        <f t="shared" si="1"/>
        <v>3.2329109899970643</v>
      </c>
      <c r="AB23" s="3">
        <f t="shared" si="2"/>
        <v>3.2927671277464134</v>
      </c>
      <c r="AC23" s="15"/>
    </row>
    <row r="24" spans="2:29" ht="17.399999999999999" x14ac:dyDescent="0.3">
      <c r="E24" s="14">
        <v>2249.8408199999999</v>
      </c>
      <c r="F24" s="14">
        <v>8.0553650000000001</v>
      </c>
      <c r="G24" s="14">
        <v>48.95668400000001</v>
      </c>
      <c r="H24" s="14">
        <v>0.6965919999999528</v>
      </c>
      <c r="J24" s="30">
        <f t="shared" si="3"/>
        <v>118.8070955275591</v>
      </c>
      <c r="K24" s="30">
        <f t="shared" si="4"/>
        <v>140.960371527559</v>
      </c>
      <c r="L24" s="30">
        <f t="shared" si="0"/>
        <v>81.393483480287671</v>
      </c>
      <c r="M24" s="30">
        <f t="shared" si="5"/>
        <v>93.0411927284445</v>
      </c>
      <c r="N24" s="30">
        <f t="shared" si="6"/>
        <v>0.87481126470344683</v>
      </c>
      <c r="P24" s="4">
        <v>3.556</v>
      </c>
      <c r="Q24" s="4">
        <v>373</v>
      </c>
      <c r="R24" s="16"/>
      <c r="T24" s="9">
        <v>3.556</v>
      </c>
      <c r="U24" s="9">
        <v>163</v>
      </c>
      <c r="V24" s="16"/>
      <c r="Y24" s="2">
        <v>19</v>
      </c>
      <c r="Z24" s="2">
        <f t="shared" si="7"/>
        <v>0.33161255787892258</v>
      </c>
      <c r="AA24" s="2">
        <f t="shared" si="1"/>
        <v>3.599912142211612</v>
      </c>
      <c r="AB24" s="3">
        <f t="shared" si="2"/>
        <v>3.6630268342851116</v>
      </c>
      <c r="AC24" s="15"/>
    </row>
    <row r="25" spans="2:29" ht="17.399999999999999" x14ac:dyDescent="0.3">
      <c r="E25" s="14">
        <v>2249.7687989999999</v>
      </c>
      <c r="F25" s="14">
        <v>8.9912349999999996</v>
      </c>
      <c r="G25" s="14">
        <v>36.32334800000001</v>
      </c>
      <c r="H25" s="14">
        <v>8.9866219999999544</v>
      </c>
      <c r="J25" s="30">
        <f t="shared" si="3"/>
        <v>131.4404315275591</v>
      </c>
      <c r="K25" s="30">
        <f t="shared" si="4"/>
        <v>149.25040152755901</v>
      </c>
      <c r="L25" s="30">
        <f t="shared" si="0"/>
        <v>88.672973747359734</v>
      </c>
      <c r="M25" s="30">
        <f t="shared" si="5"/>
        <v>96.05885670979157</v>
      </c>
      <c r="N25" s="30">
        <f t="shared" si="6"/>
        <v>0.92311085916059032</v>
      </c>
      <c r="P25" s="4">
        <v>4.0640000000000001</v>
      </c>
      <c r="Q25" s="4">
        <v>376.5</v>
      </c>
      <c r="R25" s="16"/>
      <c r="T25" s="9">
        <v>4.0640000000000001</v>
      </c>
      <c r="U25" s="9">
        <v>166.5</v>
      </c>
      <c r="V25" s="16"/>
      <c r="Y25" s="2">
        <v>20</v>
      </c>
      <c r="Z25" s="2">
        <f t="shared" si="7"/>
        <v>0.3490658503988659</v>
      </c>
      <c r="AA25" s="2">
        <f t="shared" si="1"/>
        <v>3.9856714731757008</v>
      </c>
      <c r="AB25" s="3">
        <f t="shared" si="2"/>
        <v>4.0520311873088106</v>
      </c>
      <c r="AC25" s="15"/>
    </row>
    <row r="26" spans="2:29" ht="17.399999999999999" x14ac:dyDescent="0.3">
      <c r="E26" s="14">
        <v>2499.883789</v>
      </c>
      <c r="F26" s="14">
        <v>0.98690900000000004</v>
      </c>
      <c r="G26" s="14">
        <v>67.476676000000012</v>
      </c>
      <c r="H26" s="14">
        <v>36.013288999999986</v>
      </c>
      <c r="J26" s="30">
        <f t="shared" si="3"/>
        <v>100.2871035275591</v>
      </c>
      <c r="K26" s="30">
        <f t="shared" si="4"/>
        <v>176.27706852755904</v>
      </c>
      <c r="L26" s="30">
        <f t="shared" si="0"/>
        <v>67.864066058157974</v>
      </c>
      <c r="M26" s="30">
        <f t="shared" si="5"/>
        <v>100.91729397444958</v>
      </c>
      <c r="N26" s="30">
        <f t="shared" si="6"/>
        <v>0.67247211439636823</v>
      </c>
      <c r="P26" s="4">
        <v>4.5719999999999992</v>
      </c>
      <c r="Q26" s="4">
        <v>380</v>
      </c>
      <c r="R26" s="16"/>
      <c r="T26" s="9">
        <v>4.5719999999999992</v>
      </c>
      <c r="U26" s="9">
        <v>170</v>
      </c>
      <c r="V26" s="16"/>
      <c r="Y26" s="2">
        <v>21</v>
      </c>
      <c r="Z26" s="2">
        <f t="shared" si="7"/>
        <v>0.36651914291880922</v>
      </c>
      <c r="AA26" s="2">
        <f t="shared" si="1"/>
        <v>4.3899926250815469</v>
      </c>
      <c r="AB26" s="3">
        <f t="shared" si="2"/>
        <v>4.4595830537434837</v>
      </c>
      <c r="AC26" s="15"/>
    </row>
    <row r="27" spans="2:29" ht="17.399999999999999" x14ac:dyDescent="0.3">
      <c r="E27" s="14">
        <v>2500.0505370000001</v>
      </c>
      <c r="F27" s="14">
        <v>2.548959</v>
      </c>
      <c r="G27" s="14">
        <v>61.98000900000001</v>
      </c>
      <c r="H27" s="14">
        <v>55.98995599999995</v>
      </c>
      <c r="J27" s="30">
        <f t="shared" si="3"/>
        <v>105.7837705275591</v>
      </c>
      <c r="K27" s="30">
        <f t="shared" si="4"/>
        <v>180</v>
      </c>
      <c r="L27" s="30">
        <f t="shared" si="0"/>
        <v>72.204613496776858</v>
      </c>
      <c r="M27" s="30">
        <f t="shared" si="5"/>
        <v>101.00027695835206</v>
      </c>
      <c r="N27" s="30">
        <f t="shared" si="6"/>
        <v>0.71489520297603515</v>
      </c>
      <c r="P27" s="4">
        <v>5.08</v>
      </c>
      <c r="Q27" s="4">
        <v>383.5</v>
      </c>
      <c r="R27" s="16"/>
      <c r="T27" s="9">
        <v>5.08</v>
      </c>
      <c r="U27" s="9">
        <v>173</v>
      </c>
      <c r="V27" s="16"/>
      <c r="Y27" s="2">
        <v>22</v>
      </c>
      <c r="Z27" s="2">
        <f t="shared" si="7"/>
        <v>0.38397243543875248</v>
      </c>
      <c r="AA27" s="2">
        <f t="shared" si="1"/>
        <v>4.812669989991285</v>
      </c>
      <c r="AB27" s="3">
        <f t="shared" si="2"/>
        <v>4.8854760404188493</v>
      </c>
      <c r="AC27" s="15"/>
    </row>
    <row r="28" spans="2:29" ht="17.399999999999999" x14ac:dyDescent="0.3">
      <c r="E28" s="14">
        <v>2500.0415039999998</v>
      </c>
      <c r="F28" s="14">
        <v>3.0101870000000002</v>
      </c>
      <c r="G28" s="14">
        <v>61.98000900000001</v>
      </c>
      <c r="H28" s="14">
        <v>55.983288999999957</v>
      </c>
      <c r="J28" s="30">
        <f t="shared" si="3"/>
        <v>105.7837705275591</v>
      </c>
      <c r="K28" s="30">
        <f t="shared" si="4"/>
        <v>180</v>
      </c>
      <c r="L28" s="30">
        <f t="shared" si="0"/>
        <v>72.204613496776858</v>
      </c>
      <c r="M28" s="30">
        <f t="shared" si="5"/>
        <v>101.00027695835206</v>
      </c>
      <c r="N28" s="30">
        <f t="shared" si="6"/>
        <v>0.71489520297603515</v>
      </c>
      <c r="P28" s="4">
        <v>5.5880000000000001</v>
      </c>
      <c r="Q28" s="4">
        <v>386.5</v>
      </c>
      <c r="R28" s="16"/>
      <c r="T28" s="9">
        <v>5.5880000000000001</v>
      </c>
      <c r="U28" s="9">
        <v>177</v>
      </c>
      <c r="V28" s="16"/>
      <c r="Y28" s="2">
        <v>23</v>
      </c>
      <c r="Z28" s="2">
        <f t="shared" si="7"/>
        <v>0.40142572795869574</v>
      </c>
      <c r="AA28" s="2">
        <f t="shared" si="1"/>
        <v>5.2534888387908802</v>
      </c>
      <c r="AB28" s="3">
        <f t="shared" si="2"/>
        <v>5.3294946227014153</v>
      </c>
      <c r="AC28" s="15"/>
    </row>
    <row r="29" spans="2:29" ht="17.399999999999999" x14ac:dyDescent="0.3">
      <c r="E29" s="14">
        <v>2499.9123540000001</v>
      </c>
      <c r="F29" s="14">
        <v>4.9864569999999997</v>
      </c>
      <c r="G29" s="14">
        <v>51.980017000000004</v>
      </c>
      <c r="H29" s="14">
        <v>30.516592000000003</v>
      </c>
      <c r="J29" s="30">
        <f t="shared" si="3"/>
        <v>115.78376252755911</v>
      </c>
      <c r="K29" s="30">
        <f t="shared" si="4"/>
        <v>170.78037152755905</v>
      </c>
      <c r="L29" s="30">
        <f t="shared" si="0"/>
        <v>79.40697306475883</v>
      </c>
      <c r="M29" s="30">
        <f t="shared" si="5"/>
        <v>100.53712252583138</v>
      </c>
      <c r="N29" s="30">
        <f t="shared" si="6"/>
        <v>0.78982738982167011</v>
      </c>
      <c r="P29" s="4">
        <v>6.0959999999999992</v>
      </c>
      <c r="Q29" s="4">
        <v>390</v>
      </c>
      <c r="R29" s="16"/>
      <c r="T29" s="9">
        <v>6.0959999999999992</v>
      </c>
      <c r="U29" s="9">
        <v>180.5</v>
      </c>
      <c r="V29" s="16"/>
      <c r="Y29" s="2">
        <v>24</v>
      </c>
      <c r="Z29" s="2">
        <f t="shared" si="7"/>
        <v>0.41887902047863906</v>
      </c>
      <c r="AA29" s="2">
        <f t="shared" si="1"/>
        <v>5.7122254566436332</v>
      </c>
      <c r="AB29" s="3">
        <f t="shared" si="2"/>
        <v>5.7914142796552053</v>
      </c>
      <c r="AC29" s="15"/>
    </row>
    <row r="30" spans="2:29" ht="17.399999999999999" x14ac:dyDescent="0.3">
      <c r="E30" s="14">
        <v>2500.1232909999999</v>
      </c>
      <c r="F30" s="14">
        <v>6.0660679999999996</v>
      </c>
      <c r="G30" s="14">
        <v>50.980017000000004</v>
      </c>
      <c r="H30" s="14">
        <v>9.1632759999999962</v>
      </c>
      <c r="J30" s="30">
        <f t="shared" si="3"/>
        <v>116.78376252755911</v>
      </c>
      <c r="K30" s="30">
        <f t="shared" si="4"/>
        <v>149.42705552755905</v>
      </c>
      <c r="L30" s="30">
        <f t="shared" si="0"/>
        <v>80.074194356335497</v>
      </c>
      <c r="M30" s="30">
        <f t="shared" si="5"/>
        <v>96.115243612864191</v>
      </c>
      <c r="N30" s="30">
        <f t="shared" si="6"/>
        <v>0.83310608542866205</v>
      </c>
      <c r="P30" s="4">
        <v>6.6040000000000001</v>
      </c>
      <c r="Q30" s="4">
        <v>393.5</v>
      </c>
      <c r="R30" s="16"/>
      <c r="T30" s="9">
        <v>6.6040000000000001</v>
      </c>
      <c r="U30" s="9">
        <v>184</v>
      </c>
      <c r="V30" s="16"/>
      <c r="Y30" s="2">
        <v>25</v>
      </c>
      <c r="Z30" s="2">
        <f t="shared" si="7"/>
        <v>0.43633231299858238</v>
      </c>
      <c r="AA30" s="2">
        <f t="shared" si="1"/>
        <v>6.1886472849614425</v>
      </c>
      <c r="AB30" s="3">
        <f t="shared" si="2"/>
        <v>6.2710016357499754</v>
      </c>
      <c r="AC30" s="15"/>
    </row>
    <row r="31" spans="2:29" ht="17.399999999999999" x14ac:dyDescent="0.3">
      <c r="E31" s="14">
        <v>2499.9702149999998</v>
      </c>
      <c r="F31" s="14">
        <v>6.968394</v>
      </c>
      <c r="G31" s="14">
        <v>50.946684000000005</v>
      </c>
      <c r="H31" s="14">
        <v>-6.7410000000336368E-3</v>
      </c>
      <c r="J31" s="30">
        <f t="shared" si="3"/>
        <v>116.8170955275591</v>
      </c>
      <c r="K31" s="30">
        <f t="shared" si="4"/>
        <v>140.25703852755902</v>
      </c>
      <c r="L31" s="30">
        <f t="shared" si="0"/>
        <v>80.096262736388951</v>
      </c>
      <c r="M31" s="30">
        <f t="shared" si="5"/>
        <v>92.75155694199853</v>
      </c>
      <c r="N31" s="30">
        <f t="shared" si="6"/>
        <v>0.8635570698449464</v>
      </c>
      <c r="P31" s="4">
        <v>7.1120000000000001</v>
      </c>
      <c r="Q31" s="4">
        <v>397.5</v>
      </c>
      <c r="R31" s="16"/>
      <c r="T31" s="9">
        <v>7.1120000000000001</v>
      </c>
      <c r="U31" s="9">
        <v>187.5</v>
      </c>
      <c r="V31" s="16"/>
      <c r="Y31" s="2">
        <v>26</v>
      </c>
      <c r="Z31" s="2">
        <f t="shared" si="7"/>
        <v>0.4537856055185257</v>
      </c>
      <c r="AA31" s="2">
        <f t="shared" si="1"/>
        <v>6.6825130699088175</v>
      </c>
      <c r="AB31" s="3">
        <f t="shared" si="2"/>
        <v>6.7680146091332034</v>
      </c>
      <c r="AC31" s="15"/>
    </row>
    <row r="32" spans="2:29" ht="17.399999999999999" x14ac:dyDescent="0.3">
      <c r="E32" s="14">
        <v>2499.9406739999999</v>
      </c>
      <c r="F32" s="14">
        <v>7.9632909999999999</v>
      </c>
      <c r="G32" s="14">
        <v>50.950017000000003</v>
      </c>
      <c r="H32" s="14">
        <v>-2.0074000000022352E-2</v>
      </c>
      <c r="J32" s="30">
        <f t="shared" si="3"/>
        <v>116.81376252755911</v>
      </c>
      <c r="K32" s="30">
        <f t="shared" si="4"/>
        <v>140.24370552755903</v>
      </c>
      <c r="L32" s="30">
        <f t="shared" si="0"/>
        <v>80.094056597988811</v>
      </c>
      <c r="M32" s="30">
        <f t="shared" si="5"/>
        <v>92.746015413397927</v>
      </c>
      <c r="N32" s="30">
        <f t="shared" si="6"/>
        <v>0.86358488007257894</v>
      </c>
      <c r="P32" s="4">
        <v>7.6199999999999992</v>
      </c>
      <c r="Q32" s="4">
        <v>401</v>
      </c>
      <c r="R32" s="16"/>
      <c r="T32" s="9">
        <v>7.6199999999999992</v>
      </c>
      <c r="U32" s="9">
        <v>191</v>
      </c>
      <c r="V32" s="16"/>
      <c r="Y32" s="2">
        <v>27</v>
      </c>
      <c r="Z32" s="2">
        <f t="shared" si="7"/>
        <v>0.47123889803846897</v>
      </c>
      <c r="AA32" s="2">
        <f t="shared" si="1"/>
        <v>7.1935730174502464</v>
      </c>
      <c r="AB32" s="3">
        <f t="shared" si="2"/>
        <v>7.2822025664789596</v>
      </c>
      <c r="AC32" s="15"/>
    </row>
    <row r="33" spans="5:29" ht="17.399999999999999" x14ac:dyDescent="0.3">
      <c r="E33" s="14">
        <v>2499.9541020000001</v>
      </c>
      <c r="F33" s="14">
        <v>8.9282649999999997</v>
      </c>
      <c r="G33" s="14">
        <v>42.990017000000009</v>
      </c>
      <c r="H33" s="14">
        <v>2.7066140000000019</v>
      </c>
      <c r="J33" s="30">
        <f t="shared" si="3"/>
        <v>124.7737625275591</v>
      </c>
      <c r="K33" s="30">
        <f t="shared" si="4"/>
        <v>142.97039352755905</v>
      </c>
      <c r="L33" s="30">
        <f t="shared" si="0"/>
        <v>85.039829006543386</v>
      </c>
      <c r="M33" s="30">
        <f t="shared" si="5"/>
        <v>93.839877410653415</v>
      </c>
      <c r="N33" s="30">
        <f t="shared" si="6"/>
        <v>0.90622272058604603</v>
      </c>
      <c r="P33" s="4">
        <v>8.1280000000000001</v>
      </c>
      <c r="Q33" s="4">
        <v>405.5</v>
      </c>
      <c r="R33" s="16"/>
      <c r="T33" s="9">
        <v>8.1280000000000001</v>
      </c>
      <c r="U33" s="9">
        <v>195.5</v>
      </c>
      <c r="V33" s="16"/>
      <c r="Y33" s="2">
        <v>28</v>
      </c>
      <c r="Z33" s="2">
        <f t="shared" si="7"/>
        <v>0.48869219055841229</v>
      </c>
      <c r="AA33" s="2">
        <f t="shared" si="1"/>
        <v>7.7215689549490634</v>
      </c>
      <c r="AB33" s="3">
        <f t="shared" si="2"/>
        <v>7.8133064844223385</v>
      </c>
      <c r="AC33" s="15"/>
    </row>
    <row r="34" spans="5:29" ht="17.399999999999999" x14ac:dyDescent="0.3">
      <c r="E34" s="14">
        <v>2499.9663089999999</v>
      </c>
      <c r="F34" s="14">
        <v>10.05941</v>
      </c>
      <c r="G34" s="14">
        <v>22.746676000000008</v>
      </c>
      <c r="H34" s="14">
        <v>13.149950999999987</v>
      </c>
      <c r="J34" s="30">
        <f t="shared" si="3"/>
        <v>145.0171035275591</v>
      </c>
      <c r="K34" s="30">
        <f t="shared" si="4"/>
        <v>153.41373052755904</v>
      </c>
      <c r="L34" s="30">
        <f t="shared" si="0"/>
        <v>94.608982174562982</v>
      </c>
      <c r="M34" s="30">
        <f t="shared" si="5"/>
        <v>97.300475855425674</v>
      </c>
      <c r="N34" s="30">
        <f t="shared" si="6"/>
        <v>0.97233832972346546</v>
      </c>
      <c r="P34" s="4">
        <v>8.636000000000001</v>
      </c>
      <c r="Q34" s="4">
        <v>410</v>
      </c>
      <c r="R34" s="16"/>
      <c r="T34" s="9">
        <v>8.636000000000001</v>
      </c>
      <c r="U34" s="9">
        <v>199.5</v>
      </c>
      <c r="V34" s="16"/>
      <c r="Y34" s="2">
        <v>29</v>
      </c>
      <c r="Z34" s="2">
        <f t="shared" si="7"/>
        <v>0.50614548307835561</v>
      </c>
      <c r="AA34" s="2">
        <f t="shared" si="1"/>
        <v>8.2662344993188768</v>
      </c>
      <c r="AB34" s="3">
        <f t="shared" si="2"/>
        <v>8.3610591175832667</v>
      </c>
      <c r="AC34" s="15"/>
    </row>
    <row r="35" spans="5:29" ht="17.399999999999999" x14ac:dyDescent="0.3">
      <c r="E35" s="14">
        <v>2749.560547</v>
      </c>
      <c r="F35" s="14">
        <v>1.0035510000000001</v>
      </c>
      <c r="G35" s="14">
        <v>67.98000900000001</v>
      </c>
      <c r="H35" s="14">
        <v>37.009955999999988</v>
      </c>
      <c r="J35" s="30">
        <f t="shared" si="3"/>
        <v>99.783770527559099</v>
      </c>
      <c r="K35" s="30">
        <f t="shared" si="4"/>
        <v>177.27373552755904</v>
      </c>
      <c r="L35" s="30">
        <f t="shared" si="0"/>
        <v>67.454299673561849</v>
      </c>
      <c r="M35" s="30">
        <f t="shared" si="5"/>
        <v>100.95331302728478</v>
      </c>
      <c r="N35" s="30">
        <f t="shared" si="6"/>
        <v>0.66817321443755784</v>
      </c>
      <c r="P35" s="4">
        <v>9.1439999999999984</v>
      </c>
      <c r="Q35" s="4">
        <v>415</v>
      </c>
      <c r="R35" s="16"/>
      <c r="T35" s="9">
        <v>9.1439999999999984</v>
      </c>
      <c r="U35" s="9">
        <v>204</v>
      </c>
      <c r="V35" s="16"/>
      <c r="Y35" s="2">
        <v>30</v>
      </c>
      <c r="Z35" s="2">
        <f t="shared" si="7"/>
        <v>0.52359877559829882</v>
      </c>
      <c r="AA35" s="2">
        <f t="shared" si="1"/>
        <v>8.827295231725504</v>
      </c>
      <c r="AB35" s="3">
        <f t="shared" si="2"/>
        <v>8.9251851731787255</v>
      </c>
      <c r="AC35" s="15"/>
    </row>
    <row r="36" spans="5:29" ht="17.399999999999999" x14ac:dyDescent="0.3">
      <c r="E36" s="14">
        <v>2749.9614259999998</v>
      </c>
      <c r="F36" s="14">
        <v>1.4524840000000001</v>
      </c>
      <c r="G36" s="14">
        <v>65.746684000000002</v>
      </c>
      <c r="H36" s="14">
        <v>44.979925999999978</v>
      </c>
      <c r="J36" s="30">
        <f t="shared" si="3"/>
        <v>102.01709552755911</v>
      </c>
      <c r="K36" s="30">
        <f t="shared" si="4"/>
        <v>180</v>
      </c>
      <c r="L36" s="30">
        <f t="shared" si="0"/>
        <v>69.257158264238697</v>
      </c>
      <c r="M36" s="30">
        <f t="shared" si="5"/>
        <v>101.00027695835206</v>
      </c>
      <c r="N36" s="30">
        <f t="shared" si="6"/>
        <v>0.68571255792493735</v>
      </c>
      <c r="P36" s="4">
        <v>9.6519999999999992</v>
      </c>
      <c r="Q36" s="4">
        <v>421</v>
      </c>
      <c r="R36" s="16"/>
      <c r="T36" s="9">
        <v>9.6519999999999992</v>
      </c>
      <c r="U36" s="9">
        <v>209</v>
      </c>
      <c r="V36" s="16"/>
      <c r="Y36" s="2">
        <v>31</v>
      </c>
      <c r="Z36" s="2">
        <f t="shared" si="7"/>
        <v>0.54105206811824214</v>
      </c>
      <c r="AA36" s="2">
        <f t="shared" si="1"/>
        <v>9.4044688788296842</v>
      </c>
      <c r="AB36" s="3">
        <f t="shared" si="2"/>
        <v>9.5054014922155279</v>
      </c>
      <c r="AC36" s="15"/>
    </row>
    <row r="37" spans="5:29" ht="17.399999999999999" x14ac:dyDescent="0.3">
      <c r="E37" s="14">
        <v>2749.8366700000001</v>
      </c>
      <c r="F37" s="14">
        <v>2.041382</v>
      </c>
      <c r="G37" s="14">
        <v>62.606681000000009</v>
      </c>
      <c r="H37" s="14">
        <v>54.713269999999966</v>
      </c>
      <c r="J37" s="30">
        <f t="shared" si="3"/>
        <v>105.1570985275591</v>
      </c>
      <c r="K37" s="30">
        <f t="shared" si="4"/>
        <v>180</v>
      </c>
      <c r="L37" s="30">
        <f t="shared" si="0"/>
        <v>71.722649970845481</v>
      </c>
      <c r="M37" s="30">
        <f t="shared" si="5"/>
        <v>101.00027695835206</v>
      </c>
      <c r="N37" s="30">
        <f t="shared" si="6"/>
        <v>0.71012329996303525</v>
      </c>
      <c r="P37" s="4">
        <v>9.7536000000000005</v>
      </c>
      <c r="Q37" s="4">
        <v>422.5</v>
      </c>
      <c r="R37" s="16"/>
      <c r="T37" s="9">
        <v>9.7536000000000005</v>
      </c>
      <c r="U37" s="9">
        <v>210</v>
      </c>
      <c r="V37" s="16"/>
      <c r="Y37" s="2">
        <v>32</v>
      </c>
      <c r="Z37" s="2">
        <f t="shared" si="7"/>
        <v>0.55850536063818546</v>
      </c>
      <c r="AA37" s="2">
        <f t="shared" si="1"/>
        <v>9.9974655005549486</v>
      </c>
      <c r="AB37" s="3">
        <f t="shared" si="2"/>
        <v>10.101417237249779</v>
      </c>
      <c r="AC37" s="15"/>
    </row>
    <row r="38" spans="5:29" ht="17.399999999999999" x14ac:dyDescent="0.3">
      <c r="E38" s="14">
        <v>2750.3752439999998</v>
      </c>
      <c r="F38" s="14">
        <v>3.072546</v>
      </c>
      <c r="G38" s="14">
        <v>61.983343000000005</v>
      </c>
      <c r="H38" s="14">
        <v>56.979955999999959</v>
      </c>
      <c r="J38" s="30">
        <f t="shared" si="3"/>
        <v>105.7804365275591</v>
      </c>
      <c r="K38" s="30">
        <f t="shared" si="4"/>
        <v>180</v>
      </c>
      <c r="L38" s="30">
        <f t="shared" si="0"/>
        <v>72.202058460595126</v>
      </c>
      <c r="M38" s="30">
        <f t="shared" si="5"/>
        <v>101.00027695835206</v>
      </c>
      <c r="N38" s="30">
        <f t="shared" si="6"/>
        <v>0.71486990565746655</v>
      </c>
      <c r="P38" s="4">
        <v>9.8552</v>
      </c>
      <c r="Q38" s="4">
        <v>423.5</v>
      </c>
      <c r="R38" s="16"/>
      <c r="T38" s="9">
        <v>9.8552</v>
      </c>
      <c r="U38" s="9">
        <v>211</v>
      </c>
      <c r="V38" s="16"/>
      <c r="Y38" s="2">
        <v>33</v>
      </c>
      <c r="Z38" s="2">
        <f t="shared" si="7"/>
        <v>0.57595865315812877</v>
      </c>
      <c r="AA38" s="2">
        <f t="shared" si="1"/>
        <v>10.605987684357219</v>
      </c>
      <c r="AB38" s="3">
        <f t="shared" si="2"/>
        <v>10.712934086691225</v>
      </c>
      <c r="AC38" s="15"/>
    </row>
    <row r="39" spans="5:29" ht="17.399999999999999" x14ac:dyDescent="0.3">
      <c r="E39" s="14">
        <v>2750.1091310000002</v>
      </c>
      <c r="F39" s="14">
        <v>4.0913139999999997</v>
      </c>
      <c r="G39" s="14">
        <v>52.816684000000009</v>
      </c>
      <c r="H39" s="14">
        <v>45.979955999999959</v>
      </c>
      <c r="J39" s="30">
        <f t="shared" si="3"/>
        <v>114.9470955275591</v>
      </c>
      <c r="K39" s="30">
        <f t="shared" si="4"/>
        <v>180</v>
      </c>
      <c r="L39" s="30">
        <f t="shared" si="0"/>
        <v>78.841092101666376</v>
      </c>
      <c r="M39" s="30">
        <f t="shared" si="5"/>
        <v>101.00027695835206</v>
      </c>
      <c r="N39" s="30">
        <f t="shared" si="6"/>
        <v>0.78060273175465522</v>
      </c>
      <c r="P39" s="4">
        <v>9.9567999999999994</v>
      </c>
      <c r="Q39" s="4">
        <v>425</v>
      </c>
      <c r="R39" s="16"/>
      <c r="T39" s="9">
        <v>9.9567999999999994</v>
      </c>
      <c r="U39" s="9">
        <v>212.5</v>
      </c>
      <c r="V39" s="16"/>
      <c r="Y39" s="2">
        <v>34</v>
      </c>
      <c r="Z39" s="2">
        <f t="shared" si="7"/>
        <v>0.59341194567807209</v>
      </c>
      <c r="AA39" s="2">
        <f t="shared" si="1"/>
        <v>11.229730745965595</v>
      </c>
      <c r="AB39" s="3">
        <f t="shared" si="2"/>
        <v>11.339646435623321</v>
      </c>
      <c r="AC39" s="15"/>
    </row>
    <row r="40" spans="5:29" ht="17.399999999999999" x14ac:dyDescent="0.3">
      <c r="E40" s="14">
        <v>2749.8874510000001</v>
      </c>
      <c r="F40" s="14">
        <v>4.9901790000000004</v>
      </c>
      <c r="G40" s="14">
        <v>50.980017000000004</v>
      </c>
      <c r="H40" s="14">
        <v>30.893259999999998</v>
      </c>
      <c r="J40" s="30">
        <f t="shared" si="3"/>
        <v>116.78376252755911</v>
      </c>
      <c r="K40" s="30">
        <f t="shared" si="4"/>
        <v>171.15703952755905</v>
      </c>
      <c r="L40" s="30">
        <f t="shared" si="0"/>
        <v>80.074194356335497</v>
      </c>
      <c r="M40" s="30">
        <f t="shared" si="5"/>
        <v>100.57299449720992</v>
      </c>
      <c r="N40" s="30">
        <f t="shared" si="6"/>
        <v>0.79617987668207402</v>
      </c>
      <c r="P40" s="4">
        <v>10.058400000000001</v>
      </c>
      <c r="Q40" s="4">
        <v>426.5</v>
      </c>
      <c r="R40" s="16"/>
      <c r="T40" s="9">
        <v>10.058400000000001</v>
      </c>
      <c r="U40" s="9">
        <v>214</v>
      </c>
      <c r="V40" s="16"/>
      <c r="Y40" s="2">
        <v>35</v>
      </c>
      <c r="Z40" s="2">
        <f t="shared" si="7"/>
        <v>0.6108652381980153</v>
      </c>
      <c r="AA40" s="2">
        <f t="shared" si="1"/>
        <v>11.868382936553012</v>
      </c>
      <c r="AB40" s="3">
        <f t="shared" si="2"/>
        <v>11.981241603099996</v>
      </c>
      <c r="AC40" s="15"/>
    </row>
    <row r="41" spans="5:29" ht="17.399999999999999" x14ac:dyDescent="0.3">
      <c r="E41" s="14">
        <v>2750.0520019999999</v>
      </c>
      <c r="F41" s="14">
        <v>5.9541659999999998</v>
      </c>
      <c r="G41" s="14">
        <v>50.980017000000004</v>
      </c>
      <c r="H41" s="14">
        <v>9.6232709999999884</v>
      </c>
      <c r="J41" s="30">
        <f t="shared" si="3"/>
        <v>116.78376252755911</v>
      </c>
      <c r="K41" s="30">
        <f t="shared" si="4"/>
        <v>149.88705052755904</v>
      </c>
      <c r="L41" s="30">
        <f t="shared" si="0"/>
        <v>80.074194356335497</v>
      </c>
      <c r="M41" s="30">
        <f t="shared" si="5"/>
        <v>96.260528029104904</v>
      </c>
      <c r="N41" s="30">
        <f t="shared" si="6"/>
        <v>0.83184869225031277</v>
      </c>
      <c r="P41" s="4">
        <v>10.16</v>
      </c>
      <c r="Q41" s="4">
        <v>427.5</v>
      </c>
      <c r="R41" s="16"/>
      <c r="T41" s="9">
        <v>10.16</v>
      </c>
      <c r="U41" s="9">
        <v>215.5</v>
      </c>
      <c r="V41" s="16"/>
      <c r="Y41" s="2">
        <v>36</v>
      </c>
      <c r="Z41" s="2">
        <f t="shared" si="7"/>
        <v>0.62831853071795862</v>
      </c>
      <c r="AA41" s="2">
        <f t="shared" si="1"/>
        <v>12.521625656288744</v>
      </c>
      <c r="AB41" s="3">
        <f t="shared" si="2"/>
        <v>12.637400045871669</v>
      </c>
      <c r="AC41" s="15"/>
    </row>
    <row r="42" spans="5:29" ht="17.399999999999999" x14ac:dyDescent="0.3">
      <c r="E42" s="14">
        <v>2749.9584960000002</v>
      </c>
      <c r="F42" s="14">
        <v>7.031873</v>
      </c>
      <c r="G42" s="14">
        <v>50.980017000000004</v>
      </c>
      <c r="H42" s="14">
        <v>0.93325899999996409</v>
      </c>
      <c r="J42" s="30">
        <f t="shared" si="3"/>
        <v>116.78376252755911</v>
      </c>
      <c r="K42" s="30">
        <f t="shared" si="4"/>
        <v>141.19703852755902</v>
      </c>
      <c r="L42" s="30">
        <f t="shared" si="0"/>
        <v>80.074194356335497</v>
      </c>
      <c r="M42" s="30">
        <f t="shared" si="5"/>
        <v>93.137467656522759</v>
      </c>
      <c r="N42" s="30">
        <f t="shared" si="6"/>
        <v>0.85974201759100122</v>
      </c>
      <c r="P42" s="4">
        <v>10.2616</v>
      </c>
      <c r="Q42" s="4">
        <v>429.5</v>
      </c>
      <c r="R42" s="16"/>
      <c r="T42" s="9">
        <v>10.2616</v>
      </c>
      <c r="U42" s="9">
        <v>216.5</v>
      </c>
      <c r="V42" s="16"/>
      <c r="Y42" s="2">
        <v>37</v>
      </c>
      <c r="Z42" s="2">
        <f t="shared" si="7"/>
        <v>0.64577182323790194</v>
      </c>
      <c r="AA42" s="2">
        <f t="shared" si="1"/>
        <v>13.189133674211575</v>
      </c>
      <c r="AB42" s="3">
        <f t="shared" si="2"/>
        <v>13.307795578481924</v>
      </c>
      <c r="AC42" s="15"/>
    </row>
    <row r="43" spans="5:29" ht="17.399999999999999" x14ac:dyDescent="0.3">
      <c r="E43" s="14">
        <v>2750.1347660000001</v>
      </c>
      <c r="F43" s="14">
        <v>8.0611110000000004</v>
      </c>
      <c r="G43" s="14">
        <v>50.980017000000004</v>
      </c>
      <c r="H43" s="14">
        <v>-2.0074000000022352E-2</v>
      </c>
      <c r="J43" s="30">
        <f t="shared" si="3"/>
        <v>116.78376252755911</v>
      </c>
      <c r="K43" s="30">
        <f t="shared" si="4"/>
        <v>140.24370552755903</v>
      </c>
      <c r="L43" s="30">
        <f t="shared" si="0"/>
        <v>80.074194356335497</v>
      </c>
      <c r="M43" s="30">
        <f t="shared" si="5"/>
        <v>92.746015413397927</v>
      </c>
      <c r="N43" s="30">
        <f t="shared" si="6"/>
        <v>0.86337072271428406</v>
      </c>
      <c r="P43" s="4">
        <v>10.363199999999999</v>
      </c>
      <c r="Q43" s="4">
        <v>431.5</v>
      </c>
      <c r="R43" s="16"/>
      <c r="T43" s="9">
        <v>10.363199999999999</v>
      </c>
      <c r="U43" s="9">
        <v>218</v>
      </c>
      <c r="V43" s="16"/>
      <c r="Y43" s="2">
        <v>38</v>
      </c>
      <c r="Z43" s="2">
        <f t="shared" si="7"/>
        <v>0.66322511575784515</v>
      </c>
      <c r="AA43" s="2">
        <f t="shared" si="1"/>
        <v>13.870575354354104</v>
      </c>
      <c r="AB43" s="3">
        <f t="shared" si="2"/>
        <v>13.992095599665776</v>
      </c>
      <c r="AC43" s="15"/>
    </row>
    <row r="44" spans="5:29" ht="17.399999999999999" x14ac:dyDescent="0.3">
      <c r="E44" s="14">
        <v>2749.8220209999999</v>
      </c>
      <c r="F44" s="14">
        <v>8.9949809999999992</v>
      </c>
      <c r="G44" s="14">
        <v>43.933343000000008</v>
      </c>
      <c r="H44" s="14">
        <v>3.9466229999999882</v>
      </c>
      <c r="J44" s="30">
        <f t="shared" si="3"/>
        <v>123.8304365275591</v>
      </c>
      <c r="K44" s="30">
        <f t="shared" si="4"/>
        <v>144.21040252755904</v>
      </c>
      <c r="L44" s="30">
        <f t="shared" si="0"/>
        <v>84.487921868218052</v>
      </c>
      <c r="M44" s="30">
        <f t="shared" si="5"/>
        <v>94.311156735895096</v>
      </c>
      <c r="N44" s="30">
        <f t="shared" si="6"/>
        <v>0.89584228199866522</v>
      </c>
      <c r="P44" s="4">
        <v>10.464799999999999</v>
      </c>
      <c r="Q44" s="4">
        <v>433.5</v>
      </c>
      <c r="R44" s="16"/>
      <c r="T44" s="9">
        <v>10.464799999999999</v>
      </c>
      <c r="U44" s="9">
        <v>220</v>
      </c>
      <c r="V44" s="16"/>
      <c r="Y44" s="2">
        <v>39</v>
      </c>
      <c r="Z44" s="2">
        <f t="shared" si="7"/>
        <v>0.68067840827778847</v>
      </c>
      <c r="AA44" s="2">
        <f t="shared" si="1"/>
        <v>14.565612888035105</v>
      </c>
      <c r="AB44" s="3">
        <f t="shared" si="2"/>
        <v>14.689961324968582</v>
      </c>
      <c r="AC44" s="15"/>
    </row>
    <row r="45" spans="5:29" ht="17.399999999999999" x14ac:dyDescent="0.3">
      <c r="E45" s="14">
        <v>2749.9714359999998</v>
      </c>
      <c r="F45" s="14">
        <v>10.023861999999999</v>
      </c>
      <c r="G45" s="14">
        <v>30.793347000000011</v>
      </c>
      <c r="H45" s="14">
        <v>10.776591999999994</v>
      </c>
      <c r="J45" s="30">
        <f t="shared" si="3"/>
        <v>136.9704325275591</v>
      </c>
      <c r="K45" s="30">
        <f t="shared" si="4"/>
        <v>151.04037152755905</v>
      </c>
      <c r="L45" s="30">
        <f t="shared" si="0"/>
        <v>91.328167393875972</v>
      </c>
      <c r="M45" s="30">
        <f t="shared" si="5"/>
        <v>96.614996620734658</v>
      </c>
      <c r="N45" s="30">
        <f t="shared" si="6"/>
        <v>0.9452794140477766</v>
      </c>
      <c r="P45" s="4">
        <v>10.5664</v>
      </c>
      <c r="Q45" s="4">
        <v>435</v>
      </c>
      <c r="R45" s="16"/>
      <c r="T45" s="9">
        <v>10.5664</v>
      </c>
      <c r="U45" s="9">
        <v>221.5</v>
      </c>
      <c r="V45" s="16"/>
      <c r="Y45" s="2">
        <v>40</v>
      </c>
      <c r="Z45" s="2">
        <f t="shared" si="7"/>
        <v>0.69813170079773179</v>
      </c>
      <c r="AA45" s="2">
        <f t="shared" si="1"/>
        <v>15.273902532225662</v>
      </c>
      <c r="AB45" s="3">
        <f t="shared" si="2"/>
        <v>15.401048025491862</v>
      </c>
      <c r="AC45" s="15"/>
    </row>
    <row r="46" spans="5:29" ht="17.399999999999999" x14ac:dyDescent="0.3">
      <c r="E46" s="14">
        <v>2750.4479980000001</v>
      </c>
      <c r="F46" s="14">
        <v>11.037091999999999</v>
      </c>
      <c r="G46" s="14">
        <v>2.9633500000000197</v>
      </c>
      <c r="H46" s="14">
        <v>26.979955999999959</v>
      </c>
      <c r="J46" s="30">
        <f t="shared" si="3"/>
        <v>164.80042952755909</v>
      </c>
      <c r="K46" s="30">
        <f t="shared" si="4"/>
        <v>167.24373552755901</v>
      </c>
      <c r="L46" s="30">
        <f t="shared" si="0"/>
        <v>99.773390437472813</v>
      </c>
      <c r="M46" s="30">
        <f t="shared" si="5"/>
        <v>100.12965688884049</v>
      </c>
      <c r="N46" s="30">
        <f t="shared" si="6"/>
        <v>0.99644194874488401</v>
      </c>
      <c r="P46" s="4">
        <v>10.667999999999999</v>
      </c>
      <c r="Q46" s="4">
        <v>437</v>
      </c>
      <c r="R46" s="16"/>
      <c r="T46" s="9">
        <v>10.667999999999999</v>
      </c>
      <c r="U46" s="9">
        <v>224</v>
      </c>
      <c r="V46" s="16"/>
      <c r="Y46" s="2">
        <v>41</v>
      </c>
      <c r="Z46" s="2">
        <f t="shared" si="7"/>
        <v>0.715584993317675</v>
      </c>
      <c r="AA46" s="2">
        <f t="shared" si="1"/>
        <v>15.995094853880861</v>
      </c>
      <c r="AB46" s="3">
        <f t="shared" si="2"/>
        <v>16.125005272659692</v>
      </c>
      <c r="AC46" s="15"/>
    </row>
    <row r="47" spans="5:29" ht="17.399999999999999" x14ac:dyDescent="0.3">
      <c r="E47" s="14">
        <v>3000.25</v>
      </c>
      <c r="F47" s="14">
        <v>1.0062260000000001</v>
      </c>
      <c r="G47" s="14">
        <v>64.996684000000002</v>
      </c>
      <c r="H47" s="14">
        <v>35.953288999999984</v>
      </c>
      <c r="J47" s="30">
        <f t="shared" si="3"/>
        <v>102.76709552755911</v>
      </c>
      <c r="K47" s="30">
        <f t="shared" si="4"/>
        <v>176.21706852755904</v>
      </c>
      <c r="L47" s="30">
        <f t="shared" si="0"/>
        <v>69.853565307591751</v>
      </c>
      <c r="M47" s="30">
        <f t="shared" si="5"/>
        <v>100.91480343482112</v>
      </c>
      <c r="N47" s="30">
        <f t="shared" si="6"/>
        <v>0.69220335302648428</v>
      </c>
      <c r="P47" s="4">
        <v>10.769599999999999</v>
      </c>
      <c r="Q47" s="4">
        <v>439.5</v>
      </c>
      <c r="R47" s="16"/>
      <c r="T47" s="9">
        <v>10.769599999999999</v>
      </c>
      <c r="U47" s="9">
        <v>227</v>
      </c>
      <c r="V47" s="16"/>
      <c r="Y47" s="2">
        <v>42</v>
      </c>
      <c r="Z47" s="2">
        <f t="shared" si="7"/>
        <v>0.73303828583761843</v>
      </c>
      <c r="AA47" s="2">
        <f t="shared" si="1"/>
        <v>16.728834980115966</v>
      </c>
      <c r="AB47" s="3">
        <f t="shared" si="2"/>
        <v>16.861477188885146</v>
      </c>
      <c r="AC47" s="15"/>
    </row>
    <row r="48" spans="5:29" ht="17.399999999999999" x14ac:dyDescent="0.3">
      <c r="E48" s="14">
        <v>3000.126953</v>
      </c>
      <c r="F48" s="14">
        <v>1.5552919999999999</v>
      </c>
      <c r="G48" s="14">
        <v>64.423349999999999</v>
      </c>
      <c r="H48" s="14">
        <v>43.846591999999987</v>
      </c>
      <c r="J48" s="30">
        <f t="shared" si="3"/>
        <v>103.34042952755911</v>
      </c>
      <c r="K48" s="30">
        <f t="shared" si="4"/>
        <v>180</v>
      </c>
      <c r="L48" s="30">
        <f t="shared" si="0"/>
        <v>70.306343011274805</v>
      </c>
      <c r="M48" s="30">
        <f t="shared" si="5"/>
        <v>101.00027695835206</v>
      </c>
      <c r="N48" s="30">
        <f t="shared" si="6"/>
        <v>0.69610049723196266</v>
      </c>
      <c r="P48" s="4">
        <v>10.8712</v>
      </c>
      <c r="Q48" s="4">
        <v>443.5</v>
      </c>
      <c r="R48" s="16"/>
      <c r="T48" s="9">
        <v>10.8712</v>
      </c>
      <c r="U48" s="9">
        <v>230.5</v>
      </c>
      <c r="V48" s="16"/>
      <c r="Y48" s="2">
        <v>43</v>
      </c>
      <c r="Z48" s="2">
        <f t="shared" si="7"/>
        <v>0.75049157835756164</v>
      </c>
      <c r="AA48" s="2">
        <f t="shared" si="1"/>
        <v>17.474762854090244</v>
      </c>
      <c r="AB48" s="3">
        <f t="shared" si="2"/>
        <v>17.610102704001019</v>
      </c>
      <c r="AC48" s="15"/>
    </row>
    <row r="49" spans="5:29" ht="17.399999999999999" x14ac:dyDescent="0.3">
      <c r="E49" s="14">
        <v>2999.8146969999998</v>
      </c>
      <c r="F49" s="14">
        <v>1.9391370000000001</v>
      </c>
      <c r="G49" s="14">
        <v>63.033349999999999</v>
      </c>
      <c r="H49" s="14">
        <v>51.319955999999991</v>
      </c>
      <c r="J49" s="30">
        <f t="shared" si="3"/>
        <v>104.73042952755911</v>
      </c>
      <c r="K49" s="30">
        <f t="shared" si="4"/>
        <v>180</v>
      </c>
      <c r="L49" s="30">
        <f t="shared" si="0"/>
        <v>71.39255172055303</v>
      </c>
      <c r="M49" s="30">
        <f t="shared" si="5"/>
        <v>101.00027695835206</v>
      </c>
      <c r="N49" s="30">
        <f t="shared" si="6"/>
        <v>0.70685500941737101</v>
      </c>
      <c r="P49" s="4">
        <v>10.972799999999999</v>
      </c>
      <c r="Q49" s="4">
        <v>450</v>
      </c>
      <c r="R49" s="16"/>
      <c r="T49" s="9">
        <v>10.921999999999999</v>
      </c>
      <c r="U49" s="9">
        <v>235.5</v>
      </c>
      <c r="V49" s="16"/>
      <c r="Y49" s="2">
        <v>44</v>
      </c>
      <c r="Z49" s="2">
        <f t="shared" si="7"/>
        <v>0.76794487087750496</v>
      </c>
      <c r="AA49" s="2">
        <f t="shared" si="1"/>
        <v>18.232513496448373</v>
      </c>
      <c r="AB49" s="3">
        <f t="shared" si="2"/>
        <v>18.370515817305378</v>
      </c>
      <c r="AC49" s="15"/>
    </row>
    <row r="50" spans="5:29" ht="17.399999999999999" x14ac:dyDescent="0.3">
      <c r="E50" s="14">
        <v>2999.8291020000001</v>
      </c>
      <c r="F50" s="14">
        <v>2.560873</v>
      </c>
      <c r="G50" s="14">
        <v>60.473347000000004</v>
      </c>
      <c r="H50" s="14">
        <v>51.896614</v>
      </c>
      <c r="J50" s="30">
        <f t="shared" si="3"/>
        <v>107.2904325275591</v>
      </c>
      <c r="K50" s="30">
        <f t="shared" si="4"/>
        <v>180</v>
      </c>
      <c r="L50" s="30">
        <f t="shared" si="0"/>
        <v>73.34918392389649</v>
      </c>
      <c r="M50" s="30">
        <f t="shared" si="5"/>
        <v>101.00027695835206</v>
      </c>
      <c r="N50" s="30">
        <f t="shared" si="6"/>
        <v>0.72622755236742931</v>
      </c>
      <c r="P50" s="4">
        <v>10.8712</v>
      </c>
      <c r="Q50" s="4">
        <v>462.5</v>
      </c>
      <c r="R50" s="16"/>
      <c r="T50" s="9">
        <v>10.8712</v>
      </c>
      <c r="U50" s="9">
        <v>241</v>
      </c>
      <c r="V50" s="16"/>
      <c r="Y50" s="2">
        <v>45</v>
      </c>
      <c r="Z50" s="2">
        <f t="shared" si="7"/>
        <v>0.78539816339744828</v>
      </c>
      <c r="AA50" s="2">
        <f t="shared" si="1"/>
        <v>19.001717272151097</v>
      </c>
      <c r="AB50" s="3">
        <f t="shared" si="2"/>
        <v>19.142345865054835</v>
      </c>
      <c r="AC50" s="15"/>
    </row>
    <row r="51" spans="5:29" ht="17.399999999999999" x14ac:dyDescent="0.3">
      <c r="E51" s="14">
        <v>3000.6965329999998</v>
      </c>
      <c r="F51" s="14">
        <v>3.091313</v>
      </c>
      <c r="G51" s="14">
        <v>57.52001700000001</v>
      </c>
      <c r="H51" s="14">
        <v>46.959955999999977</v>
      </c>
      <c r="J51" s="30">
        <f t="shared" si="3"/>
        <v>110.2437625275591</v>
      </c>
      <c r="K51" s="30">
        <f t="shared" si="4"/>
        <v>180</v>
      </c>
      <c r="L51" s="30">
        <f t="shared" si="0"/>
        <v>75.533074647200095</v>
      </c>
      <c r="M51" s="30">
        <f t="shared" si="5"/>
        <v>101.00027695835206</v>
      </c>
      <c r="N51" s="30">
        <f t="shared" si="6"/>
        <v>0.74785017350345007</v>
      </c>
      <c r="P51" s="4">
        <v>10.769599999999999</v>
      </c>
      <c r="Q51" s="4">
        <v>466</v>
      </c>
      <c r="R51" s="16"/>
      <c r="T51" s="9">
        <v>10.769599999999999</v>
      </c>
      <c r="U51" s="9">
        <v>245</v>
      </c>
      <c r="V51" s="16"/>
      <c r="Y51" s="2">
        <v>46</v>
      </c>
      <c r="Z51" s="2">
        <f t="shared" si="7"/>
        <v>0.80285145591739149</v>
      </c>
      <c r="AA51" s="2">
        <f t="shared" si="1"/>
        <v>19.78200016251353</v>
      </c>
      <c r="AB51" s="3">
        <f t="shared" si="2"/>
        <v>19.925217793223137</v>
      </c>
      <c r="AC51" s="15"/>
    </row>
    <row r="52" spans="5:29" ht="17.399999999999999" x14ac:dyDescent="0.3">
      <c r="E52" s="14">
        <v>3000.2971189999998</v>
      </c>
      <c r="F52" s="14">
        <v>4.0361450000000003</v>
      </c>
      <c r="G52" s="14">
        <v>52.336684000000005</v>
      </c>
      <c r="H52" s="14">
        <v>40.603277999999989</v>
      </c>
      <c r="J52" s="30">
        <f t="shared" si="3"/>
        <v>115.4270955275591</v>
      </c>
      <c r="K52" s="30">
        <f t="shared" si="4"/>
        <v>180</v>
      </c>
      <c r="L52" s="30">
        <f t="shared" si="0"/>
        <v>79.166588594202622</v>
      </c>
      <c r="M52" s="30">
        <f t="shared" si="5"/>
        <v>101.00027695835206</v>
      </c>
      <c r="N52" s="30">
        <f t="shared" si="6"/>
        <v>0.78382546046727508</v>
      </c>
      <c r="P52" s="4">
        <v>10.667999999999999</v>
      </c>
      <c r="Q52" s="4">
        <v>468.5</v>
      </c>
      <c r="R52" s="16"/>
      <c r="T52" s="9">
        <v>10.667999999999999</v>
      </c>
      <c r="U52" s="9">
        <v>248</v>
      </c>
      <c r="V52" s="16"/>
      <c r="Y52" s="2">
        <v>47</v>
      </c>
      <c r="Z52" s="2">
        <f t="shared" si="7"/>
        <v>0.82030474843733492</v>
      </c>
      <c r="AA52" s="2">
        <f t="shared" si="1"/>
        <v>20.57298404224964</v>
      </c>
      <c r="AB52" s="3">
        <f t="shared" si="2"/>
        <v>20.718752435325257</v>
      </c>
      <c r="AC52" s="15"/>
    </row>
    <row r="53" spans="5:29" ht="17.399999999999999" x14ac:dyDescent="0.3">
      <c r="E53" s="14">
        <v>2999.9567870000001</v>
      </c>
      <c r="F53" s="14">
        <v>5.0613720000000004</v>
      </c>
      <c r="G53" s="14">
        <v>49.453347000000008</v>
      </c>
      <c r="H53" s="14">
        <v>21.483272999999997</v>
      </c>
      <c r="J53" s="30">
        <f t="shared" si="3"/>
        <v>118.3104325275591</v>
      </c>
      <c r="K53" s="30">
        <f t="shared" si="4"/>
        <v>161.74705252755905</v>
      </c>
      <c r="L53" s="30">
        <f t="shared" si="0"/>
        <v>81.073472417617054</v>
      </c>
      <c r="M53" s="30">
        <f t="shared" si="5"/>
        <v>99.241944730492065</v>
      </c>
      <c r="N53" s="30">
        <f t="shared" si="6"/>
        <v>0.81692748603209553</v>
      </c>
      <c r="P53" s="4">
        <v>10.5664</v>
      </c>
      <c r="Q53" s="4">
        <v>470.5</v>
      </c>
      <c r="R53" s="16"/>
      <c r="T53" s="9">
        <v>10.5664</v>
      </c>
      <c r="U53" s="9">
        <v>250</v>
      </c>
      <c r="V53" s="16"/>
      <c r="Y53" s="2">
        <v>48</v>
      </c>
      <c r="Z53" s="2">
        <f t="shared" si="7"/>
        <v>0.83775804095727813</v>
      </c>
      <c r="AA53" s="2">
        <f t="shared" si="1"/>
        <v>21.374286961306428</v>
      </c>
      <c r="AB53" s="3">
        <f t="shared" si="2"/>
        <v>21.522566795089546</v>
      </c>
      <c r="AC53" s="15"/>
    </row>
    <row r="54" spans="5:29" ht="17.399999999999999" x14ac:dyDescent="0.3">
      <c r="E54" s="14">
        <v>2999.866943</v>
      </c>
      <c r="F54" s="14">
        <v>5.9739000000000004</v>
      </c>
      <c r="G54" s="14">
        <v>50.980017000000004</v>
      </c>
      <c r="H54" s="14">
        <v>6.2366009999999505</v>
      </c>
      <c r="J54" s="30">
        <f t="shared" si="3"/>
        <v>116.78376252755911</v>
      </c>
      <c r="K54" s="30">
        <f t="shared" si="4"/>
        <v>146.500380527559</v>
      </c>
      <c r="L54" s="30">
        <f t="shared" si="0"/>
        <v>80.074194356335497</v>
      </c>
      <c r="M54" s="30">
        <f t="shared" si="5"/>
        <v>95.138576830624245</v>
      </c>
      <c r="N54" s="30">
        <f t="shared" si="6"/>
        <v>0.84165852616118109</v>
      </c>
      <c r="P54" s="4">
        <v>10.464799999999999</v>
      </c>
      <c r="Q54" s="4">
        <v>472.5</v>
      </c>
      <c r="R54" s="16"/>
      <c r="T54" s="9">
        <v>10.464799999999999</v>
      </c>
      <c r="U54" s="9">
        <v>251.5</v>
      </c>
      <c r="V54" s="16"/>
      <c r="Y54" s="2">
        <v>49</v>
      </c>
      <c r="Z54" s="2">
        <f t="shared" si="7"/>
        <v>0.85521133347722145</v>
      </c>
      <c r="AA54" s="2">
        <f t="shared" si="1"/>
        <v>22.185523431252559</v>
      </c>
      <c r="AB54" s="3">
        <f t="shared" si="2"/>
        <v>22.336274333742878</v>
      </c>
      <c r="AC54" s="15"/>
    </row>
    <row r="55" spans="5:29" ht="17.399999999999999" x14ac:dyDescent="0.3">
      <c r="E55" s="14">
        <v>2999.7810060000002</v>
      </c>
      <c r="F55" s="14">
        <v>6.9915690000000001</v>
      </c>
      <c r="G55" s="14">
        <v>51.980017000000004</v>
      </c>
      <c r="H55" s="14">
        <v>-2.0074000000022352E-2</v>
      </c>
      <c r="J55" s="30">
        <f t="shared" si="3"/>
        <v>115.78376252755911</v>
      </c>
      <c r="K55" s="30">
        <f t="shared" si="4"/>
        <v>140.24370552755903</v>
      </c>
      <c r="L55" s="30">
        <f t="shared" si="0"/>
        <v>79.40697306475883</v>
      </c>
      <c r="M55" s="30">
        <f t="shared" si="5"/>
        <v>92.746015413397927</v>
      </c>
      <c r="N55" s="30">
        <f t="shared" si="6"/>
        <v>0.85617665309735602</v>
      </c>
      <c r="P55" s="4">
        <v>10.363199999999999</v>
      </c>
      <c r="Q55" s="4">
        <v>473.5</v>
      </c>
      <c r="R55" s="16"/>
      <c r="T55" s="9">
        <v>10.363199999999999</v>
      </c>
      <c r="U55" s="9">
        <v>253</v>
      </c>
      <c r="V55" s="16"/>
      <c r="Y55" s="2">
        <v>50</v>
      </c>
      <c r="Z55" s="2">
        <f t="shared" si="7"/>
        <v>0.87266462599716477</v>
      </c>
      <c r="AA55" s="2">
        <f t="shared" si="1"/>
        <v>23.006304715967847</v>
      </c>
      <c r="AB55" s="3">
        <f t="shared" si="2"/>
        <v>23.159485261654773</v>
      </c>
      <c r="AC55" s="15"/>
    </row>
    <row r="56" spans="5:29" ht="17.399999999999999" x14ac:dyDescent="0.3">
      <c r="E56" s="14">
        <v>3000.1735840000001</v>
      </c>
      <c r="F56" s="14">
        <v>8.0894510000000004</v>
      </c>
      <c r="G56" s="14">
        <v>47.003350000000012</v>
      </c>
      <c r="H56" s="14">
        <v>-2.0074000000022352E-2</v>
      </c>
      <c r="J56" s="30">
        <f t="shared" si="3"/>
        <v>120.7604295275591</v>
      </c>
      <c r="K56" s="30">
        <f t="shared" si="4"/>
        <v>140.24370552755903</v>
      </c>
      <c r="L56" s="30">
        <f t="shared" si="0"/>
        <v>82.627659890115467</v>
      </c>
      <c r="M56" s="30">
        <f t="shared" si="5"/>
        <v>92.746015413397927</v>
      </c>
      <c r="N56" s="30">
        <f t="shared" si="6"/>
        <v>0.89090253119574148</v>
      </c>
      <c r="P56" s="4">
        <v>10.2616</v>
      </c>
      <c r="Q56" s="4">
        <v>475</v>
      </c>
      <c r="R56" s="16"/>
      <c r="T56" s="9">
        <v>10.2616</v>
      </c>
      <c r="U56" s="9">
        <v>254.5</v>
      </c>
      <c r="V56" s="16"/>
      <c r="Y56" s="2">
        <v>51</v>
      </c>
      <c r="Z56" s="2">
        <f t="shared" si="7"/>
        <v>0.89011791851710798</v>
      </c>
      <c r="AA56" s="2">
        <f t="shared" si="1"/>
        <v>23.836239126362599</v>
      </c>
      <c r="AB56" s="3">
        <f t="shared" si="2"/>
        <v>23.991806834068836</v>
      </c>
      <c r="AC56" s="15"/>
    </row>
    <row r="57" spans="5:29" ht="17.399999999999999" x14ac:dyDescent="0.3">
      <c r="E57" s="14">
        <v>3000.0529790000001</v>
      </c>
      <c r="F57" s="14">
        <v>9.9362680000000001</v>
      </c>
      <c r="G57" s="14">
        <v>30.980017000000004</v>
      </c>
      <c r="H57" s="14">
        <v>7.9066229999999678</v>
      </c>
      <c r="J57" s="30">
        <f t="shared" si="3"/>
        <v>136.78376252755911</v>
      </c>
      <c r="K57" s="30">
        <f t="shared" si="4"/>
        <v>148.17040252755902</v>
      </c>
      <c r="L57" s="30">
        <f t="shared" si="0"/>
        <v>91.243862242753991</v>
      </c>
      <c r="M57" s="30">
        <f t="shared" si="5"/>
        <v>95.706968890509373</v>
      </c>
      <c r="N57" s="30">
        <f t="shared" si="6"/>
        <v>0.95336696272492694</v>
      </c>
      <c r="P57" s="4">
        <v>10.16</v>
      </c>
      <c r="Q57" s="4">
        <v>476.5</v>
      </c>
      <c r="R57" s="16"/>
      <c r="T57" s="9">
        <v>10.16</v>
      </c>
      <c r="U57" s="9">
        <v>255.5</v>
      </c>
      <c r="V57" s="16"/>
      <c r="Y57" s="2">
        <v>52</v>
      </c>
      <c r="Z57" s="2">
        <f t="shared" si="7"/>
        <v>0.90757121103705141</v>
      </c>
      <c r="AA57" s="2">
        <f t="shared" si="1"/>
        <v>24.674932318836195</v>
      </c>
      <c r="AB57" s="3">
        <f t="shared" si="2"/>
        <v>24.832843650629872</v>
      </c>
      <c r="AC57" s="15"/>
    </row>
    <row r="58" spans="5:29" ht="17.399999999999999" x14ac:dyDescent="0.3">
      <c r="E58" s="14">
        <v>3002.0183109999998</v>
      </c>
      <c r="F58" s="14">
        <v>11.097772000000001</v>
      </c>
      <c r="G58" s="14">
        <v>12.226681000000013</v>
      </c>
      <c r="H58" s="14">
        <v>21.739936999999998</v>
      </c>
      <c r="J58" s="30">
        <f t="shared" si="3"/>
        <v>155.5370985275591</v>
      </c>
      <c r="K58" s="30">
        <f t="shared" si="4"/>
        <v>162.00371652755905</v>
      </c>
      <c r="L58" s="30">
        <f t="shared" si="0"/>
        <v>97.863766399355256</v>
      </c>
      <c r="M58" s="30">
        <f t="shared" si="5"/>
        <v>99.290314690068683</v>
      </c>
      <c r="N58" s="30">
        <f t="shared" si="6"/>
        <v>0.98563255343518297</v>
      </c>
      <c r="P58" s="4">
        <v>10.058400000000001</v>
      </c>
      <c r="Q58" s="4">
        <v>478</v>
      </c>
      <c r="R58" s="16"/>
      <c r="T58" s="9">
        <v>10.058400000000001</v>
      </c>
      <c r="U58" s="9">
        <v>257</v>
      </c>
      <c r="V58" s="16"/>
      <c r="Y58" s="2">
        <v>53</v>
      </c>
      <c r="Z58" s="2">
        <f t="shared" si="7"/>
        <v>0.92502450355699462</v>
      </c>
      <c r="AA58" s="2">
        <f t="shared" si="1"/>
        <v>25.521987597166163</v>
      </c>
      <c r="AB58" s="3">
        <f t="shared" si="2"/>
        <v>25.682197958396941</v>
      </c>
      <c r="AC58" s="15"/>
    </row>
    <row r="59" spans="5:29" ht="17.399999999999999" x14ac:dyDescent="0.3">
      <c r="E59" s="14">
        <v>1500.1591800000001</v>
      </c>
      <c r="F59" s="14">
        <v>1.0232270000000001</v>
      </c>
      <c r="G59" s="14">
        <v>50.056677000000008</v>
      </c>
      <c r="H59" s="14">
        <v>37.086622999999975</v>
      </c>
      <c r="J59" s="30">
        <f t="shared" si="3"/>
        <v>117.7071025275591</v>
      </c>
      <c r="K59" s="30">
        <f t="shared" si="4"/>
        <v>177.35040252755903</v>
      </c>
      <c r="L59" s="30">
        <f t="shared" si="0"/>
        <v>80.681372180787406</v>
      </c>
      <c r="M59" s="30">
        <f t="shared" si="5"/>
        <v>100.95566562473466</v>
      </c>
      <c r="N59" s="30">
        <f t="shared" si="6"/>
        <v>0.79917626892472338</v>
      </c>
      <c r="P59" s="4">
        <v>9.9567999999999994</v>
      </c>
      <c r="Q59" s="4">
        <v>479.5</v>
      </c>
      <c r="R59" s="16"/>
      <c r="T59" s="9">
        <v>9.9567999999999994</v>
      </c>
      <c r="U59" s="9">
        <v>258.5</v>
      </c>
      <c r="V59" s="16"/>
      <c r="Y59" s="2">
        <v>54</v>
      </c>
      <c r="Z59" s="2">
        <f t="shared" si="7"/>
        <v>0.94247779607693793</v>
      </c>
      <c r="AA59" s="2">
        <f t="shared" si="1"/>
        <v>26.377006217500355</v>
      </c>
      <c r="AB59" s="3">
        <f t="shared" si="2"/>
        <v>26.539469958013228</v>
      </c>
      <c r="AC59" s="15"/>
    </row>
    <row r="60" spans="5:29" ht="17.399999999999999" x14ac:dyDescent="0.3">
      <c r="E60" s="14">
        <v>1499.991211</v>
      </c>
      <c r="F60" s="14">
        <v>1.469069</v>
      </c>
      <c r="G60" s="14">
        <v>51.973350000000011</v>
      </c>
      <c r="H60" s="14">
        <v>44.963258999999994</v>
      </c>
      <c r="J60" s="30">
        <f t="shared" si="3"/>
        <v>115.7904295275591</v>
      </c>
      <c r="K60" s="30">
        <f t="shared" si="4"/>
        <v>180</v>
      </c>
      <c r="L60" s="30">
        <f t="shared" si="0"/>
        <v>79.411454428228751</v>
      </c>
      <c r="M60" s="30">
        <f t="shared" si="5"/>
        <v>101.00027695835206</v>
      </c>
      <c r="N60" s="30">
        <f t="shared" si="6"/>
        <v>0.78624986801743557</v>
      </c>
      <c r="P60" s="4">
        <v>9.8552</v>
      </c>
      <c r="Q60" s="4">
        <v>481.5</v>
      </c>
      <c r="R60" s="16"/>
      <c r="T60" s="9">
        <v>9.8552</v>
      </c>
      <c r="U60" s="9">
        <v>259.5</v>
      </c>
      <c r="V60" s="16"/>
      <c r="Y60" s="2">
        <v>55</v>
      </c>
      <c r="Z60" s="2">
        <f t="shared" si="7"/>
        <v>0.95993108859688125</v>
      </c>
      <c r="AA60" s="2">
        <f t="shared" si="1"/>
        <v>27.239587696105495</v>
      </c>
      <c r="AB60" s="3">
        <f t="shared" si="2"/>
        <v>27.404258112684726</v>
      </c>
      <c r="AC60" s="15"/>
    </row>
    <row r="61" spans="5:29" ht="17.399999999999999" x14ac:dyDescent="0.3">
      <c r="E61" s="14">
        <v>1500.0638429999999</v>
      </c>
      <c r="F61" s="14">
        <v>1.9738830000000001</v>
      </c>
      <c r="G61" s="14">
        <v>52.31335</v>
      </c>
      <c r="H61" s="14">
        <v>50.013260000000002</v>
      </c>
      <c r="J61" s="30">
        <f t="shared" si="3"/>
        <v>115.45042952755911</v>
      </c>
      <c r="K61" s="30">
        <f t="shared" si="4"/>
        <v>180</v>
      </c>
      <c r="L61" s="30">
        <f t="shared" si="0"/>
        <v>79.182353688565613</v>
      </c>
      <c r="M61" s="30">
        <f t="shared" si="5"/>
        <v>101.00027695835206</v>
      </c>
      <c r="N61" s="30">
        <f t="shared" si="6"/>
        <v>0.78398155008245007</v>
      </c>
      <c r="P61" s="4">
        <v>9.7536000000000005</v>
      </c>
      <c r="Q61" s="4">
        <v>482.5</v>
      </c>
      <c r="R61" s="16"/>
      <c r="T61" s="9">
        <v>9.7536000000000005</v>
      </c>
      <c r="U61" s="9">
        <v>260.5</v>
      </c>
      <c r="V61" s="16"/>
      <c r="Y61" s="2">
        <v>56</v>
      </c>
      <c r="Z61" s="2">
        <f t="shared" si="7"/>
        <v>0.97738438111682457</v>
      </c>
      <c r="AA61" s="2">
        <f t="shared" si="1"/>
        <v>28.109330119507927</v>
      </c>
      <c r="AB61" s="3">
        <f t="shared" si="2"/>
        <v>28.27615945960072</v>
      </c>
      <c r="AC61" s="15"/>
    </row>
    <row r="62" spans="5:29" ht="17.399999999999999" x14ac:dyDescent="0.3">
      <c r="E62" s="14">
        <v>1499.8865969999999</v>
      </c>
      <c r="F62" s="14">
        <v>2.5046900000000001</v>
      </c>
      <c r="G62" s="14">
        <v>54.380014000000003</v>
      </c>
      <c r="H62" s="14">
        <v>51.413288999999963</v>
      </c>
      <c r="J62" s="30">
        <f t="shared" si="3"/>
        <v>113.38376552755911</v>
      </c>
      <c r="K62" s="30">
        <f t="shared" si="4"/>
        <v>180</v>
      </c>
      <c r="L62" s="30">
        <f t="shared" si="0"/>
        <v>77.765265915374471</v>
      </c>
      <c r="M62" s="30">
        <f t="shared" si="5"/>
        <v>101.00027695835206</v>
      </c>
      <c r="N62" s="30">
        <f t="shared" si="6"/>
        <v>0.76995101654465115</v>
      </c>
      <c r="P62" s="4">
        <v>9.6519999999999992</v>
      </c>
      <c r="Q62" s="4">
        <v>484</v>
      </c>
      <c r="R62" s="16"/>
      <c r="T62" s="9">
        <v>9.6519999999999992</v>
      </c>
      <c r="U62" s="9">
        <v>261.5</v>
      </c>
      <c r="V62" s="16"/>
      <c r="Y62" s="2">
        <v>57</v>
      </c>
      <c r="Z62" s="2">
        <f t="shared" si="7"/>
        <v>0.99483767363676778</v>
      </c>
      <c r="AA62" s="2">
        <f t="shared" si="1"/>
        <v>28.985830456642926</v>
      </c>
      <c r="AB62" s="3">
        <f t="shared" si="2"/>
        <v>29.15476992341134</v>
      </c>
      <c r="AC62" s="15"/>
    </row>
    <row r="63" spans="5:29" ht="17.399999999999999" x14ac:dyDescent="0.3">
      <c r="E63" s="14">
        <v>1500.1217039999999</v>
      </c>
      <c r="F63" s="14">
        <v>2.9398360000000001</v>
      </c>
      <c r="G63" s="14">
        <v>56.220011</v>
      </c>
      <c r="H63" s="14">
        <v>48.979925999999978</v>
      </c>
      <c r="J63" s="30">
        <f t="shared" si="3"/>
        <v>111.54376852755911</v>
      </c>
      <c r="K63" s="30">
        <f t="shared" si="4"/>
        <v>180</v>
      </c>
      <c r="L63" s="30">
        <f t="shared" si="0"/>
        <v>76.468650033436433</v>
      </c>
      <c r="M63" s="30">
        <f t="shared" si="5"/>
        <v>101.00027695835206</v>
      </c>
      <c r="N63" s="30">
        <f t="shared" si="6"/>
        <v>0.75711327073854107</v>
      </c>
      <c r="P63" s="4">
        <v>9.1439999999999984</v>
      </c>
      <c r="Q63" s="4">
        <v>489.5</v>
      </c>
      <c r="R63" s="16"/>
      <c r="T63" s="9">
        <v>9.1439999999999984</v>
      </c>
      <c r="U63" s="9">
        <v>266.5</v>
      </c>
      <c r="V63" s="16"/>
      <c r="Y63" s="2">
        <v>58</v>
      </c>
      <c r="Z63" s="2">
        <f t="shared" si="7"/>
        <v>1.0122909661567112</v>
      </c>
      <c r="AA63" s="2">
        <f t="shared" si="1"/>
        <v>29.868684872613024</v>
      </c>
      <c r="AB63" s="3">
        <f t="shared" si="2"/>
        <v>30.039684631358146</v>
      </c>
      <c r="AC63" s="15"/>
    </row>
    <row r="64" spans="5:29" ht="17.399999999999999" x14ac:dyDescent="0.3">
      <c r="E64" s="14">
        <v>1500.0153809999999</v>
      </c>
      <c r="F64" s="14">
        <v>3.9487809999999999</v>
      </c>
      <c r="G64" s="14">
        <v>51.060017000000002</v>
      </c>
      <c r="H64" s="14">
        <v>49.599925999999982</v>
      </c>
      <c r="J64" s="30">
        <f t="shared" si="3"/>
        <v>116.70376252755911</v>
      </c>
      <c r="K64" s="30">
        <f t="shared" si="4"/>
        <v>180</v>
      </c>
      <c r="L64" s="30">
        <f t="shared" si="0"/>
        <v>80.021184300269383</v>
      </c>
      <c r="M64" s="30">
        <f t="shared" si="5"/>
        <v>101.00027695835206</v>
      </c>
      <c r="N64" s="30">
        <f t="shared" si="6"/>
        <v>0.79228678088938798</v>
      </c>
      <c r="P64" s="4">
        <v>8.636000000000001</v>
      </c>
      <c r="Q64" s="4">
        <v>494.5</v>
      </c>
      <c r="R64" s="16"/>
      <c r="T64" s="9">
        <v>8.636000000000001</v>
      </c>
      <c r="U64" s="9">
        <v>270.5</v>
      </c>
      <c r="V64" s="16"/>
      <c r="Y64" s="2">
        <v>59</v>
      </c>
      <c r="Z64" s="2">
        <f t="shared" si="7"/>
        <v>1.0297442586766543</v>
      </c>
      <c r="AA64" s="2">
        <f t="shared" si="1"/>
        <v>30.757489043635474</v>
      </c>
      <c r="AB64" s="3">
        <f t="shared" si="2"/>
        <v>30.930498229637504</v>
      </c>
      <c r="AC64" s="15"/>
    </row>
    <row r="65" spans="5:29" ht="17.399999999999999" x14ac:dyDescent="0.3">
      <c r="E65" s="14">
        <v>1500.0009769999999</v>
      </c>
      <c r="F65" s="14">
        <v>5.0539719999999999</v>
      </c>
      <c r="G65" s="14">
        <v>51.546683999999999</v>
      </c>
      <c r="H65" s="14">
        <v>52.979925999999978</v>
      </c>
      <c r="J65" s="30">
        <f t="shared" si="3"/>
        <v>116.21709552755911</v>
      </c>
      <c r="K65" s="30">
        <f t="shared" si="4"/>
        <v>180</v>
      </c>
      <c r="L65" s="30">
        <f t="shared" si="0"/>
        <v>79.697327063607105</v>
      </c>
      <c r="M65" s="30">
        <f t="shared" si="5"/>
        <v>101.00027695835206</v>
      </c>
      <c r="N65" s="30">
        <f t="shared" si="6"/>
        <v>0.78908028238844008</v>
      </c>
      <c r="P65" s="4">
        <v>8.1280000000000001</v>
      </c>
      <c r="Q65" s="4">
        <v>499</v>
      </c>
      <c r="R65" s="16"/>
      <c r="T65" s="9">
        <v>8.1280000000000001</v>
      </c>
      <c r="U65" s="9">
        <v>274.5</v>
      </c>
      <c r="V65" s="16"/>
      <c r="Y65" s="2">
        <v>60</v>
      </c>
      <c r="Z65" s="2">
        <f t="shared" si="7"/>
        <v>1.0471975511965976</v>
      </c>
      <c r="AA65" s="2">
        <f t="shared" si="1"/>
        <v>31.651838472746896</v>
      </c>
      <c r="AB65" s="3">
        <f t="shared" si="2"/>
        <v>31.826805200558482</v>
      </c>
      <c r="AC65" s="15"/>
    </row>
    <row r="66" spans="5:29" ht="17.399999999999999" x14ac:dyDescent="0.3">
      <c r="E66" s="14">
        <v>1500.122192</v>
      </c>
      <c r="F66" s="14">
        <v>5.9782760000000001</v>
      </c>
      <c r="G66" s="14">
        <v>50.796682000000004</v>
      </c>
      <c r="H66" s="14">
        <v>42.229947999999979</v>
      </c>
      <c r="J66" s="30">
        <f t="shared" si="3"/>
        <v>116.9670975275591</v>
      </c>
      <c r="K66" s="30">
        <f t="shared" si="4"/>
        <v>180</v>
      </c>
      <c r="L66" s="30">
        <f t="shared" si="0"/>
        <v>80.195434920557275</v>
      </c>
      <c r="M66" s="30">
        <f t="shared" si="5"/>
        <v>101.00027695835206</v>
      </c>
      <c r="N66" s="30">
        <f t="shared" si="6"/>
        <v>0.79401202982469288</v>
      </c>
      <c r="P66" s="4">
        <v>7.6199999999999992</v>
      </c>
      <c r="Q66" s="4">
        <v>503.5</v>
      </c>
      <c r="R66" s="16"/>
      <c r="T66" s="9">
        <v>7.6199999999999992</v>
      </c>
      <c r="U66" s="9">
        <v>278.5</v>
      </c>
      <c r="V66" s="16"/>
      <c r="Y66" s="2">
        <v>61</v>
      </c>
      <c r="Z66" s="2">
        <f t="shared" si="7"/>
        <v>1.064650843716541</v>
      </c>
      <c r="AA66" s="2">
        <f t="shared" si="1"/>
        <v>32.551328805812176</v>
      </c>
      <c r="AB66" s="3">
        <f t="shared" si="2"/>
        <v>32.728200180041725</v>
      </c>
      <c r="AC66" s="15"/>
    </row>
    <row r="67" spans="5:29" ht="17.399999999999999" x14ac:dyDescent="0.3">
      <c r="E67" s="14">
        <v>1749.856323</v>
      </c>
      <c r="F67" s="14">
        <v>1.0266690000000001</v>
      </c>
      <c r="G67" s="14">
        <v>55.183343000000008</v>
      </c>
      <c r="H67" s="14">
        <v>36.979955999999959</v>
      </c>
      <c r="J67" s="30">
        <f t="shared" si="3"/>
        <v>112.5804365275591</v>
      </c>
      <c r="K67" s="30">
        <f t="shared" si="4"/>
        <v>177.24373552755901</v>
      </c>
      <c r="L67" s="30">
        <f t="shared" si="0"/>
        <v>77.203182658222389</v>
      </c>
      <c r="M67" s="30">
        <f t="shared" si="5"/>
        <v>100.95237619186827</v>
      </c>
      <c r="N67" s="30">
        <f t="shared" si="6"/>
        <v>0.76474854352602273</v>
      </c>
      <c r="P67" s="4">
        <v>7.1120000000000001</v>
      </c>
      <c r="Q67" s="4">
        <v>507.5</v>
      </c>
      <c r="R67" s="16"/>
      <c r="T67" s="9">
        <v>7.1120000000000001</v>
      </c>
      <c r="U67" s="9">
        <v>282</v>
      </c>
      <c r="V67" s="16"/>
      <c r="Y67" s="2">
        <v>62</v>
      </c>
      <c r="Z67" s="2">
        <f t="shared" si="7"/>
        <v>1.0821041362364843</v>
      </c>
      <c r="AA67" s="2">
        <f t="shared" si="1"/>
        <v>33.455556147374494</v>
      </c>
      <c r="AB67" s="3">
        <f t="shared" si="2"/>
        <v>33.634278274989995</v>
      </c>
      <c r="AC67" s="15"/>
    </row>
    <row r="68" spans="5:29" ht="17.399999999999999" x14ac:dyDescent="0.3">
      <c r="E68" s="14">
        <v>1749.866211</v>
      </c>
      <c r="F68" s="14">
        <v>1.5369870000000001</v>
      </c>
      <c r="G68" s="14">
        <v>56.190011000000013</v>
      </c>
      <c r="H68" s="14">
        <v>44.979925999999978</v>
      </c>
      <c r="J68" s="30">
        <f t="shared" si="3"/>
        <v>111.5737685275591</v>
      </c>
      <c r="K68" s="30">
        <f t="shared" si="4"/>
        <v>180</v>
      </c>
      <c r="L68" s="30">
        <f t="shared" si="0"/>
        <v>76.49005101870695</v>
      </c>
      <c r="M68" s="30">
        <f t="shared" si="5"/>
        <v>101.00027695835206</v>
      </c>
      <c r="N68" s="30">
        <f t="shared" si="6"/>
        <v>0.75732516110077586</v>
      </c>
      <c r="P68" s="4">
        <v>6.6040000000000001</v>
      </c>
      <c r="Q68" s="4">
        <v>511.5</v>
      </c>
      <c r="R68" s="16"/>
      <c r="T68" s="9">
        <v>6.6040000000000001</v>
      </c>
      <c r="U68" s="9">
        <v>285</v>
      </c>
      <c r="V68" s="16"/>
      <c r="Y68" s="2">
        <v>63</v>
      </c>
      <c r="Z68" s="2">
        <f t="shared" si="7"/>
        <v>1.0995574287564276</v>
      </c>
      <c r="AA68" s="2">
        <f t="shared" si="1"/>
        <v>34.364117375865803</v>
      </c>
      <c r="AB68" s="3">
        <f t="shared" si="2"/>
        <v>34.544635380047303</v>
      </c>
      <c r="AC68" s="15"/>
    </row>
    <row r="69" spans="5:29" ht="17.399999999999999" x14ac:dyDescent="0.3">
      <c r="E69" s="14">
        <v>1750.2094729999999</v>
      </c>
      <c r="F69" s="14">
        <v>2.0141990000000001</v>
      </c>
      <c r="G69" s="14">
        <v>56.146677000000011</v>
      </c>
      <c r="H69" s="14">
        <v>50.979955999999959</v>
      </c>
      <c r="J69" s="30">
        <f t="shared" ref="J69:J132" si="8">180-($R$6+G69)</f>
        <v>111.6171025275591</v>
      </c>
      <c r="K69" s="30">
        <f t="shared" si="4"/>
        <v>180</v>
      </c>
      <c r="L69" s="30">
        <f t="shared" ref="L69:L132" si="9">$C$6*(SQRT((1+(1/$C$9))^2-($C$10/$C$9)^2)-COS(J69*PI()/180)-(1/$C$9)*SQRT(1-($C$9*SIN(J69*PI()/180)-$C$10)^2))</f>
        <v>76.520948884752841</v>
      </c>
      <c r="M69" s="30">
        <f t="shared" si="5"/>
        <v>101.00027695835206</v>
      </c>
      <c r="N69" s="30">
        <f t="shared" si="6"/>
        <v>0.75763107972769828</v>
      </c>
      <c r="P69" s="4">
        <v>6.0959999999999992</v>
      </c>
      <c r="Q69" s="4">
        <v>515</v>
      </c>
      <c r="R69" s="16"/>
      <c r="T69" s="9">
        <v>6.0959999999999992</v>
      </c>
      <c r="U69" s="9">
        <v>288</v>
      </c>
      <c r="V69" s="16"/>
      <c r="Y69" s="2">
        <v>64</v>
      </c>
      <c r="Z69" s="2">
        <f t="shared" si="7"/>
        <v>1.1170107212763709</v>
      </c>
      <c r="AA69" s="2">
        <f t="shared" ref="AA69:AA132" si="10">$C$6*(SQRT((1+(1/$C$9))^2-($C$10/$C$9)^2)-COS(Z69)-(1/$C$9)*SQRT(1-($C$9*SIN(Z69)-$C$10)^2))</f>
        <v>35.276610457687354</v>
      </c>
      <c r="AB69" s="3">
        <f t="shared" ref="AB69:AB132" si="11">$C$6*((1-COS(Z69))+(1/$C$9)*(1-SQRT(1-$C$9^2*SIN(Z69)^2)))</f>
        <v>35.458868493250456</v>
      </c>
      <c r="AC69" s="15"/>
    </row>
    <row r="70" spans="5:29" ht="17.399999999999999" x14ac:dyDescent="0.3">
      <c r="E70" s="14">
        <v>1749.9644780000001</v>
      </c>
      <c r="F70" s="14">
        <v>2.5372870000000001</v>
      </c>
      <c r="G70" s="14">
        <v>58.026684000000003</v>
      </c>
      <c r="H70" s="14">
        <v>50.979955999999959</v>
      </c>
      <c r="J70" s="30">
        <f t="shared" si="8"/>
        <v>109.73709552755911</v>
      </c>
      <c r="K70" s="30">
        <f t="shared" ref="K70:K133" si="12">IF(180+$V$5+H70&gt;180,180,180+$V$5+H70)</f>
        <v>180</v>
      </c>
      <c r="L70" s="30">
        <f t="shared" si="9"/>
        <v>75.164135221487371</v>
      </c>
      <c r="M70" s="30">
        <f t="shared" ref="M70:M133" si="13">$C$6*(SQRT((1+(1/$C$9))^2-($C$10/$C$9)^2)-COS(K70*PI()/180)-(1/$C$9)*SQRT(1-($C$9*SIN(K70*PI()/180)-$C$10)^2))</f>
        <v>101.00027695835206</v>
      </c>
      <c r="N70" s="30">
        <f t="shared" ref="N70:N133" si="14">L70/M70</f>
        <v>0.74419731791905541</v>
      </c>
      <c r="P70" s="4">
        <v>5.5880000000000001</v>
      </c>
      <c r="Q70" s="4">
        <v>518.5</v>
      </c>
      <c r="R70" s="16"/>
      <c r="T70" s="9">
        <v>5.5880000000000001</v>
      </c>
      <c r="U70" s="9">
        <v>291</v>
      </c>
      <c r="V70" s="16"/>
      <c r="Y70" s="2">
        <v>65</v>
      </c>
      <c r="Z70" s="2">
        <f t="shared" ref="Z70:Z133" si="15">Y70*PI()/180</f>
        <v>1.1344640137963142</v>
      </c>
      <c r="AA70" s="2">
        <f t="shared" si="10"/>
        <v>36.192634759656194</v>
      </c>
      <c r="AB70" s="3">
        <f t="shared" si="11"/>
        <v>36.376576030065259</v>
      </c>
      <c r="AC70" s="15"/>
    </row>
    <row r="71" spans="5:29" ht="17.399999999999999" x14ac:dyDescent="0.3">
      <c r="E71" s="14">
        <v>1750.0351559999999</v>
      </c>
      <c r="F71" s="14">
        <v>3.0185979999999999</v>
      </c>
      <c r="G71" s="14">
        <v>59.960017000000008</v>
      </c>
      <c r="H71" s="14">
        <v>49.16659199999998</v>
      </c>
      <c r="J71" s="30">
        <f t="shared" si="8"/>
        <v>107.8037625275591</v>
      </c>
      <c r="K71" s="30">
        <f t="shared" si="12"/>
        <v>180</v>
      </c>
      <c r="L71" s="30">
        <f t="shared" si="9"/>
        <v>73.734506339548787</v>
      </c>
      <c r="M71" s="30">
        <f t="shared" si="13"/>
        <v>101.00027695835206</v>
      </c>
      <c r="N71" s="30">
        <f t="shared" si="14"/>
        <v>0.73004261532820902</v>
      </c>
      <c r="P71" s="4">
        <v>5.08</v>
      </c>
      <c r="Q71" s="4">
        <v>522</v>
      </c>
      <c r="R71" s="16"/>
      <c r="T71" s="9">
        <v>5.08</v>
      </c>
      <c r="U71" s="9">
        <v>294</v>
      </c>
      <c r="V71" s="16"/>
      <c r="Y71" s="2">
        <v>66</v>
      </c>
      <c r="Z71" s="2">
        <f t="shared" si="15"/>
        <v>1.1519173063162575</v>
      </c>
      <c r="AA71" s="2">
        <f t="shared" si="10"/>
        <v>37.111791359305187</v>
      </c>
      <c r="AB71" s="3">
        <f t="shared" si="11"/>
        <v>37.297358135289379</v>
      </c>
      <c r="AC71" s="15"/>
    </row>
    <row r="72" spans="5:29" ht="17.399999999999999" x14ac:dyDescent="0.3">
      <c r="E72" s="14">
        <v>1750.125</v>
      </c>
      <c r="F72" s="14">
        <v>4.0507730000000004</v>
      </c>
      <c r="G72" s="14">
        <v>54.423347000000007</v>
      </c>
      <c r="H72" s="14">
        <v>50.909953999999971</v>
      </c>
      <c r="J72" s="30">
        <f t="shared" si="8"/>
        <v>113.3404325275591</v>
      </c>
      <c r="K72" s="30">
        <f t="shared" si="12"/>
        <v>180</v>
      </c>
      <c r="L72" s="30">
        <f t="shared" si="9"/>
        <v>77.735105715925556</v>
      </c>
      <c r="M72" s="30">
        <f t="shared" si="13"/>
        <v>101.00027695835206</v>
      </c>
      <c r="N72" s="30">
        <f t="shared" si="14"/>
        <v>0.76965240152737391</v>
      </c>
      <c r="P72" s="4">
        <v>4.5719999999999992</v>
      </c>
      <c r="Q72" s="4">
        <v>525</v>
      </c>
      <c r="R72" s="16"/>
      <c r="T72" s="9">
        <v>4.5719999999999992</v>
      </c>
      <c r="U72" s="9">
        <v>297</v>
      </c>
      <c r="V72" s="16"/>
      <c r="Y72" s="2">
        <v>67</v>
      </c>
      <c r="Z72" s="2">
        <f t="shared" si="15"/>
        <v>1.1693705988362006</v>
      </c>
      <c r="AA72" s="2">
        <f t="shared" si="10"/>
        <v>38.033683352514927</v>
      </c>
      <c r="AB72" s="3">
        <f t="shared" si="11"/>
        <v>38.220816992295369</v>
      </c>
      <c r="AC72" s="15"/>
    </row>
    <row r="73" spans="5:29" ht="17.399999999999999" x14ac:dyDescent="0.3">
      <c r="E73" s="14">
        <v>1749.982178</v>
      </c>
      <c r="F73" s="14">
        <v>4.9858729999999998</v>
      </c>
      <c r="G73" s="14">
        <v>49.98000900000001</v>
      </c>
      <c r="H73" s="14">
        <v>51.973288999999966</v>
      </c>
      <c r="J73" s="30">
        <f t="shared" si="8"/>
        <v>117.7837705275591</v>
      </c>
      <c r="K73" s="30">
        <f t="shared" si="12"/>
        <v>180</v>
      </c>
      <c r="L73" s="30">
        <f t="shared" si="9"/>
        <v>80.731402231887913</v>
      </c>
      <c r="M73" s="30">
        <f t="shared" si="13"/>
        <v>101.00027695835206</v>
      </c>
      <c r="N73" s="30">
        <f t="shared" si="14"/>
        <v>0.79931862231603468</v>
      </c>
      <c r="P73" s="4">
        <v>4.0640000000000001</v>
      </c>
      <c r="Q73" s="4">
        <v>528.5</v>
      </c>
      <c r="R73" s="16"/>
      <c r="T73" s="9">
        <v>4.0640000000000001</v>
      </c>
      <c r="U73" s="9">
        <v>300</v>
      </c>
      <c r="V73" s="16"/>
      <c r="Y73" s="2">
        <v>68</v>
      </c>
      <c r="Z73" s="2">
        <f t="shared" si="15"/>
        <v>1.1868238913561442</v>
      </c>
      <c r="AA73" s="2">
        <f t="shared" si="10"/>
        <v>38.957916157949796</v>
      </c>
      <c r="AB73" s="3">
        <f t="shared" si="11"/>
        <v>39.146557129080456</v>
      </c>
      <c r="AC73" s="15"/>
    </row>
    <row r="74" spans="5:29" ht="17.399999999999999" x14ac:dyDescent="0.3">
      <c r="E74" s="14">
        <v>1750.00647</v>
      </c>
      <c r="F74" s="14">
        <v>6.0481879999999997</v>
      </c>
      <c r="G74" s="14">
        <v>46.980017000000004</v>
      </c>
      <c r="H74" s="14">
        <v>36.109952999999962</v>
      </c>
      <c r="J74" s="30">
        <f t="shared" si="8"/>
        <v>120.78376252755911</v>
      </c>
      <c r="K74" s="30">
        <f t="shared" si="12"/>
        <v>176.37373252755901</v>
      </c>
      <c r="L74" s="30">
        <f t="shared" si="9"/>
        <v>82.642166049552557</v>
      </c>
      <c r="M74" s="30">
        <f t="shared" si="13"/>
        <v>100.92122943897175</v>
      </c>
      <c r="N74" s="30">
        <f t="shared" si="14"/>
        <v>0.81887791606351013</v>
      </c>
      <c r="P74" s="4">
        <v>3.556</v>
      </c>
      <c r="Q74" s="4">
        <v>531.5</v>
      </c>
      <c r="R74" s="16"/>
      <c r="T74" s="9">
        <v>3.556</v>
      </c>
      <c r="U74" s="9">
        <v>303</v>
      </c>
      <c r="V74" s="16"/>
      <c r="Y74" s="2">
        <v>69</v>
      </c>
      <c r="Z74" s="2">
        <f t="shared" si="15"/>
        <v>1.2042771838760873</v>
      </c>
      <c r="AA74" s="2">
        <f t="shared" si="10"/>
        <v>39.88409781776469</v>
      </c>
      <c r="AB74" s="3">
        <f t="shared" si="11"/>
        <v>40.074185720584325</v>
      </c>
      <c r="AC74" s="15"/>
    </row>
    <row r="75" spans="5:29" ht="17.399999999999999" x14ac:dyDescent="0.3">
      <c r="E75" s="14">
        <v>1750.107178</v>
      </c>
      <c r="F75" s="14">
        <v>6.9497809999999998</v>
      </c>
      <c r="G75" s="14">
        <v>48.980017000000004</v>
      </c>
      <c r="H75" s="14">
        <v>25.926594999999963</v>
      </c>
      <c r="J75" s="30">
        <f t="shared" si="8"/>
        <v>118.78376252755911</v>
      </c>
      <c r="K75" s="30">
        <f t="shared" si="12"/>
        <v>166.19037452755902</v>
      </c>
      <c r="L75" s="30">
        <f t="shared" si="9"/>
        <v>81.378505580383219</v>
      </c>
      <c r="M75" s="30">
        <f t="shared" si="13"/>
        <v>99.983569038358965</v>
      </c>
      <c r="N75" s="30">
        <f t="shared" si="14"/>
        <v>0.81391879048808646</v>
      </c>
      <c r="P75" s="4">
        <v>3.0479999999999996</v>
      </c>
      <c r="Q75" s="4">
        <v>535.5</v>
      </c>
      <c r="R75" s="16"/>
      <c r="T75" s="9">
        <v>3.0479999999999996</v>
      </c>
      <c r="U75" s="9">
        <v>306</v>
      </c>
      <c r="V75" s="16"/>
      <c r="Y75" s="2">
        <v>70</v>
      </c>
      <c r="Z75" s="2">
        <f t="shared" si="15"/>
        <v>1.2217304763960306</v>
      </c>
      <c r="AA75" s="2">
        <f t="shared" si="10"/>
        <v>40.811839294047125</v>
      </c>
      <c r="AB75" s="3">
        <f t="shared" si="11"/>
        <v>41.003312886733752</v>
      </c>
      <c r="AC75" s="15"/>
    </row>
    <row r="76" spans="5:29" ht="17.399999999999999" x14ac:dyDescent="0.3">
      <c r="E76" s="14">
        <v>1750.17688</v>
      </c>
      <c r="F76" s="14">
        <v>7.9565520000000003</v>
      </c>
      <c r="G76" s="14">
        <v>48.883350000000007</v>
      </c>
      <c r="H76" s="14">
        <v>13.009953999999993</v>
      </c>
      <c r="J76" s="30">
        <f t="shared" si="8"/>
        <v>118.8804295275591</v>
      </c>
      <c r="K76" s="30">
        <f t="shared" si="12"/>
        <v>153.27373352755905</v>
      </c>
      <c r="L76" s="30">
        <f t="shared" si="9"/>
        <v>81.440521943046335</v>
      </c>
      <c r="M76" s="30">
        <f t="shared" si="13"/>
        <v>97.261680597908892</v>
      </c>
      <c r="N76" s="30">
        <f t="shared" si="14"/>
        <v>0.83733410159475785</v>
      </c>
      <c r="P76" s="4">
        <v>2.54</v>
      </c>
      <c r="Q76" s="4">
        <v>538.5</v>
      </c>
      <c r="R76" s="16"/>
      <c r="T76" s="9">
        <v>2.54</v>
      </c>
      <c r="U76" s="9">
        <v>309.5</v>
      </c>
      <c r="V76" s="16"/>
      <c r="Y76" s="2">
        <v>71</v>
      </c>
      <c r="Z76" s="2">
        <f t="shared" si="15"/>
        <v>1.2391837689159739</v>
      </c>
      <c r="AA76" s="2">
        <f t="shared" si="10"/>
        <v>41.740754760457044</v>
      </c>
      <c r="AB76" s="3">
        <f t="shared" si="11"/>
        <v>41.933551985670434</v>
      </c>
      <c r="AC76" s="15"/>
    </row>
    <row r="77" spans="5:29" ht="17.399999999999999" x14ac:dyDescent="0.3">
      <c r="E77" s="14">
        <v>3500.1115719999998</v>
      </c>
      <c r="F77" s="14">
        <v>2.0521229999999999</v>
      </c>
      <c r="G77" s="14">
        <v>57.843350000000001</v>
      </c>
      <c r="H77" s="14">
        <v>46.119956000000002</v>
      </c>
      <c r="J77" s="30">
        <f t="shared" si="8"/>
        <v>109.92042952755911</v>
      </c>
      <c r="K77" s="30">
        <f t="shared" si="12"/>
        <v>180</v>
      </c>
      <c r="L77" s="30">
        <f t="shared" si="9"/>
        <v>75.297910414132645</v>
      </c>
      <c r="M77" s="30">
        <f t="shared" si="13"/>
        <v>101.00027695835206</v>
      </c>
      <c r="N77" s="30">
        <f t="shared" si="14"/>
        <v>0.74552182114492704</v>
      </c>
      <c r="P77" s="4">
        <v>2.032</v>
      </c>
      <c r="Q77" s="4">
        <v>543</v>
      </c>
      <c r="R77" s="16"/>
      <c r="T77" s="9">
        <v>2.032</v>
      </c>
      <c r="U77" s="9">
        <v>313.5</v>
      </c>
      <c r="V77" s="16"/>
      <c r="Y77" s="2">
        <v>72</v>
      </c>
      <c r="Z77" s="2">
        <f t="shared" si="15"/>
        <v>1.2566370614359172</v>
      </c>
      <c r="AA77" s="2">
        <f t="shared" si="10"/>
        <v>42.670461888529225</v>
      </c>
      <c r="AB77" s="3">
        <f t="shared" si="11"/>
        <v>42.864519901620795</v>
      </c>
      <c r="AC77" s="15"/>
    </row>
    <row r="78" spans="5:29" ht="17.399999999999999" x14ac:dyDescent="0.3">
      <c r="E78" s="14">
        <v>3499.9963379999999</v>
      </c>
      <c r="F78" s="14">
        <v>4.0277719999999997</v>
      </c>
      <c r="G78" s="14">
        <v>46.623350000000002</v>
      </c>
      <c r="H78" s="14">
        <v>35.563276999999971</v>
      </c>
      <c r="J78" s="30">
        <f t="shared" si="8"/>
        <v>121.14042952755911</v>
      </c>
      <c r="K78" s="30">
        <f t="shared" si="12"/>
        <v>175.82705652755902</v>
      </c>
      <c r="L78" s="30">
        <f t="shared" si="9"/>
        <v>82.863208795505301</v>
      </c>
      <c r="M78" s="30">
        <f t="shared" si="13"/>
        <v>100.89772242656502</v>
      </c>
      <c r="N78" s="30">
        <f t="shared" si="14"/>
        <v>0.82125945762367891</v>
      </c>
      <c r="P78" s="4">
        <v>1.5239999999999998</v>
      </c>
      <c r="Q78" s="4">
        <v>547.5</v>
      </c>
      <c r="R78" s="16"/>
      <c r="T78" s="9">
        <v>1.5239999999999998</v>
      </c>
      <c r="U78" s="9">
        <v>317.5</v>
      </c>
      <c r="V78" s="16"/>
      <c r="Y78" s="2">
        <v>73</v>
      </c>
      <c r="Z78" s="2">
        <f t="shared" si="15"/>
        <v>1.2740903539558606</v>
      </c>
      <c r="AA78" s="2">
        <f t="shared" si="10"/>
        <v>43.600582128104797</v>
      </c>
      <c r="AB78" s="3">
        <f t="shared" si="11"/>
        <v>43.79583732686875</v>
      </c>
      <c r="AC78" s="15"/>
    </row>
    <row r="79" spans="5:29" ht="17.399999999999999" x14ac:dyDescent="0.3">
      <c r="E79" s="14">
        <v>3499.9926759999998</v>
      </c>
      <c r="F79" s="14">
        <v>6.0329740000000003</v>
      </c>
      <c r="G79" s="14">
        <v>50.970017000000013</v>
      </c>
      <c r="H79" s="14">
        <v>0.82992600000000039</v>
      </c>
      <c r="J79" s="30">
        <f t="shared" si="8"/>
        <v>116.7937625275591</v>
      </c>
      <c r="K79" s="30">
        <f t="shared" si="12"/>
        <v>141.09370552755905</v>
      </c>
      <c r="L79" s="30">
        <f t="shared" si="9"/>
        <v>80.080816105568317</v>
      </c>
      <c r="M79" s="30">
        <f t="shared" si="13"/>
        <v>93.095505731816985</v>
      </c>
      <c r="N79" s="30">
        <f t="shared" si="14"/>
        <v>0.86020066678900187</v>
      </c>
      <c r="P79" s="4">
        <v>1.016</v>
      </c>
      <c r="Q79" s="4">
        <v>552</v>
      </c>
      <c r="R79" s="16"/>
      <c r="T79" s="9">
        <v>1.016</v>
      </c>
      <c r="U79" s="9">
        <v>323.5</v>
      </c>
      <c r="V79" s="16"/>
      <c r="Y79" s="2">
        <v>74</v>
      </c>
      <c r="Z79" s="2">
        <f t="shared" si="15"/>
        <v>1.2915436464758039</v>
      </c>
      <c r="AA79" s="2">
        <f t="shared" si="10"/>
        <v>44.530740981365064</v>
      </c>
      <c r="AB79" s="3">
        <f t="shared" si="11"/>
        <v>44.727129037297978</v>
      </c>
      <c r="AC79" s="15"/>
    </row>
    <row r="80" spans="5:29" ht="17.399999999999999" x14ac:dyDescent="0.3">
      <c r="E80" s="14">
        <v>3500.7368160000001</v>
      </c>
      <c r="F80" s="14">
        <v>8.0065279999999994</v>
      </c>
      <c r="G80" s="14">
        <v>42.386684000000002</v>
      </c>
      <c r="H80" s="14">
        <v>-2.0074000000022352E-2</v>
      </c>
      <c r="J80" s="30">
        <f t="shared" si="8"/>
        <v>125.37709552755911</v>
      </c>
      <c r="K80" s="30">
        <f t="shared" si="12"/>
        <v>140.24370552755903</v>
      </c>
      <c r="L80" s="30">
        <f t="shared" si="9"/>
        <v>85.3879318047439</v>
      </c>
      <c r="M80" s="30">
        <f t="shared" si="13"/>
        <v>92.746015413397927</v>
      </c>
      <c r="N80" s="30">
        <f t="shared" si="14"/>
        <v>0.92066415386303391</v>
      </c>
      <c r="P80" s="4">
        <v>0.91439999999999988</v>
      </c>
      <c r="Q80" s="4">
        <v>553.5</v>
      </c>
      <c r="R80" s="16"/>
      <c r="T80" s="9">
        <v>0.91439999999999988</v>
      </c>
      <c r="U80" s="9">
        <v>324</v>
      </c>
      <c r="V80" s="16"/>
      <c r="Y80" s="2">
        <v>75</v>
      </c>
      <c r="Z80" s="2">
        <f t="shared" si="15"/>
        <v>1.3089969389957472</v>
      </c>
      <c r="AA80" s="2">
        <f t="shared" si="10"/>
        <v>45.460568269947885</v>
      </c>
      <c r="AB80" s="3">
        <f t="shared" si="11"/>
        <v>45.658024160978016</v>
      </c>
      <c r="AC80" s="15"/>
    </row>
    <row r="81" spans="5:29" ht="17.399999999999999" x14ac:dyDescent="0.3">
      <c r="E81" s="14">
        <v>3499.0390630000002</v>
      </c>
      <c r="F81" s="14">
        <v>10.079252</v>
      </c>
      <c r="G81" s="14">
        <v>26.413342</v>
      </c>
      <c r="H81" s="14">
        <v>9.9799259999999776</v>
      </c>
      <c r="J81" s="30">
        <f t="shared" si="8"/>
        <v>141.35043752755911</v>
      </c>
      <c r="K81" s="30">
        <f t="shared" si="12"/>
        <v>150.24370552755903</v>
      </c>
      <c r="L81" s="30">
        <f t="shared" si="9"/>
        <v>93.199550786352475</v>
      </c>
      <c r="M81" s="30">
        <f t="shared" si="13"/>
        <v>96.371639626656759</v>
      </c>
      <c r="N81" s="30">
        <f t="shared" si="14"/>
        <v>0.96708483063489492</v>
      </c>
      <c r="P81" s="4">
        <v>0.81279999999999997</v>
      </c>
      <c r="Q81" s="4">
        <v>555</v>
      </c>
      <c r="R81" s="16"/>
      <c r="T81" s="9">
        <v>0.81279999999999997</v>
      </c>
      <c r="U81" s="9">
        <v>325</v>
      </c>
      <c r="V81" s="16"/>
      <c r="Y81" s="2">
        <v>76</v>
      </c>
      <c r="Z81" s="2">
        <f t="shared" si="15"/>
        <v>1.3264502315156903</v>
      </c>
      <c r="AA81" s="2">
        <f t="shared" si="10"/>
        <v>46.389698394636937</v>
      </c>
      <c r="AB81" s="3">
        <f t="shared" si="11"/>
        <v>46.588156439278464</v>
      </c>
      <c r="AC81" s="15"/>
    </row>
    <row r="82" spans="5:29" ht="17.399999999999999" x14ac:dyDescent="0.3">
      <c r="E82" s="14">
        <v>3999.9887699999999</v>
      </c>
      <c r="F82" s="14">
        <v>1.939435</v>
      </c>
      <c r="G82" s="14">
        <v>45.080010000000001</v>
      </c>
      <c r="H82" s="14">
        <v>37.219955999999968</v>
      </c>
      <c r="J82" s="30">
        <f t="shared" si="8"/>
        <v>122.68376952755911</v>
      </c>
      <c r="K82" s="30">
        <f t="shared" si="12"/>
        <v>177.48373552755902</v>
      </c>
      <c r="L82" s="30">
        <f t="shared" si="9"/>
        <v>83.804542018548304</v>
      </c>
      <c r="M82" s="30">
        <f t="shared" si="13"/>
        <v>100.95961481812027</v>
      </c>
      <c r="N82" s="30">
        <f t="shared" si="14"/>
        <v>0.83007985093369263</v>
      </c>
      <c r="P82" s="4">
        <v>0.71119999999999994</v>
      </c>
      <c r="Q82" s="4">
        <v>556</v>
      </c>
      <c r="R82" s="16"/>
      <c r="T82" s="9">
        <v>0.71119999999999994</v>
      </c>
      <c r="U82" s="9">
        <v>326.5</v>
      </c>
      <c r="V82" s="16"/>
      <c r="Y82" s="2">
        <v>77</v>
      </c>
      <c r="Z82" s="2">
        <f t="shared" si="15"/>
        <v>1.3439035240356338</v>
      </c>
      <c r="AA82" s="2">
        <f t="shared" si="10"/>
        <v>47.317770587126454</v>
      </c>
      <c r="AB82" s="3">
        <f t="shared" si="11"/>
        <v>47.517164480007764</v>
      </c>
      <c r="AC82" s="15"/>
    </row>
    <row r="83" spans="5:29" ht="17.399999999999999" x14ac:dyDescent="0.3">
      <c r="E83" s="14">
        <v>4000.0410160000001</v>
      </c>
      <c r="F83" s="14">
        <v>4.0230189999999997</v>
      </c>
      <c r="G83" s="14">
        <v>46.980017000000004</v>
      </c>
      <c r="H83" s="14">
        <v>12.893281999999999</v>
      </c>
      <c r="J83" s="30">
        <f t="shared" si="8"/>
        <v>120.78376252755911</v>
      </c>
      <c r="K83" s="30">
        <f t="shared" si="12"/>
        <v>153.15706152755905</v>
      </c>
      <c r="L83" s="30">
        <f t="shared" si="9"/>
        <v>82.642166049552557</v>
      </c>
      <c r="M83" s="30">
        <f t="shared" si="13"/>
        <v>97.22919226125795</v>
      </c>
      <c r="N83" s="30">
        <f t="shared" si="14"/>
        <v>0.84997277183472242</v>
      </c>
      <c r="P83" s="4">
        <v>0.60960000000000003</v>
      </c>
      <c r="Q83" s="4">
        <v>558</v>
      </c>
      <c r="R83" s="16"/>
      <c r="T83" s="9">
        <v>0.60960000000000003</v>
      </c>
      <c r="U83" s="9">
        <v>328</v>
      </c>
      <c r="V83" s="16"/>
      <c r="Y83" s="2">
        <v>78</v>
      </c>
      <c r="Z83" s="2">
        <f t="shared" si="15"/>
        <v>1.3613568165555769</v>
      </c>
      <c r="AA83" s="2">
        <f t="shared" si="10"/>
        <v>48.244429153378086</v>
      </c>
      <c r="AB83" s="3">
        <f t="shared" si="11"/>
        <v>48.444692002087699</v>
      </c>
      <c r="AC83" s="15"/>
    </row>
    <row r="84" spans="5:29" ht="17.399999999999999" x14ac:dyDescent="0.3">
      <c r="E84" s="14">
        <v>4000.025635</v>
      </c>
      <c r="F84" s="14">
        <v>6.0561030000000002</v>
      </c>
      <c r="G84" s="14">
        <v>49.970010000000002</v>
      </c>
      <c r="H84" s="14">
        <v>-2.0074000000022352E-2</v>
      </c>
      <c r="J84" s="30">
        <f t="shared" si="8"/>
        <v>117.79376952755911</v>
      </c>
      <c r="K84" s="30">
        <f t="shared" si="12"/>
        <v>140.24370552755903</v>
      </c>
      <c r="L84" s="30">
        <f t="shared" si="9"/>
        <v>80.737922751499624</v>
      </c>
      <c r="M84" s="30">
        <f t="shared" si="13"/>
        <v>92.746015413397927</v>
      </c>
      <c r="N84" s="30">
        <f t="shared" si="14"/>
        <v>0.87052713145276928</v>
      </c>
      <c r="P84" s="4">
        <v>0.50800000000000001</v>
      </c>
      <c r="Q84" s="4">
        <v>560</v>
      </c>
      <c r="R84" s="16"/>
      <c r="T84" s="9">
        <v>0.50800000000000001</v>
      </c>
      <c r="U84" s="9">
        <v>330</v>
      </c>
      <c r="V84" s="16"/>
      <c r="Y84" s="2">
        <v>79</v>
      </c>
      <c r="Z84" s="2">
        <f t="shared" si="15"/>
        <v>1.3788101090755203</v>
      </c>
      <c r="AA84" s="2">
        <f t="shared" si="10"/>
        <v>49.169323708104898</v>
      </c>
      <c r="AB84" s="3">
        <f t="shared" si="11"/>
        <v>49.370388071292098</v>
      </c>
      <c r="AC84" s="15"/>
    </row>
    <row r="85" spans="5:29" ht="17.399999999999999" x14ac:dyDescent="0.3">
      <c r="E85" s="14">
        <v>4000.0356449999999</v>
      </c>
      <c r="F85" s="14">
        <v>7.916226</v>
      </c>
      <c r="G85" s="14">
        <v>43.066681000000003</v>
      </c>
      <c r="H85" s="14">
        <v>-2.0074000000022352E-2</v>
      </c>
      <c r="J85" s="30">
        <f t="shared" si="8"/>
        <v>124.69709852755911</v>
      </c>
      <c r="K85" s="30">
        <f t="shared" si="12"/>
        <v>140.24370552755903</v>
      </c>
      <c r="L85" s="30">
        <f t="shared" si="9"/>
        <v>84.995323194486701</v>
      </c>
      <c r="M85" s="30">
        <f t="shared" si="13"/>
        <v>92.746015413397927</v>
      </c>
      <c r="N85" s="30">
        <f t="shared" si="14"/>
        <v>0.91643099507440862</v>
      </c>
      <c r="P85" s="4">
        <v>0.40639999999999998</v>
      </c>
      <c r="Q85" s="4">
        <v>562.5</v>
      </c>
      <c r="R85" s="16"/>
      <c r="T85" s="9">
        <v>0.40639999999999998</v>
      </c>
      <c r="U85" s="9">
        <v>332</v>
      </c>
      <c r="V85" s="16"/>
      <c r="Y85" s="2">
        <v>80</v>
      </c>
      <c r="Z85" s="2">
        <f t="shared" si="15"/>
        <v>1.3962634015954636</v>
      </c>
      <c r="AA85" s="2">
        <f t="shared" si="10"/>
        <v>50.092109399933996</v>
      </c>
      <c r="AB85" s="3">
        <f t="shared" si="11"/>
        <v>50.293907326596624</v>
      </c>
      <c r="AC85" s="15"/>
    </row>
    <row r="86" spans="5:29" ht="17.399999999999999" x14ac:dyDescent="0.3">
      <c r="E86" s="14">
        <v>3999.9296880000002</v>
      </c>
      <c r="F86" s="14">
        <v>10.099126999999999</v>
      </c>
      <c r="G86" s="14">
        <v>37.906679000000011</v>
      </c>
      <c r="H86" s="14">
        <v>4.8299299999999903</v>
      </c>
      <c r="J86" s="30">
        <f t="shared" si="8"/>
        <v>129.85710052755911</v>
      </c>
      <c r="K86" s="30">
        <f t="shared" si="12"/>
        <v>145.09370952755904</v>
      </c>
      <c r="L86" s="30">
        <f t="shared" si="9"/>
        <v>87.852730276798113</v>
      </c>
      <c r="M86" s="30">
        <f t="shared" si="13"/>
        <v>94.63690517704579</v>
      </c>
      <c r="N86" s="30">
        <f t="shared" si="14"/>
        <v>0.92831364373596215</v>
      </c>
      <c r="P86" s="4">
        <v>0.30480000000000002</v>
      </c>
      <c r="Q86" s="4">
        <v>565</v>
      </c>
      <c r="R86" s="16"/>
      <c r="T86" s="9">
        <v>0.30480000000000002</v>
      </c>
      <c r="U86" s="9">
        <v>334.5</v>
      </c>
      <c r="V86" s="16"/>
      <c r="Y86" s="2">
        <v>81</v>
      </c>
      <c r="Z86" s="2">
        <f t="shared" si="15"/>
        <v>1.4137166941154069</v>
      </c>
      <c r="AA86" s="2">
        <f t="shared" si="10"/>
        <v>51.012447126823183</v>
      </c>
      <c r="AB86" s="3">
        <f t="shared" si="11"/>
        <v>51.21491019670885</v>
      </c>
      <c r="AC86" s="15"/>
    </row>
    <row r="87" spans="5:29" ht="17.399999999999999" x14ac:dyDescent="0.3">
      <c r="E87" s="14">
        <v>4500.1289059999999</v>
      </c>
      <c r="F87" s="14">
        <v>1.98061</v>
      </c>
      <c r="G87" s="14">
        <v>53.743350000000007</v>
      </c>
      <c r="H87" s="14">
        <v>17.80328899999995</v>
      </c>
      <c r="J87" s="30">
        <f t="shared" si="8"/>
        <v>114.0204295275591</v>
      </c>
      <c r="K87" s="30">
        <f t="shared" si="12"/>
        <v>158.067068527559</v>
      </c>
      <c r="L87" s="30">
        <f t="shared" si="9"/>
        <v>78.206282388208791</v>
      </c>
      <c r="M87" s="30">
        <f t="shared" si="13"/>
        <v>98.473545487079065</v>
      </c>
      <c r="N87" s="30">
        <f t="shared" si="14"/>
        <v>0.79418570745450023</v>
      </c>
      <c r="P87" s="4">
        <v>0.20319999999999999</v>
      </c>
      <c r="Q87" s="4">
        <v>569.5</v>
      </c>
      <c r="R87" s="16"/>
      <c r="T87" s="9">
        <v>0.20319999999999999</v>
      </c>
      <c r="U87" s="9">
        <v>337</v>
      </c>
      <c r="V87" s="16"/>
      <c r="Y87" s="2">
        <v>82</v>
      </c>
      <c r="Z87" s="2">
        <f t="shared" si="15"/>
        <v>1.43116998663535</v>
      </c>
      <c r="AA87" s="2">
        <f t="shared" si="10"/>
        <v>51.930003741328427</v>
      </c>
      <c r="AB87" s="3">
        <f t="shared" si="11"/>
        <v>52.133063106371033</v>
      </c>
      <c r="AC87" s="15"/>
    </row>
    <row r="88" spans="5:29" ht="17.399999999999999" x14ac:dyDescent="0.3">
      <c r="E88" s="14">
        <v>4500.2602539999998</v>
      </c>
      <c r="F88" s="14">
        <v>4.0050980000000003</v>
      </c>
      <c r="G88" s="14">
        <v>57.95335</v>
      </c>
      <c r="H88" s="14">
        <v>-2.0074000000022352E-2</v>
      </c>
      <c r="J88" s="30">
        <f t="shared" si="8"/>
        <v>109.81042952755911</v>
      </c>
      <c r="K88" s="30">
        <f t="shared" si="12"/>
        <v>140.24370552755903</v>
      </c>
      <c r="L88" s="30">
        <f t="shared" si="9"/>
        <v>75.21768321185958</v>
      </c>
      <c r="M88" s="30">
        <f t="shared" si="13"/>
        <v>92.746015413397927</v>
      </c>
      <c r="N88" s="30">
        <f t="shared" si="14"/>
        <v>0.81100716700971898</v>
      </c>
      <c r="P88" s="4">
        <v>0.1016</v>
      </c>
      <c r="Q88" s="4">
        <v>581</v>
      </c>
      <c r="R88" s="16"/>
      <c r="T88" s="9">
        <v>0.1016</v>
      </c>
      <c r="U88" s="9">
        <v>341.5</v>
      </c>
      <c r="V88" s="16"/>
      <c r="Y88" s="2">
        <v>83</v>
      </c>
      <c r="Z88" s="2">
        <f t="shared" si="15"/>
        <v>1.4486232791552935</v>
      </c>
      <c r="AA88" s="2">
        <f t="shared" si="10"/>
        <v>52.844452245345522</v>
      </c>
      <c r="AB88" s="3">
        <f t="shared" si="11"/>
        <v>53.048038672053586</v>
      </c>
      <c r="AC88" s="15"/>
    </row>
    <row r="89" spans="5:29" ht="17.399999999999999" x14ac:dyDescent="0.3">
      <c r="E89" s="14">
        <v>4499.9252930000002</v>
      </c>
      <c r="F89" s="14">
        <v>5.9793779999999996</v>
      </c>
      <c r="G89" s="14">
        <v>56.040010000000009</v>
      </c>
      <c r="H89" s="14">
        <v>-2.0074000000022352E-2</v>
      </c>
      <c r="J89" s="30">
        <f t="shared" si="8"/>
        <v>111.7237695275591</v>
      </c>
      <c r="K89" s="30">
        <f t="shared" si="12"/>
        <v>140.24370552755903</v>
      </c>
      <c r="L89" s="30">
        <f t="shared" si="9"/>
        <v>76.596927937856691</v>
      </c>
      <c r="M89" s="30">
        <f t="shared" si="13"/>
        <v>92.746015413397927</v>
      </c>
      <c r="N89" s="30">
        <f t="shared" si="14"/>
        <v>0.82587836896755384</v>
      </c>
      <c r="P89" s="4">
        <v>0</v>
      </c>
      <c r="Q89" s="4">
        <v>594</v>
      </c>
      <c r="R89" s="16"/>
      <c r="T89" s="9">
        <v>0</v>
      </c>
      <c r="U89" s="9">
        <v>354.5</v>
      </c>
      <c r="V89" s="16"/>
      <c r="Y89" s="2">
        <v>84</v>
      </c>
      <c r="Z89" s="2">
        <f t="shared" si="15"/>
        <v>1.4660765716752369</v>
      </c>
      <c r="AA89" s="2">
        <f t="shared" si="10"/>
        <v>53.755471973975553</v>
      </c>
      <c r="AB89" s="3">
        <f t="shared" si="11"/>
        <v>53.959515886685018</v>
      </c>
      <c r="AC89" s="15"/>
    </row>
    <row r="90" spans="5:29" ht="17.399999999999999" x14ac:dyDescent="0.3">
      <c r="E90" s="14">
        <v>4500.0083009999998</v>
      </c>
      <c r="F90" s="14">
        <v>7.9803870000000003</v>
      </c>
      <c r="G90" s="14">
        <v>52.966683000000003</v>
      </c>
      <c r="H90" s="14">
        <v>-2.0074000000022352E-2</v>
      </c>
      <c r="J90" s="30">
        <f t="shared" si="8"/>
        <v>114.79709652755911</v>
      </c>
      <c r="K90" s="30">
        <f t="shared" si="12"/>
        <v>140.24370552755903</v>
      </c>
      <c r="L90" s="30">
        <f t="shared" si="9"/>
        <v>78.738908522019315</v>
      </c>
      <c r="M90" s="30">
        <f t="shared" si="13"/>
        <v>92.746015413397927</v>
      </c>
      <c r="N90" s="30">
        <f t="shared" si="14"/>
        <v>0.84897349143308676</v>
      </c>
      <c r="Y90" s="2">
        <v>85</v>
      </c>
      <c r="Z90" s="2">
        <f t="shared" si="15"/>
        <v>1.4835298641951802</v>
      </c>
      <c r="AA90" s="2">
        <f t="shared" si="10"/>
        <v>54.662748768193836</v>
      </c>
      <c r="AB90" s="3">
        <f t="shared" si="11"/>
        <v>54.867180293093611</v>
      </c>
      <c r="AC90" s="15"/>
    </row>
    <row r="91" spans="5:29" ht="17.399999999999999" x14ac:dyDescent="0.3">
      <c r="E91" s="14">
        <v>4500.1455079999996</v>
      </c>
      <c r="F91" s="14">
        <v>9.979196</v>
      </c>
      <c r="G91" s="14">
        <v>28.133345000000006</v>
      </c>
      <c r="H91" s="14">
        <v>9.1632799999999861</v>
      </c>
      <c r="J91" s="30">
        <f t="shared" si="8"/>
        <v>139.63043452755909</v>
      </c>
      <c r="K91" s="30">
        <f t="shared" si="12"/>
        <v>149.42705952755904</v>
      </c>
      <c r="L91" s="30">
        <f t="shared" si="9"/>
        <v>92.489075481087738</v>
      </c>
      <c r="M91" s="30">
        <f t="shared" si="13"/>
        <v>96.115244885915672</v>
      </c>
      <c r="N91" s="30">
        <f t="shared" si="14"/>
        <v>0.96227269244195313</v>
      </c>
      <c r="Y91" s="2">
        <v>86</v>
      </c>
      <c r="Z91" s="2">
        <f t="shared" si="15"/>
        <v>1.5009831567151233</v>
      </c>
      <c r="AA91" s="2">
        <f t="shared" si="10"/>
        <v>55.565975136032257</v>
      </c>
      <c r="AB91" s="3">
        <f t="shared" si="11"/>
        <v>55.770724145866801</v>
      </c>
      <c r="AC91" s="15"/>
    </row>
    <row r="92" spans="5:29" ht="17.399999999999999" x14ac:dyDescent="0.3">
      <c r="E92" s="14">
        <v>4500.7089839999999</v>
      </c>
      <c r="F92" s="14">
        <v>11.921677000000001</v>
      </c>
      <c r="G92" s="14">
        <v>8.2866789999999924</v>
      </c>
      <c r="H92" s="14">
        <v>19.136591999999951</v>
      </c>
      <c r="J92" s="30">
        <f t="shared" si="8"/>
        <v>159.47710052755912</v>
      </c>
      <c r="K92" s="30">
        <f t="shared" si="12"/>
        <v>159.400371527559</v>
      </c>
      <c r="L92" s="30">
        <f t="shared" si="9"/>
        <v>98.784535044540192</v>
      </c>
      <c r="M92" s="30">
        <f t="shared" si="13"/>
        <v>98.768142331718991</v>
      </c>
      <c r="N92" s="30">
        <f t="shared" si="14"/>
        <v>1.0001659716628681</v>
      </c>
      <c r="Y92" s="2">
        <v>87</v>
      </c>
      <c r="Z92" s="2">
        <f t="shared" si="15"/>
        <v>1.5184364492350666</v>
      </c>
      <c r="AA92" s="2">
        <f t="shared" si="10"/>
        <v>56.46485040201663</v>
      </c>
      <c r="AB92" s="3">
        <f t="shared" si="11"/>
        <v>56.669846561367571</v>
      </c>
      <c r="AC92" s="15"/>
    </row>
    <row r="93" spans="5:29" ht="17.399999999999999" x14ac:dyDescent="0.3">
      <c r="E93" s="14">
        <v>5000.1972660000001</v>
      </c>
      <c r="F93" s="14">
        <v>2.0434649999999999</v>
      </c>
      <c r="G93" s="14">
        <v>63.980017000000004</v>
      </c>
      <c r="H93" s="14">
        <v>1.9799259999999776</v>
      </c>
      <c r="J93" s="30">
        <f t="shared" si="8"/>
        <v>103.78376252755911</v>
      </c>
      <c r="K93" s="30">
        <f t="shared" si="12"/>
        <v>142.24370552755903</v>
      </c>
      <c r="L93" s="30">
        <f t="shared" si="9"/>
        <v>70.654565670067754</v>
      </c>
      <c r="M93" s="30">
        <f t="shared" si="13"/>
        <v>93.556091729739535</v>
      </c>
      <c r="N93" s="30">
        <f t="shared" si="14"/>
        <v>0.75521074431124546</v>
      </c>
      <c r="Y93" s="2">
        <v>88</v>
      </c>
      <c r="Z93" s="2">
        <f t="shared" si="15"/>
        <v>1.5358897417550099</v>
      </c>
      <c r="AA93" s="2">
        <f t="shared" si="10"/>
        <v>57.359080844635244</v>
      </c>
      <c r="AB93" s="3">
        <f t="shared" si="11"/>
        <v>57.564253655680247</v>
      </c>
      <c r="AC93" s="15"/>
    </row>
    <row r="94" spans="5:29" ht="17.399999999999999" x14ac:dyDescent="0.3">
      <c r="E94" s="14">
        <v>4999.7231449999999</v>
      </c>
      <c r="F94" s="14">
        <v>3.9915959999999999</v>
      </c>
      <c r="G94" s="14">
        <v>61.833342999999999</v>
      </c>
      <c r="H94" s="14">
        <v>-2.0074000000022352E-2</v>
      </c>
      <c r="J94" s="30">
        <f t="shared" si="8"/>
        <v>105.93043652755911</v>
      </c>
      <c r="K94" s="30">
        <f t="shared" si="12"/>
        <v>140.24370552755903</v>
      </c>
      <c r="L94" s="30">
        <f t="shared" si="9"/>
        <v>72.31691543895144</v>
      </c>
      <c r="M94" s="30">
        <f t="shared" si="13"/>
        <v>92.746015413397927</v>
      </c>
      <c r="N94" s="30">
        <f t="shared" si="14"/>
        <v>0.77973069912073723</v>
      </c>
      <c r="Y94" s="2">
        <v>89</v>
      </c>
      <c r="Z94" s="2">
        <f t="shared" si="15"/>
        <v>1.5533430342749535</v>
      </c>
      <c r="AA94" s="2">
        <f t="shared" si="10"/>
        <v>58.248379821648655</v>
      </c>
      <c r="AB94" s="3">
        <f t="shared" si="11"/>
        <v>58.453658670293976</v>
      </c>
      <c r="AC94" s="15"/>
    </row>
    <row r="95" spans="5:29" ht="17.399999999999999" x14ac:dyDescent="0.3">
      <c r="E95" s="14">
        <v>5000.185547</v>
      </c>
      <c r="F95" s="14">
        <v>6.0724309999999999</v>
      </c>
      <c r="G95" s="14">
        <v>55.086676000000011</v>
      </c>
      <c r="H95" s="14">
        <v>-2.0074000000022352E-2</v>
      </c>
      <c r="J95" s="30">
        <f t="shared" si="8"/>
        <v>112.6771035275591</v>
      </c>
      <c r="K95" s="30">
        <f t="shared" si="12"/>
        <v>140.24370552755903</v>
      </c>
      <c r="L95" s="30">
        <f t="shared" si="9"/>
        <v>77.271150064998778</v>
      </c>
      <c r="M95" s="30">
        <f t="shared" si="13"/>
        <v>92.746015413397927</v>
      </c>
      <c r="N95" s="30">
        <f t="shared" si="14"/>
        <v>0.8331479225342151</v>
      </c>
      <c r="Y95" s="2">
        <v>90</v>
      </c>
      <c r="Z95" s="2">
        <f t="shared" si="15"/>
        <v>1.5707963267948966</v>
      </c>
      <c r="AA95" s="2">
        <f t="shared" si="10"/>
        <v>59.132467883086534</v>
      </c>
      <c r="AB95" s="3">
        <f t="shared" si="11"/>
        <v>59.337782085368033</v>
      </c>
      <c r="AC95" s="15"/>
    </row>
    <row r="96" spans="5:29" ht="17.399999999999999" x14ac:dyDescent="0.3">
      <c r="E96" s="14">
        <v>5000.0795900000003</v>
      </c>
      <c r="F96" s="14">
        <v>8.0167059999999992</v>
      </c>
      <c r="G96" s="14">
        <v>49.743350000000007</v>
      </c>
      <c r="H96" s="14">
        <v>-2.0074000000022352E-2</v>
      </c>
      <c r="J96" s="30">
        <f t="shared" si="8"/>
        <v>118.0204295275591</v>
      </c>
      <c r="K96" s="30">
        <f t="shared" si="12"/>
        <v>140.24370552755903</v>
      </c>
      <c r="L96" s="30">
        <f t="shared" si="9"/>
        <v>80.885460728793063</v>
      </c>
      <c r="M96" s="30">
        <f t="shared" si="13"/>
        <v>92.746015413397927</v>
      </c>
      <c r="N96" s="30">
        <f t="shared" si="14"/>
        <v>0.87211790574787851</v>
      </c>
      <c r="Y96" s="2">
        <v>91</v>
      </c>
      <c r="Z96" s="2">
        <f t="shared" si="15"/>
        <v>1.5882496193148399</v>
      </c>
      <c r="AA96" s="2">
        <f t="shared" si="10"/>
        <v>60.011072871814278</v>
      </c>
      <c r="AB96" s="3">
        <f t="shared" si="11"/>
        <v>60.216351720459606</v>
      </c>
      <c r="AC96" s="15"/>
    </row>
    <row r="97" spans="5:29" ht="17.399999999999999" x14ac:dyDescent="0.3">
      <c r="E97" s="14">
        <v>5000.080078</v>
      </c>
      <c r="F97" s="14">
        <v>10.04763</v>
      </c>
      <c r="G97" s="14">
        <v>30.730012000000002</v>
      </c>
      <c r="H97" s="14">
        <v>8.849946999999986</v>
      </c>
      <c r="J97" s="30">
        <f t="shared" si="8"/>
        <v>137.03376752755912</v>
      </c>
      <c r="K97" s="30">
        <f t="shared" si="12"/>
        <v>149.11372652755904</v>
      </c>
      <c r="L97" s="30">
        <f t="shared" si="9"/>
        <v>91.356686631092145</v>
      </c>
      <c r="M97" s="30">
        <f t="shared" si="13"/>
        <v>96.015005100506031</v>
      </c>
      <c r="N97" s="30">
        <f t="shared" si="14"/>
        <v>0.95148343256829826</v>
      </c>
      <c r="Y97" s="2">
        <v>92</v>
      </c>
      <c r="Z97" s="2">
        <f t="shared" si="15"/>
        <v>1.605702911834783</v>
      </c>
      <c r="AA97" s="2">
        <f t="shared" si="10"/>
        <v>60.883930011587836</v>
      </c>
      <c r="AB97" s="3">
        <f t="shared" si="11"/>
        <v>61.089102822632832</v>
      </c>
      <c r="AC97" s="15"/>
    </row>
    <row r="98" spans="5:29" ht="17.399999999999999" x14ac:dyDescent="0.3">
      <c r="E98" s="14">
        <v>5001.2973629999997</v>
      </c>
      <c r="F98" s="14">
        <v>11.948646999999999</v>
      </c>
      <c r="G98" s="14">
        <v>12.760017000000005</v>
      </c>
      <c r="H98" s="14">
        <v>19.986591999999973</v>
      </c>
      <c r="J98" s="30">
        <f t="shared" si="8"/>
        <v>155.0037625275591</v>
      </c>
      <c r="K98" s="30">
        <f t="shared" si="12"/>
        <v>160.25037152755903</v>
      </c>
      <c r="L98" s="30">
        <f t="shared" si="9"/>
        <v>97.726711204032171</v>
      </c>
      <c r="M98" s="30">
        <f t="shared" si="13"/>
        <v>98.94633743548907</v>
      </c>
      <c r="N98" s="30">
        <f t="shared" si="14"/>
        <v>0.9876738617813714</v>
      </c>
      <c r="Y98" s="2">
        <v>93</v>
      </c>
      <c r="Z98" s="2">
        <f t="shared" si="15"/>
        <v>1.6231562043547263</v>
      </c>
      <c r="AA98" s="2">
        <f t="shared" si="10"/>
        <v>61.750781982553967</v>
      </c>
      <c r="AB98" s="3">
        <f t="shared" si="11"/>
        <v>61.955778141904894</v>
      </c>
      <c r="AC98" s="15"/>
    </row>
    <row r="99" spans="5:29" ht="17.399999999999999" x14ac:dyDescent="0.3">
      <c r="E99" s="14">
        <v>5500.0126950000003</v>
      </c>
      <c r="F99" s="14">
        <v>2.0092669999999999</v>
      </c>
      <c r="G99" s="14">
        <v>65.980017000000004</v>
      </c>
      <c r="H99" s="14">
        <v>-2.0074000000022352E-2</v>
      </c>
      <c r="J99" s="30">
        <f t="shared" si="8"/>
        <v>101.78376252755911</v>
      </c>
      <c r="K99" s="30">
        <f t="shared" si="12"/>
        <v>140.24370552755903</v>
      </c>
      <c r="L99" s="30">
        <f t="shared" si="9"/>
        <v>69.070669584455558</v>
      </c>
      <c r="M99" s="30">
        <f t="shared" si="13"/>
        <v>92.746015413397927</v>
      </c>
      <c r="N99" s="30">
        <f t="shared" si="14"/>
        <v>0.744729240135935</v>
      </c>
      <c r="Y99" s="2">
        <v>94</v>
      </c>
      <c r="Z99" s="2">
        <f t="shared" si="15"/>
        <v>1.6406094968746698</v>
      </c>
      <c r="AA99" s="2">
        <f t="shared" si="10"/>
        <v>62.611378984188946</v>
      </c>
      <c r="AB99" s="3">
        <f t="shared" si="11"/>
        <v>62.816127994023468</v>
      </c>
      <c r="AC99" s="15"/>
    </row>
    <row r="100" spans="5:29" ht="17.399999999999999" x14ac:dyDescent="0.3">
      <c r="E100" s="14">
        <v>5499.9555659999996</v>
      </c>
      <c r="F100" s="14">
        <v>3.9743390000000001</v>
      </c>
      <c r="G100" s="14">
        <v>62.980017000000004</v>
      </c>
      <c r="H100" s="14">
        <v>-2.0074000000022352E-2</v>
      </c>
      <c r="J100" s="30">
        <f t="shared" si="8"/>
        <v>104.78376252755911</v>
      </c>
      <c r="K100" s="30">
        <f t="shared" si="12"/>
        <v>140.24370552755903</v>
      </c>
      <c r="L100" s="30">
        <f t="shared" si="9"/>
        <v>71.433899568020493</v>
      </c>
      <c r="M100" s="30">
        <f t="shared" si="13"/>
        <v>92.746015413397927</v>
      </c>
      <c r="N100" s="30">
        <f t="shared" si="14"/>
        <v>0.77020990335398576</v>
      </c>
      <c r="Y100" s="2">
        <v>95</v>
      </c>
      <c r="Z100" s="2">
        <f t="shared" si="15"/>
        <v>1.6580627893946132</v>
      </c>
      <c r="AA100" s="2">
        <f t="shared" si="10"/>
        <v>63.465478785707312</v>
      </c>
      <c r="AB100" s="3">
        <f t="shared" si="11"/>
        <v>63.669910310607079</v>
      </c>
      <c r="AC100" s="15"/>
    </row>
    <row r="101" spans="5:29" ht="17.399999999999999" x14ac:dyDescent="0.3">
      <c r="E101" s="14">
        <v>5500.091797</v>
      </c>
      <c r="F101" s="14">
        <v>5.9885869999999999</v>
      </c>
      <c r="G101" s="14">
        <v>62.090010000000007</v>
      </c>
      <c r="H101" s="14">
        <v>-2.0074000000022352E-2</v>
      </c>
      <c r="J101" s="30">
        <f t="shared" si="8"/>
        <v>105.6737695275591</v>
      </c>
      <c r="K101" s="30">
        <f t="shared" si="12"/>
        <v>140.24370552755903</v>
      </c>
      <c r="L101" s="30">
        <f t="shared" si="9"/>
        <v>72.120261919054471</v>
      </c>
      <c r="M101" s="30">
        <f t="shared" si="13"/>
        <v>92.746015413397927</v>
      </c>
      <c r="N101" s="30">
        <f t="shared" si="14"/>
        <v>0.7776103544458699</v>
      </c>
      <c r="Y101" s="2">
        <v>96</v>
      </c>
      <c r="Z101" s="2">
        <f t="shared" si="15"/>
        <v>1.6755160819145563</v>
      </c>
      <c r="AA101" s="2">
        <f t="shared" si="10"/>
        <v>64.312846764008555</v>
      </c>
      <c r="AB101" s="3">
        <f t="shared" si="11"/>
        <v>64.516890676718006</v>
      </c>
      <c r="AC101" s="15"/>
    </row>
    <row r="102" spans="5:29" ht="17.399999999999999" x14ac:dyDescent="0.3">
      <c r="E102" s="14">
        <v>5499.9375</v>
      </c>
      <c r="F102" s="14">
        <v>8.1134920000000008</v>
      </c>
      <c r="G102" s="14">
        <v>51.75668300000001</v>
      </c>
      <c r="H102" s="14">
        <v>0.31992599999995264</v>
      </c>
      <c r="J102" s="30">
        <f t="shared" si="8"/>
        <v>116.0070965275591</v>
      </c>
      <c r="K102" s="30">
        <f t="shared" si="12"/>
        <v>140.583705527559</v>
      </c>
      <c r="L102" s="30">
        <f t="shared" si="9"/>
        <v>79.556851083144707</v>
      </c>
      <c r="M102" s="30">
        <f t="shared" si="13"/>
        <v>92.886735795223558</v>
      </c>
      <c r="N102" s="30">
        <f t="shared" si="14"/>
        <v>0.85649313006901573</v>
      </c>
      <c r="Y102" s="2">
        <v>97</v>
      </c>
      <c r="Z102" s="2">
        <f t="shared" si="15"/>
        <v>1.6929693744344996</v>
      </c>
      <c r="AA102" s="2">
        <f t="shared" si="10"/>
        <v>65.153255929265413</v>
      </c>
      <c r="AB102" s="3">
        <f t="shared" si="11"/>
        <v>65.35684235597347</v>
      </c>
      <c r="AC102" s="15"/>
    </row>
    <row r="103" spans="5:29" ht="17.399999999999999" x14ac:dyDescent="0.3">
      <c r="E103" s="14">
        <v>5500.1860349999997</v>
      </c>
      <c r="F103" s="14">
        <v>10.002449</v>
      </c>
      <c r="G103" s="14">
        <v>26.970013999999992</v>
      </c>
      <c r="H103" s="14">
        <v>15.69659299999995</v>
      </c>
      <c r="J103" s="30">
        <f t="shared" si="8"/>
        <v>140.79376552755912</v>
      </c>
      <c r="K103" s="30">
        <f t="shared" si="12"/>
        <v>155.960372527559</v>
      </c>
      <c r="L103" s="30">
        <f t="shared" si="9"/>
        <v>92.973060231120343</v>
      </c>
      <c r="M103" s="30">
        <f t="shared" si="13"/>
        <v>97.970426611824394</v>
      </c>
      <c r="N103" s="30">
        <f t="shared" si="14"/>
        <v>0.94899107257637583</v>
      </c>
      <c r="Y103" s="2">
        <v>98</v>
      </c>
      <c r="Z103" s="2">
        <f t="shared" si="15"/>
        <v>1.7104226669544429</v>
      </c>
      <c r="AA103" s="2">
        <f t="shared" si="10"/>
        <v>65.986486938295059</v>
      </c>
      <c r="AB103" s="3">
        <f t="shared" si="11"/>
        <v>66.18954630333765</v>
      </c>
      <c r="AC103" s="15"/>
    </row>
    <row r="104" spans="5:29" ht="17.399999999999999" x14ac:dyDescent="0.3">
      <c r="E104" s="14">
        <v>5999.7744140000004</v>
      </c>
      <c r="F104" s="14">
        <v>1.9481850000000001</v>
      </c>
      <c r="G104" s="14">
        <v>49.98000900000001</v>
      </c>
      <c r="H104" s="14">
        <v>-2.0074000000022352E-2</v>
      </c>
      <c r="J104" s="30">
        <f t="shared" si="8"/>
        <v>117.7837705275591</v>
      </c>
      <c r="K104" s="30">
        <f t="shared" si="12"/>
        <v>140.24370552755903</v>
      </c>
      <c r="L104" s="30">
        <f t="shared" si="9"/>
        <v>80.731402231887913</v>
      </c>
      <c r="M104" s="30">
        <f t="shared" si="13"/>
        <v>92.746015413397927</v>
      </c>
      <c r="N104" s="30">
        <f t="shared" si="14"/>
        <v>0.87045682633418664</v>
      </c>
      <c r="Y104" s="2">
        <v>99</v>
      </c>
      <c r="Z104" s="2">
        <f t="shared" si="15"/>
        <v>1.7278759594743864</v>
      </c>
      <c r="AA104" s="2">
        <f t="shared" si="10"/>
        <v>66.812328095886514</v>
      </c>
      <c r="AB104" s="3">
        <f t="shared" si="11"/>
        <v>67.014791165772181</v>
      </c>
      <c r="AC104" s="15"/>
    </row>
    <row r="105" spans="5:29" ht="17.399999999999999" x14ac:dyDescent="0.3">
      <c r="E105" s="14">
        <v>5999.9287109999996</v>
      </c>
      <c r="F105" s="14">
        <v>3.9909919999999999</v>
      </c>
      <c r="G105" s="14">
        <v>66.853344000000007</v>
      </c>
      <c r="H105" s="14">
        <v>-2.0074000000022352E-2</v>
      </c>
      <c r="J105" s="30">
        <f t="shared" si="8"/>
        <v>100.9104355275591</v>
      </c>
      <c r="K105" s="30">
        <f t="shared" si="12"/>
        <v>140.24370552755903</v>
      </c>
      <c r="L105" s="30">
        <f t="shared" si="9"/>
        <v>68.368766676762249</v>
      </c>
      <c r="M105" s="30">
        <f t="shared" si="13"/>
        <v>92.746015413397927</v>
      </c>
      <c r="N105" s="30">
        <f t="shared" si="14"/>
        <v>0.7371612286740441</v>
      </c>
      <c r="Y105" s="2">
        <v>100</v>
      </c>
      <c r="Z105" s="2">
        <f t="shared" si="15"/>
        <v>1.7453292519943295</v>
      </c>
      <c r="AA105" s="2">
        <f t="shared" si="10"/>
        <v>67.630575344293959</v>
      </c>
      <c r="AB105" s="3">
        <f t="shared" si="11"/>
        <v>67.832373270956595</v>
      </c>
      <c r="AC105" s="15"/>
    </row>
    <row r="106" spans="5:29" ht="17.399999999999999" x14ac:dyDescent="0.3">
      <c r="E106" s="14">
        <v>6000.1679690000001</v>
      </c>
      <c r="F106" s="14">
        <v>6.0377010000000002</v>
      </c>
      <c r="G106" s="14">
        <v>63.850017000000008</v>
      </c>
      <c r="H106" s="14">
        <v>-2.0074000000022352E-2</v>
      </c>
      <c r="J106" s="30">
        <f t="shared" si="8"/>
        <v>103.9137625275591</v>
      </c>
      <c r="K106" s="30">
        <f t="shared" si="12"/>
        <v>140.24370552755903</v>
      </c>
      <c r="L106" s="30">
        <f t="shared" si="9"/>
        <v>70.756361292410659</v>
      </c>
      <c r="M106" s="30">
        <f t="shared" si="13"/>
        <v>92.746015413397927</v>
      </c>
      <c r="N106" s="30">
        <f t="shared" si="14"/>
        <v>0.7629045946289712</v>
      </c>
      <c r="Y106" s="2">
        <v>101</v>
      </c>
      <c r="Z106" s="2">
        <f t="shared" si="15"/>
        <v>1.7627825445142729</v>
      </c>
      <c r="AA106" s="2">
        <f t="shared" si="10"/>
        <v>68.4410322411359</v>
      </c>
      <c r="AB106" s="3">
        <f t="shared" si="11"/>
        <v>68.642096604323129</v>
      </c>
      <c r="AC106" s="15"/>
    </row>
    <row r="107" spans="5:29" ht="17.399999999999999" x14ac:dyDescent="0.3">
      <c r="E107" s="14">
        <v>6000.0522460000002</v>
      </c>
      <c r="F107" s="14">
        <v>7.9241479999999997</v>
      </c>
      <c r="G107" s="14">
        <v>39.24001100000001</v>
      </c>
      <c r="H107" s="14">
        <v>9.0966179999999781</v>
      </c>
      <c r="J107" s="30">
        <f t="shared" si="8"/>
        <v>128.5237685275591</v>
      </c>
      <c r="K107" s="30">
        <f t="shared" si="12"/>
        <v>149.36039752755903</v>
      </c>
      <c r="L107" s="30">
        <f t="shared" si="9"/>
        <v>87.141346330110593</v>
      </c>
      <c r="M107" s="30">
        <f t="shared" si="13"/>
        <v>96.094005425723111</v>
      </c>
      <c r="N107" s="30">
        <f t="shared" si="14"/>
        <v>0.90683436437112019</v>
      </c>
      <c r="Y107" s="2">
        <v>102</v>
      </c>
      <c r="Z107" s="2">
        <f t="shared" si="15"/>
        <v>1.780235837034216</v>
      </c>
      <c r="AA107" s="2">
        <f t="shared" si="10"/>
        <v>69.243509925971765</v>
      </c>
      <c r="AB107" s="3">
        <f t="shared" si="11"/>
        <v>69.443772774681392</v>
      </c>
      <c r="AC107" s="15"/>
    </row>
    <row r="108" spans="5:29" ht="17.399999999999999" x14ac:dyDescent="0.3">
      <c r="E108" s="14">
        <v>1299.8363039999999</v>
      </c>
      <c r="F108" s="14">
        <v>1.022527</v>
      </c>
      <c r="G108" s="14">
        <v>42.986684000000011</v>
      </c>
      <c r="H108" s="14">
        <v>7.0432889999999588</v>
      </c>
      <c r="J108" s="30">
        <f t="shared" si="8"/>
        <v>124.7770955275591</v>
      </c>
      <c r="K108" s="30">
        <f t="shared" si="12"/>
        <v>147.30706852755901</v>
      </c>
      <c r="L108" s="30">
        <f t="shared" si="9"/>
        <v>85.041762518995654</v>
      </c>
      <c r="M108" s="30">
        <f t="shared" si="13"/>
        <v>95.416815953980574</v>
      </c>
      <c r="N108" s="30">
        <f t="shared" si="14"/>
        <v>0.8912659856519547</v>
      </c>
      <c r="Y108" s="2">
        <v>103</v>
      </c>
      <c r="Z108" s="2">
        <f t="shared" si="15"/>
        <v>1.7976891295541593</v>
      </c>
      <c r="AA108" s="2">
        <f t="shared" si="10"/>
        <v>70.037827075856782</v>
      </c>
      <c r="AB108" s="3">
        <f t="shared" si="11"/>
        <v>70.237220968738114</v>
      </c>
      <c r="AC108" s="15"/>
    </row>
    <row r="109" spans="5:29" ht="17.399999999999999" x14ac:dyDescent="0.3">
      <c r="E109" s="14">
        <v>1299.913452</v>
      </c>
      <c r="F109" s="14">
        <v>1.4567349999999999</v>
      </c>
      <c r="G109" s="14">
        <v>42.990017000000009</v>
      </c>
      <c r="H109" s="14">
        <v>7.0099559999999883</v>
      </c>
      <c r="J109" s="30">
        <f t="shared" si="8"/>
        <v>124.7737625275591</v>
      </c>
      <c r="K109" s="30">
        <f t="shared" si="12"/>
        <v>147.27373552755904</v>
      </c>
      <c r="L109" s="30">
        <f t="shared" si="9"/>
        <v>85.039829006543386</v>
      </c>
      <c r="M109" s="30">
        <f t="shared" si="13"/>
        <v>95.405455267481727</v>
      </c>
      <c r="N109" s="30">
        <f t="shared" si="14"/>
        <v>0.89135184951555502</v>
      </c>
      <c r="Y109" s="2">
        <v>104</v>
      </c>
      <c r="Z109" s="2">
        <f t="shared" si="15"/>
        <v>1.8151424220741028</v>
      </c>
      <c r="AA109" s="2">
        <f t="shared" si="10"/>
        <v>70.823809850203389</v>
      </c>
      <c r="AB109" s="3">
        <f t="shared" si="11"/>
        <v>71.022267894844916</v>
      </c>
      <c r="AC109" s="15"/>
    </row>
    <row r="110" spans="5:29" ht="17.399999999999999" x14ac:dyDescent="0.3">
      <c r="E110" s="14">
        <v>1299.918457</v>
      </c>
      <c r="F110" s="14">
        <v>2.0455640000000002</v>
      </c>
      <c r="G110" s="14">
        <v>43.013350000000003</v>
      </c>
      <c r="H110" s="14">
        <v>7.0166229999999814</v>
      </c>
      <c r="J110" s="30">
        <f t="shared" si="8"/>
        <v>124.75042952755911</v>
      </c>
      <c r="K110" s="30">
        <f t="shared" si="12"/>
        <v>147.28040252755903</v>
      </c>
      <c r="L110" s="30">
        <f t="shared" si="9"/>
        <v>85.026289999766661</v>
      </c>
      <c r="M110" s="30">
        <f t="shared" si="13"/>
        <v>95.407728481294754</v>
      </c>
      <c r="N110" s="30">
        <f t="shared" si="14"/>
        <v>0.89118870507892411</v>
      </c>
      <c r="Y110" s="2">
        <v>105</v>
      </c>
      <c r="Z110" s="2">
        <f t="shared" si="15"/>
        <v>1.8325957145940461</v>
      </c>
      <c r="AA110" s="2">
        <f t="shared" si="10"/>
        <v>71.601291825302482</v>
      </c>
      <c r="AB110" s="3">
        <f t="shared" si="11"/>
        <v>71.798747716332613</v>
      </c>
      <c r="AC110" s="15"/>
    </row>
    <row r="111" spans="5:29" ht="17.399999999999999" x14ac:dyDescent="0.3">
      <c r="E111" s="14">
        <v>1300.086548</v>
      </c>
      <c r="F111" s="14">
        <v>2.5036529999999999</v>
      </c>
      <c r="G111" s="14">
        <v>59.09668400000001</v>
      </c>
      <c r="H111" s="14">
        <v>53.386591999999951</v>
      </c>
      <c r="J111" s="30">
        <f t="shared" si="8"/>
        <v>108.6670955275591</v>
      </c>
      <c r="K111" s="30">
        <f t="shared" si="12"/>
        <v>180</v>
      </c>
      <c r="L111" s="30">
        <f t="shared" si="9"/>
        <v>74.377154539344687</v>
      </c>
      <c r="M111" s="30">
        <f t="shared" si="13"/>
        <v>101.00027695835206</v>
      </c>
      <c r="N111" s="30">
        <f t="shared" si="14"/>
        <v>0.73640545134360824</v>
      </c>
      <c r="Y111" s="2">
        <v>106</v>
      </c>
      <c r="Z111" s="2">
        <f t="shared" si="15"/>
        <v>1.8500490071139892</v>
      </c>
      <c r="AA111" s="2">
        <f t="shared" si="10"/>
        <v>72.370113918881941</v>
      </c>
      <c r="AB111" s="3">
        <f t="shared" si="11"/>
        <v>72.566501974814884</v>
      </c>
      <c r="AC111" s="15"/>
    </row>
    <row r="112" spans="5:29" ht="17.399999999999999" x14ac:dyDescent="0.3">
      <c r="E112" s="14">
        <v>1299.9350589999999</v>
      </c>
      <c r="F112" s="14">
        <v>2.9419400000000002</v>
      </c>
      <c r="G112" s="14">
        <v>59.693350000000009</v>
      </c>
      <c r="H112" s="14">
        <v>53.326593000000003</v>
      </c>
      <c r="J112" s="30">
        <f t="shared" si="8"/>
        <v>108.0704295275591</v>
      </c>
      <c r="K112" s="30">
        <f t="shared" si="12"/>
        <v>180</v>
      </c>
      <c r="L112" s="30">
        <f t="shared" si="9"/>
        <v>73.933733468122767</v>
      </c>
      <c r="M112" s="30">
        <f t="shared" si="13"/>
        <v>101.00027695835206</v>
      </c>
      <c r="N112" s="30">
        <f t="shared" si="14"/>
        <v>0.73201515574664899</v>
      </c>
      <c r="Y112" s="2">
        <v>107</v>
      </c>
      <c r="Z112" s="2">
        <f t="shared" si="15"/>
        <v>1.8675022996339325</v>
      </c>
      <c r="AA112" s="2">
        <f t="shared" si="10"/>
        <v>73.130124305101191</v>
      </c>
      <c r="AB112" s="3">
        <f t="shared" si="11"/>
        <v>73.325379503865165</v>
      </c>
      <c r="AC112" s="15"/>
    </row>
    <row r="113" spans="5:29" ht="17.399999999999999" x14ac:dyDescent="0.3">
      <c r="E113" s="14">
        <v>1299.522217</v>
      </c>
      <c r="F113" s="14">
        <v>3.9195509999999998</v>
      </c>
      <c r="G113" s="14">
        <v>57.13334900000001</v>
      </c>
      <c r="H113" s="14">
        <v>54.119925999999964</v>
      </c>
      <c r="J113" s="30">
        <f t="shared" si="8"/>
        <v>110.6304305275591</v>
      </c>
      <c r="K113" s="30">
        <f t="shared" si="12"/>
        <v>180</v>
      </c>
      <c r="L113" s="30">
        <f t="shared" si="9"/>
        <v>75.813015585385372</v>
      </c>
      <c r="M113" s="30">
        <f t="shared" si="13"/>
        <v>101.00027695835206</v>
      </c>
      <c r="N113" s="30">
        <f t="shared" si="14"/>
        <v>0.75062185836032136</v>
      </c>
      <c r="Y113" s="2">
        <v>108</v>
      </c>
      <c r="Z113" s="2">
        <f t="shared" si="15"/>
        <v>1.8849555921538759</v>
      </c>
      <c r="AA113" s="2">
        <f t="shared" si="10"/>
        <v>73.881178320398945</v>
      </c>
      <c r="AB113" s="3">
        <f t="shared" si="11"/>
        <v>74.075236333490494</v>
      </c>
      <c r="AC113" s="15"/>
    </row>
    <row r="114" spans="5:29" ht="17.399999999999999" x14ac:dyDescent="0.3">
      <c r="E114" s="14">
        <v>1300.3579099999999</v>
      </c>
      <c r="F114" s="14">
        <v>5.0294730000000003</v>
      </c>
      <c r="G114" s="14">
        <v>58.470017000000013</v>
      </c>
      <c r="H114" s="14">
        <v>51.049955999999952</v>
      </c>
      <c r="J114" s="30">
        <f t="shared" si="8"/>
        <v>109.2937625275591</v>
      </c>
      <c r="K114" s="30">
        <f t="shared" si="12"/>
        <v>180</v>
      </c>
      <c r="L114" s="30">
        <f t="shared" si="9"/>
        <v>74.839351134283405</v>
      </c>
      <c r="M114" s="30">
        <f t="shared" si="13"/>
        <v>101.00027695835206</v>
      </c>
      <c r="N114" s="30">
        <f t="shared" si="14"/>
        <v>0.74098164270523503</v>
      </c>
      <c r="Y114" s="2">
        <v>109</v>
      </c>
      <c r="Z114" s="2">
        <f t="shared" si="15"/>
        <v>1.902408884673819</v>
      </c>
      <c r="AA114" s="2">
        <f t="shared" si="10"/>
        <v>74.623138360629852</v>
      </c>
      <c r="AB114" s="3">
        <f t="shared" si="11"/>
        <v>74.815935585843249</v>
      </c>
      <c r="AC114" s="15"/>
    </row>
    <row r="115" spans="5:29" ht="17.399999999999999" x14ac:dyDescent="0.3">
      <c r="E115" s="14">
        <v>1299.8466800000001</v>
      </c>
      <c r="F115" s="14">
        <v>5.9484149999999998</v>
      </c>
      <c r="G115" s="14">
        <v>56.960017000000008</v>
      </c>
      <c r="H115" s="14">
        <v>45.84328499999998</v>
      </c>
      <c r="J115" s="30">
        <f t="shared" si="8"/>
        <v>110.8037625275591</v>
      </c>
      <c r="K115" s="30">
        <f t="shared" si="12"/>
        <v>180</v>
      </c>
      <c r="L115" s="30">
        <f t="shared" si="9"/>
        <v>75.938048000777144</v>
      </c>
      <c r="M115" s="30">
        <f t="shared" si="13"/>
        <v>101.00027695835206</v>
      </c>
      <c r="N115" s="30">
        <f t="shared" si="14"/>
        <v>0.75185979967253513</v>
      </c>
      <c r="Y115" s="2">
        <v>110</v>
      </c>
      <c r="Z115" s="2">
        <f t="shared" si="15"/>
        <v>1.9198621771937625</v>
      </c>
      <c r="AA115" s="2">
        <f t="shared" si="10"/>
        <v>75.355873769939663</v>
      </c>
      <c r="AB115" s="3">
        <f t="shared" si="11"/>
        <v>75.547347362626297</v>
      </c>
      <c r="AC115" s="15"/>
    </row>
    <row r="116" spans="5:29" ht="17.399999999999999" x14ac:dyDescent="0.3">
      <c r="E116" s="14">
        <v>999.89233400000001</v>
      </c>
      <c r="F116" s="14">
        <v>1.446777</v>
      </c>
      <c r="G116" s="14">
        <v>35.836683000000008</v>
      </c>
      <c r="H116" s="14">
        <v>7.9799559999999587</v>
      </c>
      <c r="J116" s="30">
        <f t="shared" si="8"/>
        <v>131.92709652755912</v>
      </c>
      <c r="K116" s="30">
        <f t="shared" si="12"/>
        <v>148.24373552755901</v>
      </c>
      <c r="L116" s="30">
        <f t="shared" si="9"/>
        <v>88.919730711849724</v>
      </c>
      <c r="M116" s="30">
        <f t="shared" si="13"/>
        <v>95.731252048788889</v>
      </c>
      <c r="N116" s="30">
        <f t="shared" si="14"/>
        <v>0.92884746421714293</v>
      </c>
      <c r="Y116" s="2">
        <v>111</v>
      </c>
      <c r="Z116" s="2">
        <f t="shared" si="15"/>
        <v>1.9373154697137058</v>
      </c>
      <c r="AA116" s="2">
        <f t="shared" si="10"/>
        <v>76.079260721840043</v>
      </c>
      <c r="AB116" s="3">
        <f t="shared" si="11"/>
        <v>76.269348624659671</v>
      </c>
      <c r="AC116" s="15"/>
    </row>
    <row r="117" spans="5:29" ht="17.399999999999999" x14ac:dyDescent="0.3">
      <c r="E117" s="14">
        <v>1000.229858</v>
      </c>
      <c r="F117" s="14">
        <v>1.980259</v>
      </c>
      <c r="G117" s="14">
        <v>35.700015000000008</v>
      </c>
      <c r="H117" s="14">
        <v>7.9799559999999587</v>
      </c>
      <c r="J117" s="30">
        <f t="shared" si="8"/>
        <v>132.0637645275591</v>
      </c>
      <c r="K117" s="30">
        <f t="shared" si="12"/>
        <v>148.24373552755901</v>
      </c>
      <c r="L117" s="30">
        <f t="shared" si="9"/>
        <v>88.988572730333004</v>
      </c>
      <c r="M117" s="30">
        <f t="shared" si="13"/>
        <v>95.731252048788889</v>
      </c>
      <c r="N117" s="30">
        <f t="shared" si="14"/>
        <v>0.92956658171545159</v>
      </c>
      <c r="Y117" s="2">
        <v>112</v>
      </c>
      <c r="Z117" s="2">
        <f t="shared" si="15"/>
        <v>1.9547687622336491</v>
      </c>
      <c r="AA117" s="2">
        <f t="shared" si="10"/>
        <v>76.793182092956897</v>
      </c>
      <c r="AB117" s="3">
        <f t="shared" si="11"/>
        <v>76.981823064087564</v>
      </c>
      <c r="AC117" s="15"/>
    </row>
    <row r="118" spans="5:29" ht="17.399999999999999" x14ac:dyDescent="0.3">
      <c r="E118" s="14">
        <v>999.71026600000005</v>
      </c>
      <c r="F118" s="14">
        <v>2.4762189999999999</v>
      </c>
      <c r="G118" s="14">
        <v>52.280017000000001</v>
      </c>
      <c r="H118" s="14">
        <v>32.456614999999999</v>
      </c>
      <c r="J118" s="30">
        <f t="shared" si="8"/>
        <v>115.48376252755911</v>
      </c>
      <c r="K118" s="30">
        <f t="shared" si="12"/>
        <v>172.72039452755905</v>
      </c>
      <c r="L118" s="30">
        <f t="shared" si="9"/>
        <v>79.204865023947463</v>
      </c>
      <c r="M118" s="30">
        <f t="shared" si="13"/>
        <v>100.70642361046679</v>
      </c>
      <c r="N118" s="30">
        <f t="shared" si="14"/>
        <v>0.78649268025158436</v>
      </c>
      <c r="Y118" s="2">
        <v>113</v>
      </c>
      <c r="Z118" s="2">
        <f t="shared" si="15"/>
        <v>1.9722220547535922</v>
      </c>
      <c r="AA118" s="2">
        <f t="shared" si="10"/>
        <v>77.497527329931557</v>
      </c>
      <c r="AB118" s="3">
        <f t="shared" si="11"/>
        <v>77.684660969712027</v>
      </c>
      <c r="AC118" s="15"/>
    </row>
    <row r="119" spans="5:29" ht="17.399999999999999" x14ac:dyDescent="0.3">
      <c r="E119" s="14">
        <v>1000.145752</v>
      </c>
      <c r="F119" s="14">
        <v>2.9315880000000001</v>
      </c>
      <c r="G119" s="14">
        <v>52.433350000000004</v>
      </c>
      <c r="H119" s="14">
        <v>32.589949999999988</v>
      </c>
      <c r="J119" s="30">
        <f t="shared" si="8"/>
        <v>115.3304295275591</v>
      </c>
      <c r="K119" s="30">
        <f t="shared" si="12"/>
        <v>172.85372952755904</v>
      </c>
      <c r="L119" s="30">
        <f t="shared" si="9"/>
        <v>79.101220925256229</v>
      </c>
      <c r="M119" s="30">
        <f t="shared" si="13"/>
        <v>100.71665117640019</v>
      </c>
      <c r="N119" s="30">
        <f t="shared" si="14"/>
        <v>0.78538374738765282</v>
      </c>
      <c r="Y119" s="2">
        <v>114</v>
      </c>
      <c r="Z119" s="2">
        <f t="shared" si="15"/>
        <v>1.9896753472735356</v>
      </c>
      <c r="AA119" s="2">
        <f t="shared" si="10"/>
        <v>78.192192309961001</v>
      </c>
      <c r="AB119" s="3">
        <f t="shared" si="11"/>
        <v>78.377759085945215</v>
      </c>
      <c r="AC119" s="15"/>
    </row>
    <row r="120" spans="5:29" ht="17.399999999999999" x14ac:dyDescent="0.3">
      <c r="E120" s="14">
        <v>1000.067749</v>
      </c>
      <c r="F120" s="14">
        <v>4.0237020000000001</v>
      </c>
      <c r="G120" s="14">
        <v>52.440017000000012</v>
      </c>
      <c r="H120" s="14">
        <v>31.443274999999971</v>
      </c>
      <c r="J120" s="30">
        <f t="shared" si="8"/>
        <v>115.3237625275591</v>
      </c>
      <c r="K120" s="30">
        <f t="shared" si="12"/>
        <v>171.70705452755902</v>
      </c>
      <c r="L120" s="30">
        <f t="shared" si="9"/>
        <v>79.096709142855644</v>
      </c>
      <c r="M120" s="30">
        <f t="shared" si="13"/>
        <v>100.6227768767675</v>
      </c>
      <c r="N120" s="30">
        <f t="shared" si="14"/>
        <v>0.78607161914966039</v>
      </c>
      <c r="Y120" s="2">
        <v>115</v>
      </c>
      <c r="Z120" s="2">
        <f t="shared" si="15"/>
        <v>2.0071286397934789</v>
      </c>
      <c r="AA120" s="2">
        <f t="shared" si="10"/>
        <v>78.87707919546682</v>
      </c>
      <c r="AB120" s="3">
        <f t="shared" si="11"/>
        <v>79.061020465875899</v>
      </c>
      <c r="AC120" s="15"/>
    </row>
    <row r="121" spans="5:29" ht="17.399999999999999" x14ac:dyDescent="0.3">
      <c r="E121" s="14">
        <v>999.89733899999999</v>
      </c>
      <c r="F121" s="14">
        <v>5.0311640000000004</v>
      </c>
      <c r="G121" s="14">
        <v>52.503350000000012</v>
      </c>
      <c r="H121" s="14">
        <v>29.029929999999979</v>
      </c>
      <c r="J121" s="30">
        <f t="shared" si="8"/>
        <v>115.2604295275591</v>
      </c>
      <c r="K121" s="30">
        <f t="shared" si="12"/>
        <v>169.29370952755903</v>
      </c>
      <c r="L121" s="30">
        <f t="shared" si="9"/>
        <v>79.053827640266434</v>
      </c>
      <c r="M121" s="30">
        <f t="shared" si="13"/>
        <v>100.38140829623607</v>
      </c>
      <c r="N121" s="30">
        <f t="shared" si="14"/>
        <v>0.78753455427692631</v>
      </c>
      <c r="Y121" s="2">
        <v>116</v>
      </c>
      <c r="Z121" s="2">
        <f t="shared" si="15"/>
        <v>2.0245819323134224</v>
      </c>
      <c r="AA121" s="2">
        <f t="shared" si="10"/>
        <v>79.552096283384202</v>
      </c>
      <c r="AB121" s="3">
        <f t="shared" si="11"/>
        <v>79.734354318947283</v>
      </c>
      <c r="AC121" s="15"/>
    </row>
    <row r="122" spans="5:29" ht="17.399999999999999" x14ac:dyDescent="0.3">
      <c r="E122" s="14">
        <v>2500.0747070000002</v>
      </c>
      <c r="F122" s="14">
        <v>1.5299290000000001</v>
      </c>
      <c r="G122" s="14">
        <v>65.310017000000002</v>
      </c>
      <c r="H122" s="14">
        <v>43.979925999999978</v>
      </c>
      <c r="J122" s="30">
        <f t="shared" si="8"/>
        <v>102.45376252755911</v>
      </c>
      <c r="K122" s="30">
        <f t="shared" si="12"/>
        <v>180</v>
      </c>
      <c r="L122" s="30">
        <f t="shared" si="9"/>
        <v>69.604963240315001</v>
      </c>
      <c r="M122" s="30">
        <f t="shared" si="13"/>
        <v>101.00027695835206</v>
      </c>
      <c r="N122" s="30">
        <f t="shared" si="14"/>
        <v>0.68915616210653496</v>
      </c>
      <c r="Y122" s="2">
        <v>117</v>
      </c>
      <c r="Z122" s="2">
        <f t="shared" si="15"/>
        <v>2.0420352248333655</v>
      </c>
      <c r="AA122" s="2">
        <f t="shared" si="10"/>
        <v>80.217157849560024</v>
      </c>
      <c r="AB122" s="3">
        <f t="shared" si="11"/>
        <v>80.397675853741518</v>
      </c>
      <c r="AC122" s="15"/>
    </row>
    <row r="123" spans="5:29" ht="17.399999999999999" x14ac:dyDescent="0.3">
      <c r="E123" s="14">
        <v>2500.1909179999998</v>
      </c>
      <c r="F123" s="14">
        <v>2.0008880000000002</v>
      </c>
      <c r="G123" s="14">
        <v>62.886683000000005</v>
      </c>
      <c r="H123" s="14">
        <v>52.76660099999998</v>
      </c>
      <c r="J123" s="30">
        <f t="shared" si="8"/>
        <v>104.8770965275591</v>
      </c>
      <c r="K123" s="30">
        <f t="shared" si="12"/>
        <v>180</v>
      </c>
      <c r="L123" s="30">
        <f t="shared" si="9"/>
        <v>71.506200210315285</v>
      </c>
      <c r="M123" s="30">
        <f t="shared" si="13"/>
        <v>101.00027695835206</v>
      </c>
      <c r="N123" s="30">
        <f t="shared" si="14"/>
        <v>0.70798023890371309</v>
      </c>
      <c r="Y123" s="2">
        <v>118</v>
      </c>
      <c r="Z123" s="2">
        <f t="shared" si="15"/>
        <v>2.0594885173533086</v>
      </c>
      <c r="AA123" s="2">
        <f t="shared" si="10"/>
        <v>80.872183988749441</v>
      </c>
      <c r="AB123" s="3">
        <f t="shared" si="11"/>
        <v>81.050906116364956</v>
      </c>
      <c r="AC123" s="15"/>
    </row>
    <row r="124" spans="5:29" ht="17.399999999999999" x14ac:dyDescent="0.3">
      <c r="E124" s="14">
        <v>2500.0061040000001</v>
      </c>
      <c r="F124" s="14">
        <v>4.005172</v>
      </c>
      <c r="G124" s="14">
        <v>55.973343</v>
      </c>
      <c r="H124" s="14">
        <v>46.979955999999959</v>
      </c>
      <c r="J124" s="30">
        <f t="shared" si="8"/>
        <v>111.79043652755911</v>
      </c>
      <c r="K124" s="30">
        <f t="shared" si="12"/>
        <v>180</v>
      </c>
      <c r="L124" s="30">
        <f t="shared" si="9"/>
        <v>76.644359783830524</v>
      </c>
      <c r="M124" s="30">
        <f t="shared" si="13"/>
        <v>101.00027695835206</v>
      </c>
      <c r="N124" s="30">
        <f t="shared" si="14"/>
        <v>0.7588529664669651</v>
      </c>
      <c r="Y124" s="2">
        <v>119</v>
      </c>
      <c r="Z124" s="2">
        <f t="shared" si="15"/>
        <v>2.0769418098732522</v>
      </c>
      <c r="AA124" s="2">
        <f t="shared" si="10"/>
        <v>81.51710045069224</v>
      </c>
      <c r="AB124" s="3">
        <f t="shared" si="11"/>
        <v>81.693971824921761</v>
      </c>
      <c r="AC124" s="15"/>
    </row>
    <row r="125" spans="5:29" ht="17.399999999999999" x14ac:dyDescent="0.3">
      <c r="E125" s="14">
        <v>2750.2392580000001</v>
      </c>
      <c r="F125" s="14">
        <v>2.0727730000000002</v>
      </c>
      <c r="G125" s="14">
        <v>62.986684000000011</v>
      </c>
      <c r="H125" s="14">
        <v>52.873265000000004</v>
      </c>
      <c r="J125" s="30">
        <f t="shared" si="8"/>
        <v>104.7770955275591</v>
      </c>
      <c r="K125" s="30">
        <f t="shared" si="12"/>
        <v>180</v>
      </c>
      <c r="L125" s="30">
        <f t="shared" si="9"/>
        <v>71.428732137849408</v>
      </c>
      <c r="M125" s="30">
        <f t="shared" si="13"/>
        <v>101.00027695835206</v>
      </c>
      <c r="N125" s="30">
        <f t="shared" si="14"/>
        <v>0.70721323038850059</v>
      </c>
      <c r="Y125" s="2">
        <v>120</v>
      </c>
      <c r="Z125" s="2">
        <f t="shared" si="15"/>
        <v>2.0943951023931953</v>
      </c>
      <c r="AA125" s="2">
        <f t="shared" si="10"/>
        <v>82.151838472746903</v>
      </c>
      <c r="AB125" s="3">
        <f t="shared" si="11"/>
        <v>82.326805200558482</v>
      </c>
      <c r="AC125" s="15"/>
    </row>
    <row r="126" spans="5:29" ht="17.399999999999999" x14ac:dyDescent="0.3">
      <c r="E126" s="14">
        <v>2750.0886230000001</v>
      </c>
      <c r="F126" s="14">
        <v>2.553782</v>
      </c>
      <c r="G126" s="14">
        <v>61.98000900000001</v>
      </c>
      <c r="H126" s="14">
        <v>56.979955999999959</v>
      </c>
      <c r="J126" s="30">
        <f t="shared" si="8"/>
        <v>105.7837705275591</v>
      </c>
      <c r="K126" s="30">
        <f t="shared" si="12"/>
        <v>180</v>
      </c>
      <c r="L126" s="30">
        <f t="shared" si="9"/>
        <v>72.204613496776858</v>
      </c>
      <c r="M126" s="30">
        <f t="shared" si="13"/>
        <v>101.00027695835206</v>
      </c>
      <c r="N126" s="30">
        <f t="shared" si="14"/>
        <v>0.71489520297603515</v>
      </c>
      <c r="Y126" s="2">
        <v>121</v>
      </c>
      <c r="Z126" s="2">
        <f t="shared" si="15"/>
        <v>2.1118483949131388</v>
      </c>
      <c r="AA126" s="2">
        <f t="shared" si="10"/>
        <v>82.776334609550929</v>
      </c>
      <c r="AB126" s="3">
        <f t="shared" si="11"/>
        <v>82.949343795552977</v>
      </c>
      <c r="AC126" s="15"/>
    </row>
    <row r="127" spans="5:29" ht="17.399999999999999" x14ac:dyDescent="0.3">
      <c r="E127" s="14">
        <v>3000.2558589999999</v>
      </c>
      <c r="F127" s="14">
        <v>8.9545490000000001</v>
      </c>
      <c r="G127" s="14">
        <v>39.160009000000002</v>
      </c>
      <c r="H127" s="14">
        <v>1.0999259999999822</v>
      </c>
      <c r="J127" s="30">
        <f t="shared" si="8"/>
        <v>128.60377052755911</v>
      </c>
      <c r="K127" s="30">
        <f t="shared" si="12"/>
        <v>141.36370552755903</v>
      </c>
      <c r="L127" s="30">
        <f t="shared" si="9"/>
        <v>87.184562034392286</v>
      </c>
      <c r="M127" s="30">
        <f t="shared" si="13"/>
        <v>93.204908786393531</v>
      </c>
      <c r="N127" s="30">
        <f t="shared" si="14"/>
        <v>0.93540740685880996</v>
      </c>
      <c r="Y127" s="2">
        <v>122</v>
      </c>
      <c r="Z127" s="2">
        <f t="shared" si="15"/>
        <v>2.1293016874330819</v>
      </c>
      <c r="AA127" s="2">
        <f t="shared" si="10"/>
        <v>83.390530560166695</v>
      </c>
      <c r="AB127" s="3">
        <f t="shared" si="11"/>
        <v>83.561530318911849</v>
      </c>
      <c r="AC127" s="15"/>
    </row>
    <row r="128" spans="5:29" ht="17.399999999999999" x14ac:dyDescent="0.3">
      <c r="E128" s="14">
        <v>5999.9462890000004</v>
      </c>
      <c r="F128" s="14">
        <v>9.2300409999999999</v>
      </c>
      <c r="G128" s="14">
        <v>28.286679000000007</v>
      </c>
      <c r="H128" s="14">
        <v>17.666622999999959</v>
      </c>
      <c r="J128" s="30">
        <f t="shared" si="8"/>
        <v>139.47710052755912</v>
      </c>
      <c r="K128" s="30">
        <f t="shared" si="12"/>
        <v>157.93040252755901</v>
      </c>
      <c r="L128" s="30">
        <f t="shared" si="9"/>
        <v>92.424206770912136</v>
      </c>
      <c r="M128" s="30">
        <f t="shared" si="13"/>
        <v>98.442306583313822</v>
      </c>
      <c r="N128" s="30">
        <f t="shared" si="14"/>
        <v>0.93886673300052714</v>
      </c>
      <c r="Y128" s="2">
        <v>123</v>
      </c>
      <c r="Z128" s="2">
        <f t="shared" si="15"/>
        <v>2.1467549799530254</v>
      </c>
      <c r="AA128" s="2">
        <f t="shared" si="10"/>
        <v>83.994372993160695</v>
      </c>
      <c r="AB128" s="3">
        <f t="shared" si="11"/>
        <v>84.163312459929074</v>
      </c>
      <c r="AC128" s="15"/>
    </row>
    <row r="129" spans="5:29" ht="17.399999999999999" x14ac:dyDescent="0.3">
      <c r="E129" s="14">
        <v>1000.007996</v>
      </c>
      <c r="F129" s="14">
        <v>5.9671479999999999</v>
      </c>
      <c r="G129" s="14">
        <v>51.910017000000011</v>
      </c>
      <c r="H129" s="14">
        <v>28.826596999999992</v>
      </c>
      <c r="J129" s="30">
        <f t="shared" si="8"/>
        <v>115.8537625275591</v>
      </c>
      <c r="K129" s="30">
        <f t="shared" si="12"/>
        <v>169.09037652755904</v>
      </c>
      <c r="L129" s="30">
        <f t="shared" si="9"/>
        <v>79.45400299478591</v>
      </c>
      <c r="M129" s="30">
        <f t="shared" si="13"/>
        <v>100.35835679553627</v>
      </c>
      <c r="N129" s="30">
        <f t="shared" si="14"/>
        <v>0.79170290877380989</v>
      </c>
      <c r="Y129" s="2">
        <v>124</v>
      </c>
      <c r="Z129" s="2">
        <f t="shared" si="15"/>
        <v>2.1642082724729685</v>
      </c>
      <c r="AA129" s="2">
        <f t="shared" si="10"/>
        <v>84.587813370053325</v>
      </c>
      <c r="AB129" s="3">
        <f t="shared" si="11"/>
        <v>84.754642710146129</v>
      </c>
      <c r="AC129" s="15"/>
    </row>
    <row r="130" spans="5:29" ht="17.399999999999999" x14ac:dyDescent="0.3">
      <c r="E130" s="14">
        <v>1249.3469239999999</v>
      </c>
      <c r="F130" s="14">
        <v>6.2969169999999997</v>
      </c>
      <c r="G130" s="14">
        <v>57.756684000000007</v>
      </c>
      <c r="H130" s="14">
        <v>45.993281999999965</v>
      </c>
      <c r="J130" s="30">
        <f t="shared" si="8"/>
        <v>110.0070955275591</v>
      </c>
      <c r="K130" s="30">
        <f t="shared" si="12"/>
        <v>180</v>
      </c>
      <c r="L130" s="30">
        <f t="shared" si="9"/>
        <v>75.361039655200528</v>
      </c>
      <c r="M130" s="30">
        <f t="shared" si="13"/>
        <v>101.00027695835206</v>
      </c>
      <c r="N130" s="30">
        <f t="shared" si="14"/>
        <v>0.74614686142173658</v>
      </c>
      <c r="Y130" s="2">
        <v>125</v>
      </c>
      <c r="Z130" s="2">
        <f t="shared" si="15"/>
        <v>2.1816615649929116</v>
      </c>
      <c r="AA130" s="2">
        <f t="shared" si="10"/>
        <v>85.170807767561143</v>
      </c>
      <c r="AB130" s="3">
        <f t="shared" si="11"/>
        <v>85.335478184140371</v>
      </c>
      <c r="AC130" s="15"/>
    </row>
    <row r="131" spans="5:29" ht="17.399999999999999" x14ac:dyDescent="0.3">
      <c r="E131" s="14">
        <v>1500.0740969999999</v>
      </c>
      <c r="F131" s="14">
        <v>6.7040499999999996</v>
      </c>
      <c r="G131" s="14">
        <v>50.836683000000008</v>
      </c>
      <c r="H131" s="14">
        <v>35.526608999999951</v>
      </c>
      <c r="J131" s="30">
        <f t="shared" si="8"/>
        <v>116.9270965275591</v>
      </c>
      <c r="K131" s="30">
        <f t="shared" si="12"/>
        <v>175.790388527559</v>
      </c>
      <c r="L131" s="30">
        <f t="shared" si="9"/>
        <v>80.169010759601662</v>
      </c>
      <c r="M131" s="30">
        <f t="shared" si="13"/>
        <v>100.89603699021303</v>
      </c>
      <c r="N131" s="30">
        <f t="shared" si="14"/>
        <v>0.79457046234014217</v>
      </c>
      <c r="Y131" s="2">
        <v>126</v>
      </c>
      <c r="Z131" s="2">
        <f t="shared" si="15"/>
        <v>2.1991148575128552</v>
      </c>
      <c r="AA131" s="2">
        <f t="shared" si="10"/>
        <v>85.743316699040165</v>
      </c>
      <c r="AB131" s="3">
        <f t="shared" si="11"/>
        <v>85.905780439552998</v>
      </c>
      <c r="AC131" s="15"/>
    </row>
    <row r="132" spans="5:29" ht="17.399999999999999" x14ac:dyDescent="0.3">
      <c r="E132" s="14">
        <v>1750.134155</v>
      </c>
      <c r="F132" s="14">
        <v>7.9557630000000001</v>
      </c>
      <c r="G132" s="14">
        <v>48.980017000000004</v>
      </c>
      <c r="H132" s="14">
        <v>15.116591999999969</v>
      </c>
      <c r="J132" s="30">
        <f t="shared" si="8"/>
        <v>118.78376252755911</v>
      </c>
      <c r="K132" s="30">
        <f t="shared" si="12"/>
        <v>155.38037152755902</v>
      </c>
      <c r="L132" s="30">
        <f t="shared" si="9"/>
        <v>81.378505580383219</v>
      </c>
      <c r="M132" s="30">
        <f t="shared" si="13"/>
        <v>97.823799047565814</v>
      </c>
      <c r="N132" s="30">
        <f t="shared" si="14"/>
        <v>0.83188862396167784</v>
      </c>
      <c r="Y132" s="2">
        <v>127</v>
      </c>
      <c r="Z132" s="2">
        <f t="shared" si="15"/>
        <v>2.2165681500327987</v>
      </c>
      <c r="AA132" s="2">
        <f t="shared" si="10"/>
        <v>86.305304935523068</v>
      </c>
      <c r="AB132" s="3">
        <f t="shared" si="11"/>
        <v>86.465515296753821</v>
      </c>
      <c r="AC132" s="15"/>
    </row>
    <row r="133" spans="5:29" ht="17.399999999999999" x14ac:dyDescent="0.3">
      <c r="E133" s="14">
        <v>1998.9998780000001</v>
      </c>
      <c r="F133" s="14">
        <v>9.3196519999999996</v>
      </c>
      <c r="G133" s="14">
        <v>43.625617000000005</v>
      </c>
      <c r="H133" s="14">
        <v>2.9022169999999505</v>
      </c>
      <c r="J133" s="30">
        <f t="shared" ref="J133:J150" si="16">180-($R$6+G133)</f>
        <v>124.1381625275591</v>
      </c>
      <c r="K133" s="30">
        <f t="shared" si="12"/>
        <v>143.165996527559</v>
      </c>
      <c r="L133" s="30">
        <f t="shared" ref="L133:L150" si="17">$C$6*(SQRT((1+(1/$C$9))^2-($C$10/$C$9)^2)-COS(J133*PI()/180)-(1/$C$9)*SQRT(1-($C$9*SIN(J133*PI()/180)-$C$10)^2))</f>
        <v>84.668984207725117</v>
      </c>
      <c r="M133" s="30">
        <f t="shared" si="13"/>
        <v>93.915304476924291</v>
      </c>
      <c r="N133" s="30">
        <f t="shared" si="14"/>
        <v>0.90154618226818328</v>
      </c>
      <c r="Y133" s="2">
        <v>128</v>
      </c>
      <c r="Z133" s="2">
        <f t="shared" si="15"/>
        <v>2.2340214425527418</v>
      </c>
      <c r="AA133" s="2">
        <f t="shared" ref="AA133:AA196" si="18">$C$6*(SQRT((1+(1/$C$9))^2-($C$10/$C$9)^2)-COS(Z133)-(1/$C$9)*SQRT(1-($C$9*SIN(Z133)-$C$10)^2))</f>
        <v>86.856741326727672</v>
      </c>
      <c r="AB133" s="3">
        <f t="shared" ref="AB133:AB196" si="19">$C$6*((1-COS(Z133))+(1/$C$9)*(1-SQRT(1-$C$9^2*SIN(Z133)^2)))</f>
        <v>87.014652658521356</v>
      </c>
      <c r="AC133" s="15"/>
    </row>
    <row r="134" spans="5:29" ht="17.399999999999999" x14ac:dyDescent="0.3">
      <c r="E134" s="14">
        <v>2250.3940429999998</v>
      </c>
      <c r="F134" s="14">
        <v>9.6907329999999998</v>
      </c>
      <c r="G134" s="14">
        <v>30.990016000000011</v>
      </c>
      <c r="H134" s="14">
        <v>12.016621999999984</v>
      </c>
      <c r="J134" s="30">
        <f t="shared" si="16"/>
        <v>136.77376352755908</v>
      </c>
      <c r="K134" s="30">
        <f t="shared" ref="K134:K150" si="20">IF(180+$V$5+H134&gt;180,180,180+$V$5+H134)</f>
        <v>152.28040152755904</v>
      </c>
      <c r="L134" s="30">
        <f t="shared" si="17"/>
        <v>91.23933592845313</v>
      </c>
      <c r="M134" s="30">
        <f t="shared" ref="M134:M150" si="21">$C$6*(SQRT((1+(1/$C$9))^2-($C$10/$C$9)^2)-COS(K134*PI()/180)-(1/$C$9)*SQRT(1-($C$9*SIN(K134*PI()/180)-$C$10)^2))</f>
        <v>96.980516378491401</v>
      </c>
      <c r="N134" s="30">
        <f t="shared" ref="N134:N150" si="22">L134/M134</f>
        <v>0.9408006817819794</v>
      </c>
      <c r="Y134" s="2">
        <v>129</v>
      </c>
      <c r="Z134" s="2">
        <f t="shared" ref="Z134:Z197" si="23">Y134*PI()/180</f>
        <v>2.2514747350726849</v>
      </c>
      <c r="AA134" s="2">
        <f t="shared" si="18"/>
        <v>87.397598622396202</v>
      </c>
      <c r="AB134" s="3">
        <f t="shared" si="19"/>
        <v>87.553166330102428</v>
      </c>
      <c r="AC134" s="15"/>
    </row>
    <row r="135" spans="5:29" ht="17.399999999999999" x14ac:dyDescent="0.3">
      <c r="E135" s="14">
        <v>2499.1147460000002</v>
      </c>
      <c r="F135" s="14">
        <v>10.877969999999999</v>
      </c>
      <c r="G135" s="14">
        <v>2.9800170000000037</v>
      </c>
      <c r="H135" s="14">
        <v>24.379925999999955</v>
      </c>
      <c r="J135" s="30">
        <f t="shared" si="16"/>
        <v>164.78376252755911</v>
      </c>
      <c r="K135" s="30">
        <f t="shared" si="20"/>
        <v>164.64370552755901</v>
      </c>
      <c r="L135" s="30">
        <f t="shared" si="17"/>
        <v>99.770749836099128</v>
      </c>
      <c r="M135" s="30">
        <f t="shared" si="21"/>
        <v>99.74844745898055</v>
      </c>
      <c r="N135" s="30">
        <f t="shared" si="22"/>
        <v>1.0002235862079734</v>
      </c>
      <c r="Y135" s="2">
        <v>130</v>
      </c>
      <c r="Z135" s="2">
        <f t="shared" si="23"/>
        <v>2.2689280275926285</v>
      </c>
      <c r="AA135" s="2">
        <f t="shared" si="18"/>
        <v>87.927853294308335</v>
      </c>
      <c r="AB135" s="3">
        <f t="shared" si="19"/>
        <v>88.081033839995243</v>
      </c>
      <c r="AC135" s="15"/>
    </row>
    <row r="136" spans="5:29" ht="17.399999999999999" x14ac:dyDescent="0.3">
      <c r="E136" s="14">
        <v>2750.0246579999998</v>
      </c>
      <c r="F136" s="14">
        <v>11.775744</v>
      </c>
      <c r="G136" s="14">
        <v>2.9766840000000059</v>
      </c>
      <c r="H136" s="14">
        <v>26.979955999999959</v>
      </c>
      <c r="J136" s="30">
        <f t="shared" si="16"/>
        <v>164.7870955275591</v>
      </c>
      <c r="K136" s="30">
        <f t="shared" si="20"/>
        <v>167.24373552755901</v>
      </c>
      <c r="L136" s="30">
        <f t="shared" si="17"/>
        <v>99.771278121244222</v>
      </c>
      <c r="M136" s="30">
        <f t="shared" si="21"/>
        <v>100.12965688884049</v>
      </c>
      <c r="N136" s="30">
        <f t="shared" si="22"/>
        <v>0.99642085293476912</v>
      </c>
      <c r="Y136" s="2">
        <v>131</v>
      </c>
      <c r="Z136" s="2">
        <f t="shared" si="23"/>
        <v>2.286381320112572</v>
      </c>
      <c r="AA136" s="2">
        <f t="shared" si="18"/>
        <v>88.447485359293822</v>
      </c>
      <c r="AB136" s="3">
        <f t="shared" si="19"/>
        <v>88.598236261784123</v>
      </c>
      <c r="AC136" s="15"/>
    </row>
    <row r="137" spans="5:29" ht="17.399999999999999" x14ac:dyDescent="0.3">
      <c r="E137" s="14">
        <v>3000.719971</v>
      </c>
      <c r="F137" s="14">
        <v>11.733487</v>
      </c>
      <c r="G137" s="14">
        <v>2.9700170000000128</v>
      </c>
      <c r="H137" s="14">
        <v>27.979955999999959</v>
      </c>
      <c r="J137" s="30">
        <f t="shared" si="16"/>
        <v>164.7937625275591</v>
      </c>
      <c r="K137" s="30">
        <f t="shared" si="20"/>
        <v>168.24373552755901</v>
      </c>
      <c r="L137" s="30">
        <f t="shared" si="17"/>
        <v>99.772334507635151</v>
      </c>
      <c r="M137" s="30">
        <f t="shared" si="21"/>
        <v>100.25783253519946</v>
      </c>
      <c r="N137" s="30">
        <f t="shared" si="22"/>
        <v>0.9951575052513344</v>
      </c>
      <c r="Y137" s="2">
        <v>132</v>
      </c>
      <c r="Z137" s="2">
        <f t="shared" si="23"/>
        <v>2.3038346126325151</v>
      </c>
      <c r="AA137" s="2">
        <f t="shared" si="18"/>
        <v>88.956478203551129</v>
      </c>
      <c r="AB137" s="3">
        <f t="shared" si="19"/>
        <v>89.104758037334221</v>
      </c>
      <c r="AC137" s="15"/>
    </row>
    <row r="138" spans="5:29" ht="17.399999999999999" x14ac:dyDescent="0.3">
      <c r="E138" s="14">
        <v>3249.8156739999999</v>
      </c>
      <c r="F138" s="14">
        <v>11.666491000000001</v>
      </c>
      <c r="G138" s="14">
        <v>2.9733500000000106</v>
      </c>
      <c r="H138" s="14">
        <v>27.979955999999959</v>
      </c>
      <c r="J138" s="30">
        <f t="shared" si="16"/>
        <v>164.7904295275591</v>
      </c>
      <c r="K138" s="30">
        <f t="shared" si="20"/>
        <v>168.24373552755901</v>
      </c>
      <c r="L138" s="30">
        <f t="shared" si="17"/>
        <v>99.771806450734132</v>
      </c>
      <c r="M138" s="30">
        <f t="shared" si="21"/>
        <v>100.25783253519946</v>
      </c>
      <c r="N138" s="30">
        <f t="shared" si="22"/>
        <v>0.99515223826233545</v>
      </c>
      <c r="Y138" s="2">
        <v>133</v>
      </c>
      <c r="Z138" s="2">
        <f t="shared" si="23"/>
        <v>2.3212879051524582</v>
      </c>
      <c r="AA138" s="2">
        <f t="shared" si="18"/>
        <v>89.454818408561977</v>
      </c>
      <c r="AB138" s="3">
        <f t="shared" si="19"/>
        <v>89.60058680163759</v>
      </c>
      <c r="AC138" s="15"/>
    </row>
    <row r="139" spans="5:29" ht="17.399999999999999" x14ac:dyDescent="0.3">
      <c r="E139" s="14">
        <v>3500.625732</v>
      </c>
      <c r="F139" s="14">
        <v>11.707922</v>
      </c>
      <c r="G139" s="14">
        <v>2.9700170000000128</v>
      </c>
      <c r="H139" s="14">
        <v>27.979955999999959</v>
      </c>
      <c r="J139" s="30">
        <f t="shared" si="16"/>
        <v>164.7937625275591</v>
      </c>
      <c r="K139" s="30">
        <f t="shared" si="20"/>
        <v>168.24373552755901</v>
      </c>
      <c r="L139" s="30">
        <f t="shared" si="17"/>
        <v>99.772334507635151</v>
      </c>
      <c r="M139" s="30">
        <f t="shared" si="21"/>
        <v>100.25783253519946</v>
      </c>
      <c r="N139" s="30">
        <f t="shared" si="22"/>
        <v>0.9951575052513344</v>
      </c>
      <c r="Y139" s="2">
        <v>134</v>
      </c>
      <c r="Z139" s="2">
        <f t="shared" si="23"/>
        <v>2.3387411976724013</v>
      </c>
      <c r="AA139" s="2">
        <f t="shared" si="18"/>
        <v>89.942495578872268</v>
      </c>
      <c r="AB139" s="3">
        <f t="shared" si="19"/>
        <v>90.085713209581854</v>
      </c>
      <c r="AC139" s="15"/>
    </row>
    <row r="140" spans="5:29" ht="17.399999999999999" x14ac:dyDescent="0.3">
      <c r="E140" s="14">
        <v>3750.3134770000001</v>
      </c>
      <c r="F140" s="14">
        <v>12.000735000000001</v>
      </c>
      <c r="G140" s="14">
        <v>2.9800170000000037</v>
      </c>
      <c r="H140" s="14">
        <v>24.979925999999978</v>
      </c>
      <c r="J140" s="30">
        <f t="shared" si="16"/>
        <v>164.78376252755911</v>
      </c>
      <c r="K140" s="30">
        <f t="shared" si="20"/>
        <v>165.24370552755903</v>
      </c>
      <c r="L140" s="30">
        <f t="shared" si="17"/>
        <v>99.770749836099128</v>
      </c>
      <c r="M140" s="30">
        <f t="shared" si="21"/>
        <v>99.842573086976458</v>
      </c>
      <c r="N140" s="30">
        <f t="shared" si="22"/>
        <v>0.99928063501714082</v>
      </c>
      <c r="Y140" s="2">
        <v>135</v>
      </c>
      <c r="Z140" s="2">
        <f t="shared" si="23"/>
        <v>2.3561944901923448</v>
      </c>
      <c r="AA140" s="2">
        <f t="shared" si="18"/>
        <v>90.419502171992434</v>
      </c>
      <c r="AB140" s="3">
        <f t="shared" si="19"/>
        <v>90.56013076489613</v>
      </c>
      <c r="AC140" s="15"/>
    </row>
    <row r="141" spans="5:29" ht="17.399999999999999" x14ac:dyDescent="0.3">
      <c r="E141" s="14">
        <v>3998.7775879999999</v>
      </c>
      <c r="F141" s="14">
        <v>12.247750999999999</v>
      </c>
      <c r="G141" s="14">
        <v>2.9800170000000037</v>
      </c>
      <c r="H141" s="14">
        <v>20.003258999999957</v>
      </c>
      <c r="J141" s="30">
        <f t="shared" si="16"/>
        <v>164.78376252755911</v>
      </c>
      <c r="K141" s="30">
        <f t="shared" si="20"/>
        <v>160.26703852755901</v>
      </c>
      <c r="L141" s="30">
        <f t="shared" si="17"/>
        <v>99.770749836099128</v>
      </c>
      <c r="M141" s="30">
        <f t="shared" si="21"/>
        <v>98.949756784054486</v>
      </c>
      <c r="N141" s="30">
        <f t="shared" si="22"/>
        <v>1.0082970699345564</v>
      </c>
      <c r="Y141" s="2">
        <v>136</v>
      </c>
      <c r="Z141" s="2">
        <f t="shared" si="23"/>
        <v>2.3736477827122884</v>
      </c>
      <c r="AA141" s="2">
        <f t="shared" si="18"/>
        <v>90.885833330652133</v>
      </c>
      <c r="AB141" s="3">
        <f t="shared" si="19"/>
        <v>91.023835651509145</v>
      </c>
      <c r="AC141" s="15"/>
    </row>
    <row r="142" spans="5:29" ht="17.399999999999999" x14ac:dyDescent="0.3">
      <c r="E142" s="14">
        <v>4250.125</v>
      </c>
      <c r="F142" s="14">
        <v>12.603902</v>
      </c>
      <c r="G142" s="14">
        <v>5.5433419999999956</v>
      </c>
      <c r="H142" s="14">
        <v>19.966591999999991</v>
      </c>
      <c r="J142" s="30">
        <f t="shared" si="16"/>
        <v>162.22043752755911</v>
      </c>
      <c r="K142" s="30">
        <f t="shared" si="20"/>
        <v>160.23037152755904</v>
      </c>
      <c r="L142" s="30">
        <f t="shared" si="17"/>
        <v>99.330628029907018</v>
      </c>
      <c r="M142" s="30">
        <f t="shared" si="21"/>
        <v>98.942230506432736</v>
      </c>
      <c r="N142" s="30">
        <f t="shared" si="22"/>
        <v>1.0039254979545769</v>
      </c>
      <c r="Y142" s="2">
        <v>137</v>
      </c>
      <c r="Z142" s="2">
        <f t="shared" si="23"/>
        <v>2.3911010752322315</v>
      </c>
      <c r="AA142" s="2">
        <f t="shared" si="18"/>
        <v>91.341486717626466</v>
      </c>
      <c r="AB142" s="3">
        <f t="shared" si="19"/>
        <v>91.476826567537231</v>
      </c>
      <c r="AC142" s="15"/>
    </row>
    <row r="143" spans="5:29" ht="17.399999999999999" x14ac:dyDescent="0.3">
      <c r="E143" s="14">
        <v>4250.1245120000003</v>
      </c>
      <c r="F143" s="14">
        <v>12.594723999999999</v>
      </c>
      <c r="G143" s="14">
        <v>5.633340000000004</v>
      </c>
      <c r="H143" s="14">
        <v>19.956592000000001</v>
      </c>
      <c r="J143" s="30">
        <f t="shared" si="16"/>
        <v>162.1304395275591</v>
      </c>
      <c r="K143" s="30">
        <f t="shared" si="20"/>
        <v>160.22037152755905</v>
      </c>
      <c r="L143" s="30">
        <f t="shared" si="17"/>
        <v>99.313945866017292</v>
      </c>
      <c r="M143" s="30">
        <f t="shared" si="21"/>
        <v>98.94017549026195</v>
      </c>
      <c r="N143" s="30">
        <f t="shared" si="22"/>
        <v>1.0037777411845417</v>
      </c>
      <c r="Y143" s="2">
        <v>138</v>
      </c>
      <c r="Z143" s="2">
        <f t="shared" si="23"/>
        <v>2.4085543677521746</v>
      </c>
      <c r="AA143" s="2">
        <f t="shared" si="18"/>
        <v>91.786462353332766</v>
      </c>
      <c r="AB143" s="3">
        <f t="shared" si="19"/>
        <v>91.91910456210195</v>
      </c>
      <c r="AC143" s="15"/>
    </row>
    <row r="144" spans="5:29" ht="17.399999999999999" x14ac:dyDescent="0.3">
      <c r="E144" s="14">
        <v>4500.8027339999999</v>
      </c>
      <c r="F144" s="14">
        <v>12.808966</v>
      </c>
      <c r="G144" s="14">
        <v>7.9233499999999992</v>
      </c>
      <c r="H144" s="14">
        <v>20.006591999999955</v>
      </c>
      <c r="J144" s="30">
        <f t="shared" si="16"/>
        <v>159.84042952755911</v>
      </c>
      <c r="K144" s="30">
        <f t="shared" si="20"/>
        <v>160.27037152755901</v>
      </c>
      <c r="L144" s="30">
        <f t="shared" si="17"/>
        <v>98.86133033925249</v>
      </c>
      <c r="M144" s="30">
        <f t="shared" si="21"/>
        <v>98.950440226946469</v>
      </c>
      <c r="N144" s="30">
        <f t="shared" si="22"/>
        <v>0.99909944930523198</v>
      </c>
      <c r="Y144" s="2">
        <v>139</v>
      </c>
      <c r="Z144" s="2">
        <f t="shared" si="23"/>
        <v>2.4260076602721181</v>
      </c>
      <c r="AA144" s="2">
        <f t="shared" si="18"/>
        <v>92.220762456380839</v>
      </c>
      <c r="AB144" s="3">
        <f t="shared" si="19"/>
        <v>92.350672875159674</v>
      </c>
      <c r="AC144" s="15"/>
    </row>
    <row r="145" spans="5:29" ht="17.399999999999999" x14ac:dyDescent="0.3">
      <c r="E145" s="14">
        <v>4751.2661129999997</v>
      </c>
      <c r="F145" s="14">
        <v>12.573115</v>
      </c>
      <c r="G145" s="14">
        <v>10.406677000000002</v>
      </c>
      <c r="H145" s="14">
        <v>20.059925999999962</v>
      </c>
      <c r="J145" s="30">
        <f t="shared" si="16"/>
        <v>157.35710252755911</v>
      </c>
      <c r="K145" s="30">
        <f t="shared" si="20"/>
        <v>160.32370552755901</v>
      </c>
      <c r="L145" s="30">
        <f t="shared" si="17"/>
        <v>98.309148524484684</v>
      </c>
      <c r="M145" s="30">
        <f t="shared" si="21"/>
        <v>98.961360913276835</v>
      </c>
      <c r="N145" s="30">
        <f t="shared" si="22"/>
        <v>0.99340942381174702</v>
      </c>
      <c r="Y145" s="2">
        <v>140</v>
      </c>
      <c r="Z145" s="2">
        <f t="shared" si="23"/>
        <v>2.4434609527920612</v>
      </c>
      <c r="AA145" s="2">
        <f t="shared" si="18"/>
        <v>92.644391287242428</v>
      </c>
      <c r="AB145" s="3">
        <f t="shared" si="19"/>
        <v>92.77153678050864</v>
      </c>
      <c r="AC145" s="15"/>
    </row>
    <row r="146" spans="5:29" ht="17.399999999999999" x14ac:dyDescent="0.3">
      <c r="E146" s="14">
        <v>5002.0991210000002</v>
      </c>
      <c r="F146" s="14">
        <v>12.496288</v>
      </c>
      <c r="G146" s="14">
        <v>12.976684000000006</v>
      </c>
      <c r="H146" s="14">
        <v>20.506591999999955</v>
      </c>
      <c r="J146" s="30">
        <f t="shared" si="16"/>
        <v>154.7870955275591</v>
      </c>
      <c r="K146" s="30">
        <f t="shared" si="20"/>
        <v>160.77037152755901</v>
      </c>
      <c r="L146" s="30">
        <f t="shared" si="17"/>
        <v>97.670184705623967</v>
      </c>
      <c r="M146" s="30">
        <f t="shared" si="21"/>
        <v>99.051665695855931</v>
      </c>
      <c r="N146" s="30">
        <f t="shared" si="22"/>
        <v>0.9860529252029554</v>
      </c>
      <c r="Y146" s="2">
        <v>141</v>
      </c>
      <c r="Z146" s="2">
        <f t="shared" si="23"/>
        <v>2.4609142453120043</v>
      </c>
      <c r="AA146" s="2">
        <f t="shared" si="18"/>
        <v>93.057354995189172</v>
      </c>
      <c r="AB146" s="3">
        <f t="shared" si="19"/>
        <v>93.181703432122632</v>
      </c>
      <c r="AC146" s="15"/>
    </row>
    <row r="147" spans="5:29" ht="17.399999999999999" x14ac:dyDescent="0.3">
      <c r="E147" s="14">
        <v>5250.0668949999999</v>
      </c>
      <c r="F147" s="14">
        <v>12.135401999999999</v>
      </c>
      <c r="G147" s="14">
        <v>16.076671000000005</v>
      </c>
      <c r="H147" s="14">
        <v>21.023259999999993</v>
      </c>
      <c r="J147" s="30">
        <f t="shared" si="16"/>
        <v>151.6871085275591</v>
      </c>
      <c r="K147" s="30">
        <f t="shared" si="20"/>
        <v>161.28703952755905</v>
      </c>
      <c r="L147" s="30">
        <f t="shared" si="17"/>
        <v>96.807647872267566</v>
      </c>
      <c r="M147" s="30">
        <f t="shared" si="21"/>
        <v>99.153551230850951</v>
      </c>
      <c r="N147" s="30">
        <f t="shared" si="22"/>
        <v>0.97634070258238548</v>
      </c>
      <c r="Y147" s="2">
        <v>142</v>
      </c>
      <c r="Z147" s="2">
        <f t="shared" si="23"/>
        <v>2.4783675378319479</v>
      </c>
      <c r="AA147" s="2">
        <f t="shared" si="18"/>
        <v>93.459661468633001</v>
      </c>
      <c r="AB147" s="3">
        <f t="shared" si="19"/>
        <v>93.581181713944702</v>
      </c>
      <c r="AC147" s="15"/>
    </row>
    <row r="148" spans="5:29" ht="17.399999999999999" x14ac:dyDescent="0.3">
      <c r="E148" s="14">
        <v>5500.0991210000002</v>
      </c>
      <c r="F148" s="14">
        <v>11.988865000000001</v>
      </c>
      <c r="G148" s="14">
        <v>23.746679999999998</v>
      </c>
      <c r="H148" s="14">
        <v>23.979925999999978</v>
      </c>
      <c r="J148" s="30">
        <f t="shared" si="16"/>
        <v>144.01709952755911</v>
      </c>
      <c r="K148" s="30">
        <f t="shared" si="20"/>
        <v>164.24370552755903</v>
      </c>
      <c r="L148" s="30">
        <f t="shared" si="17"/>
        <v>94.238764955065278</v>
      </c>
      <c r="M148" s="30">
        <f t="shared" si="21"/>
        <v>99.683642510499752</v>
      </c>
      <c r="N148" s="30">
        <f t="shared" si="22"/>
        <v>0.94537842500226699</v>
      </c>
      <c r="Y148" s="2">
        <v>143</v>
      </c>
      <c r="Z148" s="2">
        <f t="shared" si="23"/>
        <v>2.4958208303518914</v>
      </c>
      <c r="AA148" s="2">
        <f t="shared" si="18"/>
        <v>93.851320188988169</v>
      </c>
      <c r="AB148" s="3">
        <f t="shared" si="19"/>
        <v>93.96998209325848</v>
      </c>
      <c r="AC148" s="15"/>
    </row>
    <row r="149" spans="5:29" ht="17.399999999999999" x14ac:dyDescent="0.3">
      <c r="E149" s="14">
        <v>5750.0117190000001</v>
      </c>
      <c r="F149" s="14">
        <v>11.601995000000001</v>
      </c>
      <c r="G149" s="14">
        <v>26.980017000000004</v>
      </c>
      <c r="H149" s="14">
        <v>25.236591999999973</v>
      </c>
      <c r="J149" s="30">
        <f t="shared" si="16"/>
        <v>140.78376252755911</v>
      </c>
      <c r="K149" s="30">
        <f t="shared" si="20"/>
        <v>165.50037152755903</v>
      </c>
      <c r="L149" s="30">
        <f t="shared" si="17"/>
        <v>92.96896015096705</v>
      </c>
      <c r="M149" s="30">
        <f t="shared" si="21"/>
        <v>99.881709138138149</v>
      </c>
      <c r="N149" s="30">
        <f t="shared" si="22"/>
        <v>0.9307906417819638</v>
      </c>
      <c r="Y149" s="2">
        <v>144</v>
      </c>
      <c r="Z149" s="2">
        <f t="shared" si="23"/>
        <v>2.5132741228718345</v>
      </c>
      <c r="AA149" s="2">
        <f t="shared" si="18"/>
        <v>94.232342088158433</v>
      </c>
      <c r="AB149" s="3">
        <f t="shared" si="19"/>
        <v>94.348116477741371</v>
      </c>
      <c r="AC149" s="15"/>
    </row>
    <row r="150" spans="5:29" ht="17.399999999999999" x14ac:dyDescent="0.3">
      <c r="E150" s="14">
        <v>6000.4067379999997</v>
      </c>
      <c r="F150" s="14">
        <v>11.222389</v>
      </c>
      <c r="G150" s="14">
        <v>27.350014000000016</v>
      </c>
      <c r="H150" s="14">
        <v>25.443258999999955</v>
      </c>
      <c r="J150" s="30">
        <f t="shared" si="16"/>
        <v>140.41376552755909</v>
      </c>
      <c r="K150" s="30">
        <f t="shared" si="20"/>
        <v>165.70703852755901</v>
      </c>
      <c r="L150" s="30">
        <f t="shared" si="17"/>
        <v>92.816554506054544</v>
      </c>
      <c r="M150" s="30">
        <f t="shared" si="21"/>
        <v>99.912730112716801</v>
      </c>
      <c r="N150" s="30">
        <f t="shared" si="22"/>
        <v>0.92897626159692881</v>
      </c>
      <c r="Y150" s="2">
        <v>145</v>
      </c>
      <c r="Z150" s="2">
        <f t="shared" si="23"/>
        <v>2.5307274153917776</v>
      </c>
      <c r="AA150" s="2">
        <f t="shared" si="18"/>
        <v>94.60273940974119</v>
      </c>
      <c r="AB150" s="3">
        <f t="shared" si="19"/>
        <v>94.71559807628816</v>
      </c>
      <c r="AC150" s="15"/>
    </row>
    <row r="151" spans="5:29" ht="17.399999999999999" x14ac:dyDescent="0.3">
      <c r="Y151" s="2">
        <v>146</v>
      </c>
      <c r="Z151" s="2">
        <f t="shared" si="23"/>
        <v>2.5481807079117211</v>
      </c>
      <c r="AA151" s="2">
        <f t="shared" si="18"/>
        <v>94.962525574024781</v>
      </c>
      <c r="AB151" s="3">
        <f t="shared" si="19"/>
        <v>95.072441263682521</v>
      </c>
    </row>
    <row r="152" spans="5:29" ht="17.399999999999999" x14ac:dyDescent="0.3">
      <c r="Y152" s="2">
        <v>147</v>
      </c>
      <c r="Z152" s="2">
        <f t="shared" si="23"/>
        <v>2.5656340004316647</v>
      </c>
      <c r="AA152" s="2">
        <f t="shared" si="18"/>
        <v>95.311715046845066</v>
      </c>
      <c r="AB152" s="3">
        <f t="shared" si="19"/>
        <v>95.418661449179055</v>
      </c>
    </row>
    <row r="153" spans="5:29" ht="17.399999999999999" x14ac:dyDescent="0.3">
      <c r="Y153" s="2">
        <v>148</v>
      </c>
      <c r="Z153" s="2">
        <f t="shared" si="23"/>
        <v>2.5830872929516078</v>
      </c>
      <c r="AA153" s="2">
        <f t="shared" si="18"/>
        <v>95.650323212353982</v>
      </c>
      <c r="AB153" s="3">
        <f t="shared" si="19"/>
        <v>95.754274949048792</v>
      </c>
    </row>
    <row r="154" spans="5:29" ht="17.399999999999999" x14ac:dyDescent="0.3">
      <c r="Y154" s="2">
        <v>149</v>
      </c>
      <c r="Z154" s="2">
        <f t="shared" si="23"/>
        <v>2.6005405854715509</v>
      </c>
      <c r="AA154" s="2">
        <f t="shared" si="18"/>
        <v>95.978366249743047</v>
      </c>
      <c r="AB154" s="3">
        <f t="shared" si="19"/>
        <v>96.079298863128869</v>
      </c>
    </row>
    <row r="155" spans="5:29" ht="17.399999999999999" x14ac:dyDescent="0.3">
      <c r="Y155" s="2">
        <v>150</v>
      </c>
      <c r="Z155" s="2">
        <f t="shared" si="23"/>
        <v>2.6179938779914944</v>
      </c>
      <c r="AA155" s="2">
        <f t="shared" si="18"/>
        <v>96.295861013953797</v>
      </c>
      <c r="AB155" s="3">
        <f t="shared" si="19"/>
        <v>96.393750955407043</v>
      </c>
    </row>
    <row r="156" spans="5:29" ht="17.399999999999999" x14ac:dyDescent="0.3">
      <c r="Y156" s="2">
        <v>151</v>
      </c>
      <c r="Z156" s="2">
        <f t="shared" si="23"/>
        <v>2.6354471705114375</v>
      </c>
      <c r="AA156" s="2">
        <f t="shared" si="18"/>
        <v>96.602824920397865</v>
      </c>
      <c r="AB156" s="3">
        <f t="shared" si="19"/>
        <v>96.697649538662233</v>
      </c>
    </row>
    <row r="157" spans="5:29" ht="17.399999999999999" x14ac:dyDescent="0.3">
      <c r="Y157" s="2">
        <v>152</v>
      </c>
      <c r="Z157" s="2">
        <f t="shared" si="23"/>
        <v>2.6529004630313806</v>
      </c>
      <c r="AA157" s="2">
        <f t="shared" si="18"/>
        <v>96.899275833700685</v>
      </c>
      <c r="AB157" s="3">
        <f t="shared" si="19"/>
        <v>96.991013363173948</v>
      </c>
    </row>
    <row r="158" spans="5:29" ht="17.399999999999999" x14ac:dyDescent="0.3">
      <c r="Y158" s="2">
        <v>153</v>
      </c>
      <c r="Z158" s="2">
        <f t="shared" si="23"/>
        <v>2.6703537555513241</v>
      </c>
      <c r="AA158" s="2">
        <f t="shared" si="18"/>
        <v>97.18523196047542</v>
      </c>
      <c r="AB158" s="3">
        <f t="shared" si="19"/>
        <v>97.273861509504115</v>
      </c>
    </row>
    <row r="159" spans="5:29" ht="17.399999999999999" x14ac:dyDescent="0.3">
      <c r="Y159" s="2">
        <v>154</v>
      </c>
      <c r="Z159" s="2">
        <f t="shared" si="23"/>
        <v>2.6878070480712677</v>
      </c>
      <c r="AA159" s="2">
        <f t="shared" si="18"/>
        <v>97.460711746124673</v>
      </c>
      <c r="AB159" s="3">
        <f t="shared" si="19"/>
        <v>97.546213285349054</v>
      </c>
    </row>
    <row r="160" spans="5:29" ht="17.399999999999999" x14ac:dyDescent="0.3">
      <c r="Y160" s="2">
        <v>155</v>
      </c>
      <c r="Z160" s="2">
        <f t="shared" si="23"/>
        <v>2.7052603405912108</v>
      </c>
      <c r="AA160" s="2">
        <f t="shared" si="18"/>
        <v>97.725733775663102</v>
      </c>
      <c r="AB160" s="3">
        <f t="shared" si="19"/>
        <v>97.808088126451622</v>
      </c>
    </row>
    <row r="161" spans="25:28" s="6" customFormat="1" ht="17.399999999999999" x14ac:dyDescent="0.3">
      <c r="Y161" s="2">
        <v>156</v>
      </c>
      <c r="Z161" s="2">
        <f t="shared" si="23"/>
        <v>2.7227136331111539</v>
      </c>
      <c r="AA161" s="2">
        <f t="shared" si="18"/>
        <v>97.980316678546288</v>
      </c>
      <c r="AB161" s="3">
        <f t="shared" si="19"/>
        <v>98.059505501557894</v>
      </c>
    </row>
    <row r="162" spans="25:28" s="6" customFormat="1" ht="17.399999999999999" x14ac:dyDescent="0.3">
      <c r="Y162" s="2">
        <v>157</v>
      </c>
      <c r="Z162" s="2">
        <f t="shared" si="23"/>
        <v>2.740166925631097</v>
      </c>
      <c r="AA162" s="2">
        <f t="shared" si="18"/>
        <v>98.22447903748737</v>
      </c>
      <c r="AB162" s="3">
        <f t="shared" si="19"/>
        <v>98.300484821397873</v>
      </c>
    </row>
    <row r="163" spans="25:28" s="6" customFormat="1" ht="17.399999999999999" x14ac:dyDescent="0.3">
      <c r="Y163" s="2">
        <v>158</v>
      </c>
      <c r="Z163" s="2">
        <f t="shared" si="23"/>
        <v>2.7576202181510405</v>
      </c>
      <c r="AA163" s="2">
        <f t="shared" si="18"/>
        <v>98.458239301236816</v>
      </c>
      <c r="AB163" s="3">
        <f t="shared" si="19"/>
        <v>98.531045351664375</v>
      </c>
    </row>
    <row r="164" spans="25:28" s="6" customFormat="1" ht="17.399999999999999" x14ac:dyDescent="0.3">
      <c r="Y164" s="2">
        <v>159</v>
      </c>
      <c r="Z164" s="2">
        <f t="shared" si="23"/>
        <v>2.7750735106709841</v>
      </c>
      <c r="AA164" s="2">
        <f t="shared" si="18"/>
        <v>98.681615701298938</v>
      </c>
      <c r="AB164" s="3">
        <f t="shared" si="19"/>
        <v>98.751206129960849</v>
      </c>
    </row>
    <row r="165" spans="25:28" s="6" customFormat="1" ht="17.399999999999999" x14ac:dyDescent="0.3">
      <c r="Y165" s="2">
        <v>160</v>
      </c>
      <c r="Z165" s="2">
        <f t="shared" si="23"/>
        <v>2.7925268031909272</v>
      </c>
      <c r="AA165" s="2">
        <f t="shared" si="18"/>
        <v>98.894626172552435</v>
      </c>
      <c r="AB165" s="3">
        <f t="shared" si="19"/>
        <v>98.960985886685563</v>
      </c>
    </row>
    <row r="166" spans="25:28" s="6" customFormat="1" ht="17.399999999999999" x14ac:dyDescent="0.3">
      <c r="Y166" s="2">
        <v>161</v>
      </c>
      <c r="Z166" s="2">
        <f t="shared" si="23"/>
        <v>2.8099800957108703</v>
      </c>
      <c r="AA166" s="2">
        <f t="shared" si="18"/>
        <v>99.097288277742607</v>
      </c>
      <c r="AB166" s="3">
        <f t="shared" si="19"/>
        <v>99.160402969816104</v>
      </c>
    </row>
    <row r="167" spans="25:28" s="6" customFormat="1" ht="17.399999999999999" x14ac:dyDescent="0.3">
      <c r="Y167" s="2">
        <v>162</v>
      </c>
      <c r="Z167" s="2">
        <f t="shared" si="23"/>
        <v>2.8274333882308138</v>
      </c>
      <c r="AA167" s="2">
        <f t="shared" si="18"/>
        <v>99.289619135807584</v>
      </c>
      <c r="AB167" s="3">
        <f t="shared" si="19"/>
        <v>99.349475273556919</v>
      </c>
    </row>
    <row r="168" spans="25:28" s="6" customFormat="1" ht="17.399999999999999" x14ac:dyDescent="0.3">
      <c r="Y168" s="2">
        <v>163</v>
      </c>
      <c r="Z168" s="2">
        <f t="shared" si="23"/>
        <v>2.8448866807507569</v>
      </c>
      <c r="AA168" s="2">
        <f t="shared" si="18"/>
        <v>99.471635354001933</v>
      </c>
      <c r="AB168" s="3">
        <f t="shared" si="19"/>
        <v>99.528220170809917</v>
      </c>
    </row>
    <row r="169" spans="25:28" s="6" customFormat="1" ht="17.399999999999999" x14ac:dyDescent="0.3">
      <c r="Y169" s="2">
        <v>164</v>
      </c>
      <c r="Z169" s="2">
        <f t="shared" si="23"/>
        <v>2.8623399732707</v>
      </c>
      <c r="AA169" s="2">
        <f t="shared" si="18"/>
        <v>99.643352963778</v>
      </c>
      <c r="AB169" s="3">
        <f t="shared" si="19"/>
        <v>99.696654449427854</v>
      </c>
    </row>
    <row r="170" spans="25:28" s="6" customFormat="1" ht="17.399999999999999" x14ac:dyDescent="0.3">
      <c r="Y170" s="2">
        <v>165</v>
      </c>
      <c r="Z170" s="2">
        <f t="shared" si="23"/>
        <v>2.8797932657906435</v>
      </c>
      <c r="AA170" s="2">
        <f t="shared" si="18"/>
        <v>99.804787360385077</v>
      </c>
      <c r="AB170" s="3">
        <f t="shared" si="19"/>
        <v>99.854794252208904</v>
      </c>
    </row>
    <row r="171" spans="25:28" s="6" customFormat="1" ht="17.399999999999999" x14ac:dyDescent="0.3">
      <c r="Y171" s="2">
        <v>166</v>
      </c>
      <c r="Z171" s="2">
        <f t="shared" si="23"/>
        <v>2.8972465583105871</v>
      </c>
      <c r="AA171" s="2">
        <f t="shared" si="18"/>
        <v>99.955953246146478</v>
      </c>
      <c r="AB171" s="3">
        <f t="shared" si="19"/>
        <v>100.00265502059082</v>
      </c>
    </row>
    <row r="172" spans="25:28" s="6" customFormat="1" ht="17.399999999999999" x14ac:dyDescent="0.3">
      <c r="Y172" s="2">
        <v>167</v>
      </c>
      <c r="Z172" s="2">
        <f t="shared" si="23"/>
        <v>2.9146998508305306</v>
      </c>
      <c r="AA172" s="2">
        <f t="shared" si="18"/>
        <v>100.09686457737432</v>
      </c>
      <c r="AB172" s="3">
        <f t="shared" si="19"/>
        <v>100.1402514420034</v>
      </c>
    </row>
    <row r="173" spans="25:28" s="6" customFormat="1" ht="17.399999999999999" x14ac:dyDescent="0.3">
      <c r="Y173" s="2">
        <v>168</v>
      </c>
      <c r="Z173" s="2">
        <f t="shared" si="23"/>
        <v>2.9321531433504737</v>
      </c>
      <c r="AA173" s="2">
        <f t="shared" si="18"/>
        <v>100.22753451488323</v>
      </c>
      <c r="AB173" s="3">
        <f t="shared" si="19"/>
        <v>100.267597400838</v>
      </c>
    </row>
    <row r="174" spans="25:28" s="6" customFormat="1" ht="17.399999999999999" x14ac:dyDescent="0.3">
      <c r="Y174" s="2">
        <v>169</v>
      </c>
      <c r="Z174" s="2">
        <f t="shared" si="23"/>
        <v>2.9496064358704168</v>
      </c>
      <c r="AA174" s="2">
        <f t="shared" si="18"/>
        <v>100.34797537806351</v>
      </c>
      <c r="AB174" s="3">
        <f t="shared" si="19"/>
        <v>100.38470593299466</v>
      </c>
    </row>
    <row r="175" spans="25:28" s="6" customFormat="1" ht="17.399999999999999" x14ac:dyDescent="0.3">
      <c r="Y175" s="2">
        <v>170</v>
      </c>
      <c r="Z175" s="2">
        <f t="shared" si="23"/>
        <v>2.9670597283903604</v>
      </c>
      <c r="AA175" s="2">
        <f t="shared" si="18"/>
        <v>100.45819860247731</v>
      </c>
      <c r="AB175" s="3">
        <f t="shared" si="19"/>
        <v>100.49158918396776</v>
      </c>
    </row>
    <row r="176" spans="25:28" s="6" customFormat="1" ht="17.399999999999999" x14ac:dyDescent="0.3">
      <c r="Y176" s="2">
        <v>171</v>
      </c>
      <c r="Z176" s="2">
        <f t="shared" si="23"/>
        <v>2.9845130209103035</v>
      </c>
      <c r="AA176" s="2">
        <f t="shared" si="18"/>
        <v>100.55821470094152</v>
      </c>
      <c r="AB176" s="3">
        <f t="shared" si="19"/>
        <v>100.58825837043344</v>
      </c>
    </row>
    <row r="177" spans="25:28" s="6" customFormat="1" ht="17.399999999999999" x14ac:dyDescent="0.3">
      <c r="Y177" s="2">
        <v>172</v>
      </c>
      <c r="Z177" s="2">
        <f t="shared" si="23"/>
        <v>3.0019663134302466</v>
      </c>
      <c r="AA177" s="2">
        <f t="shared" si="18"/>
        <v>100.64803322806452</v>
      </c>
      <c r="AB177" s="3">
        <f t="shared" si="19"/>
        <v>100.67472374530358</v>
      </c>
    </row>
    <row r="178" spans="25:28" s="6" customFormat="1" ht="17.399999999999999" x14ac:dyDescent="0.3">
      <c r="Y178" s="2">
        <v>173</v>
      </c>
      <c r="Z178" s="2">
        <f t="shared" si="23"/>
        <v>3.0194196059501901</v>
      </c>
      <c r="AA178" s="2">
        <f t="shared" si="18"/>
        <v>100.72766274820357</v>
      </c>
      <c r="AB178" s="3">
        <f t="shared" si="19"/>
        <v>100.75099456621344</v>
      </c>
    </row>
    <row r="179" spans="25:28" s="6" customFormat="1" ht="17.399999999999999" x14ac:dyDescent="0.3">
      <c r="Y179" s="2">
        <v>174</v>
      </c>
      <c r="Z179" s="2">
        <f t="shared" si="23"/>
        <v>3.0368728984701332</v>
      </c>
      <c r="AA179" s="2">
        <f t="shared" si="18"/>
        <v>100.79711080681551</v>
      </c>
      <c r="AB179" s="3">
        <f t="shared" si="19"/>
        <v>100.81707906741215</v>
      </c>
    </row>
    <row r="180" spans="25:28" s="6" customFormat="1" ht="17.399999999999999" x14ac:dyDescent="0.3">
      <c r="Y180" s="2">
        <v>175</v>
      </c>
      <c r="Z180" s="2">
        <f t="shared" si="23"/>
        <v>3.0543261909900763</v>
      </c>
      <c r="AA180" s="2">
        <f t="shared" si="18"/>
        <v>100.85638390517225</v>
      </c>
      <c r="AB180" s="3">
        <f t="shared" si="19"/>
        <v>100.87298443502873</v>
      </c>
    </row>
    <row r="181" spans="25:28" s="6" customFormat="1" ht="17.399999999999999" x14ac:dyDescent="0.3">
      <c r="Y181" s="2">
        <v>176</v>
      </c>
      <c r="Z181" s="2">
        <f t="shared" si="23"/>
        <v>3.0717794835100198</v>
      </c>
      <c r="AA181" s="2">
        <f t="shared" si="18"/>
        <v>100.90548747841908</v>
      </c>
      <c r="AB181" s="3">
        <f t="shared" si="19"/>
        <v>100.91871678568801</v>
      </c>
    </row>
    <row r="182" spans="25:28" s="6" customFormat="1" ht="17.399999999999999" x14ac:dyDescent="0.3">
      <c r="Y182" s="2">
        <v>177</v>
      </c>
      <c r="Z182" s="2">
        <f t="shared" si="23"/>
        <v>3.0892327760299634</v>
      </c>
      <c r="AA182" s="2">
        <f t="shared" si="18"/>
        <v>100.94442587695275</v>
      </c>
      <c r="AB182" s="3">
        <f t="shared" si="19"/>
        <v>100.95428114845458</v>
      </c>
    </row>
    <row r="183" spans="25:28" s="6" customFormat="1" ht="17.399999999999999" x14ac:dyDescent="0.3">
      <c r="Y183" s="2">
        <v>178</v>
      </c>
      <c r="Z183" s="2">
        <f t="shared" si="23"/>
        <v>3.1066860685499069</v>
      </c>
      <c r="AA183" s="2">
        <f t="shared" si="18"/>
        <v>100.97320235110389</v>
      </c>
      <c r="AB183" s="3">
        <f t="shared" si="19"/>
        <v>100.97968145008605</v>
      </c>
    </row>
    <row r="184" spans="25:28" s="6" customFormat="1" ht="17.399999999999999" x14ac:dyDescent="0.3">
      <c r="Y184" s="2">
        <v>179</v>
      </c>
      <c r="Z184" s="2">
        <f t="shared" si="23"/>
        <v>3.12413936106985</v>
      </c>
      <c r="AA184" s="2">
        <f t="shared" si="18"/>
        <v>100.99181903910765</v>
      </c>
      <c r="AB184" s="3">
        <f t="shared" si="19"/>
        <v>100.99492050357964</v>
      </c>
    </row>
    <row r="185" spans="25:28" s="6" customFormat="1" ht="17.399999999999999" x14ac:dyDescent="0.3">
      <c r="Y185" s="2">
        <v>180</v>
      </c>
      <c r="Z185" s="2">
        <f t="shared" si="23"/>
        <v>3.1415926535897931</v>
      </c>
      <c r="AA185" s="2">
        <f t="shared" si="18"/>
        <v>101.00027695835206</v>
      </c>
      <c r="AB185" s="3">
        <f t="shared" si="19"/>
        <v>101</v>
      </c>
    </row>
    <row r="186" spans="25:28" s="6" customFormat="1" ht="17.399999999999999" x14ac:dyDescent="0.3">
      <c r="Y186" s="2">
        <v>181</v>
      </c>
      <c r="Z186" s="2">
        <f t="shared" si="23"/>
        <v>3.1590459461097362</v>
      </c>
      <c r="AA186" s="2">
        <f t="shared" si="18"/>
        <v>100.99857599989629</v>
      </c>
      <c r="AB186" s="3">
        <f t="shared" si="19"/>
        <v>100.99492050357964</v>
      </c>
    </row>
    <row r="187" spans="25:28" s="6" customFormat="1" ht="17.399999999999999" x14ac:dyDescent="0.3">
      <c r="Y187" s="2">
        <v>182</v>
      </c>
      <c r="Z187" s="2">
        <f t="shared" si="23"/>
        <v>3.1764992386296798</v>
      </c>
      <c r="AA187" s="2">
        <f t="shared" si="18"/>
        <v>100.98671492625512</v>
      </c>
      <c r="AB187" s="3">
        <f t="shared" si="19"/>
        <v>100.97968145008605</v>
      </c>
    </row>
    <row r="188" spans="25:28" s="6" customFormat="1" ht="17.399999999999999" x14ac:dyDescent="0.3">
      <c r="Y188" s="2">
        <v>183</v>
      </c>
      <c r="Z188" s="2">
        <f t="shared" si="23"/>
        <v>3.1939525311496229</v>
      </c>
      <c r="AA188" s="2">
        <f t="shared" si="18"/>
        <v>100.96469137244804</v>
      </c>
      <c r="AB188" s="3">
        <f t="shared" si="19"/>
        <v>100.95428114845458</v>
      </c>
    </row>
    <row r="189" spans="25:28" s="6" customFormat="1" ht="17.399999999999999" x14ac:dyDescent="0.3">
      <c r="Y189" s="2">
        <v>184</v>
      </c>
      <c r="Z189" s="2">
        <f t="shared" si="23"/>
        <v>3.211405823669566</v>
      </c>
      <c r="AA189" s="2">
        <f t="shared" si="18"/>
        <v>100.93250185031694</v>
      </c>
      <c r="AB189" s="3">
        <f t="shared" si="19"/>
        <v>100.91871678568802</v>
      </c>
    </row>
    <row r="190" spans="25:28" s="6" customFormat="1" ht="17.399999999999999" x14ac:dyDescent="0.3">
      <c r="Y190" s="2">
        <v>185</v>
      </c>
      <c r="Z190" s="2">
        <f t="shared" si="23"/>
        <v>3.2288591161895095</v>
      </c>
      <c r="AA190" s="2">
        <f t="shared" si="18"/>
        <v>100.89014175611807</v>
      </c>
      <c r="AB190" s="3">
        <f t="shared" si="19"/>
        <v>100.87298443502873</v>
      </c>
    </row>
    <row r="191" spans="25:28" s="6" customFormat="1" ht="17.399999999999999" x14ac:dyDescent="0.3">
      <c r="Y191" s="2">
        <v>186</v>
      </c>
      <c r="Z191" s="2">
        <f t="shared" si="23"/>
        <v>3.2463124087094526</v>
      </c>
      <c r="AA191" s="2">
        <f t="shared" si="18"/>
        <v>100.83760538139859</v>
      </c>
      <c r="AB191" s="3">
        <f t="shared" si="19"/>
        <v>100.81707906741217</v>
      </c>
    </row>
    <row r="192" spans="25:28" s="6" customFormat="1" ht="17.399999999999999" x14ac:dyDescent="0.3">
      <c r="Y192" s="2">
        <v>187</v>
      </c>
      <c r="Z192" s="2">
        <f t="shared" si="23"/>
        <v>3.2637657012293966</v>
      </c>
      <c r="AA192" s="2">
        <f t="shared" si="18"/>
        <v>100.77488592717116</v>
      </c>
      <c r="AB192" s="3">
        <f t="shared" si="19"/>
        <v>100.75099456621344</v>
      </c>
    </row>
    <row r="193" spans="25:28" s="6" customFormat="1" ht="17.399999999999999" x14ac:dyDescent="0.3">
      <c r="Y193" s="2">
        <v>188</v>
      </c>
      <c r="Z193" s="2">
        <f t="shared" si="23"/>
        <v>3.2812189937493397</v>
      </c>
      <c r="AA193" s="2">
        <f t="shared" si="18"/>
        <v>100.70197552140333</v>
      </c>
      <c r="AB193" s="3">
        <f t="shared" si="19"/>
        <v>100.67472374530358</v>
      </c>
    </row>
    <row r="194" spans="25:28" s="6" customFormat="1" ht="17.399999999999999" x14ac:dyDescent="0.3">
      <c r="Y194" s="2">
        <v>189</v>
      </c>
      <c r="Z194" s="2">
        <f t="shared" si="23"/>
        <v>3.2986722862692828</v>
      </c>
      <c r="AA194" s="2">
        <f t="shared" si="18"/>
        <v>100.61886523984171</v>
      </c>
      <c r="AB194" s="3">
        <f t="shared" si="19"/>
        <v>100.58825837043344</v>
      </c>
    </row>
    <row r="195" spans="25:28" s="6" customFormat="1" ht="17.399999999999999" x14ac:dyDescent="0.3">
      <c r="Y195" s="2">
        <v>190</v>
      </c>
      <c r="Z195" s="2">
        <f t="shared" si="23"/>
        <v>3.3161255787892263</v>
      </c>
      <c r="AA195" s="2">
        <f t="shared" si="18"/>
        <v>100.52554513019452</v>
      </c>
      <c r="AB195" s="3">
        <f t="shared" si="19"/>
        <v>100.49158918396776</v>
      </c>
    </row>
    <row r="196" spans="25:28" s="6" customFormat="1" ht="17.399999999999999" x14ac:dyDescent="0.3">
      <c r="Y196" s="2">
        <v>191</v>
      </c>
      <c r="Z196" s="2">
        <f t="shared" si="23"/>
        <v>3.3335788713091694</v>
      </c>
      <c r="AA196" s="2">
        <f t="shared" si="18"/>
        <v>100.42200423969838</v>
      </c>
      <c r="AB196" s="3">
        <f t="shared" si="19"/>
        <v>100.38470593299466</v>
      </c>
    </row>
    <row r="197" spans="25:28" s="6" customFormat="1" ht="17.399999999999999" x14ac:dyDescent="0.3">
      <c r="Y197" s="2">
        <v>192</v>
      </c>
      <c r="Z197" s="2">
        <f t="shared" si="23"/>
        <v>3.3510321638291125</v>
      </c>
      <c r="AA197" s="2">
        <f t="shared" ref="AA197:AA260" si="24">$C$6*(SQRT((1+(1/$C$9))^2-($C$10/$C$9)^2)-COS(Z197)-(1/$C$9)*SQRT(1-($C$9*SIN(Z197)-$C$10)^2))</f>
        <v>100.30823064609909</v>
      </c>
      <c r="AB197" s="3">
        <f t="shared" ref="AB197:AB260" si="25">$C$6*((1-COS(Z197))+(1/$C$9)*(1-SQRT(1-$C$9^2*SIN(Z197)^2)))</f>
        <v>100.267597400838</v>
      </c>
    </row>
    <row r="198" spans="25:28" s="6" customFormat="1" ht="17.399999999999999" x14ac:dyDescent="0.3">
      <c r="Y198" s="2">
        <v>193</v>
      </c>
      <c r="Z198" s="2">
        <f t="shared" ref="Z198:Z261" si="26">Y198*PI()/180</f>
        <v>3.3684854563490561</v>
      </c>
      <c r="AA198" s="2">
        <f t="shared" si="24"/>
        <v>100.18421149207741</v>
      </c>
      <c r="AB198" s="3">
        <f t="shared" si="25"/>
        <v>100.1402514420034</v>
      </c>
    </row>
    <row r="199" spans="25:28" s="6" customFormat="1" ht="17.399999999999999" x14ac:dyDescent="0.3">
      <c r="Y199" s="2">
        <v>194</v>
      </c>
      <c r="Z199" s="2">
        <f t="shared" si="26"/>
        <v>3.3859387488689991</v>
      </c>
      <c r="AA199" s="2">
        <f t="shared" si="24"/>
        <v>100.04993302315488</v>
      </c>
      <c r="AB199" s="3">
        <f t="shared" si="25"/>
        <v>100.00265502059082</v>
      </c>
    </row>
    <row r="200" spans="25:28" s="6" customFormat="1" ht="17.399999999999999" x14ac:dyDescent="0.3">
      <c r="Y200" s="2">
        <v>195</v>
      </c>
      <c r="Z200" s="2">
        <f t="shared" si="26"/>
        <v>3.4033920413889422</v>
      </c>
      <c r="AA200" s="2">
        <f t="shared" si="24"/>
        <v>99.905380629115797</v>
      </c>
      <c r="AB200" s="3">
        <f t="shared" si="25"/>
        <v>99.854794252208919</v>
      </c>
    </row>
    <row r="201" spans="25:28" s="6" customFormat="1" ht="17.399999999999999" x14ac:dyDescent="0.3">
      <c r="Y201" s="2">
        <v>196</v>
      </c>
      <c r="Z201" s="2">
        <f t="shared" si="26"/>
        <v>3.4208453339088858</v>
      </c>
      <c r="AA201" s="2">
        <f t="shared" si="24"/>
        <v>99.750538888983598</v>
      </c>
      <c r="AB201" s="3">
        <f t="shared" si="25"/>
        <v>99.696654449427868</v>
      </c>
    </row>
    <row r="202" spans="25:28" s="6" customFormat="1" ht="17.399999999999999" x14ac:dyDescent="0.3">
      <c r="Y202" s="2">
        <v>197</v>
      </c>
      <c r="Z202" s="2">
        <f t="shared" si="26"/>
        <v>3.4382986264288289</v>
      </c>
      <c r="AA202" s="2">
        <f t="shared" si="24"/>
        <v>99.585391619592045</v>
      </c>
      <c r="AB202" s="3">
        <f t="shared" si="25"/>
        <v>99.528220170809917</v>
      </c>
    </row>
    <row r="203" spans="25:28" s="6" customFormat="1" ht="17.399999999999999" x14ac:dyDescent="0.3">
      <c r="Y203" s="2">
        <v>198</v>
      </c>
      <c r="Z203" s="2">
        <f t="shared" si="26"/>
        <v>3.4557519189487729</v>
      </c>
      <c r="AA203" s="2">
        <f t="shared" si="24"/>
        <v>99.409921927792283</v>
      </c>
      <c r="AB203" s="3">
        <f t="shared" si="25"/>
        <v>99.349475273556919</v>
      </c>
    </row>
    <row r="204" spans="25:28" s="6" customFormat="1" ht="17.399999999999999" x14ac:dyDescent="0.3">
      <c r="Y204" s="2">
        <v>199</v>
      </c>
      <c r="Z204" s="2">
        <f t="shared" si="26"/>
        <v>3.473205211468716</v>
      </c>
      <c r="AA204" s="2">
        <f t="shared" si="24"/>
        <v>99.224112266338381</v>
      </c>
      <c r="AB204" s="3">
        <f t="shared" si="25"/>
        <v>99.160402969816104</v>
      </c>
    </row>
    <row r="205" spans="25:28" s="6" customFormat="1" ht="17.399999999999999" x14ac:dyDescent="0.3">
      <c r="Y205" s="2">
        <v>200</v>
      </c>
      <c r="Z205" s="2">
        <f t="shared" si="26"/>
        <v>3.4906585039886591</v>
      </c>
      <c r="AA205" s="2">
        <f t="shared" si="24"/>
        <v>99.027944493494161</v>
      </c>
      <c r="AB205" s="3">
        <f t="shared" si="25"/>
        <v>98.960985886685563</v>
      </c>
    </row>
    <row r="206" spans="25:28" s="6" customFormat="1" ht="17.399999999999999" x14ac:dyDescent="0.3">
      <c r="Y206" s="2">
        <v>201</v>
      </c>
      <c r="Z206" s="2">
        <f t="shared" si="26"/>
        <v>3.5081117965086026</v>
      </c>
      <c r="AA206" s="2">
        <f t="shared" si="24"/>
        <v>98.821399936404148</v>
      </c>
      <c r="AB206" s="3">
        <f t="shared" si="25"/>
        <v>98.751206129960849</v>
      </c>
    </row>
    <row r="207" spans="25:28" s="6" customFormat="1" ht="17.399999999999999" x14ac:dyDescent="0.3">
      <c r="Y207" s="2">
        <v>202</v>
      </c>
      <c r="Z207" s="2">
        <f t="shared" si="26"/>
        <v>3.5255650890285457</v>
      </c>
      <c r="AA207" s="2">
        <f t="shared" si="24"/>
        <v>98.604459458272771</v>
      </c>
      <c r="AB207" s="3">
        <f t="shared" si="25"/>
        <v>98.531045351664375</v>
      </c>
    </row>
    <row r="208" spans="25:28" s="6" customFormat="1" ht="17.399999999999999" x14ac:dyDescent="0.3">
      <c r="Y208" s="2">
        <v>203</v>
      </c>
      <c r="Z208" s="2">
        <f t="shared" si="26"/>
        <v>3.5430183815484888</v>
      </c>
      <c r="AA208" s="2">
        <f t="shared" si="24"/>
        <v>98.377103529392514</v>
      </c>
      <c r="AB208" s="3">
        <f t="shared" si="25"/>
        <v>98.300484821397902</v>
      </c>
    </row>
    <row r="209" spans="25:28" s="6" customFormat="1" ht="17.399999999999999" x14ac:dyDescent="0.3">
      <c r="Y209" s="2">
        <v>204</v>
      </c>
      <c r="Z209" s="2">
        <f t="shared" si="26"/>
        <v>3.5604716740684319</v>
      </c>
      <c r="AA209" s="2">
        <f t="shared" si="24"/>
        <v>98.139312302063146</v>
      </c>
      <c r="AB209" s="3">
        <f t="shared" si="25"/>
        <v>98.059505501557908</v>
      </c>
    </row>
    <row r="210" spans="25:28" s="6" customFormat="1" ht="17.399999999999999" x14ac:dyDescent="0.3">
      <c r="Y210" s="2">
        <v>205</v>
      </c>
      <c r="Z210" s="2">
        <f t="shared" si="26"/>
        <v>3.5779249665883754</v>
      </c>
      <c r="AA210" s="2">
        <f t="shared" si="24"/>
        <v>97.891065689441376</v>
      </c>
      <c r="AB210" s="3">
        <f t="shared" si="25"/>
        <v>97.808088126451622</v>
      </c>
    </row>
    <row r="211" spans="25:28" s="6" customFormat="1" ht="17.399999999999999" x14ac:dyDescent="0.3">
      <c r="Y211" s="2">
        <v>206</v>
      </c>
      <c r="Z211" s="2">
        <f t="shared" si="26"/>
        <v>3.5953782591083185</v>
      </c>
      <c r="AA211" s="2">
        <f t="shared" si="24"/>
        <v>97.632343448358</v>
      </c>
      <c r="AB211" s="3">
        <f t="shared" si="25"/>
        <v>97.546213285349069</v>
      </c>
    </row>
    <row r="212" spans="25:28" s="6" customFormat="1" ht="17.399999999999999" x14ac:dyDescent="0.3">
      <c r="Y212" s="2">
        <v>207</v>
      </c>
      <c r="Z212" s="2">
        <f t="shared" si="26"/>
        <v>3.6128315516282616</v>
      </c>
      <c r="AA212" s="2">
        <f t="shared" si="24"/>
        <v>97.363125266137089</v>
      </c>
      <c r="AB212" s="3">
        <f t="shared" si="25"/>
        <v>97.27386150950413</v>
      </c>
    </row>
    <row r="213" spans="25:28" s="6" customFormat="1" ht="17.399999999999999" x14ac:dyDescent="0.3">
      <c r="Y213" s="2">
        <v>208</v>
      </c>
      <c r="Z213" s="2">
        <f t="shared" si="26"/>
        <v>3.6302848441482056</v>
      </c>
      <c r="AA213" s="2">
        <f t="shared" si="24"/>
        <v>97.083390851448158</v>
      </c>
      <c r="AB213" s="3">
        <f t="shared" si="25"/>
        <v>96.991013363173963</v>
      </c>
    </row>
    <row r="214" spans="25:28" s="6" customFormat="1" ht="17.399999999999999" x14ac:dyDescent="0.3">
      <c r="Y214" s="2">
        <v>209</v>
      </c>
      <c r="Z214" s="2">
        <f t="shared" si="26"/>
        <v>3.6477381366681487</v>
      </c>
      <c r="AA214" s="2">
        <f t="shared" si="24"/>
        <v>96.793120029219182</v>
      </c>
      <c r="AB214" s="3">
        <f t="shared" si="25"/>
        <v>96.697649538662247</v>
      </c>
    </row>
    <row r="215" spans="25:28" s="6" customFormat="1" ht="17.399999999999999" x14ac:dyDescent="0.3">
      <c r="Y215" s="2">
        <v>210</v>
      </c>
      <c r="Z215" s="2">
        <f t="shared" si="26"/>
        <v>3.6651914291880923</v>
      </c>
      <c r="AA215" s="2">
        <f t="shared" si="24"/>
        <v>96.492292839632114</v>
      </c>
      <c r="AB215" s="3">
        <f t="shared" si="25"/>
        <v>96.393750955407029</v>
      </c>
    </row>
    <row r="216" spans="25:28" s="6" customFormat="1" ht="17.399999999999999" x14ac:dyDescent="0.3">
      <c r="Y216" s="2">
        <v>211</v>
      </c>
      <c r="Z216" s="2">
        <f t="shared" si="26"/>
        <v>3.6826447217080354</v>
      </c>
      <c r="AA216" s="2">
        <f t="shared" si="24"/>
        <v>96.180889641219082</v>
      </c>
      <c r="AB216" s="3">
        <f t="shared" si="25"/>
        <v>96.079298863128869</v>
      </c>
    </row>
    <row r="217" spans="25:28" s="6" customFormat="1" ht="17.399999999999999" x14ac:dyDescent="0.3">
      <c r="Y217" s="2">
        <v>212</v>
      </c>
      <c r="Z217" s="2">
        <f t="shared" si="26"/>
        <v>3.7000980142279785</v>
      </c>
      <c r="AA217" s="2">
        <f t="shared" si="24"/>
        <v>95.858891218069516</v>
      </c>
      <c r="AB217" s="3">
        <f t="shared" si="25"/>
        <v>95.754274949048806</v>
      </c>
    </row>
    <row r="218" spans="25:28" s="6" customFormat="1" ht="17.399999999999999" x14ac:dyDescent="0.3">
      <c r="Y218" s="2">
        <v>213</v>
      </c>
      <c r="Z218" s="2">
        <f t="shared" si="26"/>
        <v>3.717551306747922</v>
      </c>
      <c r="AA218" s="2">
        <f t="shared" si="24"/>
        <v>95.526278891154448</v>
      </c>
      <c r="AB218" s="3">
        <f t="shared" si="25"/>
        <v>95.418661449179055</v>
      </c>
    </row>
    <row r="219" spans="25:28" s="6" customFormat="1" ht="17.399999999999999" x14ac:dyDescent="0.3">
      <c r="Y219" s="2">
        <v>214</v>
      </c>
      <c r="Z219" s="2">
        <f t="shared" si="26"/>
        <v>3.7350045992678651</v>
      </c>
      <c r="AA219" s="2">
        <f t="shared" si="24"/>
        <v>95.183034633763953</v>
      </c>
      <c r="AB219" s="3">
        <f t="shared" si="25"/>
        <v>95.072441263682535</v>
      </c>
    </row>
    <row r="220" spans="25:28" s="6" customFormat="1" ht="17.399999999999999" x14ac:dyDescent="0.3">
      <c r="Y220" s="2">
        <v>215</v>
      </c>
      <c r="Z220" s="2">
        <f t="shared" si="26"/>
        <v>3.7524578917878082</v>
      </c>
      <c r="AA220" s="2">
        <f t="shared" si="24"/>
        <v>94.829141191047512</v>
      </c>
      <c r="AB220" s="3">
        <f t="shared" si="25"/>
        <v>94.715598076288174</v>
      </c>
    </row>
    <row r="221" spans="25:28" s="6" customFormat="1" ht="17.399999999999999" x14ac:dyDescent="0.3">
      <c r="Y221" s="2">
        <v>216</v>
      </c>
      <c r="Z221" s="2">
        <f t="shared" si="26"/>
        <v>3.7699111843077517</v>
      </c>
      <c r="AA221" s="2">
        <f t="shared" si="24"/>
        <v>94.464582203638031</v>
      </c>
      <c r="AB221" s="3">
        <f t="shared" si="25"/>
        <v>94.348116477741371</v>
      </c>
    </row>
    <row r="222" spans="25:28" s="6" customFormat="1" ht="17.399999999999999" x14ac:dyDescent="0.3">
      <c r="Y222" s="2">
        <v>217</v>
      </c>
      <c r="Z222" s="2">
        <f t="shared" si="26"/>
        <v>3.7873644768276948</v>
      </c>
      <c r="AA222" s="2">
        <f t="shared" si="24"/>
        <v>94.089342335329533</v>
      </c>
      <c r="AB222" s="3">
        <f t="shared" si="25"/>
        <v>93.969982093258494</v>
      </c>
    </row>
    <row r="223" spans="25:28" s="6" customFormat="1" ht="17.399999999999999" x14ac:dyDescent="0.3">
      <c r="Y223" s="2">
        <v>218</v>
      </c>
      <c r="Z223" s="2">
        <f t="shared" si="26"/>
        <v>3.8048177693476379</v>
      </c>
      <c r="AA223" s="2">
        <f t="shared" si="24"/>
        <v>93.703407404769777</v>
      </c>
      <c r="AB223" s="3">
        <f t="shared" si="25"/>
        <v>93.581181713944716</v>
      </c>
    </row>
    <row r="224" spans="25:28" s="6" customFormat="1" ht="17.399999999999999" x14ac:dyDescent="0.3">
      <c r="Y224" s="2">
        <v>219</v>
      </c>
      <c r="Z224" s="2">
        <f t="shared" si="26"/>
        <v>3.8222710618675819</v>
      </c>
      <c r="AA224" s="2">
        <f t="shared" si="24"/>
        <v>93.306764521116776</v>
      </c>
      <c r="AB224" s="3">
        <f t="shared" si="25"/>
        <v>93.181703432122646</v>
      </c>
    </row>
    <row r="225" spans="25:28" s="6" customFormat="1" ht="17.399999999999999" x14ac:dyDescent="0.3">
      <c r="Y225" s="2">
        <v>220</v>
      </c>
      <c r="Z225" s="2">
        <f t="shared" si="26"/>
        <v>3.839724354387525</v>
      </c>
      <c r="AA225" s="2">
        <f t="shared" si="24"/>
        <v>92.899402223596411</v>
      </c>
      <c r="AB225" s="3">
        <f t="shared" si="25"/>
        <v>92.77153678050864</v>
      </c>
    </row>
    <row r="226" spans="25:28" s="6" customFormat="1" ht="17.399999999999999" x14ac:dyDescent="0.3">
      <c r="Y226" s="2">
        <v>221</v>
      </c>
      <c r="Z226" s="2">
        <f t="shared" si="26"/>
        <v>3.8571776469074686</v>
      </c>
      <c r="AA226" s="2">
        <f t="shared" si="24"/>
        <v>92.481310624886817</v>
      </c>
      <c r="AB226" s="3">
        <f t="shared" si="25"/>
        <v>92.350672875159688</v>
      </c>
    </row>
    <row r="227" spans="25:28" s="6" customFormat="1" ht="17.399999999999999" x14ac:dyDescent="0.3">
      <c r="Y227" s="2">
        <v>222</v>
      </c>
      <c r="Z227" s="2">
        <f t="shared" si="26"/>
        <v>3.8746309394274117</v>
      </c>
      <c r="AA227" s="2">
        <f t="shared" si="24"/>
        <v>92.052481558240103</v>
      </c>
      <c r="AB227" s="3">
        <f t="shared" si="25"/>
        <v>91.919104562101964</v>
      </c>
    </row>
    <row r="228" spans="25:28" s="6" customFormat="1" ht="17.399999999999999" x14ac:dyDescent="0.3">
      <c r="Y228" s="2">
        <v>223</v>
      </c>
      <c r="Z228" s="2">
        <f t="shared" si="26"/>
        <v>3.8920842319473548</v>
      </c>
      <c r="AA228" s="2">
        <f t="shared" si="24"/>
        <v>91.612908728239773</v>
      </c>
      <c r="AB228" s="3">
        <f t="shared" si="25"/>
        <v>91.476826567537245</v>
      </c>
    </row>
    <row r="229" spans="25:28" s="6" customFormat="1" ht="17.399999999999999" x14ac:dyDescent="0.3">
      <c r="Y229" s="2">
        <v>224</v>
      </c>
      <c r="Z229" s="2">
        <f t="shared" si="26"/>
        <v>3.9095375244672983</v>
      </c>
      <c r="AA229" s="2">
        <f t="shared" si="24"/>
        <v>91.16258786507592</v>
      </c>
      <c r="AB229" s="3">
        <f t="shared" si="25"/>
        <v>91.023835651509145</v>
      </c>
    </row>
    <row r="230" spans="25:28" s="6" customFormat="1" ht="17.399999999999999" x14ac:dyDescent="0.3">
      <c r="Y230" s="2">
        <v>225</v>
      </c>
      <c r="Z230" s="2">
        <f t="shared" si="26"/>
        <v>3.9269908169872414</v>
      </c>
      <c r="AA230" s="2">
        <f t="shared" si="24"/>
        <v>90.701516882205951</v>
      </c>
      <c r="AB230" s="3">
        <f t="shared" si="25"/>
        <v>90.560130764896144</v>
      </c>
    </row>
    <row r="231" spans="25:28" s="6" customFormat="1" ht="17.399999999999999" x14ac:dyDescent="0.3">
      <c r="Y231" s="2">
        <v>226</v>
      </c>
      <c r="Z231" s="2">
        <f t="shared" si="26"/>
        <v>3.9444441095071845</v>
      </c>
      <c r="AA231" s="2">
        <f t="shared" si="24"/>
        <v>90.229696037252111</v>
      </c>
      <c r="AB231" s="3">
        <f t="shared" si="25"/>
        <v>90.085713209581897</v>
      </c>
    </row>
    <row r="232" spans="25:28" s="6" customFormat="1" ht="17.399999999999999" x14ac:dyDescent="0.3">
      <c r="Y232" s="2">
        <v>227</v>
      </c>
      <c r="Z232" s="2">
        <f t="shared" si="26"/>
        <v>3.9618974020271276</v>
      </c>
      <c r="AA232" s="2">
        <f t="shared" si="24"/>
        <v>89.74712809597051</v>
      </c>
      <c r="AB232" s="3">
        <f t="shared" si="25"/>
        <v>89.600586801637633</v>
      </c>
    </row>
    <row r="233" spans="25:28" s="6" customFormat="1" ht="17.399999999999999" x14ac:dyDescent="0.3">
      <c r="Y233" s="2">
        <v>228</v>
      </c>
      <c r="Z233" s="2">
        <f t="shared" si="26"/>
        <v>3.9793506945470711</v>
      </c>
      <c r="AA233" s="2">
        <f t="shared" si="24"/>
        <v>89.253818499108974</v>
      </c>
      <c r="AB233" s="3">
        <f t="shared" si="25"/>
        <v>89.104758037334236</v>
      </c>
    </row>
    <row r="234" spans="25:28" s="6" customFormat="1" ht="17.399999999999999" x14ac:dyDescent="0.3">
      <c r="Y234" s="2">
        <v>229</v>
      </c>
      <c r="Z234" s="2">
        <f t="shared" si="26"/>
        <v>3.9968039870670142</v>
      </c>
      <c r="AA234" s="2">
        <f t="shared" si="24"/>
        <v>88.749775531955009</v>
      </c>
      <c r="AB234" s="3">
        <f t="shared" si="25"/>
        <v>88.598236261784137</v>
      </c>
    </row>
    <row r="235" spans="25:28" s="6" customFormat="1" ht="17.399999999999999" x14ac:dyDescent="0.3">
      <c r="Y235" s="2">
        <v>230</v>
      </c>
      <c r="Z235" s="2">
        <f t="shared" si="26"/>
        <v>4.0142572795869578</v>
      </c>
      <c r="AA235" s="2">
        <f t="shared" si="24"/>
        <v>88.235010496354164</v>
      </c>
      <c r="AB235" s="3">
        <f t="shared" si="25"/>
        <v>88.081033839995257</v>
      </c>
    </row>
    <row r="236" spans="25:28" s="6" customFormat="1" ht="17.399999999999999" x14ac:dyDescent="0.3">
      <c r="Y236" s="2">
        <v>231</v>
      </c>
      <c r="Z236" s="2">
        <f t="shared" si="26"/>
        <v>4.0317105721069018</v>
      </c>
      <c r="AA236" s="2">
        <f t="shared" si="24"/>
        <v>87.709537884964334</v>
      </c>
      <c r="AB236" s="3">
        <f t="shared" si="25"/>
        <v>87.553166330102428</v>
      </c>
    </row>
    <row r="237" spans="25:28" s="6" customFormat="1" ht="17.399999999999999" x14ac:dyDescent="0.3">
      <c r="Y237" s="2">
        <v>232</v>
      </c>
      <c r="Z237" s="2">
        <f t="shared" si="26"/>
        <v>4.0491638646268449</v>
      </c>
      <c r="AA237" s="2">
        <f t="shared" si="24"/>
        <v>87.173375557490616</v>
      </c>
      <c r="AB237" s="3">
        <f t="shared" si="25"/>
        <v>87.014652658521356</v>
      </c>
    </row>
    <row r="238" spans="25:28" s="6" customFormat="1" ht="17.399999999999999" x14ac:dyDescent="0.3">
      <c r="Y238" s="2">
        <v>233</v>
      </c>
      <c r="Z238" s="2">
        <f t="shared" si="26"/>
        <v>4.066617157146788</v>
      </c>
      <c r="AA238" s="2">
        <f t="shared" si="24"/>
        <v>86.626544918626905</v>
      </c>
      <c r="AB238" s="3">
        <f t="shared" si="25"/>
        <v>86.465515296753807</v>
      </c>
    </row>
    <row r="239" spans="25:28" s="6" customFormat="1" ht="17.399999999999999" x14ac:dyDescent="0.3">
      <c r="Y239" s="2">
        <v>234</v>
      </c>
      <c r="Z239" s="2">
        <f t="shared" si="26"/>
        <v>4.0840704496667311</v>
      </c>
      <c r="AA239" s="2">
        <f t="shared" si="24"/>
        <v>86.0690710974132</v>
      </c>
      <c r="AB239" s="3">
        <f t="shared" si="25"/>
        <v>85.905780439553027</v>
      </c>
    </row>
    <row r="240" spans="25:28" s="6" customFormat="1" ht="17.399999999999999" x14ac:dyDescent="0.3">
      <c r="Y240" s="2">
        <v>235</v>
      </c>
      <c r="Z240" s="2">
        <f t="shared" si="26"/>
        <v>4.1015237421866741</v>
      </c>
      <c r="AA240" s="2">
        <f t="shared" si="24"/>
        <v>85.500983127697197</v>
      </c>
      <c r="AB240" s="3">
        <f t="shared" si="25"/>
        <v>85.335478184140385</v>
      </c>
    </row>
    <row r="241" spans="25:28" s="6" customFormat="1" ht="17.399999999999999" x14ac:dyDescent="0.3">
      <c r="Y241" s="2">
        <v>236</v>
      </c>
      <c r="Z241" s="2">
        <f t="shared" si="26"/>
        <v>4.1189770347066172</v>
      </c>
      <c r="AA241" s="2">
        <f t="shared" si="24"/>
        <v>84.922314129370747</v>
      </c>
      <c r="AB241" s="3">
        <f t="shared" si="25"/>
        <v>84.754642710146157</v>
      </c>
    </row>
    <row r="242" spans="25:28" s="6" customFormat="1" ht="17.399999999999999" x14ac:dyDescent="0.3">
      <c r="Y242" s="2">
        <v>237</v>
      </c>
      <c r="Z242" s="2">
        <f t="shared" si="26"/>
        <v>4.1364303272265612</v>
      </c>
      <c r="AA242" s="2">
        <f t="shared" si="24"/>
        <v>84.333101490033897</v>
      </c>
      <c r="AB242" s="3">
        <f t="shared" si="25"/>
        <v>84.163312459929074</v>
      </c>
    </row>
    <row r="243" spans="25:28" s="6" customFormat="1" ht="17.399999999999999" x14ac:dyDescent="0.3">
      <c r="Y243" s="2">
        <v>238</v>
      </c>
      <c r="Z243" s="2">
        <f t="shared" si="26"/>
        <v>4.1538836197465043</v>
      </c>
      <c r="AA243" s="2">
        <f t="shared" si="24"/>
        <v>83.733387046721361</v>
      </c>
      <c r="AB243" s="3">
        <f t="shared" si="25"/>
        <v>83.561530318911849</v>
      </c>
    </row>
    <row r="244" spans="25:28" s="6" customFormat="1" ht="17.399999999999999" x14ac:dyDescent="0.3">
      <c r="Y244" s="2">
        <v>239</v>
      </c>
      <c r="Z244" s="2">
        <f t="shared" si="26"/>
        <v>4.1713369122664474</v>
      </c>
      <c r="AA244" s="2">
        <f t="shared" si="24"/>
        <v>83.123217267307865</v>
      </c>
      <c r="AB244" s="3">
        <f t="shared" si="25"/>
        <v>82.949343795552991</v>
      </c>
    </row>
    <row r="245" spans="25:28" s="6" customFormat="1" ht="17.399999999999999" x14ac:dyDescent="0.3">
      <c r="Y245" s="2">
        <v>240</v>
      </c>
      <c r="Z245" s="2">
        <f t="shared" si="26"/>
        <v>4.1887902047863905</v>
      </c>
      <c r="AA245" s="2">
        <f t="shared" si="24"/>
        <v>82.502643431193249</v>
      </c>
      <c r="AB245" s="3">
        <f t="shared" si="25"/>
        <v>82.32680520055851</v>
      </c>
    </row>
    <row r="246" spans="25:28" s="6" customFormat="1" ht="17.399999999999999" x14ac:dyDescent="0.3">
      <c r="Y246" s="2">
        <v>241</v>
      </c>
      <c r="Z246" s="2">
        <f t="shared" si="26"/>
        <v>4.2062434973063345</v>
      </c>
      <c r="AA246" s="2">
        <f t="shared" si="24"/>
        <v>81.871721808852385</v>
      </c>
      <c r="AB246" s="3">
        <f t="shared" si="25"/>
        <v>81.693971824921746</v>
      </c>
    </row>
    <row r="247" spans="25:28" s="6" customFormat="1" ht="17.399999999999999" x14ac:dyDescent="0.3">
      <c r="Y247" s="2">
        <v>242</v>
      </c>
      <c r="Z247" s="2">
        <f t="shared" si="26"/>
        <v>4.2236967898262776</v>
      </c>
      <c r="AA247" s="2">
        <f t="shared" si="24"/>
        <v>81.230513839818144</v>
      </c>
      <c r="AB247" s="3">
        <f t="shared" si="25"/>
        <v>81.05090611636497</v>
      </c>
    </row>
    <row r="248" spans="25:28" s="6" customFormat="1" ht="17.399999999999999" x14ac:dyDescent="0.3">
      <c r="Y248" s="2">
        <v>243</v>
      </c>
      <c r="Z248" s="2">
        <f t="shared" si="26"/>
        <v>4.2411500823462207</v>
      </c>
      <c r="AA248" s="2">
        <f t="shared" si="24"/>
        <v>80.579086308654425</v>
      </c>
      <c r="AB248" s="3">
        <f t="shared" si="25"/>
        <v>80.397675853741532</v>
      </c>
    </row>
    <row r="249" spans="25:28" s="6" customFormat="1" ht="17.399999999999999" x14ac:dyDescent="0.3">
      <c r="Y249" s="2">
        <v>244</v>
      </c>
      <c r="Z249" s="2">
        <f t="shared" si="26"/>
        <v>4.2586033748661638</v>
      </c>
      <c r="AA249" s="2">
        <f t="shared" si="24"/>
        <v>79.917511518460813</v>
      </c>
      <c r="AB249" s="3">
        <f t="shared" si="25"/>
        <v>79.734354318947311</v>
      </c>
    </row>
    <row r="250" spans="25:28" s="6" customFormat="1" ht="17.399999999999999" x14ac:dyDescent="0.3">
      <c r="Y250" s="2">
        <v>245</v>
      </c>
      <c r="Z250" s="2">
        <f t="shared" si="26"/>
        <v>4.2760566673861069</v>
      </c>
      <c r="AA250" s="2">
        <f t="shared" si="24"/>
        <v>79.245867461440469</v>
      </c>
      <c r="AB250" s="3">
        <f t="shared" si="25"/>
        <v>79.061020465875927</v>
      </c>
    </row>
    <row r="251" spans="25:28" s="6" customFormat="1" ht="17.399999999999999" x14ac:dyDescent="0.3">
      <c r="Y251" s="2">
        <v>246</v>
      </c>
      <c r="Z251" s="2">
        <f t="shared" si="26"/>
        <v>4.2935099599060509</v>
      </c>
      <c r="AA251" s="2">
        <f t="shared" si="24"/>
        <v>78.564237986053172</v>
      </c>
      <c r="AB251" s="3">
        <f t="shared" si="25"/>
        <v>78.377759085945215</v>
      </c>
    </row>
    <row r="252" spans="25:28" s="6" customFormat="1" ht="17.399999999999999" x14ac:dyDescent="0.3">
      <c r="Y252" s="2">
        <v>247</v>
      </c>
      <c r="Z252" s="2">
        <f t="shared" si="26"/>
        <v>4.310963252425994</v>
      </c>
      <c r="AA252" s="2">
        <f t="shared" si="24"/>
        <v>77.87271296026509</v>
      </c>
      <c r="AB252" s="3">
        <f t="shared" si="25"/>
        <v>77.684660969712041</v>
      </c>
    </row>
    <row r="253" spans="25:28" s="6" customFormat="1" ht="17.399999999999999" x14ac:dyDescent="0.3">
      <c r="Y253" s="2">
        <v>248</v>
      </c>
      <c r="Z253" s="2">
        <f t="shared" si="26"/>
        <v>4.3284165449459371</v>
      </c>
      <c r="AA253" s="2">
        <f t="shared" si="24"/>
        <v>77.171388430402047</v>
      </c>
      <c r="AB253" s="3">
        <f t="shared" si="25"/>
        <v>76.981823064087564</v>
      </c>
    </row>
    <row r="254" spans="25:28" s="6" customFormat="1" ht="17.399999999999999" x14ac:dyDescent="0.3">
      <c r="Y254" s="2">
        <v>249</v>
      </c>
      <c r="Z254" s="2">
        <f t="shared" si="26"/>
        <v>4.3458698374658802</v>
      </c>
      <c r="AA254" s="2">
        <f t="shared" si="24"/>
        <v>76.460366775107758</v>
      </c>
      <c r="AB254" s="3">
        <f t="shared" si="25"/>
        <v>76.269348624659685</v>
      </c>
    </row>
    <row r="255" spans="25:28" s="6" customFormat="1" ht="17.399999999999999" x14ac:dyDescent="0.3">
      <c r="Y255" s="2">
        <v>250</v>
      </c>
      <c r="Z255" s="2">
        <f t="shared" si="26"/>
        <v>4.3633231299858233</v>
      </c>
      <c r="AA255" s="2">
        <f t="shared" si="24"/>
        <v>75.73975685390397</v>
      </c>
      <c r="AB255" s="3">
        <f t="shared" si="25"/>
        <v>75.54734736262634</v>
      </c>
    </row>
    <row r="256" spans="25:28" s="6" customFormat="1" ht="17.399999999999999" x14ac:dyDescent="0.3">
      <c r="Y256" s="2">
        <v>251</v>
      </c>
      <c r="Z256" s="2">
        <f t="shared" si="26"/>
        <v>4.3807764225057673</v>
      </c>
      <c r="AA256" s="2">
        <f t="shared" si="24"/>
        <v>75.009674149851165</v>
      </c>
      <c r="AB256" s="3">
        <f t="shared" si="25"/>
        <v>74.815935585843263</v>
      </c>
    </row>
    <row r="257" spans="25:28" s="6" customFormat="1" ht="17.399999999999999" x14ac:dyDescent="0.3">
      <c r="Y257" s="2">
        <v>252</v>
      </c>
      <c r="Z257" s="2">
        <f t="shared" si="26"/>
        <v>4.3982297150257104</v>
      </c>
      <c r="AA257" s="2">
        <f t="shared" si="24"/>
        <v>74.270240905807015</v>
      </c>
      <c r="AB257" s="3">
        <f t="shared" si="25"/>
        <v>74.075236333490494</v>
      </c>
    </row>
    <row r="258" spans="25:28" s="6" customFormat="1" ht="17.399999999999999" x14ac:dyDescent="0.3">
      <c r="Y258" s="2">
        <v>253</v>
      </c>
      <c r="Z258" s="2">
        <f t="shared" si="26"/>
        <v>4.4156830075456535</v>
      </c>
      <c r="AA258" s="2">
        <f t="shared" si="24"/>
        <v>73.52158625378496</v>
      </c>
      <c r="AB258" s="3">
        <f t="shared" si="25"/>
        <v>73.325379503865179</v>
      </c>
    </row>
    <row r="259" spans="25:28" s="6" customFormat="1" ht="17.399999999999999" x14ac:dyDescent="0.3">
      <c r="Y259" s="2">
        <v>254</v>
      </c>
      <c r="Z259" s="2">
        <f t="shared" si="26"/>
        <v>4.4331363000655974</v>
      </c>
      <c r="AA259" s="2">
        <f t="shared" si="24"/>
        <v>72.763846336919855</v>
      </c>
      <c r="AB259" s="3">
        <f t="shared" si="25"/>
        <v>72.566501974814884</v>
      </c>
    </row>
    <row r="260" spans="25:28" s="6" customFormat="1" ht="17.399999999999999" x14ac:dyDescent="0.3">
      <c r="Y260" s="2">
        <v>255</v>
      </c>
      <c r="Z260" s="2">
        <f t="shared" si="26"/>
        <v>4.4505895925855405</v>
      </c>
      <c r="AA260" s="2">
        <f t="shared" si="24"/>
        <v>71.997164423556455</v>
      </c>
      <c r="AB260" s="3">
        <f t="shared" si="25"/>
        <v>71.798747716332613</v>
      </c>
    </row>
    <row r="261" spans="25:28" s="6" customFormat="1" ht="17.399999999999999" x14ac:dyDescent="0.3">
      <c r="Y261" s="2">
        <v>256</v>
      </c>
      <c r="Z261" s="2">
        <f t="shared" si="26"/>
        <v>4.4680428851054836</v>
      </c>
      <c r="AA261" s="2">
        <f t="shared" ref="AA261:AA324" si="27">$C$6*(SQRT((1+(1/$C$9))^2-($C$10/$C$9)^2)-COS(Z261)-(1/$C$9)*SQRT(1-($C$9*SIN(Z261)-$C$10)^2))</f>
        <v>71.221691012985659</v>
      </c>
      <c r="AB261" s="3">
        <f t="shared" ref="AB261:AB324" si="28">$C$6*((1-COS(Z261))+(1/$C$9)*(1-SQRT(1-$C$9^2*SIN(Z261)^2)))</f>
        <v>71.022267894844916</v>
      </c>
    </row>
    <row r="262" spans="25:28" s="6" customFormat="1" ht="17.399999999999999" x14ac:dyDescent="0.3">
      <c r="Y262" s="2">
        <v>257</v>
      </c>
      <c r="Z262" s="2">
        <f t="shared" ref="Z262:Z325" si="29">Y262*PI()/180</f>
        <v>4.4854961776254267</v>
      </c>
      <c r="AA262" s="2">
        <f t="shared" si="27"/>
        <v>70.437583932367247</v>
      </c>
      <c r="AB262" s="3">
        <f t="shared" si="28"/>
        <v>70.237220968738129</v>
      </c>
    </row>
    <row r="263" spans="25:28" s="6" customFormat="1" ht="17.399999999999999" x14ac:dyDescent="0.3">
      <c r="Y263" s="2">
        <v>258</v>
      </c>
      <c r="Z263" s="2">
        <f t="shared" si="29"/>
        <v>4.5029494701453698</v>
      </c>
      <c r="AA263" s="2">
        <f t="shared" si="27"/>
        <v>69.645008424392088</v>
      </c>
      <c r="AB263" s="3">
        <f t="shared" si="28"/>
        <v>69.44377277468142</v>
      </c>
    </row>
    <row r="264" spans="25:28" s="6" customFormat="1" ht="17.399999999999999" x14ac:dyDescent="0.3">
      <c r="Y264" s="2">
        <v>259</v>
      </c>
      <c r="Z264" s="2">
        <f t="shared" si="29"/>
        <v>4.5204027626653129</v>
      </c>
      <c r="AA264" s="2">
        <f t="shared" si="27"/>
        <v>68.844137225254286</v>
      </c>
      <c r="AB264" s="3">
        <f t="shared" si="28"/>
        <v>68.642096604323157</v>
      </c>
    </row>
    <row r="265" spans="25:28" s="6" customFormat="1" ht="17.399999999999999" x14ac:dyDescent="0.3">
      <c r="Y265" s="2">
        <v>260</v>
      </c>
      <c r="Z265" s="2">
        <f t="shared" si="29"/>
        <v>4.5378560551852569</v>
      </c>
      <c r="AA265" s="2">
        <f t="shared" si="27"/>
        <v>68.035150632523383</v>
      </c>
      <c r="AB265" s="3">
        <f t="shared" si="28"/>
        <v>67.832373270956595</v>
      </c>
    </row>
    <row r="266" spans="25:28" s="6" customFormat="1" ht="17.399999999999999" x14ac:dyDescent="0.3">
      <c r="Y266" s="2">
        <v>261</v>
      </c>
      <c r="Z266" s="2">
        <f t="shared" si="29"/>
        <v>4.5553093477052</v>
      </c>
      <c r="AA266" s="2">
        <f t="shared" si="27"/>
        <v>67.218236562529142</v>
      </c>
      <c r="AB266" s="3">
        <f t="shared" si="28"/>
        <v>67.014791165772181</v>
      </c>
    </row>
    <row r="267" spans="25:28" s="6" customFormat="1" ht="17.399999999999999" x14ac:dyDescent="0.3">
      <c r="Y267" s="2">
        <v>262</v>
      </c>
      <c r="Z267" s="2">
        <f t="shared" si="29"/>
        <v>4.572762640225144</v>
      </c>
      <c r="AA267" s="2">
        <f t="shared" si="27"/>
        <v>66.39359059689393</v>
      </c>
      <c r="AB267" s="3">
        <f t="shared" si="28"/>
        <v>66.189546303337622</v>
      </c>
    </row>
    <row r="268" spans="25:28" s="6" customFormat="1" ht="17.399999999999999" x14ac:dyDescent="0.3">
      <c r="Y268" s="2">
        <v>263</v>
      </c>
      <c r="Z268" s="2">
        <f t="shared" si="29"/>
        <v>4.5902159327450871</v>
      </c>
      <c r="AA268" s="2">
        <f t="shared" si="27"/>
        <v>65.561416017876567</v>
      </c>
      <c r="AB268" s="3">
        <f t="shared" si="28"/>
        <v>65.35684235597347</v>
      </c>
    </row>
    <row r="269" spans="25:28" s="6" customFormat="1" ht="17.399999999999999" x14ac:dyDescent="0.3">
      <c r="Y269" s="2">
        <v>264</v>
      </c>
      <c r="Z269" s="2">
        <f t="shared" si="29"/>
        <v>4.6076692252650302</v>
      </c>
      <c r="AA269" s="2">
        <f t="shared" si="27"/>
        <v>64.721923832216106</v>
      </c>
      <c r="AB269" s="3">
        <f t="shared" si="28"/>
        <v>64.516890676718006</v>
      </c>
    </row>
    <row r="270" spans="25:28" s="6" customFormat="1" ht="17.399999999999999" x14ac:dyDescent="0.3">
      <c r="Y270" s="2">
        <v>265</v>
      </c>
      <c r="Z270" s="2">
        <f t="shared" si="29"/>
        <v>4.6251225177849733</v>
      </c>
      <c r="AA270" s="2">
        <f t="shared" si="27"/>
        <v>63.875332783197372</v>
      </c>
      <c r="AB270" s="3">
        <f t="shared" si="28"/>
        <v>63.669910310607079</v>
      </c>
    </row>
    <row r="271" spans="25:28" s="6" customFormat="1" ht="17.399999999999999" x14ac:dyDescent="0.3">
      <c r="Y271" s="2">
        <v>266</v>
      </c>
      <c r="Z271" s="2">
        <f t="shared" si="29"/>
        <v>4.6425758103049164</v>
      </c>
      <c r="AA271" s="2">
        <f t="shared" si="27"/>
        <v>63.021869350689528</v>
      </c>
      <c r="AB271" s="3">
        <f t="shared" si="28"/>
        <v>62.816127994023482</v>
      </c>
    </row>
    <row r="272" spans="25:28" s="6" customFormat="1" ht="17.399999999999999" x14ac:dyDescent="0.3">
      <c r="Y272" s="2">
        <v>267</v>
      </c>
      <c r="Z272" s="2">
        <f t="shared" si="29"/>
        <v>4.6600291028248595</v>
      </c>
      <c r="AA272" s="2">
        <f t="shared" si="27"/>
        <v>62.161767738942423</v>
      </c>
      <c r="AB272" s="3">
        <f t="shared" si="28"/>
        <v>61.955778141904936</v>
      </c>
    </row>
    <row r="273" spans="25:28" s="6" customFormat="1" ht="17.399999999999999" x14ac:dyDescent="0.3">
      <c r="Y273" s="2">
        <v>268</v>
      </c>
      <c r="Z273" s="2">
        <f t="shared" si="29"/>
        <v>4.6774823953448026</v>
      </c>
      <c r="AA273" s="2">
        <f t="shared" si="27"/>
        <v>61.295269851961031</v>
      </c>
      <c r="AB273" s="3">
        <f t="shared" si="28"/>
        <v>61.089102822632874</v>
      </c>
    </row>
    <row r="274" spans="25:28" s="6" customFormat="1" ht="17.399999999999999" x14ac:dyDescent="0.3">
      <c r="Y274" s="2">
        <v>269</v>
      </c>
      <c r="Z274" s="2">
        <f t="shared" si="29"/>
        <v>4.6949356878647466</v>
      </c>
      <c r="AA274" s="2">
        <f t="shared" si="27"/>
        <v>60.422625256312799</v>
      </c>
      <c r="AB274" s="3">
        <f t="shared" si="28"/>
        <v>60.216351720459606</v>
      </c>
    </row>
    <row r="275" spans="25:28" s="6" customFormat="1" ht="17.399999999999999" x14ac:dyDescent="0.3">
      <c r="Y275" s="2">
        <v>270</v>
      </c>
      <c r="Z275" s="2">
        <f t="shared" si="29"/>
        <v>4.7123889803846897</v>
      </c>
      <c r="AA275" s="2">
        <f t="shared" si="27"/>
        <v>59.544091131260139</v>
      </c>
      <c r="AB275" s="3">
        <f t="shared" si="28"/>
        <v>59.337782085368055</v>
      </c>
    </row>
    <row r="276" spans="25:28" s="6" customFormat="1" ht="17.399999999999999" x14ac:dyDescent="0.3">
      <c r="Y276" s="2">
        <v>271</v>
      </c>
      <c r="Z276" s="2">
        <f t="shared" si="29"/>
        <v>4.7298422729046328</v>
      </c>
      <c r="AA276" s="2">
        <f t="shared" si="27"/>
        <v>58.659932206147197</v>
      </c>
      <c r="AB276" s="3">
        <f t="shared" si="28"/>
        <v>58.45365867029399</v>
      </c>
    </row>
    <row r="277" spans="25:28" s="6" customFormat="1" ht="17.399999999999999" x14ac:dyDescent="0.3">
      <c r="Y277" s="2">
        <v>272</v>
      </c>
      <c r="Z277" s="2">
        <f t="shared" si="29"/>
        <v>4.7472955654245768</v>
      </c>
      <c r="AA277" s="2">
        <f t="shared" si="27"/>
        <v>57.770420685008396</v>
      </c>
      <c r="AB277" s="3">
        <f t="shared" si="28"/>
        <v>57.564253655680233</v>
      </c>
    </row>
    <row r="278" spans="25:28" s="6" customFormat="1" ht="17.399999999999999" x14ac:dyDescent="0.3">
      <c r="Y278" s="2">
        <v>273</v>
      </c>
      <c r="Z278" s="2">
        <f t="shared" si="29"/>
        <v>4.7647488579445199</v>
      </c>
      <c r="AA278" s="2">
        <f t="shared" si="27"/>
        <v>56.875836158405086</v>
      </c>
      <c r="AB278" s="3">
        <f t="shared" si="28"/>
        <v>56.669846561367571</v>
      </c>
    </row>
    <row r="279" spans="25:28" s="6" customFormat="1" ht="17.399999999999999" x14ac:dyDescent="0.3">
      <c r="Y279" s="2">
        <v>274</v>
      </c>
      <c r="Z279" s="2">
        <f t="shared" si="29"/>
        <v>4.782202150464463</v>
      </c>
      <c r="AA279" s="2">
        <f t="shared" si="27"/>
        <v>55.976465502532861</v>
      </c>
      <c r="AB279" s="3">
        <f t="shared" si="28"/>
        <v>55.770724145866829</v>
      </c>
    </row>
    <row r="280" spans="25:28" s="6" customFormat="1" ht="17.399999999999999" x14ac:dyDescent="0.3">
      <c r="Y280" s="2">
        <v>275</v>
      </c>
      <c r="Z280" s="2">
        <f t="shared" si="29"/>
        <v>4.7996554429844061</v>
      </c>
      <c r="AA280" s="2">
        <f t="shared" si="27"/>
        <v>55.072602765683925</v>
      </c>
      <c r="AB280" s="3">
        <f t="shared" si="28"/>
        <v>54.867180293093618</v>
      </c>
    </row>
    <row r="281" spans="25:28" s="6" customFormat="1" ht="17.399999999999999" x14ac:dyDescent="0.3">
      <c r="Y281" s="2">
        <v>276</v>
      </c>
      <c r="Z281" s="2">
        <f t="shared" si="29"/>
        <v>4.8171087355043491</v>
      </c>
      <c r="AA281" s="2">
        <f t="shared" si="27"/>
        <v>54.164549042183118</v>
      </c>
      <c r="AB281" s="3">
        <f t="shared" si="28"/>
        <v>53.95951588668504</v>
      </c>
    </row>
    <row r="282" spans="25:28" s="6" customFormat="1" ht="17.399999999999999" x14ac:dyDescent="0.3">
      <c r="Y282" s="2">
        <v>277</v>
      </c>
      <c r="Z282" s="2">
        <f t="shared" si="29"/>
        <v>4.8345620280242931</v>
      </c>
      <c r="AA282" s="2">
        <f t="shared" si="27"/>
        <v>53.252612333956677</v>
      </c>
      <c r="AB282" s="3">
        <f t="shared" si="28"/>
        <v>53.048038672053572</v>
      </c>
    </row>
    <row r="283" spans="25:28" s="6" customFormat="1" ht="17.399999999999999" x14ac:dyDescent="0.3">
      <c r="Y283" s="2">
        <v>278</v>
      </c>
      <c r="Z283" s="2">
        <f t="shared" si="29"/>
        <v>4.8520153205442362</v>
      </c>
      <c r="AA283" s="2">
        <f t="shared" si="27"/>
        <v>52.337107399927341</v>
      </c>
      <c r="AB283" s="3">
        <f t="shared" si="28"/>
        <v>52.13306310637104</v>
      </c>
    </row>
    <row r="284" spans="25:28" s="6" customFormat="1" ht="17.399999999999999" x14ac:dyDescent="0.3">
      <c r="Y284" s="2">
        <v>279</v>
      </c>
      <c r="Z284" s="2">
        <f t="shared" si="29"/>
        <v>4.8694686130641793</v>
      </c>
      <c r="AA284" s="2">
        <f t="shared" si="27"/>
        <v>51.41835559346584</v>
      </c>
      <c r="AB284" s="3">
        <f t="shared" si="28"/>
        <v>51.214910196708864</v>
      </c>
    </row>
    <row r="285" spans="25:28" s="6" customFormat="1" ht="17.399999999999999" x14ac:dyDescent="0.3">
      <c r="Y285" s="2">
        <v>280</v>
      </c>
      <c r="Z285" s="2">
        <f t="shared" si="29"/>
        <v>4.8869219055841224</v>
      </c>
      <c r="AA285" s="2">
        <f t="shared" si="27"/>
        <v>50.496684688163448</v>
      </c>
      <c r="AB285" s="3">
        <f t="shared" si="28"/>
        <v>50.293907326596646</v>
      </c>
    </row>
    <row r="286" spans="25:28" s="6" customFormat="1" ht="17.399999999999999" x14ac:dyDescent="0.3">
      <c r="Y286" s="2">
        <v>281</v>
      </c>
      <c r="Z286" s="2">
        <f t="shared" si="29"/>
        <v>4.9043751981040655</v>
      </c>
      <c r="AA286" s="2">
        <f t="shared" si="27"/>
        <v>49.572428692223255</v>
      </c>
      <c r="AB286" s="3">
        <f t="shared" si="28"/>
        <v>49.370388071292126</v>
      </c>
    </row>
    <row r="287" spans="25:28" s="6" customFormat="1" ht="17.399999999999999" x14ac:dyDescent="0.3">
      <c r="Y287" s="2">
        <v>282</v>
      </c>
      <c r="Z287" s="2">
        <f t="shared" si="29"/>
        <v>4.9218284906240086</v>
      </c>
      <c r="AA287" s="2">
        <f t="shared" si="27"/>
        <v>48.645927651798409</v>
      </c>
      <c r="AB287" s="3">
        <f t="shared" si="28"/>
        <v>48.444692002087741</v>
      </c>
    </row>
    <row r="288" spans="25:28" s="6" customFormat="1" ht="17.399999999999999" x14ac:dyDescent="0.3">
      <c r="Y288" s="2">
        <v>283</v>
      </c>
      <c r="Z288" s="2">
        <f t="shared" si="29"/>
        <v>4.9392817831439526</v>
      </c>
      <c r="AA288" s="2">
        <f t="shared" si="27"/>
        <v>47.717527443636875</v>
      </c>
      <c r="AB288" s="3">
        <f t="shared" si="28"/>
        <v>47.517164480007764</v>
      </c>
    </row>
    <row r="289" spans="25:28" s="6" customFormat="1" ht="17.399999999999999" x14ac:dyDescent="0.3">
      <c r="Y289" s="2">
        <v>284</v>
      </c>
      <c r="Z289" s="2">
        <f t="shared" si="29"/>
        <v>4.9567350756638957</v>
      </c>
      <c r="AA289" s="2">
        <f t="shared" si="27"/>
        <v>46.787579557419235</v>
      </c>
      <c r="AB289" s="3">
        <f t="shared" si="28"/>
        <v>46.588156439278485</v>
      </c>
    </row>
    <row r="290" spans="25:28" s="6" customFormat="1" ht="17.399999999999999" x14ac:dyDescent="0.3">
      <c r="Y290" s="2">
        <v>285</v>
      </c>
      <c r="Z290" s="2">
        <f t="shared" si="29"/>
        <v>4.9741883681838397</v>
      </c>
      <c r="AA290" s="2">
        <f t="shared" si="27"/>
        <v>45.856440868201837</v>
      </c>
      <c r="AB290" s="3">
        <f t="shared" si="28"/>
        <v>45.658024160977995</v>
      </c>
    </row>
    <row r="291" spans="25:28" s="6" customFormat="1" ht="17.399999999999999" x14ac:dyDescent="0.3">
      <c r="Y291" s="2">
        <v>286</v>
      </c>
      <c r="Z291" s="2">
        <f t="shared" si="29"/>
        <v>4.9916416607037828</v>
      </c>
      <c r="AA291" s="2">
        <f t="shared" si="27"/>
        <v>44.924473399402942</v>
      </c>
      <c r="AB291" s="3">
        <f t="shared" si="28"/>
        <v>44.727129037297971</v>
      </c>
    </row>
    <row r="292" spans="25:28" s="6" customFormat="1" ht="17.399999999999999" x14ac:dyDescent="0.3">
      <c r="Y292" s="2">
        <v>287</v>
      </c>
      <c r="Z292" s="2">
        <f t="shared" si="29"/>
        <v>5.0090949532237259</v>
      </c>
      <c r="AA292" s="2">
        <f t="shared" si="27"/>
        <v>43.992044076788524</v>
      </c>
      <c r="AB292" s="3">
        <f t="shared" si="28"/>
        <v>43.79583732686875</v>
      </c>
    </row>
    <row r="293" spans="25:28" s="6" customFormat="1" ht="17.399999999999999" x14ac:dyDescent="0.3">
      <c r="Y293" s="2">
        <v>288</v>
      </c>
      <c r="Z293" s="2">
        <f t="shared" si="29"/>
        <v>5.026548245743669</v>
      </c>
      <c r="AA293" s="2">
        <f t="shared" si="27"/>
        <v>43.059524473937323</v>
      </c>
      <c r="AB293" s="3">
        <f t="shared" si="28"/>
        <v>42.864519901620803</v>
      </c>
    </row>
    <row r="294" spans="25:28" s="6" customFormat="1" ht="17.399999999999999" x14ac:dyDescent="0.3">
      <c r="Y294" s="2">
        <v>289</v>
      </c>
      <c r="Z294" s="2">
        <f t="shared" si="29"/>
        <v>5.0440015382636121</v>
      </c>
      <c r="AA294" s="2">
        <f t="shared" si="27"/>
        <v>42.127290549678335</v>
      </c>
      <c r="AB294" s="3">
        <f t="shared" si="28"/>
        <v>41.933551985670455</v>
      </c>
    </row>
    <row r="295" spans="25:28" s="6" customFormat="1" ht="17.399999999999999" x14ac:dyDescent="0.3">
      <c r="Y295" s="2">
        <v>290</v>
      </c>
      <c r="Z295" s="2">
        <f t="shared" si="29"/>
        <v>5.0614548307835552</v>
      </c>
      <c r="AA295" s="2">
        <f t="shared" si="27"/>
        <v>41.195722378011432</v>
      </c>
      <c r="AB295" s="3">
        <f t="shared" si="28"/>
        <v>41.003312886733788</v>
      </c>
    </row>
    <row r="296" spans="25:28" s="6" customFormat="1" ht="17.399999999999999" x14ac:dyDescent="0.3">
      <c r="Y296" s="2">
        <v>291</v>
      </c>
      <c r="Z296" s="2">
        <f t="shared" si="29"/>
        <v>5.0789081233034983</v>
      </c>
      <c r="AA296" s="2">
        <f t="shared" si="27"/>
        <v>40.265203871032455</v>
      </c>
      <c r="AB296" s="3">
        <f t="shared" si="28"/>
        <v>40.074185720584381</v>
      </c>
    </row>
    <row r="297" spans="25:28" s="6" customFormat="1" ht="17.399999999999999" x14ac:dyDescent="0.3">
      <c r="Y297" s="2">
        <v>292</v>
      </c>
      <c r="Z297" s="2">
        <f t="shared" si="29"/>
        <v>5.0963614158234423</v>
      </c>
      <c r="AA297" s="2">
        <f t="shared" si="27"/>
        <v>39.336122495394939</v>
      </c>
      <c r="AB297" s="3">
        <f t="shared" si="28"/>
        <v>39.146557129080456</v>
      </c>
    </row>
    <row r="298" spans="25:28" s="6" customFormat="1" ht="17.399999999999999" x14ac:dyDescent="0.3">
      <c r="Y298" s="2">
        <v>293</v>
      </c>
      <c r="Z298" s="2">
        <f t="shared" si="29"/>
        <v>5.1138147083433854</v>
      </c>
      <c r="AA298" s="2">
        <f t="shared" si="27"/>
        <v>38.408868982848432</v>
      </c>
      <c r="AB298" s="3">
        <f t="shared" si="28"/>
        <v>38.22081699229539</v>
      </c>
    </row>
    <row r="299" spans="25:28" s="6" customFormat="1" ht="17.399999999999999" x14ac:dyDescent="0.3">
      <c r="Y299" s="2">
        <v>294</v>
      </c>
      <c r="Z299" s="2">
        <f t="shared" si="29"/>
        <v>5.1312680008633293</v>
      </c>
      <c r="AA299" s="2">
        <f t="shared" si="27"/>
        <v>37.483837035397336</v>
      </c>
      <c r="AB299" s="3">
        <f t="shared" si="28"/>
        <v>37.297358135289358</v>
      </c>
    </row>
    <row r="300" spans="25:28" s="6" customFormat="1" ht="17.399999999999999" x14ac:dyDescent="0.3">
      <c r="Y300" s="2">
        <v>295</v>
      </c>
      <c r="Z300" s="2">
        <f t="shared" si="29"/>
        <v>5.1487212933832724</v>
      </c>
      <c r="AA300" s="2">
        <f t="shared" si="27"/>
        <v>36.5614230256298</v>
      </c>
      <c r="AB300" s="3">
        <f t="shared" si="28"/>
        <v>36.376576030065252</v>
      </c>
    </row>
    <row r="301" spans="25:28" s="6" customFormat="1" ht="17.399999999999999" x14ac:dyDescent="0.3">
      <c r="Y301" s="2">
        <v>296</v>
      </c>
      <c r="Z301" s="2">
        <f t="shared" si="29"/>
        <v>5.1661745859032155</v>
      </c>
      <c r="AA301" s="2">
        <f t="shared" si="27"/>
        <v>35.642025692763966</v>
      </c>
      <c r="AB301" s="3">
        <f t="shared" si="28"/>
        <v>35.458868493250456</v>
      </c>
    </row>
    <row r="302" spans="25:28" s="6" customFormat="1" ht="17.399999999999999" x14ac:dyDescent="0.3">
      <c r="Y302" s="2">
        <v>297</v>
      </c>
      <c r="Z302" s="2">
        <f t="shared" si="29"/>
        <v>5.1836278784231586</v>
      </c>
      <c r="AA302" s="2">
        <f t="shared" si="27"/>
        <v>34.726045834960203</v>
      </c>
      <c r="AB302" s="3">
        <f t="shared" si="28"/>
        <v>34.544635380047303</v>
      </c>
    </row>
    <row r="303" spans="25:28" s="6" customFormat="1" ht="17.399999999999999" x14ac:dyDescent="0.3">
      <c r="Y303" s="2">
        <v>298</v>
      </c>
      <c r="Z303" s="2">
        <f t="shared" si="29"/>
        <v>5.2010811709431017</v>
      </c>
      <c r="AA303" s="2">
        <f t="shared" si="27"/>
        <v>33.813885998443169</v>
      </c>
      <c r="AB303" s="3">
        <f t="shared" si="28"/>
        <v>33.634278274990024</v>
      </c>
    </row>
    <row r="304" spans="25:28" s="6" customFormat="1" ht="17.399999999999999" x14ac:dyDescent="0.3">
      <c r="Y304" s="2">
        <v>299</v>
      </c>
      <c r="Z304" s="2">
        <f t="shared" si="29"/>
        <v>5.2185344634630448</v>
      </c>
      <c r="AA304" s="2">
        <f t="shared" si="27"/>
        <v>32.905950163972363</v>
      </c>
      <c r="AB304" s="3">
        <f t="shared" si="28"/>
        <v>32.728200180041753</v>
      </c>
    </row>
    <row r="305" spans="25:28" s="6" customFormat="1" ht="17.399999999999999" x14ac:dyDescent="0.3">
      <c r="Y305" s="2">
        <v>300</v>
      </c>
      <c r="Z305" s="2">
        <f t="shared" si="29"/>
        <v>5.2359877559829888</v>
      </c>
      <c r="AA305" s="2">
        <f t="shared" si="27"/>
        <v>32.002643431193249</v>
      </c>
      <c r="AB305" s="3">
        <f t="shared" si="28"/>
        <v>31.826805200558482</v>
      </c>
    </row>
    <row r="306" spans="25:28" s="6" customFormat="1" ht="17.399999999999999" x14ac:dyDescent="0.3">
      <c r="Y306" s="2">
        <v>301</v>
      </c>
      <c r="Z306" s="2">
        <f t="shared" si="29"/>
        <v>5.2534410485029319</v>
      </c>
      <c r="AA306" s="2">
        <f t="shared" si="27"/>
        <v>31.104371701392363</v>
      </c>
      <c r="AB306" s="3">
        <f t="shared" si="28"/>
        <v>30.930498229637514</v>
      </c>
    </row>
    <row r="307" spans="25:28" s="6" customFormat="1" ht="17.399999999999999" x14ac:dyDescent="0.3">
      <c r="Y307" s="2">
        <v>302</v>
      </c>
      <c r="Z307" s="2">
        <f t="shared" si="29"/>
        <v>5.270894341022875</v>
      </c>
      <c r="AA307" s="2">
        <f t="shared" si="27"/>
        <v>30.211541359167686</v>
      </c>
      <c r="AB307" s="3">
        <f t="shared" si="28"/>
        <v>30.039684631358174</v>
      </c>
    </row>
    <row r="308" spans="25:28" s="6" customFormat="1" ht="17.399999999999999" x14ac:dyDescent="0.3">
      <c r="Y308" s="2">
        <v>303</v>
      </c>
      <c r="Z308" s="2">
        <f t="shared" si="29"/>
        <v>5.2883476335428181</v>
      </c>
      <c r="AA308" s="2">
        <f t="shared" si="27"/>
        <v>29.324558953516178</v>
      </c>
      <c r="AB308" s="3">
        <f t="shared" si="28"/>
        <v>29.154769923411369</v>
      </c>
    </row>
    <row r="309" spans="25:28" s="6" customFormat="1" ht="17.399999999999999" x14ac:dyDescent="0.3">
      <c r="Y309" s="2">
        <v>304</v>
      </c>
      <c r="Z309" s="2">
        <f t="shared" si="29"/>
        <v>5.3058009260627612</v>
      </c>
      <c r="AA309" s="2">
        <f t="shared" si="27"/>
        <v>28.443830878825338</v>
      </c>
      <c r="AB309" s="3">
        <f t="shared" si="28"/>
        <v>28.276159459600766</v>
      </c>
    </row>
    <row r="310" spans="25:28" s="6" customFormat="1" ht="17.399999999999999" x14ac:dyDescent="0.3">
      <c r="Y310" s="2">
        <v>305</v>
      </c>
      <c r="Z310" s="2">
        <f t="shared" si="29"/>
        <v>5.3232542185827052</v>
      </c>
      <c r="AA310" s="2">
        <f t="shared" si="27"/>
        <v>27.569763056241548</v>
      </c>
      <c r="AB310" s="3">
        <f t="shared" si="28"/>
        <v>27.40425811268473</v>
      </c>
    </row>
    <row r="311" spans="25:28" s="6" customFormat="1" ht="17.399999999999999" x14ac:dyDescent="0.3">
      <c r="Y311" s="2">
        <v>306</v>
      </c>
      <c r="Z311" s="2">
        <f t="shared" si="29"/>
        <v>5.3407075111026483</v>
      </c>
      <c r="AA311" s="2">
        <f t="shared" si="27"/>
        <v>26.702760615873419</v>
      </c>
      <c r="AB311" s="3">
        <f t="shared" si="28"/>
        <v>26.539469958013257</v>
      </c>
    </row>
    <row r="312" spans="25:28" s="6" customFormat="1" ht="17.399999999999999" x14ac:dyDescent="0.3">
      <c r="Y312" s="2">
        <v>307</v>
      </c>
      <c r="Z312" s="2">
        <f t="shared" si="29"/>
        <v>5.3581608036225914</v>
      </c>
      <c r="AA312" s="2">
        <f t="shared" si="27"/>
        <v>25.843227580270025</v>
      </c>
      <c r="AB312" s="3">
        <f t="shared" si="28"/>
        <v>25.682197958396962</v>
      </c>
    </row>
    <row r="313" spans="25:28" s="6" customFormat="1" ht="17.399999999999999" x14ac:dyDescent="0.3">
      <c r="Y313" s="2">
        <v>308</v>
      </c>
      <c r="Z313" s="2">
        <f t="shared" si="29"/>
        <v>5.3756140961425354</v>
      </c>
      <c r="AA313" s="2">
        <f t="shared" si="27"/>
        <v>24.991566549599096</v>
      </c>
      <c r="AB313" s="3">
        <f t="shared" si="28"/>
        <v>24.832843650629862</v>
      </c>
    </row>
    <row r="314" spans="25:28" s="6" customFormat="1" ht="17.399999999999999" x14ac:dyDescent="0.3">
      <c r="Y314" s="2">
        <v>309</v>
      </c>
      <c r="Z314" s="2">
        <f t="shared" si="29"/>
        <v>5.3930673886624785</v>
      </c>
      <c r="AA314" s="2">
        <f t="shared" si="27"/>
        <v>24.148178388930742</v>
      </c>
      <c r="AB314" s="3">
        <f t="shared" si="28"/>
        <v>23.991806834068836</v>
      </c>
    </row>
    <row r="315" spans="25:28" s="6" customFormat="1" ht="17.399999999999999" x14ac:dyDescent="0.3">
      <c r="Y315" s="2">
        <v>310</v>
      </c>
      <c r="Z315" s="2">
        <f t="shared" si="29"/>
        <v>5.4105206811824216</v>
      </c>
      <c r="AA315" s="2">
        <f t="shared" si="27"/>
        <v>23.313461918013683</v>
      </c>
      <c r="AB315" s="3">
        <f t="shared" si="28"/>
        <v>23.159485261654776</v>
      </c>
    </row>
    <row r="316" spans="25:28" s="6" customFormat="1" ht="17.399999999999999" x14ac:dyDescent="0.3">
      <c r="Y316" s="2">
        <v>311</v>
      </c>
      <c r="Z316" s="2">
        <f t="shared" si="29"/>
        <v>5.4279739737023647</v>
      </c>
      <c r="AA316" s="2">
        <f t="shared" si="27"/>
        <v>22.4878136039138</v>
      </c>
      <c r="AB316" s="3">
        <f t="shared" si="28"/>
        <v>22.336274333742889</v>
      </c>
    </row>
    <row r="317" spans="25:28" s="6" customFormat="1" ht="17.399999999999999" x14ac:dyDescent="0.3">
      <c r="Y317" s="2">
        <v>312</v>
      </c>
      <c r="Z317" s="2">
        <f t="shared" si="29"/>
        <v>5.4454272662223078</v>
      </c>
      <c r="AA317" s="2">
        <f t="shared" si="27"/>
        <v>21.671627256864319</v>
      </c>
      <c r="AB317" s="3">
        <f t="shared" si="28"/>
        <v>21.522566795089585</v>
      </c>
    </row>
    <row r="318" spans="25:28" s="6" customFormat="1" ht="17.399999999999999" x14ac:dyDescent="0.3">
      <c r="Y318" s="2">
        <v>313</v>
      </c>
      <c r="Z318" s="2">
        <f t="shared" si="29"/>
        <v>5.4628805587422509</v>
      </c>
      <c r="AA318" s="2">
        <f t="shared" si="27"/>
        <v>20.865293729658148</v>
      </c>
      <c r="AB318" s="3">
        <f t="shared" si="28"/>
        <v>20.718752435325278</v>
      </c>
    </row>
    <row r="319" spans="25:28" s="6" customFormat="1" ht="17.399999999999999" x14ac:dyDescent="0.3">
      <c r="Y319" s="2">
        <v>314</v>
      </c>
      <c r="Z319" s="2">
        <f t="shared" si="29"/>
        <v>5.480333851262194</v>
      </c>
      <c r="AA319" s="2">
        <f t="shared" si="27"/>
        <v>20.069200620893451</v>
      </c>
      <c r="AB319" s="3">
        <f t="shared" si="28"/>
        <v>19.925217793223176</v>
      </c>
    </row>
    <row r="320" spans="25:28" s="6" customFormat="1" ht="17.399999999999999" x14ac:dyDescent="0.3">
      <c r="Y320" s="2">
        <v>315</v>
      </c>
      <c r="Z320" s="2">
        <f t="shared" si="29"/>
        <v>5.497787143782138</v>
      </c>
      <c r="AA320" s="2">
        <f t="shared" si="27"/>
        <v>19.283731982364642</v>
      </c>
      <c r="AB320" s="3">
        <f t="shared" si="28"/>
        <v>19.142345865054846</v>
      </c>
    </row>
    <row r="321" spans="25:28" s="6" customFormat="1" ht="17.399999999999999" x14ac:dyDescent="0.3">
      <c r="Y321" s="2">
        <v>316</v>
      </c>
      <c r="Z321" s="2">
        <f t="shared" si="29"/>
        <v>5.5152404363020811</v>
      </c>
      <c r="AA321" s="2">
        <f t="shared" si="27"/>
        <v>18.509268030872157</v>
      </c>
      <c r="AB321" s="3">
        <f t="shared" si="28"/>
        <v>18.370515817305392</v>
      </c>
    </row>
    <row r="322" spans="25:28" s="6" customFormat="1" ht="17.399999999999999" x14ac:dyDescent="0.3">
      <c r="Y322" s="2">
        <v>317</v>
      </c>
      <c r="Z322" s="2">
        <f t="shared" si="29"/>
        <v>5.532693728822025</v>
      </c>
      <c r="AA322" s="2">
        <f t="shared" si="27"/>
        <v>17.746184864703551</v>
      </c>
      <c r="AB322" s="3">
        <f t="shared" si="28"/>
        <v>17.610102704001012</v>
      </c>
    </row>
    <row r="323" spans="25:28" s="6" customFormat="1" ht="17.399999999999999" x14ac:dyDescent="0.3">
      <c r="Y323" s="2">
        <v>318</v>
      </c>
      <c r="Z323" s="2">
        <f t="shared" si="29"/>
        <v>5.5501470213419681</v>
      </c>
      <c r="AA323" s="2">
        <f t="shared" si="27"/>
        <v>16.994854185023307</v>
      </c>
      <c r="AB323" s="3">
        <f t="shared" si="28"/>
        <v>16.861477188885146</v>
      </c>
    </row>
    <row r="324" spans="25:28" s="6" customFormat="1" ht="17.399999999999999" x14ac:dyDescent="0.3">
      <c r="Y324" s="2">
        <v>319</v>
      </c>
      <c r="Z324" s="2">
        <f t="shared" si="29"/>
        <v>5.5676003138619112</v>
      </c>
      <c r="AA324" s="2">
        <f t="shared" si="27"/>
        <v>16.255643022386835</v>
      </c>
      <c r="AB324" s="3">
        <f t="shared" si="28"/>
        <v>16.12500527265972</v>
      </c>
    </row>
    <row r="325" spans="25:28" s="6" customFormat="1" ht="17.399999999999999" x14ac:dyDescent="0.3">
      <c r="Y325" s="2">
        <v>320</v>
      </c>
      <c r="Z325" s="2">
        <f t="shared" si="29"/>
        <v>5.5850536063818543</v>
      </c>
      <c r="AA325" s="2">
        <f t="shared" ref="AA325:AA365" si="30">$C$6*(SQRT((1+(1/$C$9))^2-($C$10/$C$9)^2)-COS(Z325)-(1/$C$9)*SQRT(1-($C$9*SIN(Z325)-$C$10)^2))</f>
        <v>15.528913468579644</v>
      </c>
      <c r="AB325" s="3">
        <f t="shared" ref="AB325:AB365" si="31">$C$6*((1-COS(Z325))+(1/$C$9)*(1-SQRT(1-$C$9^2*SIN(Z325)^2)))</f>
        <v>15.401048025491875</v>
      </c>
    </row>
    <row r="326" spans="25:28" s="6" customFormat="1" ht="17.399999999999999" x14ac:dyDescent="0.3">
      <c r="Y326" s="2">
        <v>321</v>
      </c>
      <c r="Z326" s="2">
        <f t="shared" ref="Z326:Z365" si="32">Y326*PI()/180</f>
        <v>5.6025068989017974</v>
      </c>
      <c r="AA326" s="2">
        <f t="shared" si="30"/>
        <v>14.81502241396274</v>
      </c>
      <c r="AB326" s="3">
        <f t="shared" si="31"/>
        <v>14.6899613249686</v>
      </c>
    </row>
    <row r="327" spans="25:28" s="6" customFormat="1" ht="17.399999999999999" x14ac:dyDescent="0.3">
      <c r="Y327" s="2">
        <v>322</v>
      </c>
      <c r="Z327" s="2">
        <f t="shared" si="32"/>
        <v>5.6199601914217405</v>
      </c>
      <c r="AA327" s="2">
        <f t="shared" si="30"/>
        <v>14.114321290490873</v>
      </c>
      <c r="AB327" s="3">
        <f t="shared" si="31"/>
        <v>13.992095599665815</v>
      </c>
    </row>
    <row r="328" spans="25:28" s="6" customFormat="1" ht="17.399999999999999" x14ac:dyDescent="0.3">
      <c r="Y328" s="2">
        <v>323</v>
      </c>
      <c r="Z328" s="2">
        <f t="shared" si="32"/>
        <v>5.6374134839416845</v>
      </c>
      <c r="AA328" s="2">
        <f t="shared" si="30"/>
        <v>13.427155820552953</v>
      </c>
      <c r="AB328" s="3">
        <f t="shared" si="31"/>
        <v>13.307795578481924</v>
      </c>
    </row>
    <row r="329" spans="25:28" s="6" customFormat="1" ht="17.399999999999999" x14ac:dyDescent="0.3">
      <c r="Y329" s="2">
        <v>324</v>
      </c>
      <c r="Z329" s="2">
        <f t="shared" si="32"/>
        <v>5.6548667764616276</v>
      </c>
      <c r="AA329" s="2">
        <f t="shared" si="30"/>
        <v>12.753865771768339</v>
      </c>
      <c r="AB329" s="3">
        <f t="shared" si="31"/>
        <v>12.637400045871674</v>
      </c>
    </row>
    <row r="330" spans="25:28" s="6" customFormat="1" ht="17.399999999999999" x14ac:dyDescent="0.3">
      <c r="Y330" s="2">
        <v>325</v>
      </c>
      <c r="Z330" s="2">
        <f t="shared" si="32"/>
        <v>5.6723200689815707</v>
      </c>
      <c r="AA330" s="2">
        <f t="shared" si="30"/>
        <v>12.094784717859358</v>
      </c>
      <c r="AB330" s="3">
        <f t="shared" si="31"/>
        <v>11.981241603100006</v>
      </c>
    </row>
    <row r="331" spans="25:28" s="6" customFormat="1" ht="17.399999999999999" x14ac:dyDescent="0.3">
      <c r="Y331" s="2">
        <v>326</v>
      </c>
      <c r="Z331" s="2">
        <f t="shared" si="32"/>
        <v>5.6897733615015138</v>
      </c>
      <c r="AA331" s="2">
        <f t="shared" si="30"/>
        <v>11.450239805704756</v>
      </c>
      <c r="AB331" s="3">
        <f t="shared" si="31"/>
        <v>11.339646435623333</v>
      </c>
    </row>
    <row r="332" spans="25:28" s="6" customFormat="1" ht="17.399999999999999" x14ac:dyDescent="0.3">
      <c r="Y332" s="2">
        <v>327</v>
      </c>
      <c r="Z332" s="2">
        <f t="shared" si="32"/>
        <v>5.7072266540214578</v>
      </c>
      <c r="AA332" s="2">
        <f t="shared" si="30"/>
        <v>10.820551528666595</v>
      </c>
      <c r="AB332" s="3">
        <f t="shared" si="31"/>
        <v>10.712934086691225</v>
      </c>
    </row>
    <row r="333" spans="25:28" s="6" customFormat="1" ht="17.399999999999999" x14ac:dyDescent="0.3">
      <c r="Y333" s="2">
        <v>328</v>
      </c>
      <c r="Z333" s="2">
        <f t="shared" si="32"/>
        <v>5.7246799465414</v>
      </c>
      <c r="AA333" s="2">
        <f t="shared" si="30"/>
        <v>10.206033506270499</v>
      </c>
      <c r="AB333" s="3">
        <f t="shared" si="31"/>
        <v>10.101417237249807</v>
      </c>
    </row>
    <row r="334" spans="25:28" s="6" customFormat="1" ht="17.399999999999999" x14ac:dyDescent="0.3">
      <c r="Y334" s="2">
        <v>329</v>
      </c>
      <c r="Z334" s="2">
        <f t="shared" si="32"/>
        <v>5.742133239061344</v>
      </c>
      <c r="AA334" s="2">
        <f t="shared" si="30"/>
        <v>9.6069922703057333</v>
      </c>
      <c r="AB334" s="3">
        <f t="shared" si="31"/>
        <v>9.5054014922155563</v>
      </c>
    </row>
    <row r="335" spans="25:28" s="6" customFormat="1" ht="17.399999999999999" x14ac:dyDescent="0.3">
      <c r="Y335" s="2">
        <v>330</v>
      </c>
      <c r="Z335" s="2">
        <f t="shared" si="32"/>
        <v>5.7595865315812871</v>
      </c>
      <c r="AA335" s="2">
        <f t="shared" si="30"/>
        <v>9.0237270574038426</v>
      </c>
      <c r="AB335" s="3">
        <f t="shared" si="31"/>
        <v>8.9251851731787415</v>
      </c>
    </row>
    <row r="336" spans="25:28" s="6" customFormat="1" ht="17.399999999999999" x14ac:dyDescent="0.3">
      <c r="Y336" s="2">
        <v>331</v>
      </c>
      <c r="Z336" s="2">
        <f t="shared" si="32"/>
        <v>5.7770398241012311</v>
      </c>
      <c r="AA336" s="2">
        <f t="shared" si="30"/>
        <v>8.4565296081401851</v>
      </c>
      <c r="AB336" s="3">
        <f t="shared" si="31"/>
        <v>8.3610591175832614</v>
      </c>
    </row>
    <row r="337" spans="25:28" s="6" customFormat="1" ht="17.399999999999999" x14ac:dyDescent="0.3">
      <c r="Y337" s="2">
        <v>332</v>
      </c>
      <c r="Z337" s="2">
        <f t="shared" si="32"/>
        <v>5.7944931166211742</v>
      </c>
      <c r="AA337" s="2">
        <f t="shared" si="30"/>
        <v>7.9056839726965284</v>
      </c>
      <c r="AB337" s="3">
        <f t="shared" si="31"/>
        <v>7.8133064844223439</v>
      </c>
    </row>
    <row r="338" spans="25:28" s="6" customFormat="1" ht="17.399999999999999" x14ac:dyDescent="0.3">
      <c r="Y338" s="2">
        <v>333</v>
      </c>
      <c r="Z338" s="2">
        <f t="shared" si="32"/>
        <v>5.8119464091411173</v>
      </c>
      <c r="AA338" s="2">
        <f t="shared" si="30"/>
        <v>7.3714663231119228</v>
      </c>
      <c r="AB338" s="3">
        <f t="shared" si="31"/>
        <v>7.2822025664789649</v>
      </c>
    </row>
    <row r="339" spans="25:28" s="6" customFormat="1" ht="17.399999999999999" x14ac:dyDescent="0.3">
      <c r="Y339" s="2">
        <v>334</v>
      </c>
      <c r="Z339" s="2">
        <f t="shared" si="32"/>
        <v>5.8293997016610613</v>
      </c>
      <c r="AA339" s="2">
        <f t="shared" si="30"/>
        <v>6.8541447721421287</v>
      </c>
      <c r="AB339" s="3">
        <f t="shared" si="31"/>
        <v>6.7680146091331812</v>
      </c>
    </row>
    <row r="340" spans="25:28" s="6" customFormat="1" ht="17.399999999999999" x14ac:dyDescent="0.3">
      <c r="Y340" s="2">
        <v>335</v>
      </c>
      <c r="Z340" s="2">
        <f t="shared" si="32"/>
        <v>5.8468529941810035</v>
      </c>
      <c r="AA340" s="2">
        <f t="shared" si="30"/>
        <v>6.3539791987397631</v>
      </c>
      <c r="AB340" s="3">
        <f t="shared" si="31"/>
        <v>6.271001635749986</v>
      </c>
    </row>
    <row r="341" spans="25:28" s="6" customFormat="1" ht="17.399999999999999" x14ac:dyDescent="0.3">
      <c r="Y341" s="2">
        <v>336</v>
      </c>
      <c r="Z341" s="2">
        <f t="shared" si="32"/>
        <v>5.8643062867009474</v>
      </c>
      <c r="AA341" s="2">
        <f t="shared" si="30"/>
        <v>5.8712210801604225</v>
      </c>
      <c r="AB341" s="3">
        <f t="shared" si="31"/>
        <v>5.7914142796551999</v>
      </c>
    </row>
    <row r="342" spans="25:28" s="6" customFormat="1" ht="17.399999999999999" x14ac:dyDescent="0.3">
      <c r="Y342" s="2">
        <v>337</v>
      </c>
      <c r="Z342" s="2">
        <f t="shared" si="32"/>
        <v>5.8817595792208897</v>
      </c>
      <c r="AA342" s="2">
        <f t="shared" si="30"/>
        <v>5.4061133306960638</v>
      </c>
      <c r="AB342" s="3">
        <f t="shared" si="31"/>
        <v>5.3294946227014375</v>
      </c>
    </row>
    <row r="343" spans="25:28" s="6" customFormat="1" ht="17.399999999999999" x14ac:dyDescent="0.3">
      <c r="Y343" s="2">
        <v>338</v>
      </c>
      <c r="Z343" s="2">
        <f t="shared" si="32"/>
        <v>5.8992128717408336</v>
      </c>
      <c r="AA343" s="2">
        <f t="shared" si="30"/>
        <v>4.9588901470272466</v>
      </c>
      <c r="AB343" s="3">
        <f t="shared" si="31"/>
        <v>4.8854760404188555</v>
      </c>
    </row>
    <row r="344" spans="25:28" s="6" customFormat="1" ht="17.399999999999999" x14ac:dyDescent="0.3">
      <c r="Y344" s="2">
        <v>339</v>
      </c>
      <c r="Z344" s="2">
        <f t="shared" si="32"/>
        <v>5.9166661642607767</v>
      </c>
      <c r="AA344" s="2">
        <f t="shared" si="30"/>
        <v>4.5297768601867681</v>
      </c>
      <c r="AB344" s="3">
        <f t="shared" si="31"/>
        <v>4.4595830537434953</v>
      </c>
    </row>
    <row r="345" spans="25:28" s="6" customFormat="1" ht="17.399999999999999" x14ac:dyDescent="0.3">
      <c r="Y345" s="2">
        <v>340</v>
      </c>
      <c r="Z345" s="2">
        <f t="shared" si="32"/>
        <v>5.9341194567807207</v>
      </c>
      <c r="AA345" s="2">
        <f t="shared" si="30"/>
        <v>4.1189897941173914</v>
      </c>
      <c r="AB345" s="3">
        <f t="shared" si="31"/>
        <v>4.0520311873088106</v>
      </c>
    </row>
    <row r="346" spans="25:28" s="6" customFormat="1" ht="17.399999999999999" x14ac:dyDescent="0.3">
      <c r="Y346" s="2">
        <v>341</v>
      </c>
      <c r="Z346" s="2">
        <f t="shared" si="32"/>
        <v>5.9515727493006629</v>
      </c>
      <c r="AA346" s="2">
        <f t="shared" si="30"/>
        <v>3.7267361308074411</v>
      </c>
      <c r="AB346" s="3">
        <f t="shared" si="31"/>
        <v>3.6630268342851284</v>
      </c>
    </row>
    <row r="347" spans="25:28" s="6" customFormat="1" ht="17.399999999999999" x14ac:dyDescent="0.3">
      <c r="Y347" s="2">
        <v>342</v>
      </c>
      <c r="Z347" s="2">
        <f t="shared" si="32"/>
        <v>5.9690260418206069</v>
      </c>
      <c r="AA347" s="2">
        <f t="shared" si="30"/>
        <v>3.3532137819817631</v>
      </c>
      <c r="AB347" s="3">
        <f t="shared" si="31"/>
        <v>3.2927671277464134</v>
      </c>
    </row>
    <row r="348" spans="25:28" s="6" customFormat="1" ht="17.399999999999999" x14ac:dyDescent="0.3">
      <c r="Y348" s="2">
        <v>343</v>
      </c>
      <c r="Z348" s="2">
        <f t="shared" si="32"/>
        <v>5.9864793343405509</v>
      </c>
      <c r="AA348" s="2">
        <f t="shared" si="30"/>
        <v>2.9986112673254501</v>
      </c>
      <c r="AB348" s="3">
        <f t="shared" si="31"/>
        <v>2.9414398185433237</v>
      </c>
    </row>
    <row r="349" spans="25:28" s="6" customFormat="1" ht="17.399999999999999" x14ac:dyDescent="0.3">
      <c r="Y349" s="2">
        <v>344</v>
      </c>
      <c r="Z349" s="2">
        <f t="shared" si="32"/>
        <v>6.0039326268604931</v>
      </c>
      <c r="AA349" s="2">
        <f t="shared" si="30"/>
        <v>2.6631075992133928</v>
      </c>
      <c r="AB349" s="3">
        <f t="shared" si="31"/>
        <v>2.6092231596576649</v>
      </c>
    </row>
    <row r="350" spans="25:28" s="6" customFormat="1" ht="17.399999999999999" x14ac:dyDescent="0.3">
      <c r="Y350" s="2">
        <v>345</v>
      </c>
      <c r="Z350" s="2">
        <f t="shared" si="32"/>
        <v>6.0213859193804371</v>
      </c>
      <c r="AA350" s="2">
        <f t="shared" si="30"/>
        <v>2.346872173919893</v>
      </c>
      <c r="AB350" s="3">
        <f t="shared" si="31"/>
        <v>2.2962857970130033</v>
      </c>
    </row>
    <row r="351" spans="25:28" s="6" customFormat="1" ht="17.399999999999999" x14ac:dyDescent="0.3">
      <c r="Y351" s="2">
        <v>346</v>
      </c>
      <c r="Z351" s="2">
        <f t="shared" si="32"/>
        <v>6.0388392119003802</v>
      </c>
      <c r="AA351" s="2">
        <f t="shared" si="30"/>
        <v>2.0500646692792279</v>
      </c>
      <c r="AB351" s="3">
        <f t="shared" si="31"/>
        <v>2.0027866667151892</v>
      </c>
    </row>
    <row r="352" spans="25:28" s="6" customFormat="1" ht="17.399999999999999" x14ac:dyDescent="0.3">
      <c r="Y352" s="2">
        <v>347</v>
      </c>
      <c r="Z352" s="2">
        <f t="shared" si="32"/>
        <v>6.0562925044203233</v>
      </c>
      <c r="AA352" s="2">
        <f t="shared" si="30"/>
        <v>1.7728349487686328</v>
      </c>
      <c r="AB352" s="3">
        <f t="shared" si="31"/>
        <v>1.7288748986946418</v>
      </c>
    </row>
    <row r="353" spans="25:28" s="6" customFormat="1" ht="17.399999999999999" x14ac:dyDescent="0.3">
      <c r="Y353" s="2">
        <v>348</v>
      </c>
      <c r="Z353" s="2">
        <f t="shared" si="32"/>
        <v>6.0737457969402664</v>
      </c>
      <c r="AA353" s="2">
        <f t="shared" si="30"/>
        <v>1.515322971984721</v>
      </c>
      <c r="AB353" s="3">
        <f t="shared" si="31"/>
        <v>1.4746897267236294</v>
      </c>
    </row>
    <row r="354" spans="25:28" s="6" customFormat="1" ht="17.399999999999999" x14ac:dyDescent="0.3">
      <c r="Y354" s="2">
        <v>349</v>
      </c>
      <c r="Z354" s="2">
        <f t="shared" si="32"/>
        <v>6.0911990894602104</v>
      </c>
      <c r="AA354" s="2">
        <f t="shared" si="30"/>
        <v>1.2776587114843427</v>
      </c>
      <c r="AB354" s="3">
        <f t="shared" si="31"/>
        <v>1.2403604047806063</v>
      </c>
    </row>
    <row r="355" spans="25:28" s="6" customFormat="1" ht="17.399999999999999" x14ac:dyDescent="0.3">
      <c r="Y355" s="2">
        <v>350</v>
      </c>
      <c r="Z355" s="2">
        <f t="shared" si="32"/>
        <v>6.1086523819801526</v>
      </c>
      <c r="AA355" s="2">
        <f t="shared" si="30"/>
        <v>1.0599620759614932</v>
      </c>
      <c r="AB355" s="3">
        <f t="shared" si="31"/>
        <v>1.02600612973475</v>
      </c>
    </row>
    <row r="356" spans="25:28" s="6" customFormat="1" ht="17.399999999999999" x14ac:dyDescent="0.3">
      <c r="Y356" s="2">
        <v>351</v>
      </c>
      <c r="Z356" s="2">
        <f t="shared" si="32"/>
        <v>6.1261056745000966</v>
      </c>
      <c r="AA356" s="2">
        <f t="shared" si="30"/>
        <v>0.86234283973279613</v>
      </c>
      <c r="AB356" s="3">
        <f t="shared" si="31"/>
        <v>0.83173597032452717</v>
      </c>
    </row>
    <row r="357" spans="25:28" s="6" customFormat="1" ht="17.399999999999999" x14ac:dyDescent="0.3">
      <c r="Y357" s="2">
        <v>352</v>
      </c>
      <c r="Z357" s="2">
        <f t="shared" si="32"/>
        <v>6.1435589670200397</v>
      </c>
      <c r="AA357" s="2">
        <f t="shared" si="30"/>
        <v>0.68490057850474173</v>
      </c>
      <c r="AB357" s="3">
        <f t="shared" si="31"/>
        <v>0.65764880240499723</v>
      </c>
    </row>
    <row r="358" spans="25:28" s="6" customFormat="1" ht="17.399999999999999" x14ac:dyDescent="0.3">
      <c r="Y358" s="2">
        <v>353</v>
      </c>
      <c r="Z358" s="2">
        <f t="shared" si="32"/>
        <v>6.1610122595399828</v>
      </c>
      <c r="AA358" s="2">
        <f t="shared" si="30"/>
        <v>0.5277246113976497</v>
      </c>
      <c r="AB358" s="3">
        <f t="shared" si="31"/>
        <v>0.50383325043992833</v>
      </c>
    </row>
    <row r="359" spans="25:28" s="6" customFormat="1" ht="17.399999999999999" x14ac:dyDescent="0.3">
      <c r="Y359" s="2">
        <v>354</v>
      </c>
      <c r="Z359" s="2">
        <f t="shared" si="32"/>
        <v>6.1784655520599268</v>
      </c>
      <c r="AA359" s="2">
        <f t="shared" si="30"/>
        <v>0.39089394920296772</v>
      </c>
      <c r="AB359" s="3">
        <f t="shared" si="31"/>
        <v>0.37036763521654631</v>
      </c>
    </row>
    <row r="360" spans="25:28" s="6" customFormat="1" ht="17.399999999999999" x14ac:dyDescent="0.3">
      <c r="Y360" s="2">
        <v>355</v>
      </c>
      <c r="Z360" s="2">
        <f t="shared" si="32"/>
        <v>6.1959188445798699</v>
      </c>
      <c r="AA360" s="2">
        <f t="shared" si="30"/>
        <v>0.27447724885179214</v>
      </c>
      <c r="AB360" s="3">
        <f t="shared" si="31"/>
        <v>0.25731992776243529</v>
      </c>
    </row>
    <row r="361" spans="25:28" s="6" customFormat="1" ht="17.399999999999999" x14ac:dyDescent="0.3">
      <c r="Y361" s="2">
        <v>356</v>
      </c>
      <c r="Z361" s="2">
        <f t="shared" si="32"/>
        <v>6.2133721370998138</v>
      </c>
      <c r="AA361" s="2">
        <f t="shared" si="30"/>
        <v>0.17853277407467405</v>
      </c>
      <c r="AB361" s="3">
        <f t="shared" si="31"/>
        <v>0.1647477094457574</v>
      </c>
    </row>
    <row r="362" spans="25:28" s="6" customFormat="1" ht="17.399999999999999" x14ac:dyDescent="0.3">
      <c r="Y362" s="2">
        <v>357</v>
      </c>
      <c r="Z362" s="2">
        <f t="shared" si="32"/>
        <v>6.2308254296197561</v>
      </c>
      <c r="AA362" s="2">
        <f t="shared" si="30"/>
        <v>0.10310836223607001</v>
      </c>
      <c r="AB362" s="3">
        <f t="shared" si="31"/>
        <v>9.2698138242626932E-2</v>
      </c>
    </row>
    <row r="363" spans="25:28" s="6" customFormat="1" ht="17.399999999999999" x14ac:dyDescent="0.3">
      <c r="Y363" s="2">
        <v>358</v>
      </c>
      <c r="Z363" s="2">
        <f t="shared" si="32"/>
        <v>6.2482787221397</v>
      </c>
      <c r="AA363" s="2">
        <f t="shared" si="30"/>
        <v>4.8241397326438396E-2</v>
      </c>
      <c r="AB363" s="3">
        <f t="shared" si="31"/>
        <v>4.1207921157374997E-2</v>
      </c>
    </row>
    <row r="364" spans="25:28" s="6" customFormat="1" ht="17.399999999999999" x14ac:dyDescent="0.3">
      <c r="Y364" s="2">
        <v>359</v>
      </c>
      <c r="Z364" s="2">
        <f t="shared" si="32"/>
        <v>6.2657320146596422</v>
      </c>
      <c r="AA364" s="2">
        <f t="shared" si="30"/>
        <v>1.3958789100790403E-2</v>
      </c>
      <c r="AB364" s="3">
        <f t="shared" si="31"/>
        <v>1.0303292784108941E-2</v>
      </c>
    </row>
    <row r="365" spans="25:28" s="6" customFormat="1" ht="17.399999999999999" x14ac:dyDescent="0.3">
      <c r="Y365" s="2">
        <v>360</v>
      </c>
      <c r="Z365" s="2">
        <f t="shared" si="32"/>
        <v>6.2831853071795862</v>
      </c>
      <c r="AA365" s="2">
        <f t="shared" si="30"/>
        <v>2.7695835205632235E-4</v>
      </c>
      <c r="AB365" s="3">
        <f t="shared" si="31"/>
        <v>0</v>
      </c>
    </row>
  </sheetData>
  <mergeCells count="6">
    <mergeCell ref="Y3:AB3"/>
    <mergeCell ref="B5:C5"/>
    <mergeCell ref="E2:H2"/>
    <mergeCell ref="J2:N2"/>
    <mergeCell ref="P2:Q3"/>
    <mergeCell ref="T2:U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65"/>
  <sheetViews>
    <sheetView zoomScaleNormal="100" workbookViewId="0">
      <pane ySplit="4" topLeftCell="A5" activePane="bottomLeft" state="frozen"/>
      <selection pane="bottomLeft" activeCell="E26" sqref="E26:E34"/>
    </sheetView>
  </sheetViews>
  <sheetFormatPr defaultColWidth="9.109375" defaultRowHeight="13.2" x14ac:dyDescent="0.25"/>
  <cols>
    <col min="1" max="2" width="5.6640625" style="6" customWidth="1"/>
    <col min="3" max="3" width="9.6640625" style="6" customWidth="1"/>
    <col min="4" max="4" width="6" style="6" customWidth="1"/>
    <col min="5" max="5" width="11" style="6" customWidth="1"/>
    <col min="6" max="6" width="8.88671875" style="6" customWidth="1"/>
    <col min="7" max="7" width="8.33203125" style="6" customWidth="1"/>
    <col min="8" max="8" width="9.109375" style="6"/>
    <col min="9" max="9" width="4.109375" style="6" customWidth="1"/>
    <col min="10" max="10" width="7.33203125" style="6" customWidth="1"/>
    <col min="11" max="11" width="8.6640625" style="6" customWidth="1"/>
    <col min="12" max="12" width="7.44140625" style="6" customWidth="1"/>
    <col min="13" max="14" width="7.6640625" style="6" customWidth="1"/>
    <col min="15" max="15" width="4.109375" style="6" customWidth="1"/>
    <col min="16" max="17" width="9.109375" style="6"/>
    <col min="18" max="18" width="12.109375" style="17" customWidth="1"/>
    <col min="19" max="19" width="3.5546875" style="6" customWidth="1"/>
    <col min="20" max="21" width="9.109375" style="6"/>
    <col min="22" max="22" width="13.44140625" style="17" customWidth="1"/>
    <col min="23" max="23" width="3.33203125" style="6" customWidth="1"/>
    <col min="24" max="24" width="4.5546875" style="6" customWidth="1"/>
    <col min="25" max="28" width="9.109375" style="6"/>
    <col min="29" max="29" width="17.88671875" style="6" customWidth="1"/>
    <col min="30" max="16384" width="9.109375" style="6"/>
  </cols>
  <sheetData>
    <row r="2" spans="1:29" ht="15.6" x14ac:dyDescent="0.35">
      <c r="A2" s="32" t="s">
        <v>33</v>
      </c>
      <c r="B2" s="33"/>
      <c r="C2" s="33"/>
      <c r="D2" s="34"/>
      <c r="E2" s="70" t="s">
        <v>23</v>
      </c>
      <c r="F2" s="70"/>
      <c r="G2" s="70"/>
      <c r="H2" s="70"/>
      <c r="J2" s="73" t="s">
        <v>26</v>
      </c>
      <c r="K2" s="74"/>
      <c r="L2" s="74"/>
      <c r="M2" s="74"/>
      <c r="N2" s="75"/>
      <c r="P2" s="76" t="s">
        <v>24</v>
      </c>
      <c r="Q2" s="76"/>
      <c r="R2" s="18"/>
      <c r="T2" s="78" t="s">
        <v>25</v>
      </c>
      <c r="U2" s="78"/>
      <c r="V2" s="18"/>
    </row>
    <row r="3" spans="1:29" ht="16.2" x14ac:dyDescent="0.35">
      <c r="A3" s="35"/>
      <c r="B3" s="36"/>
      <c r="C3" s="36"/>
      <c r="D3" s="39"/>
      <c r="E3" s="14" t="s">
        <v>8</v>
      </c>
      <c r="F3" s="14" t="s">
        <v>9</v>
      </c>
      <c r="G3" s="14" t="s">
        <v>12</v>
      </c>
      <c r="H3" s="14" t="s">
        <v>13</v>
      </c>
      <c r="I3" s="24" t="s">
        <v>29</v>
      </c>
      <c r="J3" s="25" t="s">
        <v>38</v>
      </c>
      <c r="K3" s="26" t="s">
        <v>36</v>
      </c>
      <c r="L3" s="25" t="s">
        <v>37</v>
      </c>
      <c r="M3" s="26" t="s">
        <v>28</v>
      </c>
      <c r="N3" s="25" t="s">
        <v>31</v>
      </c>
      <c r="P3" s="77"/>
      <c r="Q3" s="77"/>
      <c r="R3" s="18"/>
      <c r="T3" s="79"/>
      <c r="U3" s="79"/>
      <c r="V3" s="18"/>
      <c r="Y3" s="70" t="s">
        <v>30</v>
      </c>
      <c r="Z3" s="70"/>
      <c r="AA3" s="70"/>
      <c r="AB3" s="70"/>
      <c r="AC3" s="16"/>
    </row>
    <row r="4" spans="1:29" ht="28.2" x14ac:dyDescent="0.4">
      <c r="A4" s="37"/>
      <c r="B4" s="38"/>
      <c r="C4" s="38"/>
      <c r="D4" s="40"/>
      <c r="E4" s="14" t="s">
        <v>10</v>
      </c>
      <c r="F4" s="14" t="s">
        <v>11</v>
      </c>
      <c r="G4" s="14" t="s">
        <v>14</v>
      </c>
      <c r="H4" s="14" t="s">
        <v>14</v>
      </c>
      <c r="J4" s="27" t="s">
        <v>14</v>
      </c>
      <c r="K4" s="28" t="s">
        <v>14</v>
      </c>
      <c r="L4" s="29" t="s">
        <v>19</v>
      </c>
      <c r="M4" s="29" t="s">
        <v>19</v>
      </c>
      <c r="N4" s="29"/>
      <c r="P4" s="7"/>
      <c r="Q4" s="7" t="s">
        <v>14</v>
      </c>
      <c r="R4" s="31" t="s">
        <v>32</v>
      </c>
      <c r="T4" s="7"/>
      <c r="U4" s="7" t="s">
        <v>14</v>
      </c>
      <c r="V4" s="31" t="s">
        <v>32</v>
      </c>
      <c r="Y4" s="2" t="s">
        <v>4</v>
      </c>
      <c r="Z4" s="2"/>
      <c r="AA4" s="2" t="s">
        <v>6</v>
      </c>
      <c r="AB4" s="2" t="s">
        <v>7</v>
      </c>
      <c r="AC4" s="15"/>
    </row>
    <row r="5" spans="1:29" ht="17.399999999999999" x14ac:dyDescent="0.3">
      <c r="B5" s="71" t="s">
        <v>21</v>
      </c>
      <c r="C5" s="72"/>
      <c r="D5" s="22"/>
      <c r="E5" s="14">
        <v>1999.192139</v>
      </c>
      <c r="F5" s="14">
        <v>0.95914200000000005</v>
      </c>
      <c r="G5" s="14">
        <v>63.436684</v>
      </c>
      <c r="H5" s="14">
        <v>29.339925999999991</v>
      </c>
      <c r="J5" s="30">
        <f>180-($R$6+G5)</f>
        <v>104.32709552755911</v>
      </c>
      <c r="K5" s="30">
        <f>IF(180+$V$5+H5&gt;180,180,180+$V$5+H5)</f>
        <v>169.60370552755904</v>
      </c>
      <c r="L5" s="30">
        <f t="shared" ref="L5:L68" si="0">$C$6*(SQRT((1+(1/$C$9))^2-($C$10/$C$9)^2)-COS(J5*PI()/180)-(1/$C$9)*SQRT(1-($C$9*SIN(J5*PI()/180)-$C$10)^2))</f>
        <v>71.079064150500528</v>
      </c>
      <c r="M5" s="30">
        <v>101</v>
      </c>
      <c r="N5" s="30">
        <f>L5/M5</f>
        <v>0.70375311040099531</v>
      </c>
      <c r="P5" s="5" t="s">
        <v>15</v>
      </c>
      <c r="Q5" s="19">
        <f>Q18+(Q19-Q18)/(P19-P18)*(1-P18)</f>
        <v>349.84251968503935</v>
      </c>
      <c r="R5" s="21">
        <f>-(360-Q5)</f>
        <v>-10.157480314960651</v>
      </c>
      <c r="T5" s="8" t="s">
        <v>15</v>
      </c>
      <c r="U5" s="20">
        <f>U18+(U19-U18)/(T19-T18)*(1-T18)</f>
        <v>140.26377952755905</v>
      </c>
      <c r="V5" s="20">
        <f>-(180-U5)</f>
        <v>-39.736220472440948</v>
      </c>
      <c r="Y5" s="2">
        <v>0</v>
      </c>
      <c r="Z5" s="2">
        <f>Y5*PI()/180</f>
        <v>0</v>
      </c>
      <c r="AA5" s="2">
        <f t="shared" ref="AA5:AA68" si="1">$C$6*(SQRT((1+(1/$C$9))^2-($C$10/$C$9)^2)-COS(Z5)-(1/$C$9)*SQRT(1-($C$9*SIN(Z5)-$C$10)^2))</f>
        <v>2.7695835205632235E-4</v>
      </c>
      <c r="AB5" s="3">
        <f t="shared" ref="AB5:AB68" si="2">$C$6*((1-COS(Z5))+(1/$C$9)*(1-SQRT(1-$C$9^2*SIN(Z5)^2)))</f>
        <v>0</v>
      </c>
      <c r="AC5" s="15"/>
    </row>
    <row r="6" spans="1:29" ht="17.399999999999999" x14ac:dyDescent="0.3">
      <c r="B6" s="11" t="s">
        <v>0</v>
      </c>
      <c r="C6" s="12">
        <v>50.5</v>
      </c>
      <c r="D6" s="22"/>
      <c r="E6" s="14">
        <v>1999.6938479999999</v>
      </c>
      <c r="F6" s="14">
        <v>1.4564239999999999</v>
      </c>
      <c r="G6" s="14">
        <v>67.240009000000001</v>
      </c>
      <c r="H6" s="14">
        <v>39.44659299999995</v>
      </c>
      <c r="J6" s="30">
        <f t="shared" ref="J6:J69" si="3">180-($R$6+G6)</f>
        <v>100.52377052755911</v>
      </c>
      <c r="K6" s="30">
        <f t="shared" ref="K6:K69" si="4">IF(180+$V$5+H6&gt;180,180,180+$V$5+H6)</f>
        <v>179.710372527559</v>
      </c>
      <c r="L6" s="30">
        <f t="shared" si="0"/>
        <v>68.056052514255356</v>
      </c>
      <c r="M6" s="30">
        <v>101</v>
      </c>
      <c r="N6" s="30">
        <f t="shared" ref="N6:N69" si="5">L6/M6</f>
        <v>0.6738223021213402</v>
      </c>
      <c r="P6" s="5" t="s">
        <v>16</v>
      </c>
      <c r="Q6" s="19">
        <f>Q79+(Q80-Q79)/(P80-P79)*(1-P79)</f>
        <v>552.23622047244089</v>
      </c>
      <c r="R6" s="21">
        <f>-(540-Q6)</f>
        <v>12.236220472440891</v>
      </c>
      <c r="T6" s="8" t="s">
        <v>16</v>
      </c>
      <c r="U6" s="20">
        <f>U79+(U80-U79)/(T80-T79)*(1-T79)</f>
        <v>323.5787401574803</v>
      </c>
      <c r="V6" s="20">
        <f>-(360-U6)</f>
        <v>-36.421259842519703</v>
      </c>
      <c r="Y6" s="2">
        <v>1</v>
      </c>
      <c r="Z6" s="2">
        <f t="shared" ref="Z6:Z69" si="6">Y6*PI()/180</f>
        <v>1.7453292519943295E-2</v>
      </c>
      <c r="AA6" s="2">
        <f t="shared" si="1"/>
        <v>7.2018283121579874E-3</v>
      </c>
      <c r="AB6" s="3">
        <f t="shared" si="2"/>
        <v>1.0303292784108941E-2</v>
      </c>
      <c r="AC6" s="15"/>
    </row>
    <row r="7" spans="1:29" ht="17.399999999999999" x14ac:dyDescent="0.3">
      <c r="B7" s="11" t="s">
        <v>1</v>
      </c>
      <c r="C7" s="12">
        <v>148.69999999999999</v>
      </c>
      <c r="D7" s="22"/>
      <c r="E7" s="14">
        <v>1999.0998540000001</v>
      </c>
      <c r="F7" s="14">
        <v>1.9955780000000001</v>
      </c>
      <c r="G7" s="14">
        <v>66.990009000000001</v>
      </c>
      <c r="H7" s="14">
        <v>49.679925999999966</v>
      </c>
      <c r="J7" s="30">
        <f t="shared" si="3"/>
        <v>100.77377052755911</v>
      </c>
      <c r="K7" s="30">
        <f t="shared" si="4"/>
        <v>180</v>
      </c>
      <c r="L7" s="30">
        <f t="shared" si="0"/>
        <v>68.258374747663396</v>
      </c>
      <c r="M7" s="30">
        <v>101</v>
      </c>
      <c r="N7" s="30">
        <f t="shared" si="5"/>
        <v>0.67582549255112279</v>
      </c>
      <c r="P7" s="7"/>
      <c r="Q7" s="7"/>
      <c r="Y7" s="2">
        <v>2</v>
      </c>
      <c r="Z7" s="2">
        <f t="shared" si="6"/>
        <v>3.4906585039886591E-2</v>
      </c>
      <c r="AA7" s="2">
        <f t="shared" si="1"/>
        <v>3.4728822175203122E-2</v>
      </c>
      <c r="AB7" s="3">
        <f t="shared" si="2"/>
        <v>4.1207921157374997E-2</v>
      </c>
      <c r="AC7" s="15"/>
    </row>
    <row r="8" spans="1:29" ht="17.399999999999999" x14ac:dyDescent="0.3">
      <c r="B8" s="11" t="s">
        <v>3</v>
      </c>
      <c r="C8" s="12">
        <v>0.56999999999999995</v>
      </c>
      <c r="D8" s="23"/>
      <c r="E8" s="14">
        <v>2000.6201169999999</v>
      </c>
      <c r="F8" s="14">
        <v>2.4657330000000002</v>
      </c>
      <c r="G8" s="14">
        <v>66.986676000000003</v>
      </c>
      <c r="H8" s="14">
        <v>52.986591999999973</v>
      </c>
      <c r="J8" s="30">
        <f t="shared" si="3"/>
        <v>100.77710352755911</v>
      </c>
      <c r="K8" s="30">
        <f t="shared" si="4"/>
        <v>180</v>
      </c>
      <c r="L8" s="30">
        <f t="shared" si="0"/>
        <v>68.261068763013157</v>
      </c>
      <c r="M8" s="30">
        <v>101</v>
      </c>
      <c r="N8" s="30">
        <f t="shared" si="5"/>
        <v>0.6758521659704273</v>
      </c>
      <c r="P8" s="4" t="s">
        <v>17</v>
      </c>
      <c r="Q8" s="4" t="s">
        <v>22</v>
      </c>
      <c r="R8" s="16"/>
      <c r="T8" s="9" t="s">
        <v>17</v>
      </c>
      <c r="U8" s="9" t="s">
        <v>18</v>
      </c>
      <c r="V8" s="16"/>
      <c r="Y8" s="2">
        <v>3</v>
      </c>
      <c r="Z8" s="2">
        <f t="shared" si="6"/>
        <v>5.2359877559829883E-2</v>
      </c>
      <c r="AA8" s="2">
        <f t="shared" si="1"/>
        <v>8.2842866740783228E-2</v>
      </c>
      <c r="AB8" s="3">
        <f t="shared" si="2"/>
        <v>9.2698138242626932E-2</v>
      </c>
      <c r="AC8" s="15"/>
    </row>
    <row r="9" spans="1:29" ht="19.8" x14ac:dyDescent="0.4">
      <c r="B9" s="11" t="s">
        <v>2</v>
      </c>
      <c r="C9" s="12">
        <f>C6/C7</f>
        <v>0.33960995292535306</v>
      </c>
      <c r="D9" s="1"/>
      <c r="E9" s="14">
        <v>2000.9173579999999</v>
      </c>
      <c r="F9" s="14">
        <v>3.0087060000000001</v>
      </c>
      <c r="G9" s="14">
        <v>66.98000900000001</v>
      </c>
      <c r="H9" s="14">
        <v>55.426605999999992</v>
      </c>
      <c r="J9" s="30">
        <f t="shared" si="3"/>
        <v>100.7837705275591</v>
      </c>
      <c r="K9" s="30">
        <f t="shared" si="4"/>
        <v>180</v>
      </c>
      <c r="L9" s="30">
        <f t="shared" si="0"/>
        <v>68.266457337364727</v>
      </c>
      <c r="M9" s="30">
        <v>101</v>
      </c>
      <c r="N9" s="30">
        <f t="shared" si="5"/>
        <v>0.67590551819172995</v>
      </c>
      <c r="P9" s="4" t="s">
        <v>19</v>
      </c>
      <c r="Q9" s="4" t="s">
        <v>20</v>
      </c>
      <c r="R9" s="16"/>
      <c r="T9" s="9" t="s">
        <v>19</v>
      </c>
      <c r="U9" s="9" t="s">
        <v>20</v>
      </c>
      <c r="V9" s="16"/>
      <c r="Y9" s="2">
        <v>4</v>
      </c>
      <c r="Z9" s="2">
        <f t="shared" si="6"/>
        <v>6.9813170079773182E-2</v>
      </c>
      <c r="AA9" s="2">
        <f t="shared" si="1"/>
        <v>0.15151840217681434</v>
      </c>
      <c r="AB9" s="3">
        <f t="shared" si="2"/>
        <v>0.164747709445763</v>
      </c>
      <c r="AC9" s="15"/>
    </row>
    <row r="10" spans="1:29" ht="17.399999999999999" x14ac:dyDescent="0.3">
      <c r="B10" s="11" t="s">
        <v>5</v>
      </c>
      <c r="C10" s="13">
        <f>C8/C7</f>
        <v>3.8332212508406186E-3</v>
      </c>
      <c r="D10" s="1"/>
      <c r="E10" s="14">
        <v>2000.1395259999999</v>
      </c>
      <c r="F10" s="14">
        <v>4.0308960000000003</v>
      </c>
      <c r="G10" s="14">
        <v>66.98000900000001</v>
      </c>
      <c r="H10" s="14">
        <v>55.979955999999959</v>
      </c>
      <c r="J10" s="30">
        <f t="shared" si="3"/>
        <v>100.7837705275591</v>
      </c>
      <c r="K10" s="30">
        <f t="shared" si="4"/>
        <v>180</v>
      </c>
      <c r="L10" s="30">
        <f t="shared" si="0"/>
        <v>68.266457337364727</v>
      </c>
      <c r="M10" s="30">
        <v>101</v>
      </c>
      <c r="N10" s="30">
        <f t="shared" si="5"/>
        <v>0.67590551819172995</v>
      </c>
      <c r="P10" s="4">
        <v>0.1016</v>
      </c>
      <c r="Q10" s="4">
        <v>332</v>
      </c>
      <c r="R10" s="16"/>
      <c r="T10" s="10">
        <v>0.1016</v>
      </c>
      <c r="U10" s="10">
        <v>120</v>
      </c>
      <c r="V10" s="16"/>
      <c r="Y10" s="2">
        <v>5</v>
      </c>
      <c r="Z10" s="2">
        <f t="shared" si="6"/>
        <v>8.7266462599716474E-2</v>
      </c>
      <c r="AA10" s="2">
        <f t="shared" si="1"/>
        <v>0.24071939790597985</v>
      </c>
      <c r="AB10" s="3">
        <f t="shared" si="2"/>
        <v>0.25731992776243529</v>
      </c>
      <c r="AC10" s="15"/>
    </row>
    <row r="11" spans="1:29" ht="17.399999999999999" x14ac:dyDescent="0.3">
      <c r="B11" s="1"/>
      <c r="C11" s="1"/>
      <c r="D11" s="1"/>
      <c r="E11" s="14">
        <v>2001.265991</v>
      </c>
      <c r="F11" s="14">
        <v>5.0137219999999996</v>
      </c>
      <c r="G11" s="14">
        <v>50.770015000000001</v>
      </c>
      <c r="H11" s="14">
        <v>46.306623000000002</v>
      </c>
      <c r="J11" s="30">
        <f t="shared" si="3"/>
        <v>116.99376452755911</v>
      </c>
      <c r="K11" s="30">
        <f t="shared" si="4"/>
        <v>180</v>
      </c>
      <c r="L11" s="30">
        <f t="shared" si="0"/>
        <v>80.213041889138253</v>
      </c>
      <c r="M11" s="30">
        <v>101</v>
      </c>
      <c r="N11" s="30">
        <f t="shared" si="5"/>
        <v>0.79418853355582431</v>
      </c>
      <c r="P11" s="4">
        <v>0.20319999999999999</v>
      </c>
      <c r="Q11" s="4">
        <v>336</v>
      </c>
      <c r="R11" s="16"/>
      <c r="T11" s="9">
        <v>0.20319999999999999</v>
      </c>
      <c r="U11" s="9">
        <v>124</v>
      </c>
      <c r="V11" s="16"/>
      <c r="Y11" s="2">
        <v>6</v>
      </c>
      <c r="Z11" s="2">
        <f t="shared" si="6"/>
        <v>0.10471975511965977</v>
      </c>
      <c r="AA11" s="2">
        <f t="shared" si="1"/>
        <v>0.35039937461987947</v>
      </c>
      <c r="AB11" s="3">
        <f t="shared" si="2"/>
        <v>0.37036763521654631</v>
      </c>
      <c r="AC11" s="15"/>
    </row>
    <row r="12" spans="1:29" ht="17.399999999999999" x14ac:dyDescent="0.3">
      <c r="B12" s="1"/>
      <c r="C12" s="1"/>
      <c r="D12" s="1"/>
      <c r="E12" s="14">
        <v>1998.900513</v>
      </c>
      <c r="F12" s="14">
        <v>5.9170109999999996</v>
      </c>
      <c r="G12" s="14">
        <v>46.980017000000004</v>
      </c>
      <c r="H12" s="14">
        <v>32.226616999999976</v>
      </c>
      <c r="J12" s="30">
        <f t="shared" si="3"/>
        <v>120.78376252755911</v>
      </c>
      <c r="K12" s="30">
        <f t="shared" si="4"/>
        <v>172.49039652755903</v>
      </c>
      <c r="L12" s="30">
        <f t="shared" si="0"/>
        <v>82.642166049552557</v>
      </c>
      <c r="M12" s="30">
        <v>101</v>
      </c>
      <c r="N12" s="30">
        <f t="shared" si="5"/>
        <v>0.81823926781735201</v>
      </c>
      <c r="P12" s="4">
        <v>0.30480000000000002</v>
      </c>
      <c r="Q12" s="4">
        <v>338.5</v>
      </c>
      <c r="R12" s="16"/>
      <c r="T12" s="9">
        <v>0.30480000000000002</v>
      </c>
      <c r="U12" s="9">
        <v>127</v>
      </c>
      <c r="V12" s="16"/>
      <c r="Y12" s="2">
        <v>7</v>
      </c>
      <c r="Z12" s="2">
        <f t="shared" si="6"/>
        <v>0.12217304763960307</v>
      </c>
      <c r="AA12" s="2">
        <f t="shared" si="1"/>
        <v>0.48050143243005672</v>
      </c>
      <c r="AB12" s="3">
        <f t="shared" si="2"/>
        <v>0.50383325043991167</v>
      </c>
      <c r="AC12" s="15"/>
    </row>
    <row r="13" spans="1:29" ht="17.399999999999999" x14ac:dyDescent="0.3">
      <c r="B13" s="1"/>
      <c r="C13" s="1"/>
      <c r="D13" s="1"/>
      <c r="E13" s="14">
        <v>2000.5390629999999</v>
      </c>
      <c r="F13" s="14">
        <v>6.970504</v>
      </c>
      <c r="G13" s="14">
        <v>45.980017000000004</v>
      </c>
      <c r="H13" s="14">
        <v>12.75662299999999</v>
      </c>
      <c r="J13" s="30">
        <f t="shared" si="3"/>
        <v>121.78376252755911</v>
      </c>
      <c r="K13" s="30">
        <f t="shared" si="4"/>
        <v>153.02040252755904</v>
      </c>
      <c r="L13" s="30">
        <f t="shared" si="0"/>
        <v>83.258593973699178</v>
      </c>
      <c r="M13" s="30">
        <v>101</v>
      </c>
      <c r="N13" s="30">
        <f t="shared" si="5"/>
        <v>0.82434251459108099</v>
      </c>
      <c r="P13" s="4">
        <v>0.40639999999999998</v>
      </c>
      <c r="Q13" s="4">
        <v>340.5</v>
      </c>
      <c r="R13" s="16"/>
      <c r="T13" s="9">
        <v>0.40639999999999998</v>
      </c>
      <c r="U13" s="9">
        <v>129.5</v>
      </c>
      <c r="V13" s="16"/>
      <c r="Y13" s="2">
        <v>8</v>
      </c>
      <c r="Z13" s="2">
        <f t="shared" si="6"/>
        <v>0.13962634015954636</v>
      </c>
      <c r="AA13" s="2">
        <f t="shared" si="1"/>
        <v>0.63095828516592967</v>
      </c>
      <c r="AB13" s="3">
        <f t="shared" si="2"/>
        <v>0.65764880240499157</v>
      </c>
      <c r="AC13" s="15"/>
    </row>
    <row r="14" spans="1:29" ht="17.399999999999999" x14ac:dyDescent="0.3">
      <c r="B14" s="1"/>
      <c r="C14" s="1"/>
      <c r="D14" s="1"/>
      <c r="E14" s="14">
        <v>1998.8964840000001</v>
      </c>
      <c r="F14" s="14">
        <v>8.009055</v>
      </c>
      <c r="G14" s="14">
        <v>45.960017000000008</v>
      </c>
      <c r="H14" s="14">
        <v>2.9732889999999657</v>
      </c>
      <c r="J14" s="30">
        <f t="shared" si="3"/>
        <v>121.8037625275591</v>
      </c>
      <c r="K14" s="30">
        <f t="shared" si="4"/>
        <v>143.23706852755902</v>
      </c>
      <c r="L14" s="30">
        <f t="shared" si="0"/>
        <v>83.270817212710426</v>
      </c>
      <c r="M14" s="30">
        <v>101</v>
      </c>
      <c r="N14" s="30">
        <f t="shared" si="5"/>
        <v>0.82446353675950912</v>
      </c>
      <c r="P14" s="4">
        <v>0.50800000000000001</v>
      </c>
      <c r="Q14" s="4">
        <v>342.5</v>
      </c>
      <c r="R14" s="16"/>
      <c r="T14" s="9">
        <v>0.50800000000000001</v>
      </c>
      <c r="U14" s="9">
        <v>132</v>
      </c>
      <c r="V14" s="16"/>
      <c r="Y14" s="2">
        <v>9</v>
      </c>
      <c r="Z14" s="2">
        <f t="shared" si="6"/>
        <v>0.15707963267948966</v>
      </c>
      <c r="AA14" s="2">
        <f t="shared" si="1"/>
        <v>0.80169230083263221</v>
      </c>
      <c r="AB14" s="3">
        <f t="shared" si="2"/>
        <v>0.83173597032452162</v>
      </c>
      <c r="AC14" s="15"/>
    </row>
    <row r="15" spans="1:29" ht="17.399999999999999" x14ac:dyDescent="0.3">
      <c r="B15" s="1"/>
      <c r="C15" s="1"/>
      <c r="D15" s="1"/>
      <c r="E15" s="14">
        <v>2250.1247560000002</v>
      </c>
      <c r="F15" s="14">
        <v>1.0498449999999999</v>
      </c>
      <c r="G15" s="14">
        <v>67.98000900000001</v>
      </c>
      <c r="H15" s="14">
        <v>35.44993999999997</v>
      </c>
      <c r="J15" s="30">
        <f t="shared" si="3"/>
        <v>99.783770527559099</v>
      </c>
      <c r="K15" s="30">
        <f t="shared" si="4"/>
        <v>175.71371952755902</v>
      </c>
      <c r="L15" s="30">
        <f t="shared" si="0"/>
        <v>67.454299673561849</v>
      </c>
      <c r="M15" s="30">
        <v>101</v>
      </c>
      <c r="N15" s="30">
        <f t="shared" si="5"/>
        <v>0.66786435320358262</v>
      </c>
      <c r="P15" s="4">
        <v>0.60960000000000003</v>
      </c>
      <c r="Q15" s="4">
        <v>344.5</v>
      </c>
      <c r="R15" s="16"/>
      <c r="T15" s="9">
        <v>0.60960000000000003</v>
      </c>
      <c r="U15" s="9">
        <v>133.5</v>
      </c>
      <c r="V15" s="16"/>
      <c r="Y15" s="2">
        <v>10</v>
      </c>
      <c r="Z15" s="2">
        <f t="shared" si="6"/>
        <v>0.17453292519943295</v>
      </c>
      <c r="AA15" s="2">
        <f t="shared" si="1"/>
        <v>0.99261554824428511</v>
      </c>
      <c r="AB15" s="3">
        <f t="shared" si="2"/>
        <v>1.0260061297347445</v>
      </c>
      <c r="AC15" s="15"/>
    </row>
    <row r="16" spans="1:29" ht="17.399999999999999" x14ac:dyDescent="0.3">
      <c r="B16" s="1"/>
      <c r="C16" s="1"/>
      <c r="D16" s="1"/>
      <c r="E16" s="14">
        <v>2250.1708979999999</v>
      </c>
      <c r="F16" s="14">
        <v>1.5162439999999999</v>
      </c>
      <c r="G16" s="14">
        <v>66.700012000000001</v>
      </c>
      <c r="H16" s="14">
        <v>43.219925999999987</v>
      </c>
      <c r="J16" s="30">
        <f t="shared" si="3"/>
        <v>101.06376752755911</v>
      </c>
      <c r="K16" s="30">
        <f t="shared" si="4"/>
        <v>180</v>
      </c>
      <c r="L16" s="30">
        <f t="shared" si="0"/>
        <v>68.492444401168186</v>
      </c>
      <c r="M16" s="30">
        <v>101</v>
      </c>
      <c r="N16" s="30">
        <f t="shared" si="5"/>
        <v>0.67814301387295228</v>
      </c>
      <c r="P16" s="4">
        <v>0.71119999999999994</v>
      </c>
      <c r="Q16" s="4">
        <v>346</v>
      </c>
      <c r="R16" s="16"/>
      <c r="T16" s="9">
        <v>0.71119999999999994</v>
      </c>
      <c r="U16" s="9">
        <v>135.5</v>
      </c>
      <c r="V16" s="16"/>
      <c r="Y16" s="2">
        <v>11</v>
      </c>
      <c r="Z16" s="2">
        <f t="shared" si="6"/>
        <v>0.19198621771937624</v>
      </c>
      <c r="AA16" s="2">
        <f t="shared" si="1"/>
        <v>1.2036298498494717</v>
      </c>
      <c r="AB16" s="3">
        <f t="shared" si="2"/>
        <v>1.2403604047806063</v>
      </c>
      <c r="AC16" s="15"/>
    </row>
    <row r="17" spans="2:29" ht="17.399999999999999" x14ac:dyDescent="0.3">
      <c r="B17" s="1"/>
      <c r="C17" s="1"/>
      <c r="D17" s="1"/>
      <c r="E17" s="14">
        <v>2249.929443</v>
      </c>
      <c r="F17" s="14">
        <v>1.9820120000000001</v>
      </c>
      <c r="G17" s="14">
        <v>64.966684000000001</v>
      </c>
      <c r="H17" s="14">
        <v>50.979955999999959</v>
      </c>
      <c r="J17" s="30">
        <f t="shared" si="3"/>
        <v>102.79709552755911</v>
      </c>
      <c r="K17" s="30">
        <f t="shared" si="4"/>
        <v>180</v>
      </c>
      <c r="L17" s="30">
        <f t="shared" si="0"/>
        <v>69.877325022278981</v>
      </c>
      <c r="M17" s="30">
        <v>101</v>
      </c>
      <c r="N17" s="30">
        <f t="shared" si="5"/>
        <v>0.69185470319088105</v>
      </c>
      <c r="P17" s="4">
        <v>0.81279999999999997</v>
      </c>
      <c r="Q17" s="4">
        <v>347.5</v>
      </c>
      <c r="R17" s="16"/>
      <c r="T17" s="9">
        <v>0.81279999999999997</v>
      </c>
      <c r="U17" s="9">
        <v>136.5</v>
      </c>
      <c r="V17" s="16"/>
      <c r="Y17" s="2">
        <v>12</v>
      </c>
      <c r="Z17" s="2">
        <f t="shared" si="6"/>
        <v>0.20943951023931953</v>
      </c>
      <c r="AA17" s="2">
        <f t="shared" si="1"/>
        <v>1.4346268407688558</v>
      </c>
      <c r="AB17" s="3">
        <f t="shared" si="2"/>
        <v>1.4746897267236239</v>
      </c>
      <c r="AC17" s="15"/>
    </row>
    <row r="18" spans="2:29" ht="17.399999999999999" x14ac:dyDescent="0.3">
      <c r="B18" s="1"/>
      <c r="C18" s="1"/>
      <c r="D18" s="1"/>
      <c r="E18" s="14">
        <v>2250.080078</v>
      </c>
      <c r="F18" s="14">
        <v>2.4489619999999999</v>
      </c>
      <c r="G18" s="14">
        <v>63.973350000000011</v>
      </c>
      <c r="H18" s="14">
        <v>54.979925999999978</v>
      </c>
      <c r="J18" s="30">
        <f t="shared" si="3"/>
        <v>103.7904295275591</v>
      </c>
      <c r="K18" s="30">
        <f t="shared" si="4"/>
        <v>180</v>
      </c>
      <c r="L18" s="30">
        <f t="shared" si="0"/>
        <v>70.659789703132574</v>
      </c>
      <c r="M18" s="30">
        <v>101</v>
      </c>
      <c r="N18" s="30">
        <f t="shared" si="5"/>
        <v>0.69960187824883735</v>
      </c>
      <c r="P18" s="4">
        <v>0.91439999999999988</v>
      </c>
      <c r="Q18" s="4">
        <v>349</v>
      </c>
      <c r="R18" s="16"/>
      <c r="T18" s="9">
        <v>0.91439999999999988</v>
      </c>
      <c r="U18" s="9">
        <v>139</v>
      </c>
      <c r="V18" s="16"/>
      <c r="Y18" s="2">
        <v>13</v>
      </c>
      <c r="Z18" s="2">
        <f t="shared" si="6"/>
        <v>0.22689280275926285</v>
      </c>
      <c r="AA18" s="2">
        <f t="shared" si="1"/>
        <v>1.6854880340655509</v>
      </c>
      <c r="AB18" s="3">
        <f t="shared" si="2"/>
        <v>1.7288748986946363</v>
      </c>
      <c r="AC18" s="15"/>
    </row>
    <row r="19" spans="2:29" ht="17.399999999999999" x14ac:dyDescent="0.3">
      <c r="E19" s="14">
        <v>2250.0354000000002</v>
      </c>
      <c r="F19" s="14">
        <v>3.0777939999999999</v>
      </c>
      <c r="G19" s="14">
        <v>63.980017000000004</v>
      </c>
      <c r="H19" s="14">
        <v>55.979955999999959</v>
      </c>
      <c r="J19" s="30">
        <f t="shared" si="3"/>
        <v>103.78376252755911</v>
      </c>
      <c r="K19" s="30">
        <f t="shared" si="4"/>
        <v>180</v>
      </c>
      <c r="L19" s="30">
        <f t="shared" si="0"/>
        <v>70.654565670067754</v>
      </c>
      <c r="M19" s="30">
        <v>101</v>
      </c>
      <c r="N19" s="30">
        <f t="shared" si="5"/>
        <v>0.69955015514918573</v>
      </c>
      <c r="P19" s="4">
        <v>1.016</v>
      </c>
      <c r="Q19" s="4">
        <v>350</v>
      </c>
      <c r="R19" s="16"/>
      <c r="T19" s="9">
        <v>1.016</v>
      </c>
      <c r="U19" s="9">
        <v>140.5</v>
      </c>
      <c r="V19" s="16"/>
      <c r="Y19" s="2">
        <v>14</v>
      </c>
      <c r="Z19" s="2">
        <f t="shared" si="6"/>
        <v>0.24434609527920614</v>
      </c>
      <c r="AA19" s="2">
        <f t="shared" si="1"/>
        <v>1.9560848922708254</v>
      </c>
      <c r="AB19" s="3">
        <f t="shared" si="2"/>
        <v>2.0027866667151892</v>
      </c>
      <c r="AC19" s="15"/>
    </row>
    <row r="20" spans="2:29" ht="17.399999999999999" x14ac:dyDescent="0.3">
      <c r="E20" s="14">
        <v>2250.0874020000001</v>
      </c>
      <c r="F20" s="14">
        <v>4.0284300000000002</v>
      </c>
      <c r="G20" s="14">
        <v>60.343348000000006</v>
      </c>
      <c r="H20" s="14">
        <v>49.979925999999978</v>
      </c>
      <c r="J20" s="30">
        <f t="shared" si="3"/>
        <v>107.4204315275591</v>
      </c>
      <c r="K20" s="30">
        <f t="shared" si="4"/>
        <v>180</v>
      </c>
      <c r="L20" s="30">
        <f t="shared" si="0"/>
        <v>73.446990383802287</v>
      </c>
      <c r="M20" s="30">
        <v>101</v>
      </c>
      <c r="N20" s="30">
        <f t="shared" si="5"/>
        <v>0.72719792459210186</v>
      </c>
      <c r="P20" s="4">
        <v>1.5239999999999998</v>
      </c>
      <c r="Q20" s="4">
        <v>356</v>
      </c>
      <c r="R20" s="16"/>
      <c r="T20" s="9">
        <v>1.5239999999999998</v>
      </c>
      <c r="U20" s="9">
        <v>146</v>
      </c>
      <c r="V20" s="16"/>
      <c r="Y20" s="2">
        <v>15</v>
      </c>
      <c r="Z20" s="2">
        <f t="shared" si="6"/>
        <v>0.26179938779914941</v>
      </c>
      <c r="AA20" s="2">
        <f t="shared" si="1"/>
        <v>2.2462789051892065</v>
      </c>
      <c r="AB20" s="3">
        <f t="shared" si="2"/>
        <v>2.2962857970130033</v>
      </c>
      <c r="AC20" s="15"/>
    </row>
    <row r="21" spans="2:29" ht="17.399999999999999" x14ac:dyDescent="0.3">
      <c r="E21" s="14">
        <v>2249.9335940000001</v>
      </c>
      <c r="F21" s="14">
        <v>5.0004920000000004</v>
      </c>
      <c r="G21" s="14">
        <v>51.84668400000001</v>
      </c>
      <c r="H21" s="14">
        <v>34.846596999999974</v>
      </c>
      <c r="J21" s="30">
        <f t="shared" si="3"/>
        <v>115.9170955275591</v>
      </c>
      <c r="K21" s="30">
        <f t="shared" si="4"/>
        <v>175.11037652755903</v>
      </c>
      <c r="L21" s="30">
        <f t="shared" si="0"/>
        <v>79.496511675924779</v>
      </c>
      <c r="M21" s="30">
        <v>101</v>
      </c>
      <c r="N21" s="30">
        <f t="shared" si="5"/>
        <v>0.78709417500915624</v>
      </c>
      <c r="P21" s="4">
        <v>2.032</v>
      </c>
      <c r="Q21" s="4">
        <v>361</v>
      </c>
      <c r="R21" s="16"/>
      <c r="T21" s="9">
        <v>2.032</v>
      </c>
      <c r="U21" s="9">
        <v>151</v>
      </c>
      <c r="V21" s="16"/>
      <c r="Y21" s="2">
        <v>16</v>
      </c>
      <c r="Z21" s="2">
        <f t="shared" si="6"/>
        <v>0.27925268031909273</v>
      </c>
      <c r="AA21" s="2">
        <f t="shared" si="1"/>
        <v>2.5559216740077861</v>
      </c>
      <c r="AB21" s="3">
        <f t="shared" si="2"/>
        <v>2.6092231596576538</v>
      </c>
      <c r="AC21" s="15"/>
    </row>
    <row r="22" spans="2:29" ht="17.399999999999999" x14ac:dyDescent="0.3">
      <c r="E22" s="14">
        <v>2250.094971</v>
      </c>
      <c r="F22" s="14">
        <v>6.0401350000000003</v>
      </c>
      <c r="G22" s="14">
        <v>49.193349000000012</v>
      </c>
      <c r="H22" s="14">
        <v>15.589931999999976</v>
      </c>
      <c r="J22" s="30">
        <f t="shared" si="3"/>
        <v>118.5704305275591</v>
      </c>
      <c r="K22" s="30">
        <f t="shared" si="4"/>
        <v>155.85371152755903</v>
      </c>
      <c r="L22" s="30">
        <f t="shared" si="0"/>
        <v>81.241307195672832</v>
      </c>
      <c r="M22" s="30">
        <v>101</v>
      </c>
      <c r="N22" s="30">
        <f t="shared" si="5"/>
        <v>0.80436937817497856</v>
      </c>
      <c r="P22" s="4">
        <v>2.54</v>
      </c>
      <c r="Q22" s="4">
        <v>365.5</v>
      </c>
      <c r="R22" s="16"/>
      <c r="T22" s="9">
        <v>2.54</v>
      </c>
      <c r="U22" s="9">
        <v>155.5</v>
      </c>
      <c r="V22" s="16"/>
      <c r="Y22" s="2">
        <v>17</v>
      </c>
      <c r="Z22" s="2">
        <f t="shared" si="6"/>
        <v>0.29670597283903605</v>
      </c>
      <c r="AA22" s="2">
        <f t="shared" si="1"/>
        <v>2.8848550017353425</v>
      </c>
      <c r="AB22" s="3">
        <f t="shared" si="2"/>
        <v>2.9414398185433348</v>
      </c>
      <c r="AC22" s="15"/>
    </row>
    <row r="23" spans="2:29" ht="17.399999999999999" x14ac:dyDescent="0.3">
      <c r="E23" s="14">
        <v>2249.9379880000001</v>
      </c>
      <c r="F23" s="14">
        <v>7.0283259999999999</v>
      </c>
      <c r="G23" s="14">
        <v>48.966684000000001</v>
      </c>
      <c r="H23" s="14">
        <v>3.6399559999999838</v>
      </c>
      <c r="J23" s="30">
        <f t="shared" si="3"/>
        <v>118.79709552755911</v>
      </c>
      <c r="K23" s="30">
        <f t="shared" si="4"/>
        <v>143.90373552755904</v>
      </c>
      <c r="L23" s="30">
        <f t="shared" si="0"/>
        <v>81.38706496629527</v>
      </c>
      <c r="M23" s="30">
        <v>101</v>
      </c>
      <c r="N23" s="30">
        <f t="shared" si="5"/>
        <v>0.80581252441876505</v>
      </c>
      <c r="P23" s="4">
        <v>3.0479999999999996</v>
      </c>
      <c r="Q23" s="4">
        <v>369.5</v>
      </c>
      <c r="R23" s="16"/>
      <c r="T23" s="9">
        <v>3.0479999999999996</v>
      </c>
      <c r="U23" s="9">
        <v>159.5</v>
      </c>
      <c r="V23" s="16"/>
      <c r="Y23" s="2">
        <v>18</v>
      </c>
      <c r="Z23" s="2">
        <f t="shared" si="6"/>
        <v>0.31415926535897931</v>
      </c>
      <c r="AA23" s="2">
        <f t="shared" si="1"/>
        <v>3.2329109899970643</v>
      </c>
      <c r="AB23" s="3">
        <f t="shared" si="2"/>
        <v>3.2927671277464134</v>
      </c>
      <c r="AC23" s="15"/>
    </row>
    <row r="24" spans="2:29" ht="17.399999999999999" x14ac:dyDescent="0.3">
      <c r="E24" s="14">
        <v>2249.8408199999999</v>
      </c>
      <c r="F24" s="14">
        <v>8.0553650000000001</v>
      </c>
      <c r="G24" s="14">
        <v>48.95668400000001</v>
      </c>
      <c r="H24" s="14">
        <v>0.6965919999999528</v>
      </c>
      <c r="J24" s="30">
        <f t="shared" si="3"/>
        <v>118.8070955275591</v>
      </c>
      <c r="K24" s="30">
        <f t="shared" si="4"/>
        <v>140.960371527559</v>
      </c>
      <c r="L24" s="30">
        <f t="shared" si="0"/>
        <v>81.393483480287671</v>
      </c>
      <c r="M24" s="30">
        <v>101</v>
      </c>
      <c r="N24" s="30">
        <f t="shared" si="5"/>
        <v>0.80587607406225414</v>
      </c>
      <c r="P24" s="4">
        <v>3.556</v>
      </c>
      <c r="Q24" s="4">
        <v>373</v>
      </c>
      <c r="R24" s="16"/>
      <c r="T24" s="9">
        <v>3.556</v>
      </c>
      <c r="U24" s="9">
        <v>163</v>
      </c>
      <c r="V24" s="16"/>
      <c r="Y24" s="2">
        <v>19</v>
      </c>
      <c r="Z24" s="2">
        <f t="shared" si="6"/>
        <v>0.33161255787892258</v>
      </c>
      <c r="AA24" s="2">
        <f t="shared" si="1"/>
        <v>3.599912142211612</v>
      </c>
      <c r="AB24" s="3">
        <f t="shared" si="2"/>
        <v>3.6630268342851116</v>
      </c>
      <c r="AC24" s="15"/>
    </row>
    <row r="25" spans="2:29" ht="17.399999999999999" x14ac:dyDescent="0.3">
      <c r="E25" s="14">
        <v>2249.7687989999999</v>
      </c>
      <c r="F25" s="14">
        <v>8.9912349999999996</v>
      </c>
      <c r="G25" s="14">
        <v>36.32334800000001</v>
      </c>
      <c r="H25" s="14">
        <v>8.9866219999999544</v>
      </c>
      <c r="J25" s="30">
        <f t="shared" si="3"/>
        <v>131.4404315275591</v>
      </c>
      <c r="K25" s="30">
        <f t="shared" si="4"/>
        <v>149.25040152755901</v>
      </c>
      <c r="L25" s="30">
        <f t="shared" si="0"/>
        <v>88.672973747359734</v>
      </c>
      <c r="M25" s="30">
        <v>101</v>
      </c>
      <c r="N25" s="30">
        <f t="shared" si="5"/>
        <v>0.87795023512237358</v>
      </c>
      <c r="P25" s="4">
        <v>4.0640000000000001</v>
      </c>
      <c r="Q25" s="4">
        <v>376.5</v>
      </c>
      <c r="R25" s="16"/>
      <c r="T25" s="9">
        <v>4.0640000000000001</v>
      </c>
      <c r="U25" s="9">
        <v>166.5</v>
      </c>
      <c r="V25" s="16"/>
      <c r="Y25" s="2">
        <v>20</v>
      </c>
      <c r="Z25" s="2">
        <f t="shared" si="6"/>
        <v>0.3490658503988659</v>
      </c>
      <c r="AA25" s="2">
        <f t="shared" si="1"/>
        <v>3.9856714731757008</v>
      </c>
      <c r="AB25" s="3">
        <f t="shared" si="2"/>
        <v>4.0520311873088106</v>
      </c>
      <c r="AC25" s="15"/>
    </row>
    <row r="26" spans="2:29" ht="17.399999999999999" x14ac:dyDescent="0.3">
      <c r="E26" s="14">
        <v>2499.883789</v>
      </c>
      <c r="F26" s="14">
        <v>0.98690900000000004</v>
      </c>
      <c r="G26" s="14">
        <v>67.476676000000012</v>
      </c>
      <c r="H26" s="14">
        <v>36.013288999999986</v>
      </c>
      <c r="J26" s="30">
        <f t="shared" si="3"/>
        <v>100.2871035275591</v>
      </c>
      <c r="K26" s="30">
        <f t="shared" si="4"/>
        <v>176.27706852755904</v>
      </c>
      <c r="L26" s="30">
        <f t="shared" si="0"/>
        <v>67.864066058157974</v>
      </c>
      <c r="M26" s="30">
        <v>101</v>
      </c>
      <c r="N26" s="30">
        <f t="shared" si="5"/>
        <v>0.67192144612037596</v>
      </c>
      <c r="P26" s="4">
        <v>4.5719999999999992</v>
      </c>
      <c r="Q26" s="4">
        <v>380</v>
      </c>
      <c r="R26" s="16"/>
      <c r="T26" s="9">
        <v>4.5719999999999992</v>
      </c>
      <c r="U26" s="9">
        <v>170</v>
      </c>
      <c r="V26" s="16"/>
      <c r="Y26" s="2">
        <v>21</v>
      </c>
      <c r="Z26" s="2">
        <f t="shared" si="6"/>
        <v>0.36651914291880922</v>
      </c>
      <c r="AA26" s="2">
        <f t="shared" si="1"/>
        <v>4.3899926250815469</v>
      </c>
      <c r="AB26" s="3">
        <f t="shared" si="2"/>
        <v>4.4595830537434837</v>
      </c>
      <c r="AC26" s="15"/>
    </row>
    <row r="27" spans="2:29" ht="17.399999999999999" x14ac:dyDescent="0.3">
      <c r="E27" s="14">
        <v>2500.0505370000001</v>
      </c>
      <c r="F27" s="14">
        <v>2.548959</v>
      </c>
      <c r="G27" s="14">
        <v>61.98000900000001</v>
      </c>
      <c r="H27" s="14">
        <v>55.98995599999995</v>
      </c>
      <c r="J27" s="30">
        <f t="shared" si="3"/>
        <v>105.7837705275591</v>
      </c>
      <c r="K27" s="30">
        <f t="shared" si="4"/>
        <v>180</v>
      </c>
      <c r="L27" s="30">
        <f t="shared" si="0"/>
        <v>72.204613496776858</v>
      </c>
      <c r="M27" s="30">
        <v>101</v>
      </c>
      <c r="N27" s="30">
        <f t="shared" si="5"/>
        <v>0.71489716333442432</v>
      </c>
      <c r="P27" s="4">
        <v>5.08</v>
      </c>
      <c r="Q27" s="4">
        <v>383.5</v>
      </c>
      <c r="R27" s="16"/>
      <c r="T27" s="9">
        <v>5.08</v>
      </c>
      <c r="U27" s="9">
        <v>173</v>
      </c>
      <c r="V27" s="16"/>
      <c r="Y27" s="2">
        <v>22</v>
      </c>
      <c r="Z27" s="2">
        <f t="shared" si="6"/>
        <v>0.38397243543875248</v>
      </c>
      <c r="AA27" s="2">
        <f t="shared" si="1"/>
        <v>4.812669989991285</v>
      </c>
      <c r="AB27" s="3">
        <f t="shared" si="2"/>
        <v>4.8854760404188493</v>
      </c>
      <c r="AC27" s="15"/>
    </row>
    <row r="28" spans="2:29" ht="17.399999999999999" x14ac:dyDescent="0.3">
      <c r="E28" s="14">
        <v>2500.0415039999998</v>
      </c>
      <c r="F28" s="14">
        <v>3.0101870000000002</v>
      </c>
      <c r="G28" s="14">
        <v>61.98000900000001</v>
      </c>
      <c r="H28" s="14">
        <v>55.983288999999957</v>
      </c>
      <c r="J28" s="30">
        <f t="shared" si="3"/>
        <v>105.7837705275591</v>
      </c>
      <c r="K28" s="30">
        <f t="shared" si="4"/>
        <v>180</v>
      </c>
      <c r="L28" s="30">
        <f t="shared" si="0"/>
        <v>72.204613496776858</v>
      </c>
      <c r="M28" s="30">
        <v>101</v>
      </c>
      <c r="N28" s="30">
        <f t="shared" si="5"/>
        <v>0.71489716333442432</v>
      </c>
      <c r="P28" s="4">
        <v>5.5880000000000001</v>
      </c>
      <c r="Q28" s="4">
        <v>386.5</v>
      </c>
      <c r="R28" s="16"/>
      <c r="T28" s="9">
        <v>5.5880000000000001</v>
      </c>
      <c r="U28" s="9">
        <v>177</v>
      </c>
      <c r="V28" s="16"/>
      <c r="Y28" s="2">
        <v>23</v>
      </c>
      <c r="Z28" s="2">
        <f t="shared" si="6"/>
        <v>0.40142572795869574</v>
      </c>
      <c r="AA28" s="2">
        <f t="shared" si="1"/>
        <v>5.2534888387908802</v>
      </c>
      <c r="AB28" s="3">
        <f t="shared" si="2"/>
        <v>5.3294946227014153</v>
      </c>
      <c r="AC28" s="15"/>
    </row>
    <row r="29" spans="2:29" ht="17.399999999999999" x14ac:dyDescent="0.3">
      <c r="E29" s="14">
        <v>2499.9123540000001</v>
      </c>
      <c r="F29" s="14">
        <v>4.9864569999999997</v>
      </c>
      <c r="G29" s="14">
        <v>51.980017000000004</v>
      </c>
      <c r="H29" s="14">
        <v>30.516592000000003</v>
      </c>
      <c r="J29" s="30">
        <f t="shared" si="3"/>
        <v>115.78376252755911</v>
      </c>
      <c r="K29" s="30">
        <f t="shared" si="4"/>
        <v>170.78037152755905</v>
      </c>
      <c r="L29" s="30">
        <f t="shared" si="0"/>
        <v>79.40697306475883</v>
      </c>
      <c r="M29" s="30">
        <v>101</v>
      </c>
      <c r="N29" s="30">
        <f t="shared" si="5"/>
        <v>0.78620765410652305</v>
      </c>
      <c r="P29" s="4">
        <v>6.0959999999999992</v>
      </c>
      <c r="Q29" s="4">
        <v>390</v>
      </c>
      <c r="R29" s="16"/>
      <c r="T29" s="9">
        <v>6.0959999999999992</v>
      </c>
      <c r="U29" s="9">
        <v>180.5</v>
      </c>
      <c r="V29" s="16"/>
      <c r="Y29" s="2">
        <v>24</v>
      </c>
      <c r="Z29" s="2">
        <f t="shared" si="6"/>
        <v>0.41887902047863906</v>
      </c>
      <c r="AA29" s="2">
        <f t="shared" si="1"/>
        <v>5.7122254566436332</v>
      </c>
      <c r="AB29" s="3">
        <f t="shared" si="2"/>
        <v>5.7914142796552053</v>
      </c>
      <c r="AC29" s="15"/>
    </row>
    <row r="30" spans="2:29" ht="17.399999999999999" x14ac:dyDescent="0.3">
      <c r="E30" s="14">
        <v>2500.1232909999999</v>
      </c>
      <c r="F30" s="14">
        <v>6.0660679999999996</v>
      </c>
      <c r="G30" s="14">
        <v>50.980017000000004</v>
      </c>
      <c r="H30" s="14">
        <v>9.1632759999999962</v>
      </c>
      <c r="J30" s="30">
        <f t="shared" si="3"/>
        <v>116.78376252755911</v>
      </c>
      <c r="K30" s="30">
        <f t="shared" si="4"/>
        <v>149.42705552755905</v>
      </c>
      <c r="L30" s="30">
        <f t="shared" si="0"/>
        <v>80.074194356335497</v>
      </c>
      <c r="M30" s="30">
        <v>101</v>
      </c>
      <c r="N30" s="30">
        <f t="shared" si="5"/>
        <v>0.7928138055082723</v>
      </c>
      <c r="P30" s="4">
        <v>6.6040000000000001</v>
      </c>
      <c r="Q30" s="4">
        <v>393.5</v>
      </c>
      <c r="R30" s="16"/>
      <c r="T30" s="9">
        <v>6.6040000000000001</v>
      </c>
      <c r="U30" s="9">
        <v>184</v>
      </c>
      <c r="V30" s="16"/>
      <c r="Y30" s="2">
        <v>25</v>
      </c>
      <c r="Z30" s="2">
        <f t="shared" si="6"/>
        <v>0.43633231299858238</v>
      </c>
      <c r="AA30" s="2">
        <f t="shared" si="1"/>
        <v>6.1886472849614425</v>
      </c>
      <c r="AB30" s="3">
        <f t="shared" si="2"/>
        <v>6.2710016357499754</v>
      </c>
      <c r="AC30" s="15"/>
    </row>
    <row r="31" spans="2:29" ht="17.399999999999999" x14ac:dyDescent="0.3">
      <c r="E31" s="14">
        <v>2499.9702149999998</v>
      </c>
      <c r="F31" s="14">
        <v>6.968394</v>
      </c>
      <c r="G31" s="14">
        <v>50.946684000000005</v>
      </c>
      <c r="H31" s="14">
        <v>-6.7410000000336368E-3</v>
      </c>
      <c r="J31" s="30">
        <f t="shared" si="3"/>
        <v>116.8170955275591</v>
      </c>
      <c r="K31" s="30">
        <f t="shared" si="4"/>
        <v>140.25703852755902</v>
      </c>
      <c r="L31" s="30">
        <f t="shared" si="0"/>
        <v>80.096262736388951</v>
      </c>
      <c r="M31" s="30">
        <v>101</v>
      </c>
      <c r="N31" s="30">
        <f t="shared" si="5"/>
        <v>0.79303230432068272</v>
      </c>
      <c r="P31" s="4">
        <v>7.1120000000000001</v>
      </c>
      <c r="Q31" s="4">
        <v>397.5</v>
      </c>
      <c r="R31" s="16"/>
      <c r="T31" s="9">
        <v>7.1120000000000001</v>
      </c>
      <c r="U31" s="9">
        <v>187.5</v>
      </c>
      <c r="V31" s="16"/>
      <c r="Y31" s="2">
        <v>26</v>
      </c>
      <c r="Z31" s="2">
        <f t="shared" si="6"/>
        <v>0.4537856055185257</v>
      </c>
      <c r="AA31" s="2">
        <f t="shared" si="1"/>
        <v>6.6825130699088175</v>
      </c>
      <c r="AB31" s="3">
        <f t="shared" si="2"/>
        <v>6.7680146091332034</v>
      </c>
      <c r="AC31" s="15"/>
    </row>
    <row r="32" spans="2:29" ht="17.399999999999999" x14ac:dyDescent="0.3">
      <c r="E32" s="14">
        <v>2499.9406739999999</v>
      </c>
      <c r="F32" s="14">
        <v>7.9632909999999999</v>
      </c>
      <c r="G32" s="14">
        <v>50.950017000000003</v>
      </c>
      <c r="H32" s="14">
        <v>-2.0074000000022352E-2</v>
      </c>
      <c r="J32" s="30">
        <f t="shared" si="3"/>
        <v>116.81376252755911</v>
      </c>
      <c r="K32" s="30">
        <f t="shared" si="4"/>
        <v>140.24370552755903</v>
      </c>
      <c r="L32" s="30">
        <f t="shared" si="0"/>
        <v>80.094056597988811</v>
      </c>
      <c r="M32" s="30">
        <v>101</v>
      </c>
      <c r="N32" s="30">
        <f t="shared" si="5"/>
        <v>0.79301046136622588</v>
      </c>
      <c r="P32" s="4">
        <v>7.6199999999999992</v>
      </c>
      <c r="Q32" s="4">
        <v>401</v>
      </c>
      <c r="R32" s="16"/>
      <c r="T32" s="9">
        <v>7.6199999999999992</v>
      </c>
      <c r="U32" s="9">
        <v>191</v>
      </c>
      <c r="V32" s="16"/>
      <c r="Y32" s="2">
        <v>27</v>
      </c>
      <c r="Z32" s="2">
        <f t="shared" si="6"/>
        <v>0.47123889803846897</v>
      </c>
      <c r="AA32" s="2">
        <f t="shared" si="1"/>
        <v>7.1935730174502464</v>
      </c>
      <c r="AB32" s="3">
        <f t="shared" si="2"/>
        <v>7.2822025664789596</v>
      </c>
      <c r="AC32" s="15"/>
    </row>
    <row r="33" spans="5:29" ht="17.399999999999999" x14ac:dyDescent="0.3">
      <c r="E33" s="14">
        <v>2499.9541020000001</v>
      </c>
      <c r="F33" s="14">
        <v>8.9282649999999997</v>
      </c>
      <c r="G33" s="14">
        <v>42.990017000000009</v>
      </c>
      <c r="H33" s="14">
        <v>2.7066140000000019</v>
      </c>
      <c r="J33" s="30">
        <f t="shared" si="3"/>
        <v>124.7737625275591</v>
      </c>
      <c r="K33" s="30">
        <f t="shared" si="4"/>
        <v>142.97039352755905</v>
      </c>
      <c r="L33" s="30">
        <f t="shared" si="0"/>
        <v>85.039829006543386</v>
      </c>
      <c r="M33" s="30">
        <v>101</v>
      </c>
      <c r="N33" s="30">
        <f t="shared" si="5"/>
        <v>0.84197850501528104</v>
      </c>
      <c r="P33" s="4">
        <v>8.1280000000000001</v>
      </c>
      <c r="Q33" s="4">
        <v>405.5</v>
      </c>
      <c r="R33" s="16"/>
      <c r="T33" s="9">
        <v>8.1280000000000001</v>
      </c>
      <c r="U33" s="9">
        <v>195.5</v>
      </c>
      <c r="V33" s="16"/>
      <c r="Y33" s="2">
        <v>28</v>
      </c>
      <c r="Z33" s="2">
        <f t="shared" si="6"/>
        <v>0.48869219055841229</v>
      </c>
      <c r="AA33" s="2">
        <f t="shared" si="1"/>
        <v>7.7215689549490634</v>
      </c>
      <c r="AB33" s="3">
        <f t="shared" si="2"/>
        <v>7.8133064844223385</v>
      </c>
      <c r="AC33" s="15"/>
    </row>
    <row r="34" spans="5:29" ht="17.399999999999999" x14ac:dyDescent="0.3">
      <c r="E34" s="14">
        <v>2499.9663089999999</v>
      </c>
      <c r="F34" s="14">
        <v>10.05941</v>
      </c>
      <c r="G34" s="14">
        <v>22.746676000000008</v>
      </c>
      <c r="H34" s="14">
        <v>13.149950999999987</v>
      </c>
      <c r="J34" s="30">
        <f t="shared" si="3"/>
        <v>145.0171035275591</v>
      </c>
      <c r="K34" s="30">
        <f t="shared" si="4"/>
        <v>153.41373052755904</v>
      </c>
      <c r="L34" s="30">
        <f t="shared" si="0"/>
        <v>94.608982174562982</v>
      </c>
      <c r="M34" s="30">
        <v>101</v>
      </c>
      <c r="N34" s="30">
        <f t="shared" si="5"/>
        <v>0.9367225957877523</v>
      </c>
      <c r="P34" s="4">
        <v>8.636000000000001</v>
      </c>
      <c r="Q34" s="4">
        <v>410</v>
      </c>
      <c r="R34" s="16"/>
      <c r="T34" s="9">
        <v>8.636000000000001</v>
      </c>
      <c r="U34" s="9">
        <v>199.5</v>
      </c>
      <c r="V34" s="16"/>
      <c r="Y34" s="2">
        <v>29</v>
      </c>
      <c r="Z34" s="2">
        <f t="shared" si="6"/>
        <v>0.50614548307835561</v>
      </c>
      <c r="AA34" s="2">
        <f t="shared" si="1"/>
        <v>8.2662344993188768</v>
      </c>
      <c r="AB34" s="3">
        <f t="shared" si="2"/>
        <v>8.3610591175832667</v>
      </c>
      <c r="AC34" s="15"/>
    </row>
    <row r="35" spans="5:29" ht="17.399999999999999" x14ac:dyDescent="0.3">
      <c r="E35" s="14">
        <v>2749.560547</v>
      </c>
      <c r="F35" s="14">
        <v>1.0035510000000001</v>
      </c>
      <c r="G35" s="14">
        <v>67.98000900000001</v>
      </c>
      <c r="H35" s="14">
        <v>37.009955999999988</v>
      </c>
      <c r="J35" s="30">
        <f t="shared" si="3"/>
        <v>99.783770527559099</v>
      </c>
      <c r="K35" s="30">
        <f t="shared" si="4"/>
        <v>177.27373552755904</v>
      </c>
      <c r="L35" s="30">
        <f t="shared" si="0"/>
        <v>67.454299673561849</v>
      </c>
      <c r="M35" s="30">
        <v>101</v>
      </c>
      <c r="N35" s="30">
        <f t="shared" si="5"/>
        <v>0.66786435320358262</v>
      </c>
      <c r="P35" s="4">
        <v>9.1439999999999984</v>
      </c>
      <c r="Q35" s="4">
        <v>415</v>
      </c>
      <c r="R35" s="16"/>
      <c r="T35" s="9">
        <v>9.1439999999999984</v>
      </c>
      <c r="U35" s="9">
        <v>204</v>
      </c>
      <c r="V35" s="16"/>
      <c r="Y35" s="2">
        <v>30</v>
      </c>
      <c r="Z35" s="2">
        <f t="shared" si="6"/>
        <v>0.52359877559829882</v>
      </c>
      <c r="AA35" s="2">
        <f t="shared" si="1"/>
        <v>8.827295231725504</v>
      </c>
      <c r="AB35" s="3">
        <f t="shared" si="2"/>
        <v>8.9251851731787255</v>
      </c>
      <c r="AC35" s="15"/>
    </row>
    <row r="36" spans="5:29" ht="17.399999999999999" x14ac:dyDescent="0.3">
      <c r="E36" s="14">
        <v>2749.9614259999998</v>
      </c>
      <c r="F36" s="14">
        <v>1.4524840000000001</v>
      </c>
      <c r="G36" s="14">
        <v>65.746684000000002</v>
      </c>
      <c r="H36" s="14">
        <v>44.979925999999978</v>
      </c>
      <c r="J36" s="30">
        <f t="shared" si="3"/>
        <v>102.01709552755911</v>
      </c>
      <c r="K36" s="30">
        <f t="shared" si="4"/>
        <v>180</v>
      </c>
      <c r="L36" s="30">
        <f t="shared" si="0"/>
        <v>69.257158264238697</v>
      </c>
      <c r="M36" s="30">
        <v>101</v>
      </c>
      <c r="N36" s="30">
        <f t="shared" si="5"/>
        <v>0.68571443825978906</v>
      </c>
      <c r="P36" s="4">
        <v>9.6519999999999992</v>
      </c>
      <c r="Q36" s="4">
        <v>421</v>
      </c>
      <c r="R36" s="16"/>
      <c r="T36" s="9">
        <v>9.6519999999999992</v>
      </c>
      <c r="U36" s="9">
        <v>209</v>
      </c>
      <c r="V36" s="16"/>
      <c r="Y36" s="2">
        <v>31</v>
      </c>
      <c r="Z36" s="2">
        <f t="shared" si="6"/>
        <v>0.54105206811824214</v>
      </c>
      <c r="AA36" s="2">
        <f t="shared" si="1"/>
        <v>9.4044688788296842</v>
      </c>
      <c r="AB36" s="3">
        <f t="shared" si="2"/>
        <v>9.5054014922155279</v>
      </c>
      <c r="AC36" s="15"/>
    </row>
    <row r="37" spans="5:29" ht="17.399999999999999" x14ac:dyDescent="0.3">
      <c r="E37" s="14">
        <v>2749.8366700000001</v>
      </c>
      <c r="F37" s="14">
        <v>2.041382</v>
      </c>
      <c r="G37" s="14">
        <v>62.606681000000009</v>
      </c>
      <c r="H37" s="14">
        <v>54.713269999999966</v>
      </c>
      <c r="J37" s="30">
        <f t="shared" si="3"/>
        <v>105.1570985275591</v>
      </c>
      <c r="K37" s="30">
        <f t="shared" si="4"/>
        <v>180</v>
      </c>
      <c r="L37" s="30">
        <f t="shared" si="0"/>
        <v>71.722649970845481</v>
      </c>
      <c r="M37" s="30">
        <v>101</v>
      </c>
      <c r="N37" s="30">
        <f t="shared" si="5"/>
        <v>0.71012524723609383</v>
      </c>
      <c r="P37" s="4">
        <v>9.7536000000000005</v>
      </c>
      <c r="Q37" s="4">
        <v>422.5</v>
      </c>
      <c r="R37" s="16"/>
      <c r="T37" s="9">
        <v>9.7536000000000005</v>
      </c>
      <c r="U37" s="9">
        <v>210</v>
      </c>
      <c r="V37" s="16"/>
      <c r="Y37" s="2">
        <v>32</v>
      </c>
      <c r="Z37" s="2">
        <f t="shared" si="6"/>
        <v>0.55850536063818546</v>
      </c>
      <c r="AA37" s="2">
        <f t="shared" si="1"/>
        <v>9.9974655005549486</v>
      </c>
      <c r="AB37" s="3">
        <f t="shared" si="2"/>
        <v>10.101417237249779</v>
      </c>
      <c r="AC37" s="15"/>
    </row>
    <row r="38" spans="5:29" ht="17.399999999999999" x14ac:dyDescent="0.3">
      <c r="E38" s="14">
        <v>2750.3752439999998</v>
      </c>
      <c r="F38" s="14">
        <v>3.072546</v>
      </c>
      <c r="G38" s="14">
        <v>61.983343000000005</v>
      </c>
      <c r="H38" s="14">
        <v>56.979955999999959</v>
      </c>
      <c r="J38" s="30">
        <f t="shared" si="3"/>
        <v>105.7804365275591</v>
      </c>
      <c r="K38" s="30">
        <f t="shared" si="4"/>
        <v>180</v>
      </c>
      <c r="L38" s="30">
        <f t="shared" si="0"/>
        <v>72.202058460595126</v>
      </c>
      <c r="M38" s="30">
        <v>101</v>
      </c>
      <c r="N38" s="30">
        <f t="shared" si="5"/>
        <v>0.71487186594648644</v>
      </c>
      <c r="P38" s="4">
        <v>9.8552</v>
      </c>
      <c r="Q38" s="4">
        <v>423.5</v>
      </c>
      <c r="R38" s="16"/>
      <c r="T38" s="9">
        <v>9.8552</v>
      </c>
      <c r="U38" s="9">
        <v>211</v>
      </c>
      <c r="V38" s="16"/>
      <c r="Y38" s="2">
        <v>33</v>
      </c>
      <c r="Z38" s="2">
        <f t="shared" si="6"/>
        <v>0.57595865315812877</v>
      </c>
      <c r="AA38" s="2">
        <f t="shared" si="1"/>
        <v>10.605987684357219</v>
      </c>
      <c r="AB38" s="3">
        <f t="shared" si="2"/>
        <v>10.712934086691225</v>
      </c>
      <c r="AC38" s="15"/>
    </row>
    <row r="39" spans="5:29" ht="17.399999999999999" x14ac:dyDescent="0.3">
      <c r="E39" s="14">
        <v>2750.1091310000002</v>
      </c>
      <c r="F39" s="14">
        <v>4.0913139999999997</v>
      </c>
      <c r="G39" s="14">
        <v>52.816684000000009</v>
      </c>
      <c r="H39" s="14">
        <v>45.979955999999959</v>
      </c>
      <c r="J39" s="30">
        <f t="shared" si="3"/>
        <v>114.9470955275591</v>
      </c>
      <c r="K39" s="30">
        <f t="shared" si="4"/>
        <v>180</v>
      </c>
      <c r="L39" s="30">
        <f t="shared" si="0"/>
        <v>78.841092101666376</v>
      </c>
      <c r="M39" s="30">
        <v>101</v>
      </c>
      <c r="N39" s="30">
        <f t="shared" si="5"/>
        <v>0.78060487229372655</v>
      </c>
      <c r="P39" s="4">
        <v>9.9567999999999994</v>
      </c>
      <c r="Q39" s="4">
        <v>425</v>
      </c>
      <c r="R39" s="16"/>
      <c r="T39" s="9">
        <v>9.9567999999999994</v>
      </c>
      <c r="U39" s="9">
        <v>212.5</v>
      </c>
      <c r="V39" s="16"/>
      <c r="Y39" s="2">
        <v>34</v>
      </c>
      <c r="Z39" s="2">
        <f t="shared" si="6"/>
        <v>0.59341194567807209</v>
      </c>
      <c r="AA39" s="2">
        <f t="shared" si="1"/>
        <v>11.229730745965595</v>
      </c>
      <c r="AB39" s="3">
        <f t="shared" si="2"/>
        <v>11.339646435623321</v>
      </c>
      <c r="AC39" s="15"/>
    </row>
    <row r="40" spans="5:29" ht="17.399999999999999" x14ac:dyDescent="0.3">
      <c r="E40" s="14">
        <v>2749.8874510000001</v>
      </c>
      <c r="F40" s="14">
        <v>4.9901790000000004</v>
      </c>
      <c r="G40" s="14">
        <v>50.980017000000004</v>
      </c>
      <c r="H40" s="14">
        <v>30.893259999999998</v>
      </c>
      <c r="J40" s="30">
        <f t="shared" si="3"/>
        <v>116.78376252755911</v>
      </c>
      <c r="K40" s="30">
        <f t="shared" si="4"/>
        <v>171.15703952755905</v>
      </c>
      <c r="L40" s="30">
        <f t="shared" si="0"/>
        <v>80.074194356335497</v>
      </c>
      <c r="M40" s="30">
        <v>101</v>
      </c>
      <c r="N40" s="30">
        <f t="shared" si="5"/>
        <v>0.7928138055082723</v>
      </c>
      <c r="P40" s="4">
        <v>10.058400000000001</v>
      </c>
      <c r="Q40" s="4">
        <v>426.5</v>
      </c>
      <c r="R40" s="16"/>
      <c r="T40" s="9">
        <v>10.058400000000001</v>
      </c>
      <c r="U40" s="9">
        <v>214</v>
      </c>
      <c r="V40" s="16"/>
      <c r="Y40" s="2">
        <v>35</v>
      </c>
      <c r="Z40" s="2">
        <f t="shared" si="6"/>
        <v>0.6108652381980153</v>
      </c>
      <c r="AA40" s="2">
        <f t="shared" si="1"/>
        <v>11.868382936553012</v>
      </c>
      <c r="AB40" s="3">
        <f t="shared" si="2"/>
        <v>11.981241603099996</v>
      </c>
      <c r="AC40" s="15"/>
    </row>
    <row r="41" spans="5:29" ht="17.399999999999999" x14ac:dyDescent="0.3">
      <c r="E41" s="14">
        <v>2750.0520019999999</v>
      </c>
      <c r="F41" s="14">
        <v>5.9541659999999998</v>
      </c>
      <c r="G41" s="14">
        <v>50.980017000000004</v>
      </c>
      <c r="H41" s="14">
        <v>9.6232709999999884</v>
      </c>
      <c r="J41" s="30">
        <f t="shared" si="3"/>
        <v>116.78376252755911</v>
      </c>
      <c r="K41" s="30">
        <f t="shared" si="4"/>
        <v>149.88705052755904</v>
      </c>
      <c r="L41" s="30">
        <f t="shared" si="0"/>
        <v>80.074194356335497</v>
      </c>
      <c r="M41" s="30">
        <v>101</v>
      </c>
      <c r="N41" s="30">
        <f t="shared" si="5"/>
        <v>0.7928138055082723</v>
      </c>
      <c r="P41" s="4">
        <v>10.16</v>
      </c>
      <c r="Q41" s="4">
        <v>427.5</v>
      </c>
      <c r="R41" s="16"/>
      <c r="T41" s="9">
        <v>10.16</v>
      </c>
      <c r="U41" s="9">
        <v>215.5</v>
      </c>
      <c r="V41" s="16"/>
      <c r="Y41" s="2">
        <v>36</v>
      </c>
      <c r="Z41" s="2">
        <f t="shared" si="6"/>
        <v>0.62831853071795862</v>
      </c>
      <c r="AA41" s="2">
        <f t="shared" si="1"/>
        <v>12.521625656288744</v>
      </c>
      <c r="AB41" s="3">
        <f t="shared" si="2"/>
        <v>12.637400045871669</v>
      </c>
      <c r="AC41" s="15"/>
    </row>
    <row r="42" spans="5:29" ht="17.399999999999999" x14ac:dyDescent="0.3">
      <c r="E42" s="14">
        <v>2749.9584960000002</v>
      </c>
      <c r="F42" s="14">
        <v>7.031873</v>
      </c>
      <c r="G42" s="14">
        <v>50.980017000000004</v>
      </c>
      <c r="H42" s="14">
        <v>0.93325899999996409</v>
      </c>
      <c r="J42" s="30">
        <f t="shared" si="3"/>
        <v>116.78376252755911</v>
      </c>
      <c r="K42" s="30">
        <f t="shared" si="4"/>
        <v>141.19703852755902</v>
      </c>
      <c r="L42" s="30">
        <f t="shared" si="0"/>
        <v>80.074194356335497</v>
      </c>
      <c r="M42" s="30">
        <v>101</v>
      </c>
      <c r="N42" s="30">
        <f t="shared" si="5"/>
        <v>0.7928138055082723</v>
      </c>
      <c r="P42" s="4">
        <v>10.2616</v>
      </c>
      <c r="Q42" s="4">
        <v>429.5</v>
      </c>
      <c r="R42" s="16"/>
      <c r="T42" s="9">
        <v>10.2616</v>
      </c>
      <c r="U42" s="9">
        <v>216.5</v>
      </c>
      <c r="V42" s="16"/>
      <c r="Y42" s="2">
        <v>37</v>
      </c>
      <c r="Z42" s="2">
        <f t="shared" si="6"/>
        <v>0.64577182323790194</v>
      </c>
      <c r="AA42" s="2">
        <f t="shared" si="1"/>
        <v>13.189133674211575</v>
      </c>
      <c r="AB42" s="3">
        <f t="shared" si="2"/>
        <v>13.307795578481924</v>
      </c>
      <c r="AC42" s="15"/>
    </row>
    <row r="43" spans="5:29" ht="17.399999999999999" x14ac:dyDescent="0.3">
      <c r="E43" s="14">
        <v>2750.1347660000001</v>
      </c>
      <c r="F43" s="14">
        <v>8.0611110000000004</v>
      </c>
      <c r="G43" s="14">
        <v>50.980017000000004</v>
      </c>
      <c r="H43" s="14">
        <v>-2.0074000000022352E-2</v>
      </c>
      <c r="J43" s="30">
        <f t="shared" si="3"/>
        <v>116.78376252755911</v>
      </c>
      <c r="K43" s="30">
        <f t="shared" si="4"/>
        <v>140.24370552755903</v>
      </c>
      <c r="L43" s="30">
        <f t="shared" si="0"/>
        <v>80.074194356335497</v>
      </c>
      <c r="M43" s="30">
        <v>101</v>
      </c>
      <c r="N43" s="30">
        <f t="shared" si="5"/>
        <v>0.7928138055082723</v>
      </c>
      <c r="P43" s="4">
        <v>10.363199999999999</v>
      </c>
      <c r="Q43" s="4">
        <v>431.5</v>
      </c>
      <c r="R43" s="16"/>
      <c r="T43" s="9">
        <v>10.363199999999999</v>
      </c>
      <c r="U43" s="9">
        <v>218</v>
      </c>
      <c r="V43" s="16"/>
      <c r="Y43" s="2">
        <v>38</v>
      </c>
      <c r="Z43" s="2">
        <f t="shared" si="6"/>
        <v>0.66322511575784515</v>
      </c>
      <c r="AA43" s="2">
        <f t="shared" si="1"/>
        <v>13.870575354354104</v>
      </c>
      <c r="AB43" s="3">
        <f t="shared" si="2"/>
        <v>13.992095599665776</v>
      </c>
      <c r="AC43" s="15"/>
    </row>
    <row r="44" spans="5:29" ht="17.399999999999999" x14ac:dyDescent="0.3">
      <c r="E44" s="14">
        <v>2749.8220209999999</v>
      </c>
      <c r="F44" s="14">
        <v>8.9949809999999992</v>
      </c>
      <c r="G44" s="14">
        <v>43.933343000000008</v>
      </c>
      <c r="H44" s="14">
        <v>3.9466229999999882</v>
      </c>
      <c r="J44" s="30">
        <f t="shared" si="3"/>
        <v>123.8304365275591</v>
      </c>
      <c r="K44" s="30">
        <f t="shared" si="4"/>
        <v>144.21040252755904</v>
      </c>
      <c r="L44" s="30">
        <f t="shared" si="0"/>
        <v>84.487921868218052</v>
      </c>
      <c r="M44" s="30">
        <v>101</v>
      </c>
      <c r="N44" s="30">
        <f t="shared" si="5"/>
        <v>0.83651407790314902</v>
      </c>
      <c r="P44" s="4">
        <v>10.464799999999999</v>
      </c>
      <c r="Q44" s="4">
        <v>433.5</v>
      </c>
      <c r="R44" s="16"/>
      <c r="T44" s="9">
        <v>10.464799999999999</v>
      </c>
      <c r="U44" s="9">
        <v>220</v>
      </c>
      <c r="V44" s="16"/>
      <c r="Y44" s="2">
        <v>39</v>
      </c>
      <c r="Z44" s="2">
        <f t="shared" si="6"/>
        <v>0.68067840827778847</v>
      </c>
      <c r="AA44" s="2">
        <f t="shared" si="1"/>
        <v>14.565612888035105</v>
      </c>
      <c r="AB44" s="3">
        <f t="shared" si="2"/>
        <v>14.689961324968582</v>
      </c>
      <c r="AC44" s="15"/>
    </row>
    <row r="45" spans="5:29" ht="17.399999999999999" x14ac:dyDescent="0.3">
      <c r="E45" s="14">
        <v>2749.9714359999998</v>
      </c>
      <c r="F45" s="14">
        <v>10.023861999999999</v>
      </c>
      <c r="G45" s="14">
        <v>30.793347000000011</v>
      </c>
      <c r="H45" s="14">
        <v>10.776591999999994</v>
      </c>
      <c r="J45" s="30">
        <f t="shared" si="3"/>
        <v>136.9704325275591</v>
      </c>
      <c r="K45" s="30">
        <f t="shared" si="4"/>
        <v>151.04037152755905</v>
      </c>
      <c r="L45" s="30">
        <f t="shared" si="0"/>
        <v>91.328167393875972</v>
      </c>
      <c r="M45" s="30">
        <v>101</v>
      </c>
      <c r="N45" s="30">
        <f t="shared" si="5"/>
        <v>0.90423928112748486</v>
      </c>
      <c r="P45" s="4">
        <v>10.5664</v>
      </c>
      <c r="Q45" s="4">
        <v>435</v>
      </c>
      <c r="R45" s="16"/>
      <c r="T45" s="9">
        <v>10.5664</v>
      </c>
      <c r="U45" s="9">
        <v>221.5</v>
      </c>
      <c r="V45" s="16"/>
      <c r="Y45" s="2">
        <v>40</v>
      </c>
      <c r="Z45" s="2">
        <f t="shared" si="6"/>
        <v>0.69813170079773179</v>
      </c>
      <c r="AA45" s="2">
        <f t="shared" si="1"/>
        <v>15.273902532225662</v>
      </c>
      <c r="AB45" s="3">
        <f t="shared" si="2"/>
        <v>15.401048025491862</v>
      </c>
      <c r="AC45" s="15"/>
    </row>
    <row r="46" spans="5:29" ht="17.399999999999999" x14ac:dyDescent="0.3">
      <c r="E46" s="14">
        <v>2750.4479980000001</v>
      </c>
      <c r="F46" s="14">
        <v>11.037091999999999</v>
      </c>
      <c r="G46" s="14">
        <v>2.9633500000000197</v>
      </c>
      <c r="H46" s="14">
        <v>26.979955999999959</v>
      </c>
      <c r="J46" s="30">
        <f t="shared" si="3"/>
        <v>164.80042952755909</v>
      </c>
      <c r="K46" s="30">
        <f t="shared" si="4"/>
        <v>167.24373552755901</v>
      </c>
      <c r="L46" s="30">
        <f t="shared" si="0"/>
        <v>99.773390437472813</v>
      </c>
      <c r="M46" s="30">
        <v>101</v>
      </c>
      <c r="N46" s="30">
        <f t="shared" si="5"/>
        <v>0.98785535086606746</v>
      </c>
      <c r="P46" s="4">
        <v>10.667999999999999</v>
      </c>
      <c r="Q46" s="4">
        <v>437</v>
      </c>
      <c r="R46" s="16"/>
      <c r="T46" s="9">
        <v>10.667999999999999</v>
      </c>
      <c r="U46" s="9">
        <v>224</v>
      </c>
      <c r="V46" s="16"/>
      <c r="Y46" s="2">
        <v>41</v>
      </c>
      <c r="Z46" s="2">
        <f t="shared" si="6"/>
        <v>0.715584993317675</v>
      </c>
      <c r="AA46" s="2">
        <f t="shared" si="1"/>
        <v>15.995094853880861</v>
      </c>
      <c r="AB46" s="3">
        <f t="shared" si="2"/>
        <v>16.125005272659692</v>
      </c>
      <c r="AC46" s="15"/>
    </row>
    <row r="47" spans="5:29" ht="17.399999999999999" x14ac:dyDescent="0.3">
      <c r="E47" s="14">
        <v>3000.25</v>
      </c>
      <c r="F47" s="14">
        <v>1.0062260000000001</v>
      </c>
      <c r="G47" s="14">
        <v>64.996684000000002</v>
      </c>
      <c r="H47" s="14">
        <v>35.953288999999984</v>
      </c>
      <c r="J47" s="30">
        <f t="shared" si="3"/>
        <v>102.76709552755911</v>
      </c>
      <c r="K47" s="30">
        <f t="shared" si="4"/>
        <v>176.21706852755904</v>
      </c>
      <c r="L47" s="30">
        <f t="shared" si="0"/>
        <v>69.853565307591751</v>
      </c>
      <c r="M47" s="30">
        <v>101</v>
      </c>
      <c r="N47" s="30">
        <f t="shared" si="5"/>
        <v>0.69161945849100748</v>
      </c>
      <c r="P47" s="4">
        <v>10.769599999999999</v>
      </c>
      <c r="Q47" s="4">
        <v>439.5</v>
      </c>
      <c r="R47" s="16"/>
      <c r="T47" s="9">
        <v>10.769599999999999</v>
      </c>
      <c r="U47" s="9">
        <v>227</v>
      </c>
      <c r="V47" s="16"/>
      <c r="Y47" s="2">
        <v>42</v>
      </c>
      <c r="Z47" s="2">
        <f t="shared" si="6"/>
        <v>0.73303828583761843</v>
      </c>
      <c r="AA47" s="2">
        <f t="shared" si="1"/>
        <v>16.728834980115966</v>
      </c>
      <c r="AB47" s="3">
        <f t="shared" si="2"/>
        <v>16.861477188885146</v>
      </c>
      <c r="AC47" s="15"/>
    </row>
    <row r="48" spans="5:29" ht="17.399999999999999" x14ac:dyDescent="0.3">
      <c r="E48" s="14">
        <v>3000.126953</v>
      </c>
      <c r="F48" s="14">
        <v>1.5552919999999999</v>
      </c>
      <c r="G48" s="14">
        <v>64.423349999999999</v>
      </c>
      <c r="H48" s="14">
        <v>43.846591999999987</v>
      </c>
      <c r="J48" s="30">
        <f t="shared" si="3"/>
        <v>103.34042952755911</v>
      </c>
      <c r="K48" s="30">
        <f t="shared" si="4"/>
        <v>180</v>
      </c>
      <c r="L48" s="30">
        <f t="shared" si="0"/>
        <v>70.306343011274805</v>
      </c>
      <c r="M48" s="30">
        <v>101</v>
      </c>
      <c r="N48" s="30">
        <f t="shared" si="5"/>
        <v>0.69610240605222584</v>
      </c>
      <c r="P48" s="4">
        <v>10.8712</v>
      </c>
      <c r="Q48" s="4">
        <v>443.5</v>
      </c>
      <c r="R48" s="16"/>
      <c r="T48" s="9">
        <v>10.8712</v>
      </c>
      <c r="U48" s="9">
        <v>230.5</v>
      </c>
      <c r="V48" s="16"/>
      <c r="Y48" s="2">
        <v>43</v>
      </c>
      <c r="Z48" s="2">
        <f t="shared" si="6"/>
        <v>0.75049157835756164</v>
      </c>
      <c r="AA48" s="2">
        <f t="shared" si="1"/>
        <v>17.474762854090244</v>
      </c>
      <c r="AB48" s="3">
        <f t="shared" si="2"/>
        <v>17.610102704001019</v>
      </c>
      <c r="AC48" s="15"/>
    </row>
    <row r="49" spans="5:29" ht="17.399999999999999" x14ac:dyDescent="0.3">
      <c r="E49" s="14">
        <v>2999.8146969999998</v>
      </c>
      <c r="F49" s="14">
        <v>1.9391370000000001</v>
      </c>
      <c r="G49" s="14">
        <v>63.033349999999999</v>
      </c>
      <c r="H49" s="14">
        <v>51.319955999999991</v>
      </c>
      <c r="J49" s="30">
        <f t="shared" si="3"/>
        <v>104.73042952755911</v>
      </c>
      <c r="K49" s="30">
        <f t="shared" si="4"/>
        <v>180</v>
      </c>
      <c r="L49" s="30">
        <f t="shared" si="0"/>
        <v>71.39255172055303</v>
      </c>
      <c r="M49" s="30">
        <v>101</v>
      </c>
      <c r="N49" s="30">
        <f t="shared" si="5"/>
        <v>0.70685694772824781</v>
      </c>
      <c r="P49" s="4">
        <v>10.972799999999999</v>
      </c>
      <c r="Q49" s="4">
        <v>450</v>
      </c>
      <c r="R49" s="16"/>
      <c r="T49" s="9">
        <v>10.921999999999999</v>
      </c>
      <c r="U49" s="9">
        <v>235.5</v>
      </c>
      <c r="V49" s="16"/>
      <c r="Y49" s="2">
        <v>44</v>
      </c>
      <c r="Z49" s="2">
        <f t="shared" si="6"/>
        <v>0.76794487087750496</v>
      </c>
      <c r="AA49" s="2">
        <f t="shared" si="1"/>
        <v>18.232513496448373</v>
      </c>
      <c r="AB49" s="3">
        <f t="shared" si="2"/>
        <v>18.370515817305378</v>
      </c>
      <c r="AC49" s="15"/>
    </row>
    <row r="50" spans="5:29" ht="17.399999999999999" x14ac:dyDescent="0.3">
      <c r="E50" s="14">
        <v>2999.8291020000001</v>
      </c>
      <c r="F50" s="14">
        <v>2.560873</v>
      </c>
      <c r="G50" s="14">
        <v>60.473347000000004</v>
      </c>
      <c r="H50" s="14">
        <v>51.896614</v>
      </c>
      <c r="J50" s="30">
        <f t="shared" si="3"/>
        <v>107.2904325275591</v>
      </c>
      <c r="K50" s="30">
        <f t="shared" si="4"/>
        <v>180</v>
      </c>
      <c r="L50" s="30">
        <f t="shared" si="0"/>
        <v>73.34918392389649</v>
      </c>
      <c r="M50" s="30">
        <v>101</v>
      </c>
      <c r="N50" s="30">
        <f t="shared" si="5"/>
        <v>0.72622954380095539</v>
      </c>
      <c r="P50" s="4">
        <v>10.8712</v>
      </c>
      <c r="Q50" s="4">
        <v>462.5</v>
      </c>
      <c r="R50" s="16"/>
      <c r="T50" s="9">
        <v>10.8712</v>
      </c>
      <c r="U50" s="9">
        <v>241</v>
      </c>
      <c r="V50" s="16"/>
      <c r="Y50" s="2">
        <v>45</v>
      </c>
      <c r="Z50" s="2">
        <f t="shared" si="6"/>
        <v>0.78539816339744828</v>
      </c>
      <c r="AA50" s="2">
        <f t="shared" si="1"/>
        <v>19.001717272151097</v>
      </c>
      <c r="AB50" s="3">
        <f t="shared" si="2"/>
        <v>19.142345865054835</v>
      </c>
      <c r="AC50" s="15"/>
    </row>
    <row r="51" spans="5:29" ht="17.399999999999999" x14ac:dyDescent="0.3">
      <c r="E51" s="14">
        <v>3000.6965329999998</v>
      </c>
      <c r="F51" s="14">
        <v>3.091313</v>
      </c>
      <c r="G51" s="14">
        <v>57.52001700000001</v>
      </c>
      <c r="H51" s="14">
        <v>46.959955999999977</v>
      </c>
      <c r="J51" s="30">
        <f t="shared" si="3"/>
        <v>110.2437625275591</v>
      </c>
      <c r="K51" s="30">
        <f t="shared" si="4"/>
        <v>180</v>
      </c>
      <c r="L51" s="30">
        <f t="shared" si="0"/>
        <v>75.533074647200095</v>
      </c>
      <c r="M51" s="30">
        <v>101</v>
      </c>
      <c r="N51" s="30">
        <f t="shared" si="5"/>
        <v>0.74785222422970388</v>
      </c>
      <c r="P51" s="4">
        <v>10.769599999999999</v>
      </c>
      <c r="Q51" s="4">
        <v>466</v>
      </c>
      <c r="R51" s="16"/>
      <c r="T51" s="9">
        <v>10.769599999999999</v>
      </c>
      <c r="U51" s="9">
        <v>245</v>
      </c>
      <c r="V51" s="16"/>
      <c r="Y51" s="2">
        <v>46</v>
      </c>
      <c r="Z51" s="2">
        <f t="shared" si="6"/>
        <v>0.80285145591739149</v>
      </c>
      <c r="AA51" s="2">
        <f t="shared" si="1"/>
        <v>19.78200016251353</v>
      </c>
      <c r="AB51" s="3">
        <f t="shared" si="2"/>
        <v>19.925217793223137</v>
      </c>
      <c r="AC51" s="15"/>
    </row>
    <row r="52" spans="5:29" ht="17.399999999999999" x14ac:dyDescent="0.3">
      <c r="E52" s="14">
        <v>3000.2971189999998</v>
      </c>
      <c r="F52" s="14">
        <v>4.0361450000000003</v>
      </c>
      <c r="G52" s="14">
        <v>52.336684000000005</v>
      </c>
      <c r="H52" s="14">
        <v>40.603277999999989</v>
      </c>
      <c r="J52" s="30">
        <f t="shared" si="3"/>
        <v>115.4270955275591</v>
      </c>
      <c r="K52" s="30">
        <f t="shared" si="4"/>
        <v>180</v>
      </c>
      <c r="L52" s="30">
        <f t="shared" si="0"/>
        <v>79.166588594202622</v>
      </c>
      <c r="M52" s="30">
        <v>101</v>
      </c>
      <c r="N52" s="30">
        <f t="shared" si="5"/>
        <v>0.78382760984359034</v>
      </c>
      <c r="P52" s="4">
        <v>10.667999999999999</v>
      </c>
      <c r="Q52" s="4">
        <v>468.5</v>
      </c>
      <c r="R52" s="16"/>
      <c r="T52" s="9">
        <v>10.667999999999999</v>
      </c>
      <c r="U52" s="9">
        <v>248</v>
      </c>
      <c r="V52" s="16"/>
      <c r="Y52" s="2">
        <v>47</v>
      </c>
      <c r="Z52" s="2">
        <f t="shared" si="6"/>
        <v>0.82030474843733492</v>
      </c>
      <c r="AA52" s="2">
        <f t="shared" si="1"/>
        <v>20.57298404224964</v>
      </c>
      <c r="AB52" s="3">
        <f t="shared" si="2"/>
        <v>20.718752435325257</v>
      </c>
      <c r="AC52" s="15"/>
    </row>
    <row r="53" spans="5:29" ht="17.399999999999999" x14ac:dyDescent="0.3">
      <c r="E53" s="14">
        <v>2999.9567870000001</v>
      </c>
      <c r="F53" s="14">
        <v>5.0613720000000004</v>
      </c>
      <c r="G53" s="14">
        <v>49.453347000000008</v>
      </c>
      <c r="H53" s="14">
        <v>21.483272999999997</v>
      </c>
      <c r="J53" s="30">
        <f t="shared" si="3"/>
        <v>118.3104325275591</v>
      </c>
      <c r="K53" s="30">
        <f t="shared" si="4"/>
        <v>161.74705252755905</v>
      </c>
      <c r="L53" s="30">
        <f t="shared" si="0"/>
        <v>81.073472417617054</v>
      </c>
      <c r="M53" s="30">
        <v>101</v>
      </c>
      <c r="N53" s="30">
        <f t="shared" si="5"/>
        <v>0.80270764769917879</v>
      </c>
      <c r="P53" s="4">
        <v>10.5664</v>
      </c>
      <c r="Q53" s="4">
        <v>470.5</v>
      </c>
      <c r="R53" s="16"/>
      <c r="T53" s="9">
        <v>10.5664</v>
      </c>
      <c r="U53" s="9">
        <v>250</v>
      </c>
      <c r="V53" s="16"/>
      <c r="Y53" s="2">
        <v>48</v>
      </c>
      <c r="Z53" s="2">
        <f t="shared" si="6"/>
        <v>0.83775804095727813</v>
      </c>
      <c r="AA53" s="2">
        <f t="shared" si="1"/>
        <v>21.374286961306428</v>
      </c>
      <c r="AB53" s="3">
        <f t="shared" si="2"/>
        <v>21.522566795089546</v>
      </c>
      <c r="AC53" s="15"/>
    </row>
    <row r="54" spans="5:29" ht="17.399999999999999" x14ac:dyDescent="0.3">
      <c r="E54" s="14">
        <v>2999.866943</v>
      </c>
      <c r="F54" s="14">
        <v>5.9739000000000004</v>
      </c>
      <c r="G54" s="14">
        <v>50.980017000000004</v>
      </c>
      <c r="H54" s="14">
        <v>6.2366009999999505</v>
      </c>
      <c r="J54" s="30">
        <f t="shared" si="3"/>
        <v>116.78376252755911</v>
      </c>
      <c r="K54" s="30">
        <f t="shared" si="4"/>
        <v>146.500380527559</v>
      </c>
      <c r="L54" s="30">
        <f t="shared" si="0"/>
        <v>80.074194356335497</v>
      </c>
      <c r="M54" s="30">
        <v>101</v>
      </c>
      <c r="N54" s="30">
        <f t="shared" si="5"/>
        <v>0.7928138055082723</v>
      </c>
      <c r="P54" s="4">
        <v>10.464799999999999</v>
      </c>
      <c r="Q54" s="4">
        <v>472.5</v>
      </c>
      <c r="R54" s="16"/>
      <c r="T54" s="9">
        <v>10.464799999999999</v>
      </c>
      <c r="U54" s="9">
        <v>251.5</v>
      </c>
      <c r="V54" s="16"/>
      <c r="Y54" s="2">
        <v>49</v>
      </c>
      <c r="Z54" s="2">
        <f t="shared" si="6"/>
        <v>0.85521133347722145</v>
      </c>
      <c r="AA54" s="2">
        <f t="shared" si="1"/>
        <v>22.185523431252559</v>
      </c>
      <c r="AB54" s="3">
        <f t="shared" si="2"/>
        <v>22.336274333742878</v>
      </c>
      <c r="AC54" s="15"/>
    </row>
    <row r="55" spans="5:29" ht="17.399999999999999" x14ac:dyDescent="0.3">
      <c r="E55" s="14">
        <v>2999.7810060000002</v>
      </c>
      <c r="F55" s="14">
        <v>6.9915690000000001</v>
      </c>
      <c r="G55" s="14">
        <v>51.980017000000004</v>
      </c>
      <c r="H55" s="14">
        <v>-2.0074000000022352E-2</v>
      </c>
      <c r="J55" s="30">
        <f t="shared" si="3"/>
        <v>115.78376252755911</v>
      </c>
      <c r="K55" s="30">
        <f t="shared" si="4"/>
        <v>140.24370552755903</v>
      </c>
      <c r="L55" s="30">
        <f t="shared" si="0"/>
        <v>79.40697306475883</v>
      </c>
      <c r="M55" s="30">
        <v>101</v>
      </c>
      <c r="N55" s="30">
        <f t="shared" si="5"/>
        <v>0.78620765410652305</v>
      </c>
      <c r="P55" s="4">
        <v>10.363199999999999</v>
      </c>
      <c r="Q55" s="4">
        <v>473.5</v>
      </c>
      <c r="R55" s="16"/>
      <c r="T55" s="9">
        <v>10.363199999999999</v>
      </c>
      <c r="U55" s="9">
        <v>253</v>
      </c>
      <c r="V55" s="16"/>
      <c r="Y55" s="2">
        <v>50</v>
      </c>
      <c r="Z55" s="2">
        <f t="shared" si="6"/>
        <v>0.87266462599716477</v>
      </c>
      <c r="AA55" s="2">
        <f t="shared" si="1"/>
        <v>23.006304715967847</v>
      </c>
      <c r="AB55" s="3">
        <f t="shared" si="2"/>
        <v>23.159485261654773</v>
      </c>
      <c r="AC55" s="15"/>
    </row>
    <row r="56" spans="5:29" ht="17.399999999999999" x14ac:dyDescent="0.3">
      <c r="E56" s="14">
        <v>3000.1735840000001</v>
      </c>
      <c r="F56" s="14">
        <v>8.0894510000000004</v>
      </c>
      <c r="G56" s="14">
        <v>47.003350000000012</v>
      </c>
      <c r="H56" s="14">
        <v>-2.0074000000022352E-2</v>
      </c>
      <c r="J56" s="30">
        <f t="shared" si="3"/>
        <v>120.7604295275591</v>
      </c>
      <c r="K56" s="30">
        <f t="shared" si="4"/>
        <v>140.24370552755903</v>
      </c>
      <c r="L56" s="30">
        <f t="shared" si="0"/>
        <v>82.627659890115467</v>
      </c>
      <c r="M56" s="30">
        <v>101</v>
      </c>
      <c r="N56" s="30">
        <f t="shared" si="5"/>
        <v>0.81809564247639077</v>
      </c>
      <c r="P56" s="4">
        <v>10.2616</v>
      </c>
      <c r="Q56" s="4">
        <v>475</v>
      </c>
      <c r="R56" s="16"/>
      <c r="T56" s="9">
        <v>10.2616</v>
      </c>
      <c r="U56" s="9">
        <v>254.5</v>
      </c>
      <c r="V56" s="16"/>
      <c r="Y56" s="2">
        <v>51</v>
      </c>
      <c r="Z56" s="2">
        <f t="shared" si="6"/>
        <v>0.89011791851710798</v>
      </c>
      <c r="AA56" s="2">
        <f t="shared" si="1"/>
        <v>23.836239126362599</v>
      </c>
      <c r="AB56" s="3">
        <f t="shared" si="2"/>
        <v>23.991806834068836</v>
      </c>
      <c r="AC56" s="15"/>
    </row>
    <row r="57" spans="5:29" ht="17.399999999999999" x14ac:dyDescent="0.3">
      <c r="E57" s="14">
        <v>3000.0529790000001</v>
      </c>
      <c r="F57" s="14">
        <v>9.9362680000000001</v>
      </c>
      <c r="G57" s="14">
        <v>30.980017000000004</v>
      </c>
      <c r="H57" s="14">
        <v>7.9066229999999678</v>
      </c>
      <c r="J57" s="30">
        <f t="shared" si="3"/>
        <v>136.78376252755911</v>
      </c>
      <c r="K57" s="30">
        <f t="shared" si="4"/>
        <v>148.17040252755902</v>
      </c>
      <c r="L57" s="30">
        <f t="shared" si="0"/>
        <v>91.243862242753991</v>
      </c>
      <c r="M57" s="30">
        <v>101</v>
      </c>
      <c r="N57" s="30">
        <f t="shared" si="5"/>
        <v>0.90340457666093066</v>
      </c>
      <c r="P57" s="4">
        <v>10.16</v>
      </c>
      <c r="Q57" s="4">
        <v>476.5</v>
      </c>
      <c r="R57" s="16"/>
      <c r="T57" s="9">
        <v>10.16</v>
      </c>
      <c r="U57" s="9">
        <v>255.5</v>
      </c>
      <c r="V57" s="16"/>
      <c r="Y57" s="2">
        <v>52</v>
      </c>
      <c r="Z57" s="2">
        <f t="shared" si="6"/>
        <v>0.90757121103705141</v>
      </c>
      <c r="AA57" s="2">
        <f t="shared" si="1"/>
        <v>24.674932318836195</v>
      </c>
      <c r="AB57" s="3">
        <f t="shared" si="2"/>
        <v>24.832843650629872</v>
      </c>
      <c r="AC57" s="15"/>
    </row>
    <row r="58" spans="5:29" ht="17.399999999999999" x14ac:dyDescent="0.3">
      <c r="E58" s="14">
        <v>3002.0183109999998</v>
      </c>
      <c r="F58" s="14">
        <v>11.097772000000001</v>
      </c>
      <c r="G58" s="14">
        <v>12.226681000000013</v>
      </c>
      <c r="H58" s="14">
        <v>21.739936999999998</v>
      </c>
      <c r="J58" s="30">
        <f t="shared" si="3"/>
        <v>155.5370985275591</v>
      </c>
      <c r="K58" s="30">
        <f t="shared" si="4"/>
        <v>162.00371652755905</v>
      </c>
      <c r="L58" s="30">
        <f t="shared" si="0"/>
        <v>97.863766399355256</v>
      </c>
      <c r="M58" s="30">
        <v>101</v>
      </c>
      <c r="N58" s="30">
        <f t="shared" si="5"/>
        <v>0.9689481821718342</v>
      </c>
      <c r="P58" s="4">
        <v>10.058400000000001</v>
      </c>
      <c r="Q58" s="4">
        <v>478</v>
      </c>
      <c r="R58" s="16"/>
      <c r="T58" s="9">
        <v>10.058400000000001</v>
      </c>
      <c r="U58" s="9">
        <v>257</v>
      </c>
      <c r="V58" s="16"/>
      <c r="Y58" s="2">
        <v>53</v>
      </c>
      <c r="Z58" s="2">
        <f t="shared" si="6"/>
        <v>0.92502450355699462</v>
      </c>
      <c r="AA58" s="2">
        <f t="shared" si="1"/>
        <v>25.521987597166163</v>
      </c>
      <c r="AB58" s="3">
        <f t="shared" si="2"/>
        <v>25.682197958396941</v>
      </c>
      <c r="AC58" s="15"/>
    </row>
    <row r="59" spans="5:29" ht="17.399999999999999" x14ac:dyDescent="0.3">
      <c r="E59" s="14">
        <v>1500.1591800000001</v>
      </c>
      <c r="F59" s="14">
        <v>1.0232270000000001</v>
      </c>
      <c r="G59" s="14">
        <v>50.056677000000008</v>
      </c>
      <c r="H59" s="14">
        <v>37.086622999999975</v>
      </c>
      <c r="J59" s="30">
        <f t="shared" si="3"/>
        <v>117.7071025275591</v>
      </c>
      <c r="K59" s="30">
        <f t="shared" si="4"/>
        <v>177.35040252755903</v>
      </c>
      <c r="L59" s="30">
        <f t="shared" si="0"/>
        <v>80.681372180787406</v>
      </c>
      <c r="M59" s="30">
        <v>101</v>
      </c>
      <c r="N59" s="30">
        <f t="shared" si="5"/>
        <v>0.79882546713650893</v>
      </c>
      <c r="P59" s="4">
        <v>9.9567999999999994</v>
      </c>
      <c r="Q59" s="4">
        <v>479.5</v>
      </c>
      <c r="R59" s="16"/>
      <c r="T59" s="9">
        <v>9.9567999999999994</v>
      </c>
      <c r="U59" s="9">
        <v>258.5</v>
      </c>
      <c r="V59" s="16"/>
      <c r="Y59" s="2">
        <v>54</v>
      </c>
      <c r="Z59" s="2">
        <f t="shared" si="6"/>
        <v>0.94247779607693793</v>
      </c>
      <c r="AA59" s="2">
        <f t="shared" si="1"/>
        <v>26.377006217500355</v>
      </c>
      <c r="AB59" s="3">
        <f t="shared" si="2"/>
        <v>26.539469958013228</v>
      </c>
      <c r="AC59" s="15"/>
    </row>
    <row r="60" spans="5:29" ht="17.399999999999999" x14ac:dyDescent="0.3">
      <c r="E60" s="14">
        <v>1499.991211</v>
      </c>
      <c r="F60" s="14">
        <v>1.469069</v>
      </c>
      <c r="G60" s="14">
        <v>51.973350000000011</v>
      </c>
      <c r="H60" s="14">
        <v>44.963258999999994</v>
      </c>
      <c r="J60" s="30">
        <f t="shared" si="3"/>
        <v>115.7904295275591</v>
      </c>
      <c r="K60" s="30">
        <f t="shared" si="4"/>
        <v>180</v>
      </c>
      <c r="L60" s="30">
        <f t="shared" si="0"/>
        <v>79.411454428228751</v>
      </c>
      <c r="M60" s="30">
        <v>101</v>
      </c>
      <c r="N60" s="30">
        <f t="shared" si="5"/>
        <v>0.78625202404186878</v>
      </c>
      <c r="P60" s="4">
        <v>9.8552</v>
      </c>
      <c r="Q60" s="4">
        <v>481.5</v>
      </c>
      <c r="R60" s="16"/>
      <c r="T60" s="9">
        <v>9.8552</v>
      </c>
      <c r="U60" s="9">
        <v>259.5</v>
      </c>
      <c r="V60" s="16"/>
      <c r="Y60" s="2">
        <v>55</v>
      </c>
      <c r="Z60" s="2">
        <f t="shared" si="6"/>
        <v>0.95993108859688125</v>
      </c>
      <c r="AA60" s="2">
        <f t="shared" si="1"/>
        <v>27.239587696105495</v>
      </c>
      <c r="AB60" s="3">
        <f t="shared" si="2"/>
        <v>27.404258112684726</v>
      </c>
      <c r="AC60" s="15"/>
    </row>
    <row r="61" spans="5:29" ht="17.399999999999999" x14ac:dyDescent="0.3">
      <c r="E61" s="14">
        <v>1500.0638429999999</v>
      </c>
      <c r="F61" s="14">
        <v>1.9738830000000001</v>
      </c>
      <c r="G61" s="14">
        <v>52.31335</v>
      </c>
      <c r="H61" s="14">
        <v>50.013260000000002</v>
      </c>
      <c r="J61" s="30">
        <f t="shared" si="3"/>
        <v>115.45042952755911</v>
      </c>
      <c r="K61" s="30">
        <f t="shared" si="4"/>
        <v>180</v>
      </c>
      <c r="L61" s="30">
        <f t="shared" si="0"/>
        <v>79.182353688565613</v>
      </c>
      <c r="M61" s="30">
        <v>101</v>
      </c>
      <c r="N61" s="30">
        <f t="shared" si="5"/>
        <v>0.78398369988678829</v>
      </c>
      <c r="P61" s="4">
        <v>9.7536000000000005</v>
      </c>
      <c r="Q61" s="4">
        <v>482.5</v>
      </c>
      <c r="R61" s="16"/>
      <c r="T61" s="9">
        <v>9.7536000000000005</v>
      </c>
      <c r="U61" s="9">
        <v>260.5</v>
      </c>
      <c r="V61" s="16"/>
      <c r="Y61" s="2">
        <v>56</v>
      </c>
      <c r="Z61" s="2">
        <f t="shared" si="6"/>
        <v>0.97738438111682457</v>
      </c>
      <c r="AA61" s="2">
        <f t="shared" si="1"/>
        <v>28.109330119507927</v>
      </c>
      <c r="AB61" s="3">
        <f t="shared" si="2"/>
        <v>28.27615945960072</v>
      </c>
      <c r="AC61" s="15"/>
    </row>
    <row r="62" spans="5:29" ht="17.399999999999999" x14ac:dyDescent="0.3">
      <c r="E62" s="14">
        <v>1499.8865969999999</v>
      </c>
      <c r="F62" s="14">
        <v>2.5046900000000001</v>
      </c>
      <c r="G62" s="14">
        <v>54.380014000000003</v>
      </c>
      <c r="H62" s="14">
        <v>51.413288999999963</v>
      </c>
      <c r="J62" s="30">
        <f t="shared" si="3"/>
        <v>113.38376552755911</v>
      </c>
      <c r="K62" s="30">
        <f t="shared" si="4"/>
        <v>180</v>
      </c>
      <c r="L62" s="30">
        <f t="shared" si="0"/>
        <v>77.765265915374471</v>
      </c>
      <c r="M62" s="30">
        <v>101</v>
      </c>
      <c r="N62" s="30">
        <f t="shared" si="5"/>
        <v>0.76995312787499481</v>
      </c>
      <c r="P62" s="4">
        <v>9.6519999999999992</v>
      </c>
      <c r="Q62" s="4">
        <v>484</v>
      </c>
      <c r="R62" s="16"/>
      <c r="T62" s="9">
        <v>9.6519999999999992</v>
      </c>
      <c r="U62" s="9">
        <v>261.5</v>
      </c>
      <c r="V62" s="16"/>
      <c r="Y62" s="2">
        <v>57</v>
      </c>
      <c r="Z62" s="2">
        <f t="shared" si="6"/>
        <v>0.99483767363676778</v>
      </c>
      <c r="AA62" s="2">
        <f t="shared" si="1"/>
        <v>28.985830456642926</v>
      </c>
      <c r="AB62" s="3">
        <f t="shared" si="2"/>
        <v>29.15476992341134</v>
      </c>
      <c r="AC62" s="15"/>
    </row>
    <row r="63" spans="5:29" ht="17.399999999999999" x14ac:dyDescent="0.3">
      <c r="E63" s="14">
        <v>1500.1217039999999</v>
      </c>
      <c r="F63" s="14">
        <v>2.9398360000000001</v>
      </c>
      <c r="G63" s="14">
        <v>56.220011</v>
      </c>
      <c r="H63" s="14">
        <v>48.979925999999978</v>
      </c>
      <c r="J63" s="30">
        <f t="shared" si="3"/>
        <v>111.54376852755911</v>
      </c>
      <c r="K63" s="30">
        <f t="shared" si="4"/>
        <v>180</v>
      </c>
      <c r="L63" s="30">
        <f t="shared" si="0"/>
        <v>76.468650033436433</v>
      </c>
      <c r="M63" s="30">
        <v>101</v>
      </c>
      <c r="N63" s="30">
        <f t="shared" si="5"/>
        <v>0.75711534686570725</v>
      </c>
      <c r="P63" s="4">
        <v>9.1439999999999984</v>
      </c>
      <c r="Q63" s="4">
        <v>489.5</v>
      </c>
      <c r="R63" s="16"/>
      <c r="T63" s="9">
        <v>9.1439999999999984</v>
      </c>
      <c r="U63" s="9">
        <v>266.5</v>
      </c>
      <c r="V63" s="16"/>
      <c r="Y63" s="2">
        <v>58</v>
      </c>
      <c r="Z63" s="2">
        <f t="shared" si="6"/>
        <v>1.0122909661567112</v>
      </c>
      <c r="AA63" s="2">
        <f t="shared" si="1"/>
        <v>29.868684872613024</v>
      </c>
      <c r="AB63" s="3">
        <f t="shared" si="2"/>
        <v>30.039684631358146</v>
      </c>
      <c r="AC63" s="15"/>
    </row>
    <row r="64" spans="5:29" ht="17.399999999999999" x14ac:dyDescent="0.3">
      <c r="E64" s="14">
        <v>1500.0153809999999</v>
      </c>
      <c r="F64" s="14">
        <v>3.9487809999999999</v>
      </c>
      <c r="G64" s="14">
        <v>51.060017000000002</v>
      </c>
      <c r="H64" s="14">
        <v>49.599925999999982</v>
      </c>
      <c r="J64" s="30">
        <f t="shared" si="3"/>
        <v>116.70376252755911</v>
      </c>
      <c r="K64" s="30">
        <f t="shared" si="4"/>
        <v>180</v>
      </c>
      <c r="L64" s="30">
        <f t="shared" si="0"/>
        <v>80.021184300269383</v>
      </c>
      <c r="M64" s="30">
        <v>101</v>
      </c>
      <c r="N64" s="30">
        <f t="shared" si="5"/>
        <v>0.79228895346801365</v>
      </c>
      <c r="P64" s="4">
        <v>8.636000000000001</v>
      </c>
      <c r="Q64" s="4">
        <v>494.5</v>
      </c>
      <c r="R64" s="16"/>
      <c r="T64" s="9">
        <v>8.636000000000001</v>
      </c>
      <c r="U64" s="9">
        <v>270.5</v>
      </c>
      <c r="V64" s="16"/>
      <c r="Y64" s="2">
        <v>59</v>
      </c>
      <c r="Z64" s="2">
        <f t="shared" si="6"/>
        <v>1.0297442586766543</v>
      </c>
      <c r="AA64" s="2">
        <f t="shared" si="1"/>
        <v>30.757489043635474</v>
      </c>
      <c r="AB64" s="3">
        <f t="shared" si="2"/>
        <v>30.930498229637504</v>
      </c>
      <c r="AC64" s="15"/>
    </row>
    <row r="65" spans="5:29" ht="17.399999999999999" x14ac:dyDescent="0.3">
      <c r="E65" s="14">
        <v>1500.0009769999999</v>
      </c>
      <c r="F65" s="14">
        <v>5.0539719999999999</v>
      </c>
      <c r="G65" s="14">
        <v>51.546683999999999</v>
      </c>
      <c r="H65" s="14">
        <v>52.979925999999978</v>
      </c>
      <c r="J65" s="30">
        <f t="shared" si="3"/>
        <v>116.21709552755911</v>
      </c>
      <c r="K65" s="30">
        <f t="shared" si="4"/>
        <v>180</v>
      </c>
      <c r="L65" s="30">
        <f t="shared" si="0"/>
        <v>79.697327063607105</v>
      </c>
      <c r="M65" s="30">
        <v>101</v>
      </c>
      <c r="N65" s="30">
        <f t="shared" si="5"/>
        <v>0.78908244617432777</v>
      </c>
      <c r="P65" s="4">
        <v>8.1280000000000001</v>
      </c>
      <c r="Q65" s="4">
        <v>499</v>
      </c>
      <c r="R65" s="16"/>
      <c r="T65" s="9">
        <v>8.1280000000000001</v>
      </c>
      <c r="U65" s="9">
        <v>274.5</v>
      </c>
      <c r="V65" s="16"/>
      <c r="Y65" s="2">
        <v>60</v>
      </c>
      <c r="Z65" s="2">
        <f t="shared" si="6"/>
        <v>1.0471975511965976</v>
      </c>
      <c r="AA65" s="2">
        <f t="shared" si="1"/>
        <v>31.651838472746896</v>
      </c>
      <c r="AB65" s="3">
        <f t="shared" si="2"/>
        <v>31.826805200558482</v>
      </c>
      <c r="AC65" s="15"/>
    </row>
    <row r="66" spans="5:29" ht="17.399999999999999" x14ac:dyDescent="0.3">
      <c r="E66" s="14">
        <v>1500.122192</v>
      </c>
      <c r="F66" s="14">
        <v>5.9782760000000001</v>
      </c>
      <c r="G66" s="14">
        <v>50.796682000000004</v>
      </c>
      <c r="H66" s="14">
        <v>42.229947999999979</v>
      </c>
      <c r="J66" s="30">
        <f t="shared" si="3"/>
        <v>116.9670975275591</v>
      </c>
      <c r="K66" s="30">
        <f t="shared" si="4"/>
        <v>180</v>
      </c>
      <c r="L66" s="30">
        <f t="shared" si="0"/>
        <v>80.195434920557275</v>
      </c>
      <c r="M66" s="30">
        <v>101</v>
      </c>
      <c r="N66" s="30">
        <f t="shared" si="5"/>
        <v>0.79401420713423043</v>
      </c>
      <c r="P66" s="4">
        <v>7.6199999999999992</v>
      </c>
      <c r="Q66" s="4">
        <v>503.5</v>
      </c>
      <c r="R66" s="16"/>
      <c r="T66" s="9">
        <v>7.6199999999999992</v>
      </c>
      <c r="U66" s="9">
        <v>278.5</v>
      </c>
      <c r="V66" s="16"/>
      <c r="Y66" s="2">
        <v>61</v>
      </c>
      <c r="Z66" s="2">
        <f t="shared" si="6"/>
        <v>1.064650843716541</v>
      </c>
      <c r="AA66" s="2">
        <f t="shared" si="1"/>
        <v>32.551328805812176</v>
      </c>
      <c r="AB66" s="3">
        <f t="shared" si="2"/>
        <v>32.728200180041725</v>
      </c>
      <c r="AC66" s="15"/>
    </row>
    <row r="67" spans="5:29" ht="17.399999999999999" x14ac:dyDescent="0.3">
      <c r="E67" s="14">
        <v>1749.856323</v>
      </c>
      <c r="F67" s="14">
        <v>1.0266690000000001</v>
      </c>
      <c r="G67" s="14">
        <v>55.183343000000008</v>
      </c>
      <c r="H67" s="14">
        <v>36.979955999999959</v>
      </c>
      <c r="J67" s="30">
        <f t="shared" si="3"/>
        <v>112.5804365275591</v>
      </c>
      <c r="K67" s="30">
        <f t="shared" si="4"/>
        <v>177.24373552755901</v>
      </c>
      <c r="L67" s="30">
        <f t="shared" si="0"/>
        <v>77.203182658222389</v>
      </c>
      <c r="M67" s="30">
        <v>101</v>
      </c>
      <c r="N67" s="30">
        <f t="shared" si="5"/>
        <v>0.7643879471111128</v>
      </c>
      <c r="P67" s="4">
        <v>7.1120000000000001</v>
      </c>
      <c r="Q67" s="4">
        <v>507.5</v>
      </c>
      <c r="R67" s="16"/>
      <c r="T67" s="9">
        <v>7.1120000000000001</v>
      </c>
      <c r="U67" s="9">
        <v>282</v>
      </c>
      <c r="V67" s="16"/>
      <c r="Y67" s="2">
        <v>62</v>
      </c>
      <c r="Z67" s="2">
        <f t="shared" si="6"/>
        <v>1.0821041362364843</v>
      </c>
      <c r="AA67" s="2">
        <f t="shared" si="1"/>
        <v>33.455556147374494</v>
      </c>
      <c r="AB67" s="3">
        <f t="shared" si="2"/>
        <v>33.634278274989995</v>
      </c>
      <c r="AC67" s="15"/>
    </row>
    <row r="68" spans="5:29" ht="17.399999999999999" x14ac:dyDescent="0.3">
      <c r="E68" s="14">
        <v>1749.866211</v>
      </c>
      <c r="F68" s="14">
        <v>1.5369870000000001</v>
      </c>
      <c r="G68" s="14">
        <v>56.190011000000013</v>
      </c>
      <c r="H68" s="14">
        <v>44.979925999999978</v>
      </c>
      <c r="J68" s="30">
        <f t="shared" si="3"/>
        <v>111.5737685275591</v>
      </c>
      <c r="K68" s="30">
        <f t="shared" si="4"/>
        <v>180</v>
      </c>
      <c r="L68" s="30">
        <f t="shared" si="0"/>
        <v>76.49005101870695</v>
      </c>
      <c r="M68" s="30">
        <v>101</v>
      </c>
      <c r="N68" s="30">
        <f t="shared" si="5"/>
        <v>0.7573272378089797</v>
      </c>
      <c r="P68" s="4">
        <v>6.6040000000000001</v>
      </c>
      <c r="Q68" s="4">
        <v>511.5</v>
      </c>
      <c r="R68" s="16"/>
      <c r="T68" s="9">
        <v>6.6040000000000001</v>
      </c>
      <c r="U68" s="9">
        <v>285</v>
      </c>
      <c r="V68" s="16"/>
      <c r="Y68" s="2">
        <v>63</v>
      </c>
      <c r="Z68" s="2">
        <f t="shared" si="6"/>
        <v>1.0995574287564276</v>
      </c>
      <c r="AA68" s="2">
        <f t="shared" si="1"/>
        <v>34.364117375865803</v>
      </c>
      <c r="AB68" s="3">
        <f t="shared" si="2"/>
        <v>34.544635380047303</v>
      </c>
      <c r="AC68" s="15"/>
    </row>
    <row r="69" spans="5:29" ht="17.399999999999999" x14ac:dyDescent="0.3">
      <c r="E69" s="14">
        <v>1750.2094729999999</v>
      </c>
      <c r="F69" s="14">
        <v>2.0141990000000001</v>
      </c>
      <c r="G69" s="14">
        <v>56.146677000000011</v>
      </c>
      <c r="H69" s="14">
        <v>50.979955999999959</v>
      </c>
      <c r="J69" s="30">
        <f t="shared" si="3"/>
        <v>111.6171025275591</v>
      </c>
      <c r="K69" s="30">
        <f t="shared" si="4"/>
        <v>180</v>
      </c>
      <c r="L69" s="30">
        <f t="shared" ref="L69:L132" si="7">$C$6*(SQRT((1+(1/$C$9))^2-($C$10/$C$9)^2)-COS(J69*PI()/180)-(1/$C$9)*SQRT(1-($C$9*SIN(J69*PI()/180)-$C$10)^2))</f>
        <v>76.520948884752841</v>
      </c>
      <c r="M69" s="30">
        <v>101</v>
      </c>
      <c r="N69" s="30">
        <f t="shared" si="5"/>
        <v>0.75763315727478064</v>
      </c>
      <c r="P69" s="4">
        <v>6.0959999999999992</v>
      </c>
      <c r="Q69" s="4">
        <v>515</v>
      </c>
      <c r="R69" s="16"/>
      <c r="T69" s="9">
        <v>6.0959999999999992</v>
      </c>
      <c r="U69" s="9">
        <v>288</v>
      </c>
      <c r="V69" s="16"/>
      <c r="Y69" s="2">
        <v>64</v>
      </c>
      <c r="Z69" s="2">
        <f t="shared" si="6"/>
        <v>1.1170107212763709</v>
      </c>
      <c r="AA69" s="2">
        <f t="shared" ref="AA69:AA132" si="8">$C$6*(SQRT((1+(1/$C$9))^2-($C$10/$C$9)^2)-COS(Z69)-(1/$C$9)*SQRT(1-($C$9*SIN(Z69)-$C$10)^2))</f>
        <v>35.276610457687354</v>
      </c>
      <c r="AB69" s="3">
        <f t="shared" ref="AB69:AB132" si="9">$C$6*((1-COS(Z69))+(1/$C$9)*(1-SQRT(1-$C$9^2*SIN(Z69)^2)))</f>
        <v>35.458868493250456</v>
      </c>
      <c r="AC69" s="15"/>
    </row>
    <row r="70" spans="5:29" ht="17.399999999999999" x14ac:dyDescent="0.3">
      <c r="E70" s="14">
        <v>1749.9644780000001</v>
      </c>
      <c r="F70" s="14">
        <v>2.5372870000000001</v>
      </c>
      <c r="G70" s="14">
        <v>58.026684000000003</v>
      </c>
      <c r="H70" s="14">
        <v>50.979955999999959</v>
      </c>
      <c r="J70" s="30">
        <f t="shared" ref="J70:J133" si="10">180-($R$6+G70)</f>
        <v>109.73709552755911</v>
      </c>
      <c r="K70" s="30">
        <f t="shared" ref="K70:K133" si="11">IF(180+$V$5+H70&gt;180,180,180+$V$5+H70)</f>
        <v>180</v>
      </c>
      <c r="L70" s="30">
        <f t="shared" si="7"/>
        <v>75.164135221487371</v>
      </c>
      <c r="M70" s="30">
        <v>101</v>
      </c>
      <c r="N70" s="30">
        <f t="shared" ref="N70:N133" si="12">L70/M70</f>
        <v>0.74419935862858788</v>
      </c>
      <c r="P70" s="4">
        <v>5.5880000000000001</v>
      </c>
      <c r="Q70" s="4">
        <v>518.5</v>
      </c>
      <c r="R70" s="16"/>
      <c r="T70" s="9">
        <v>5.5880000000000001</v>
      </c>
      <c r="U70" s="9">
        <v>291</v>
      </c>
      <c r="V70" s="16"/>
      <c r="Y70" s="2">
        <v>65</v>
      </c>
      <c r="Z70" s="2">
        <f t="shared" ref="Z70:Z133" si="13">Y70*PI()/180</f>
        <v>1.1344640137963142</v>
      </c>
      <c r="AA70" s="2">
        <f t="shared" si="8"/>
        <v>36.192634759656194</v>
      </c>
      <c r="AB70" s="3">
        <f t="shared" si="9"/>
        <v>36.376576030065259</v>
      </c>
      <c r="AC70" s="15"/>
    </row>
    <row r="71" spans="5:29" ht="17.399999999999999" x14ac:dyDescent="0.3">
      <c r="E71" s="14">
        <v>1750.0351559999999</v>
      </c>
      <c r="F71" s="14">
        <v>3.0185979999999999</v>
      </c>
      <c r="G71" s="14">
        <v>59.960017000000008</v>
      </c>
      <c r="H71" s="14">
        <v>49.16659199999998</v>
      </c>
      <c r="J71" s="30">
        <f t="shared" si="10"/>
        <v>107.8037625275591</v>
      </c>
      <c r="K71" s="30">
        <f t="shared" si="11"/>
        <v>180</v>
      </c>
      <c r="L71" s="30">
        <f t="shared" si="7"/>
        <v>73.734506339548787</v>
      </c>
      <c r="M71" s="30">
        <v>101</v>
      </c>
      <c r="N71" s="30">
        <f t="shared" si="12"/>
        <v>0.73004461722325531</v>
      </c>
      <c r="P71" s="4">
        <v>5.08</v>
      </c>
      <c r="Q71" s="4">
        <v>522</v>
      </c>
      <c r="R71" s="16"/>
      <c r="T71" s="9">
        <v>5.08</v>
      </c>
      <c r="U71" s="9">
        <v>294</v>
      </c>
      <c r="V71" s="16"/>
      <c r="Y71" s="2">
        <v>66</v>
      </c>
      <c r="Z71" s="2">
        <f t="shared" si="13"/>
        <v>1.1519173063162575</v>
      </c>
      <c r="AA71" s="2">
        <f t="shared" si="8"/>
        <v>37.111791359305187</v>
      </c>
      <c r="AB71" s="3">
        <f t="shared" si="9"/>
        <v>37.297358135289379</v>
      </c>
      <c r="AC71" s="15"/>
    </row>
    <row r="72" spans="5:29" ht="17.399999999999999" x14ac:dyDescent="0.3">
      <c r="E72" s="14">
        <v>1750.125</v>
      </c>
      <c r="F72" s="14">
        <v>4.0507730000000004</v>
      </c>
      <c r="G72" s="14">
        <v>54.423347000000007</v>
      </c>
      <c r="H72" s="14">
        <v>50.909953999999971</v>
      </c>
      <c r="J72" s="30">
        <f t="shared" si="10"/>
        <v>113.3404325275591</v>
      </c>
      <c r="K72" s="30">
        <f t="shared" si="11"/>
        <v>180</v>
      </c>
      <c r="L72" s="30">
        <f t="shared" si="7"/>
        <v>77.735105715925556</v>
      </c>
      <c r="M72" s="30">
        <v>101</v>
      </c>
      <c r="N72" s="30">
        <f t="shared" si="12"/>
        <v>0.76965451203886692</v>
      </c>
      <c r="P72" s="4">
        <v>4.5719999999999992</v>
      </c>
      <c r="Q72" s="4">
        <v>525</v>
      </c>
      <c r="R72" s="16"/>
      <c r="T72" s="9">
        <v>4.5719999999999992</v>
      </c>
      <c r="U72" s="9">
        <v>297</v>
      </c>
      <c r="V72" s="16"/>
      <c r="Y72" s="2">
        <v>67</v>
      </c>
      <c r="Z72" s="2">
        <f t="shared" si="13"/>
        <v>1.1693705988362006</v>
      </c>
      <c r="AA72" s="2">
        <f t="shared" si="8"/>
        <v>38.033683352514927</v>
      </c>
      <c r="AB72" s="3">
        <f t="shared" si="9"/>
        <v>38.220816992295369</v>
      </c>
      <c r="AC72" s="15"/>
    </row>
    <row r="73" spans="5:29" ht="17.399999999999999" x14ac:dyDescent="0.3">
      <c r="E73" s="14">
        <v>1749.982178</v>
      </c>
      <c r="F73" s="14">
        <v>4.9858729999999998</v>
      </c>
      <c r="G73" s="14">
        <v>49.98000900000001</v>
      </c>
      <c r="H73" s="14">
        <v>51.973288999999966</v>
      </c>
      <c r="J73" s="30">
        <f t="shared" si="10"/>
        <v>117.7837705275591</v>
      </c>
      <c r="K73" s="30">
        <f t="shared" si="11"/>
        <v>180</v>
      </c>
      <c r="L73" s="30">
        <f t="shared" si="7"/>
        <v>80.731402231887913</v>
      </c>
      <c r="M73" s="30">
        <v>101</v>
      </c>
      <c r="N73" s="30">
        <f t="shared" si="12"/>
        <v>0.7993208141771081</v>
      </c>
      <c r="P73" s="4">
        <v>4.0640000000000001</v>
      </c>
      <c r="Q73" s="4">
        <v>528.5</v>
      </c>
      <c r="R73" s="16"/>
      <c r="T73" s="9">
        <v>4.0640000000000001</v>
      </c>
      <c r="U73" s="9">
        <v>300</v>
      </c>
      <c r="V73" s="16"/>
      <c r="Y73" s="2">
        <v>68</v>
      </c>
      <c r="Z73" s="2">
        <f t="shared" si="13"/>
        <v>1.1868238913561442</v>
      </c>
      <c r="AA73" s="2">
        <f t="shared" si="8"/>
        <v>38.957916157949796</v>
      </c>
      <c r="AB73" s="3">
        <f t="shared" si="9"/>
        <v>39.146557129080456</v>
      </c>
      <c r="AC73" s="15"/>
    </row>
    <row r="74" spans="5:29" ht="17.399999999999999" x14ac:dyDescent="0.3">
      <c r="E74" s="14">
        <v>1750.00647</v>
      </c>
      <c r="F74" s="14">
        <v>6.0481879999999997</v>
      </c>
      <c r="G74" s="14">
        <v>46.980017000000004</v>
      </c>
      <c r="H74" s="14">
        <v>36.109952999999962</v>
      </c>
      <c r="J74" s="30">
        <f t="shared" si="10"/>
        <v>120.78376252755911</v>
      </c>
      <c r="K74" s="30">
        <f t="shared" si="11"/>
        <v>176.37373252755901</v>
      </c>
      <c r="L74" s="30">
        <f t="shared" si="7"/>
        <v>82.642166049552557</v>
      </c>
      <c r="M74" s="30">
        <v>101</v>
      </c>
      <c r="N74" s="30">
        <f t="shared" si="12"/>
        <v>0.81823926781735201</v>
      </c>
      <c r="P74" s="4">
        <v>3.556</v>
      </c>
      <c r="Q74" s="4">
        <v>531.5</v>
      </c>
      <c r="R74" s="16"/>
      <c r="T74" s="9">
        <v>3.556</v>
      </c>
      <c r="U74" s="9">
        <v>303</v>
      </c>
      <c r="V74" s="16"/>
      <c r="Y74" s="2">
        <v>69</v>
      </c>
      <c r="Z74" s="2">
        <f t="shared" si="13"/>
        <v>1.2042771838760873</v>
      </c>
      <c r="AA74" s="2">
        <f t="shared" si="8"/>
        <v>39.88409781776469</v>
      </c>
      <c r="AB74" s="3">
        <f t="shared" si="9"/>
        <v>40.074185720584325</v>
      </c>
      <c r="AC74" s="15"/>
    </row>
    <row r="75" spans="5:29" ht="17.399999999999999" x14ac:dyDescent="0.3">
      <c r="E75" s="14">
        <v>1750.107178</v>
      </c>
      <c r="F75" s="14">
        <v>6.9497809999999998</v>
      </c>
      <c r="G75" s="14">
        <v>48.980017000000004</v>
      </c>
      <c r="H75" s="14">
        <v>25.926594999999963</v>
      </c>
      <c r="J75" s="30">
        <f t="shared" si="10"/>
        <v>118.78376252755911</v>
      </c>
      <c r="K75" s="30">
        <f t="shared" si="11"/>
        <v>166.19037452755902</v>
      </c>
      <c r="L75" s="30">
        <f t="shared" si="7"/>
        <v>81.378505580383219</v>
      </c>
      <c r="M75" s="30">
        <v>101</v>
      </c>
      <c r="N75" s="30">
        <f t="shared" si="12"/>
        <v>0.80572777802359619</v>
      </c>
      <c r="P75" s="4">
        <v>3.0479999999999996</v>
      </c>
      <c r="Q75" s="4">
        <v>535.5</v>
      </c>
      <c r="R75" s="16"/>
      <c r="T75" s="9">
        <v>3.0479999999999996</v>
      </c>
      <c r="U75" s="9">
        <v>306</v>
      </c>
      <c r="V75" s="16"/>
      <c r="Y75" s="2">
        <v>70</v>
      </c>
      <c r="Z75" s="2">
        <f t="shared" si="13"/>
        <v>1.2217304763960306</v>
      </c>
      <c r="AA75" s="2">
        <f t="shared" si="8"/>
        <v>40.811839294047125</v>
      </c>
      <c r="AB75" s="3">
        <f t="shared" si="9"/>
        <v>41.003312886733752</v>
      </c>
      <c r="AC75" s="15"/>
    </row>
    <row r="76" spans="5:29" ht="17.399999999999999" x14ac:dyDescent="0.3">
      <c r="E76" s="14">
        <v>1750.17688</v>
      </c>
      <c r="F76" s="14">
        <v>7.9565520000000003</v>
      </c>
      <c r="G76" s="14">
        <v>48.883350000000007</v>
      </c>
      <c r="H76" s="14">
        <v>13.009953999999993</v>
      </c>
      <c r="J76" s="30">
        <f t="shared" si="10"/>
        <v>118.8804295275591</v>
      </c>
      <c r="K76" s="30">
        <f t="shared" si="11"/>
        <v>153.27373352755905</v>
      </c>
      <c r="L76" s="30">
        <f t="shared" si="7"/>
        <v>81.440521943046335</v>
      </c>
      <c r="M76" s="30">
        <v>101</v>
      </c>
      <c r="N76" s="30">
        <f t="shared" si="12"/>
        <v>0.8063418014163003</v>
      </c>
      <c r="P76" s="4">
        <v>2.54</v>
      </c>
      <c r="Q76" s="4">
        <v>538.5</v>
      </c>
      <c r="R76" s="16"/>
      <c r="T76" s="9">
        <v>2.54</v>
      </c>
      <c r="U76" s="9">
        <v>309.5</v>
      </c>
      <c r="V76" s="16"/>
      <c r="Y76" s="2">
        <v>71</v>
      </c>
      <c r="Z76" s="2">
        <f t="shared" si="13"/>
        <v>1.2391837689159739</v>
      </c>
      <c r="AA76" s="2">
        <f t="shared" si="8"/>
        <v>41.740754760457044</v>
      </c>
      <c r="AB76" s="3">
        <f t="shared" si="9"/>
        <v>41.933551985670434</v>
      </c>
      <c r="AC76" s="15"/>
    </row>
    <row r="77" spans="5:29" ht="17.399999999999999" x14ac:dyDescent="0.3">
      <c r="E77" s="14">
        <v>3500.1115719999998</v>
      </c>
      <c r="F77" s="14">
        <v>2.0521229999999999</v>
      </c>
      <c r="G77" s="14">
        <v>57.843350000000001</v>
      </c>
      <c r="H77" s="14">
        <v>46.119956000000002</v>
      </c>
      <c r="J77" s="30">
        <f t="shared" si="10"/>
        <v>109.92042952755911</v>
      </c>
      <c r="K77" s="30">
        <f t="shared" si="11"/>
        <v>180</v>
      </c>
      <c r="L77" s="30">
        <f t="shared" si="7"/>
        <v>75.297910414132645</v>
      </c>
      <c r="M77" s="30">
        <v>101</v>
      </c>
      <c r="N77" s="30">
        <f t="shared" si="12"/>
        <v>0.74552386548646188</v>
      </c>
      <c r="P77" s="4">
        <v>2.032</v>
      </c>
      <c r="Q77" s="4">
        <v>543</v>
      </c>
      <c r="R77" s="16"/>
      <c r="T77" s="9">
        <v>2.032</v>
      </c>
      <c r="U77" s="9">
        <v>313.5</v>
      </c>
      <c r="V77" s="16"/>
      <c r="Y77" s="2">
        <v>72</v>
      </c>
      <c r="Z77" s="2">
        <f t="shared" si="13"/>
        <v>1.2566370614359172</v>
      </c>
      <c r="AA77" s="2">
        <f t="shared" si="8"/>
        <v>42.670461888529225</v>
      </c>
      <c r="AB77" s="3">
        <f t="shared" si="9"/>
        <v>42.864519901620795</v>
      </c>
      <c r="AC77" s="15"/>
    </row>
    <row r="78" spans="5:29" ht="17.399999999999999" x14ac:dyDescent="0.3">
      <c r="E78" s="14">
        <v>3499.9963379999999</v>
      </c>
      <c r="F78" s="14">
        <v>4.0277719999999997</v>
      </c>
      <c r="G78" s="14">
        <v>46.623350000000002</v>
      </c>
      <c r="H78" s="14">
        <v>35.563276999999971</v>
      </c>
      <c r="J78" s="30">
        <f t="shared" si="10"/>
        <v>121.14042952755911</v>
      </c>
      <c r="K78" s="30">
        <f t="shared" si="11"/>
        <v>175.82705652755902</v>
      </c>
      <c r="L78" s="30">
        <f t="shared" si="7"/>
        <v>82.863208795505301</v>
      </c>
      <c r="M78" s="30">
        <v>101</v>
      </c>
      <c r="N78" s="30">
        <f t="shared" si="12"/>
        <v>0.82042780985648811</v>
      </c>
      <c r="P78" s="4">
        <v>1.5239999999999998</v>
      </c>
      <c r="Q78" s="4">
        <v>547.5</v>
      </c>
      <c r="R78" s="16"/>
      <c r="T78" s="9">
        <v>1.5239999999999998</v>
      </c>
      <c r="U78" s="9">
        <v>317.5</v>
      </c>
      <c r="V78" s="16"/>
      <c r="Y78" s="2">
        <v>73</v>
      </c>
      <c r="Z78" s="2">
        <f t="shared" si="13"/>
        <v>1.2740903539558606</v>
      </c>
      <c r="AA78" s="2">
        <f t="shared" si="8"/>
        <v>43.600582128104797</v>
      </c>
      <c r="AB78" s="3">
        <f t="shared" si="9"/>
        <v>43.79583732686875</v>
      </c>
      <c r="AC78" s="15"/>
    </row>
    <row r="79" spans="5:29" ht="17.399999999999999" x14ac:dyDescent="0.3">
      <c r="E79" s="14">
        <v>3499.9926759999998</v>
      </c>
      <c r="F79" s="14">
        <v>6.0329740000000003</v>
      </c>
      <c r="G79" s="14">
        <v>50.970017000000013</v>
      </c>
      <c r="H79" s="14">
        <v>0.82992600000000039</v>
      </c>
      <c r="J79" s="30">
        <f t="shared" si="10"/>
        <v>116.7937625275591</v>
      </c>
      <c r="K79" s="30">
        <f t="shared" si="11"/>
        <v>141.09370552755905</v>
      </c>
      <c r="L79" s="30">
        <f t="shared" si="7"/>
        <v>80.080816105568317</v>
      </c>
      <c r="M79" s="30">
        <v>101</v>
      </c>
      <c r="N79" s="30">
        <f t="shared" si="12"/>
        <v>0.79287936738186449</v>
      </c>
      <c r="P79" s="4">
        <v>1.016</v>
      </c>
      <c r="Q79" s="4">
        <v>552</v>
      </c>
      <c r="R79" s="16"/>
      <c r="T79" s="9">
        <v>1.016</v>
      </c>
      <c r="U79" s="9">
        <v>323.5</v>
      </c>
      <c r="V79" s="16"/>
      <c r="Y79" s="2">
        <v>74</v>
      </c>
      <c r="Z79" s="2">
        <f t="shared" si="13"/>
        <v>1.2915436464758039</v>
      </c>
      <c r="AA79" s="2">
        <f t="shared" si="8"/>
        <v>44.530740981365064</v>
      </c>
      <c r="AB79" s="3">
        <f t="shared" si="9"/>
        <v>44.727129037297978</v>
      </c>
      <c r="AC79" s="15"/>
    </row>
    <row r="80" spans="5:29" ht="17.399999999999999" x14ac:dyDescent="0.3">
      <c r="E80" s="14">
        <v>3500.7368160000001</v>
      </c>
      <c r="F80" s="14">
        <v>8.0065279999999994</v>
      </c>
      <c r="G80" s="14">
        <v>42.386684000000002</v>
      </c>
      <c r="H80" s="14">
        <v>-2.0074000000022352E-2</v>
      </c>
      <c r="J80" s="30">
        <f t="shared" si="10"/>
        <v>125.37709552755911</v>
      </c>
      <c r="K80" s="30">
        <f t="shared" si="11"/>
        <v>140.24370552755903</v>
      </c>
      <c r="L80" s="30">
        <f t="shared" si="7"/>
        <v>85.3879318047439</v>
      </c>
      <c r="M80" s="30">
        <v>101</v>
      </c>
      <c r="N80" s="30">
        <f t="shared" si="12"/>
        <v>0.84542506737370193</v>
      </c>
      <c r="P80" s="4">
        <v>0.91439999999999988</v>
      </c>
      <c r="Q80" s="4">
        <v>553.5</v>
      </c>
      <c r="R80" s="16"/>
      <c r="T80" s="9">
        <v>0.91439999999999988</v>
      </c>
      <c r="U80" s="9">
        <v>324</v>
      </c>
      <c r="V80" s="16"/>
      <c r="Y80" s="2">
        <v>75</v>
      </c>
      <c r="Z80" s="2">
        <f t="shared" si="13"/>
        <v>1.3089969389957472</v>
      </c>
      <c r="AA80" s="2">
        <f t="shared" si="8"/>
        <v>45.460568269947885</v>
      </c>
      <c r="AB80" s="3">
        <f t="shared" si="9"/>
        <v>45.658024160978016</v>
      </c>
      <c r="AC80" s="15"/>
    </row>
    <row r="81" spans="5:29" ht="17.399999999999999" x14ac:dyDescent="0.3">
      <c r="E81" s="14">
        <v>3499.0390630000002</v>
      </c>
      <c r="F81" s="14">
        <v>10.079252</v>
      </c>
      <c r="G81" s="14">
        <v>26.413342</v>
      </c>
      <c r="H81" s="14">
        <v>9.9799259999999776</v>
      </c>
      <c r="J81" s="30">
        <f t="shared" si="10"/>
        <v>141.35043752755911</v>
      </c>
      <c r="K81" s="30">
        <f t="shared" si="11"/>
        <v>150.24370552755903</v>
      </c>
      <c r="L81" s="30">
        <f t="shared" si="7"/>
        <v>93.199550786352475</v>
      </c>
      <c r="M81" s="30">
        <v>101</v>
      </c>
      <c r="N81" s="30">
        <f t="shared" si="12"/>
        <v>0.92276782956784631</v>
      </c>
      <c r="P81" s="4">
        <v>0.81279999999999997</v>
      </c>
      <c r="Q81" s="4">
        <v>555</v>
      </c>
      <c r="R81" s="16"/>
      <c r="T81" s="9">
        <v>0.81279999999999997</v>
      </c>
      <c r="U81" s="9">
        <v>325</v>
      </c>
      <c r="V81" s="16"/>
      <c r="Y81" s="2">
        <v>76</v>
      </c>
      <c r="Z81" s="2">
        <f t="shared" si="13"/>
        <v>1.3264502315156903</v>
      </c>
      <c r="AA81" s="2">
        <f t="shared" si="8"/>
        <v>46.389698394636937</v>
      </c>
      <c r="AB81" s="3">
        <f t="shared" si="9"/>
        <v>46.588156439278464</v>
      </c>
      <c r="AC81" s="15"/>
    </row>
    <row r="82" spans="5:29" ht="17.399999999999999" x14ac:dyDescent="0.3">
      <c r="E82" s="14">
        <v>3999.9887699999999</v>
      </c>
      <c r="F82" s="14">
        <v>1.939435</v>
      </c>
      <c r="G82" s="14">
        <v>45.080010000000001</v>
      </c>
      <c r="H82" s="14">
        <v>37.219955999999968</v>
      </c>
      <c r="J82" s="30">
        <f t="shared" si="10"/>
        <v>122.68376952755911</v>
      </c>
      <c r="K82" s="30">
        <f t="shared" si="11"/>
        <v>177.48373552755902</v>
      </c>
      <c r="L82" s="30">
        <f t="shared" si="7"/>
        <v>83.804542018548304</v>
      </c>
      <c r="M82" s="30">
        <v>101</v>
      </c>
      <c r="N82" s="30">
        <f t="shared" si="12"/>
        <v>0.82974794077770597</v>
      </c>
      <c r="P82" s="4">
        <v>0.71119999999999994</v>
      </c>
      <c r="Q82" s="4">
        <v>556</v>
      </c>
      <c r="R82" s="16"/>
      <c r="T82" s="9">
        <v>0.71119999999999994</v>
      </c>
      <c r="U82" s="9">
        <v>326.5</v>
      </c>
      <c r="V82" s="16"/>
      <c r="Y82" s="2">
        <v>77</v>
      </c>
      <c r="Z82" s="2">
        <f t="shared" si="13"/>
        <v>1.3439035240356338</v>
      </c>
      <c r="AA82" s="2">
        <f t="shared" si="8"/>
        <v>47.317770587126454</v>
      </c>
      <c r="AB82" s="3">
        <f t="shared" si="9"/>
        <v>47.517164480007764</v>
      </c>
      <c r="AC82" s="15"/>
    </row>
    <row r="83" spans="5:29" ht="17.399999999999999" x14ac:dyDescent="0.3">
      <c r="E83" s="14">
        <v>4000.0410160000001</v>
      </c>
      <c r="F83" s="14">
        <v>4.0230189999999997</v>
      </c>
      <c r="G83" s="14">
        <v>46.980017000000004</v>
      </c>
      <c r="H83" s="14">
        <v>12.893281999999999</v>
      </c>
      <c r="J83" s="30">
        <f t="shared" si="10"/>
        <v>120.78376252755911</v>
      </c>
      <c r="K83" s="30">
        <f t="shared" si="11"/>
        <v>153.15706152755905</v>
      </c>
      <c r="L83" s="30">
        <f t="shared" si="7"/>
        <v>82.642166049552557</v>
      </c>
      <c r="M83" s="30">
        <v>101</v>
      </c>
      <c r="N83" s="30">
        <f t="shared" si="12"/>
        <v>0.81823926781735201</v>
      </c>
      <c r="P83" s="4">
        <v>0.60960000000000003</v>
      </c>
      <c r="Q83" s="4">
        <v>558</v>
      </c>
      <c r="R83" s="16"/>
      <c r="T83" s="9">
        <v>0.60960000000000003</v>
      </c>
      <c r="U83" s="9">
        <v>328</v>
      </c>
      <c r="V83" s="16"/>
      <c r="Y83" s="2">
        <v>78</v>
      </c>
      <c r="Z83" s="2">
        <f t="shared" si="13"/>
        <v>1.3613568165555769</v>
      </c>
      <c r="AA83" s="2">
        <f t="shared" si="8"/>
        <v>48.244429153378086</v>
      </c>
      <c r="AB83" s="3">
        <f t="shared" si="9"/>
        <v>48.444692002087699</v>
      </c>
      <c r="AC83" s="15"/>
    </row>
    <row r="84" spans="5:29" ht="17.399999999999999" x14ac:dyDescent="0.3">
      <c r="E84" s="14">
        <v>4000.025635</v>
      </c>
      <c r="F84" s="14">
        <v>6.0561030000000002</v>
      </c>
      <c r="G84" s="14">
        <v>49.970010000000002</v>
      </c>
      <c r="H84" s="14">
        <v>-2.0074000000022352E-2</v>
      </c>
      <c r="J84" s="30">
        <f t="shared" si="10"/>
        <v>117.79376952755911</v>
      </c>
      <c r="K84" s="30">
        <f t="shared" si="11"/>
        <v>140.24370552755903</v>
      </c>
      <c r="L84" s="30">
        <f t="shared" si="7"/>
        <v>80.737922751499624</v>
      </c>
      <c r="M84" s="30">
        <v>101</v>
      </c>
      <c r="N84" s="30">
        <f t="shared" si="12"/>
        <v>0.79938537377722396</v>
      </c>
      <c r="P84" s="4">
        <v>0.50800000000000001</v>
      </c>
      <c r="Q84" s="4">
        <v>560</v>
      </c>
      <c r="R84" s="16"/>
      <c r="T84" s="9">
        <v>0.50800000000000001</v>
      </c>
      <c r="U84" s="9">
        <v>330</v>
      </c>
      <c r="V84" s="16"/>
      <c r="Y84" s="2">
        <v>79</v>
      </c>
      <c r="Z84" s="2">
        <f t="shared" si="13"/>
        <v>1.3788101090755203</v>
      </c>
      <c r="AA84" s="2">
        <f t="shared" si="8"/>
        <v>49.169323708104898</v>
      </c>
      <c r="AB84" s="3">
        <f t="shared" si="9"/>
        <v>49.370388071292098</v>
      </c>
      <c r="AC84" s="15"/>
    </row>
    <row r="85" spans="5:29" ht="17.399999999999999" x14ac:dyDescent="0.3">
      <c r="E85" s="14">
        <v>4000.0356449999999</v>
      </c>
      <c r="F85" s="14">
        <v>7.916226</v>
      </c>
      <c r="G85" s="14">
        <v>43.066681000000003</v>
      </c>
      <c r="H85" s="14">
        <v>-2.0074000000022352E-2</v>
      </c>
      <c r="J85" s="30">
        <f t="shared" si="10"/>
        <v>124.69709852755911</v>
      </c>
      <c r="K85" s="30">
        <f t="shared" si="11"/>
        <v>140.24370552755903</v>
      </c>
      <c r="L85" s="30">
        <f t="shared" si="7"/>
        <v>84.995323194486701</v>
      </c>
      <c r="M85" s="30">
        <v>101</v>
      </c>
      <c r="N85" s="30">
        <f t="shared" si="12"/>
        <v>0.84153785341075937</v>
      </c>
      <c r="P85" s="4">
        <v>0.40639999999999998</v>
      </c>
      <c r="Q85" s="4">
        <v>562.5</v>
      </c>
      <c r="R85" s="16"/>
      <c r="T85" s="9">
        <v>0.40639999999999998</v>
      </c>
      <c r="U85" s="9">
        <v>332</v>
      </c>
      <c r="V85" s="16"/>
      <c r="Y85" s="2">
        <v>80</v>
      </c>
      <c r="Z85" s="2">
        <f t="shared" si="13"/>
        <v>1.3962634015954636</v>
      </c>
      <c r="AA85" s="2">
        <f t="shared" si="8"/>
        <v>50.092109399933996</v>
      </c>
      <c r="AB85" s="3">
        <f t="shared" si="9"/>
        <v>50.293907326596624</v>
      </c>
      <c r="AC85" s="15"/>
    </row>
    <row r="86" spans="5:29" ht="17.399999999999999" x14ac:dyDescent="0.3">
      <c r="E86" s="14">
        <v>3999.9296880000002</v>
      </c>
      <c r="F86" s="14">
        <v>10.099126999999999</v>
      </c>
      <c r="G86" s="14">
        <v>37.906679000000011</v>
      </c>
      <c r="H86" s="14">
        <v>4.8299299999999903</v>
      </c>
      <c r="J86" s="30">
        <f t="shared" si="10"/>
        <v>129.85710052755911</v>
      </c>
      <c r="K86" s="30">
        <f t="shared" si="11"/>
        <v>145.09370952755904</v>
      </c>
      <c r="L86" s="30">
        <f t="shared" si="7"/>
        <v>87.852730276798113</v>
      </c>
      <c r="M86" s="30">
        <v>101</v>
      </c>
      <c r="N86" s="30">
        <f t="shared" si="12"/>
        <v>0.86982901264156542</v>
      </c>
      <c r="P86" s="4">
        <v>0.30480000000000002</v>
      </c>
      <c r="Q86" s="4">
        <v>565</v>
      </c>
      <c r="R86" s="16"/>
      <c r="T86" s="9">
        <v>0.30480000000000002</v>
      </c>
      <c r="U86" s="9">
        <v>334.5</v>
      </c>
      <c r="V86" s="16"/>
      <c r="Y86" s="2">
        <v>81</v>
      </c>
      <c r="Z86" s="2">
        <f t="shared" si="13"/>
        <v>1.4137166941154069</v>
      </c>
      <c r="AA86" s="2">
        <f t="shared" si="8"/>
        <v>51.012447126823183</v>
      </c>
      <c r="AB86" s="3">
        <f t="shared" si="9"/>
        <v>51.21491019670885</v>
      </c>
      <c r="AC86" s="15"/>
    </row>
    <row r="87" spans="5:29" ht="17.399999999999999" x14ac:dyDescent="0.3">
      <c r="E87" s="14">
        <v>4500.1289059999999</v>
      </c>
      <c r="F87" s="14">
        <v>1.98061</v>
      </c>
      <c r="G87" s="14">
        <v>53.743350000000007</v>
      </c>
      <c r="H87" s="14">
        <v>17.80328899999995</v>
      </c>
      <c r="J87" s="30">
        <f t="shared" si="10"/>
        <v>114.0204295275591</v>
      </c>
      <c r="K87" s="30">
        <f t="shared" si="11"/>
        <v>158.067068527559</v>
      </c>
      <c r="L87" s="30">
        <f t="shared" si="7"/>
        <v>78.206282388208791</v>
      </c>
      <c r="M87" s="30">
        <v>101</v>
      </c>
      <c r="N87" s="30">
        <f t="shared" si="12"/>
        <v>0.77431962760602768</v>
      </c>
      <c r="P87" s="4">
        <v>0.20319999999999999</v>
      </c>
      <c r="Q87" s="4">
        <v>569.5</v>
      </c>
      <c r="R87" s="16"/>
      <c r="T87" s="9">
        <v>0.20319999999999999</v>
      </c>
      <c r="U87" s="9">
        <v>337</v>
      </c>
      <c r="V87" s="16"/>
      <c r="Y87" s="2">
        <v>82</v>
      </c>
      <c r="Z87" s="2">
        <f t="shared" si="13"/>
        <v>1.43116998663535</v>
      </c>
      <c r="AA87" s="2">
        <f t="shared" si="8"/>
        <v>51.930003741328427</v>
      </c>
      <c r="AB87" s="3">
        <f t="shared" si="9"/>
        <v>52.133063106371033</v>
      </c>
      <c r="AC87" s="15"/>
    </row>
    <row r="88" spans="5:29" ht="17.399999999999999" x14ac:dyDescent="0.3">
      <c r="E88" s="14">
        <v>4500.2602539999998</v>
      </c>
      <c r="F88" s="14">
        <v>4.0050980000000003</v>
      </c>
      <c r="G88" s="14">
        <v>57.95335</v>
      </c>
      <c r="H88" s="14">
        <v>-2.0074000000022352E-2</v>
      </c>
      <c r="J88" s="30">
        <f t="shared" si="10"/>
        <v>109.81042952755911</v>
      </c>
      <c r="K88" s="30">
        <f t="shared" si="11"/>
        <v>140.24370552755903</v>
      </c>
      <c r="L88" s="30">
        <f t="shared" si="7"/>
        <v>75.21768321185958</v>
      </c>
      <c r="M88" s="30">
        <v>101</v>
      </c>
      <c r="N88" s="30">
        <f t="shared" si="12"/>
        <v>0.744729536751085</v>
      </c>
      <c r="P88" s="4">
        <v>0.1016</v>
      </c>
      <c r="Q88" s="4">
        <v>581</v>
      </c>
      <c r="R88" s="16"/>
      <c r="T88" s="9">
        <v>0.1016</v>
      </c>
      <c r="U88" s="9">
        <v>341.5</v>
      </c>
      <c r="V88" s="16"/>
      <c r="Y88" s="2">
        <v>83</v>
      </c>
      <c r="Z88" s="2">
        <f t="shared" si="13"/>
        <v>1.4486232791552935</v>
      </c>
      <c r="AA88" s="2">
        <f t="shared" si="8"/>
        <v>52.844452245345522</v>
      </c>
      <c r="AB88" s="3">
        <f t="shared" si="9"/>
        <v>53.048038672053586</v>
      </c>
      <c r="AC88" s="15"/>
    </row>
    <row r="89" spans="5:29" ht="17.399999999999999" x14ac:dyDescent="0.3">
      <c r="E89" s="14">
        <v>4499.9252930000002</v>
      </c>
      <c r="F89" s="14">
        <v>5.9793779999999996</v>
      </c>
      <c r="G89" s="14">
        <v>56.040010000000009</v>
      </c>
      <c r="H89" s="14">
        <v>-2.0074000000022352E-2</v>
      </c>
      <c r="J89" s="30">
        <f t="shared" si="10"/>
        <v>111.7237695275591</v>
      </c>
      <c r="K89" s="30">
        <f t="shared" si="11"/>
        <v>140.24370552755903</v>
      </c>
      <c r="L89" s="30">
        <f t="shared" si="7"/>
        <v>76.596927937856691</v>
      </c>
      <c r="M89" s="30">
        <v>101</v>
      </c>
      <c r="N89" s="30">
        <f t="shared" si="12"/>
        <v>0.75838542512729401</v>
      </c>
      <c r="P89" s="4">
        <v>0</v>
      </c>
      <c r="Q89" s="4">
        <v>594</v>
      </c>
      <c r="R89" s="16"/>
      <c r="T89" s="9">
        <v>0</v>
      </c>
      <c r="U89" s="9">
        <v>354.5</v>
      </c>
      <c r="V89" s="16"/>
      <c r="Y89" s="2">
        <v>84</v>
      </c>
      <c r="Z89" s="2">
        <f t="shared" si="13"/>
        <v>1.4660765716752369</v>
      </c>
      <c r="AA89" s="2">
        <f t="shared" si="8"/>
        <v>53.755471973975553</v>
      </c>
      <c r="AB89" s="3">
        <f t="shared" si="9"/>
        <v>53.959515886685018</v>
      </c>
      <c r="AC89" s="15"/>
    </row>
    <row r="90" spans="5:29" ht="17.399999999999999" x14ac:dyDescent="0.3">
      <c r="E90" s="14">
        <v>4500.0083009999998</v>
      </c>
      <c r="F90" s="14">
        <v>7.9803870000000003</v>
      </c>
      <c r="G90" s="14">
        <v>52.966683000000003</v>
      </c>
      <c r="H90" s="14">
        <v>-2.0074000000022352E-2</v>
      </c>
      <c r="J90" s="30">
        <f t="shared" si="10"/>
        <v>114.79709652755911</v>
      </c>
      <c r="K90" s="30">
        <f t="shared" si="11"/>
        <v>140.24370552755903</v>
      </c>
      <c r="L90" s="30">
        <f t="shared" si="7"/>
        <v>78.738908522019315</v>
      </c>
      <c r="M90" s="30">
        <v>101</v>
      </c>
      <c r="N90" s="30">
        <f t="shared" si="12"/>
        <v>0.77959315368335957</v>
      </c>
      <c r="Y90" s="2">
        <v>85</v>
      </c>
      <c r="Z90" s="2">
        <f t="shared" si="13"/>
        <v>1.4835298641951802</v>
      </c>
      <c r="AA90" s="2">
        <f t="shared" si="8"/>
        <v>54.662748768193836</v>
      </c>
      <c r="AB90" s="3">
        <f t="shared" si="9"/>
        <v>54.867180293093611</v>
      </c>
      <c r="AC90" s="15"/>
    </row>
    <row r="91" spans="5:29" ht="17.399999999999999" x14ac:dyDescent="0.3">
      <c r="E91" s="14">
        <v>4500.1455079999996</v>
      </c>
      <c r="F91" s="14">
        <v>9.979196</v>
      </c>
      <c r="G91" s="14">
        <v>28.133345000000006</v>
      </c>
      <c r="H91" s="14">
        <v>9.1632799999999861</v>
      </c>
      <c r="J91" s="30">
        <f t="shared" si="10"/>
        <v>139.63043452755909</v>
      </c>
      <c r="K91" s="30">
        <f t="shared" si="11"/>
        <v>149.42705952755904</v>
      </c>
      <c r="L91" s="30">
        <f t="shared" si="7"/>
        <v>92.489075481087738</v>
      </c>
      <c r="M91" s="30">
        <v>101</v>
      </c>
      <c r="N91" s="30">
        <f t="shared" si="12"/>
        <v>0.9157334206048291</v>
      </c>
      <c r="Y91" s="2">
        <v>86</v>
      </c>
      <c r="Z91" s="2">
        <f t="shared" si="13"/>
        <v>1.5009831567151233</v>
      </c>
      <c r="AA91" s="2">
        <f t="shared" si="8"/>
        <v>55.565975136032257</v>
      </c>
      <c r="AB91" s="3">
        <f t="shared" si="9"/>
        <v>55.770724145866801</v>
      </c>
      <c r="AC91" s="15"/>
    </row>
    <row r="92" spans="5:29" ht="17.399999999999999" x14ac:dyDescent="0.3">
      <c r="E92" s="14">
        <v>4500.7089839999999</v>
      </c>
      <c r="F92" s="14">
        <v>11.921677000000001</v>
      </c>
      <c r="G92" s="14">
        <v>8.2866789999999924</v>
      </c>
      <c r="H92" s="14">
        <v>19.136591999999951</v>
      </c>
      <c r="J92" s="30">
        <f t="shared" si="10"/>
        <v>159.47710052755912</v>
      </c>
      <c r="K92" s="30">
        <f t="shared" si="11"/>
        <v>159.400371527559</v>
      </c>
      <c r="L92" s="30">
        <f t="shared" si="7"/>
        <v>98.784535044540192</v>
      </c>
      <c r="M92" s="30">
        <v>101</v>
      </c>
      <c r="N92" s="30">
        <f t="shared" si="12"/>
        <v>0.97806470341128904</v>
      </c>
      <c r="Y92" s="2">
        <v>87</v>
      </c>
      <c r="Z92" s="2">
        <f t="shared" si="13"/>
        <v>1.5184364492350666</v>
      </c>
      <c r="AA92" s="2">
        <f t="shared" si="8"/>
        <v>56.46485040201663</v>
      </c>
      <c r="AB92" s="3">
        <f t="shared" si="9"/>
        <v>56.669846561367571</v>
      </c>
      <c r="AC92" s="15"/>
    </row>
    <row r="93" spans="5:29" ht="17.399999999999999" x14ac:dyDescent="0.3">
      <c r="E93" s="14">
        <v>5000.1972660000001</v>
      </c>
      <c r="F93" s="14">
        <v>2.0434649999999999</v>
      </c>
      <c r="G93" s="14">
        <v>63.980017000000004</v>
      </c>
      <c r="H93" s="14">
        <v>1.9799259999999776</v>
      </c>
      <c r="J93" s="30">
        <f t="shared" si="10"/>
        <v>103.78376252755911</v>
      </c>
      <c r="K93" s="30">
        <f t="shared" si="11"/>
        <v>142.24370552755903</v>
      </c>
      <c r="L93" s="30">
        <f t="shared" si="7"/>
        <v>70.654565670067754</v>
      </c>
      <c r="M93" s="30">
        <v>101</v>
      </c>
      <c r="N93" s="30">
        <f t="shared" si="12"/>
        <v>0.69955015514918573</v>
      </c>
      <c r="Y93" s="2">
        <v>88</v>
      </c>
      <c r="Z93" s="2">
        <f t="shared" si="13"/>
        <v>1.5358897417550099</v>
      </c>
      <c r="AA93" s="2">
        <f t="shared" si="8"/>
        <v>57.359080844635244</v>
      </c>
      <c r="AB93" s="3">
        <f t="shared" si="9"/>
        <v>57.564253655680247</v>
      </c>
      <c r="AC93" s="15"/>
    </row>
    <row r="94" spans="5:29" ht="17.399999999999999" x14ac:dyDescent="0.3">
      <c r="E94" s="14">
        <v>4999.7231449999999</v>
      </c>
      <c r="F94" s="14">
        <v>3.9915959999999999</v>
      </c>
      <c r="G94" s="14">
        <v>61.833342999999999</v>
      </c>
      <c r="H94" s="14">
        <v>-2.0074000000022352E-2</v>
      </c>
      <c r="J94" s="30">
        <f t="shared" si="10"/>
        <v>105.93043652755911</v>
      </c>
      <c r="K94" s="30">
        <f t="shared" si="11"/>
        <v>140.24370552755903</v>
      </c>
      <c r="L94" s="30">
        <f t="shared" si="7"/>
        <v>72.31691543895144</v>
      </c>
      <c r="M94" s="30">
        <v>101</v>
      </c>
      <c r="N94" s="30">
        <f t="shared" si="12"/>
        <v>0.71600906375199447</v>
      </c>
      <c r="Y94" s="2">
        <v>89</v>
      </c>
      <c r="Z94" s="2">
        <f t="shared" si="13"/>
        <v>1.5533430342749535</v>
      </c>
      <c r="AA94" s="2">
        <f t="shared" si="8"/>
        <v>58.248379821648655</v>
      </c>
      <c r="AB94" s="3">
        <f t="shared" si="9"/>
        <v>58.453658670293976</v>
      </c>
      <c r="AC94" s="15"/>
    </row>
    <row r="95" spans="5:29" ht="17.399999999999999" x14ac:dyDescent="0.3">
      <c r="E95" s="14">
        <v>5000.185547</v>
      </c>
      <c r="F95" s="14">
        <v>6.0724309999999999</v>
      </c>
      <c r="G95" s="14">
        <v>55.086676000000011</v>
      </c>
      <c r="H95" s="14">
        <v>-2.0074000000022352E-2</v>
      </c>
      <c r="J95" s="30">
        <f t="shared" si="10"/>
        <v>112.6771035275591</v>
      </c>
      <c r="K95" s="30">
        <f t="shared" si="11"/>
        <v>140.24370552755903</v>
      </c>
      <c r="L95" s="30">
        <f t="shared" si="7"/>
        <v>77.271150064998778</v>
      </c>
      <c r="M95" s="30">
        <v>101</v>
      </c>
      <c r="N95" s="30">
        <f t="shared" si="12"/>
        <v>0.76506089173266112</v>
      </c>
      <c r="Y95" s="2">
        <v>90</v>
      </c>
      <c r="Z95" s="2">
        <f t="shared" si="13"/>
        <v>1.5707963267948966</v>
      </c>
      <c r="AA95" s="2">
        <f t="shared" si="8"/>
        <v>59.132467883086534</v>
      </c>
      <c r="AB95" s="3">
        <f t="shared" si="9"/>
        <v>59.337782085368033</v>
      </c>
      <c r="AC95" s="15"/>
    </row>
    <row r="96" spans="5:29" ht="17.399999999999999" x14ac:dyDescent="0.3">
      <c r="E96" s="14">
        <v>5000.0795900000003</v>
      </c>
      <c r="F96" s="14">
        <v>8.0167059999999992</v>
      </c>
      <c r="G96" s="14">
        <v>49.743350000000007</v>
      </c>
      <c r="H96" s="14">
        <v>-2.0074000000022352E-2</v>
      </c>
      <c r="J96" s="30">
        <f t="shared" si="10"/>
        <v>118.0204295275591</v>
      </c>
      <c r="K96" s="30">
        <f t="shared" si="11"/>
        <v>140.24370552755903</v>
      </c>
      <c r="L96" s="30">
        <f t="shared" si="7"/>
        <v>80.885460728793063</v>
      </c>
      <c r="M96" s="30">
        <v>101</v>
      </c>
      <c r="N96" s="30">
        <f t="shared" si="12"/>
        <v>0.80084614582963431</v>
      </c>
      <c r="Y96" s="2">
        <v>91</v>
      </c>
      <c r="Z96" s="2">
        <f t="shared" si="13"/>
        <v>1.5882496193148399</v>
      </c>
      <c r="AA96" s="2">
        <f t="shared" si="8"/>
        <v>60.011072871814278</v>
      </c>
      <c r="AB96" s="3">
        <f t="shared" si="9"/>
        <v>60.216351720459606</v>
      </c>
      <c r="AC96" s="15"/>
    </row>
    <row r="97" spans="5:29" ht="17.399999999999999" x14ac:dyDescent="0.3">
      <c r="E97" s="14">
        <v>5000.080078</v>
      </c>
      <c r="F97" s="14">
        <v>10.04763</v>
      </c>
      <c r="G97" s="14">
        <v>30.730012000000002</v>
      </c>
      <c r="H97" s="14">
        <v>8.849946999999986</v>
      </c>
      <c r="J97" s="30">
        <f t="shared" si="10"/>
        <v>137.03376752755912</v>
      </c>
      <c r="K97" s="30">
        <f t="shared" si="11"/>
        <v>149.11372652755904</v>
      </c>
      <c r="L97" s="30">
        <f t="shared" si="7"/>
        <v>91.356686631092145</v>
      </c>
      <c r="M97" s="30">
        <v>101</v>
      </c>
      <c r="N97" s="30">
        <f t="shared" si="12"/>
        <v>0.90452164981279348</v>
      </c>
      <c r="Y97" s="2">
        <v>92</v>
      </c>
      <c r="Z97" s="2">
        <f t="shared" si="13"/>
        <v>1.605702911834783</v>
      </c>
      <c r="AA97" s="2">
        <f t="shared" si="8"/>
        <v>60.883930011587836</v>
      </c>
      <c r="AB97" s="3">
        <f t="shared" si="9"/>
        <v>61.089102822632832</v>
      </c>
      <c r="AC97" s="15"/>
    </row>
    <row r="98" spans="5:29" ht="17.399999999999999" x14ac:dyDescent="0.3">
      <c r="E98" s="14">
        <v>5001.2973629999997</v>
      </c>
      <c r="F98" s="14">
        <v>11.948646999999999</v>
      </c>
      <c r="G98" s="14">
        <v>12.760017000000005</v>
      </c>
      <c r="H98" s="14">
        <v>19.986591999999973</v>
      </c>
      <c r="J98" s="30">
        <f t="shared" si="10"/>
        <v>155.0037625275591</v>
      </c>
      <c r="K98" s="30">
        <f t="shared" si="11"/>
        <v>160.25037152755903</v>
      </c>
      <c r="L98" s="30">
        <f t="shared" si="7"/>
        <v>97.726711204032171</v>
      </c>
      <c r="M98" s="30">
        <v>101</v>
      </c>
      <c r="N98" s="30">
        <f t="shared" si="12"/>
        <v>0.96759120003992249</v>
      </c>
      <c r="Y98" s="2">
        <v>93</v>
      </c>
      <c r="Z98" s="2">
        <f t="shared" si="13"/>
        <v>1.6231562043547263</v>
      </c>
      <c r="AA98" s="2">
        <f t="shared" si="8"/>
        <v>61.750781982553967</v>
      </c>
      <c r="AB98" s="3">
        <f t="shared" si="9"/>
        <v>61.955778141904894</v>
      </c>
      <c r="AC98" s="15"/>
    </row>
    <row r="99" spans="5:29" ht="17.399999999999999" x14ac:dyDescent="0.3">
      <c r="E99" s="14">
        <v>5500.0126950000003</v>
      </c>
      <c r="F99" s="14">
        <v>2.0092669999999999</v>
      </c>
      <c r="G99" s="14">
        <v>65.980017000000004</v>
      </c>
      <c r="H99" s="14">
        <v>-2.0074000000022352E-2</v>
      </c>
      <c r="J99" s="30">
        <f t="shared" si="10"/>
        <v>101.78376252755911</v>
      </c>
      <c r="K99" s="30">
        <f t="shared" si="11"/>
        <v>140.24370552755903</v>
      </c>
      <c r="L99" s="30">
        <f t="shared" si="7"/>
        <v>69.070669584455558</v>
      </c>
      <c r="M99" s="30">
        <v>101</v>
      </c>
      <c r="N99" s="30">
        <f t="shared" si="12"/>
        <v>0.68386801568767874</v>
      </c>
      <c r="Y99" s="2">
        <v>94</v>
      </c>
      <c r="Z99" s="2">
        <f t="shared" si="13"/>
        <v>1.6406094968746698</v>
      </c>
      <c r="AA99" s="2">
        <f t="shared" si="8"/>
        <v>62.611378984188946</v>
      </c>
      <c r="AB99" s="3">
        <f t="shared" si="9"/>
        <v>62.816127994023468</v>
      </c>
      <c r="AC99" s="15"/>
    </row>
    <row r="100" spans="5:29" ht="17.399999999999999" x14ac:dyDescent="0.3">
      <c r="E100" s="14">
        <v>5499.9555659999996</v>
      </c>
      <c r="F100" s="14">
        <v>3.9743390000000001</v>
      </c>
      <c r="G100" s="14">
        <v>62.980017000000004</v>
      </c>
      <c r="H100" s="14">
        <v>-2.0074000000022352E-2</v>
      </c>
      <c r="J100" s="30">
        <f t="shared" si="10"/>
        <v>104.78376252755911</v>
      </c>
      <c r="K100" s="30">
        <f t="shared" si="11"/>
        <v>140.24370552755903</v>
      </c>
      <c r="L100" s="30">
        <f t="shared" si="7"/>
        <v>71.433899568020493</v>
      </c>
      <c r="M100" s="30">
        <v>101</v>
      </c>
      <c r="N100" s="30">
        <f t="shared" si="12"/>
        <v>0.70726633235663849</v>
      </c>
      <c r="Y100" s="2">
        <v>95</v>
      </c>
      <c r="Z100" s="2">
        <f t="shared" si="13"/>
        <v>1.6580627893946132</v>
      </c>
      <c r="AA100" s="2">
        <f t="shared" si="8"/>
        <v>63.465478785707312</v>
      </c>
      <c r="AB100" s="3">
        <f t="shared" si="9"/>
        <v>63.669910310607079</v>
      </c>
      <c r="AC100" s="15"/>
    </row>
    <row r="101" spans="5:29" ht="17.399999999999999" x14ac:dyDescent="0.3">
      <c r="E101" s="14">
        <v>5500.091797</v>
      </c>
      <c r="F101" s="14">
        <v>5.9885869999999999</v>
      </c>
      <c r="G101" s="14">
        <v>62.090010000000007</v>
      </c>
      <c r="H101" s="14">
        <v>-2.0074000000022352E-2</v>
      </c>
      <c r="J101" s="30">
        <f t="shared" si="10"/>
        <v>105.6737695275591</v>
      </c>
      <c r="K101" s="30">
        <f t="shared" si="11"/>
        <v>140.24370552755903</v>
      </c>
      <c r="L101" s="30">
        <f t="shared" si="7"/>
        <v>72.120261919054471</v>
      </c>
      <c r="M101" s="30">
        <v>101</v>
      </c>
      <c r="N101" s="30">
        <f t="shared" si="12"/>
        <v>0.71406199919855917</v>
      </c>
      <c r="Y101" s="2">
        <v>96</v>
      </c>
      <c r="Z101" s="2">
        <f t="shared" si="13"/>
        <v>1.6755160819145563</v>
      </c>
      <c r="AA101" s="2">
        <f t="shared" si="8"/>
        <v>64.312846764008555</v>
      </c>
      <c r="AB101" s="3">
        <f t="shared" si="9"/>
        <v>64.516890676718006</v>
      </c>
      <c r="AC101" s="15"/>
    </row>
    <row r="102" spans="5:29" ht="17.399999999999999" x14ac:dyDescent="0.3">
      <c r="E102" s="14">
        <v>5499.9375</v>
      </c>
      <c r="F102" s="14">
        <v>8.1134920000000008</v>
      </c>
      <c r="G102" s="14">
        <v>51.75668300000001</v>
      </c>
      <c r="H102" s="14">
        <v>0.31992599999995264</v>
      </c>
      <c r="J102" s="30">
        <f t="shared" si="10"/>
        <v>116.0070965275591</v>
      </c>
      <c r="K102" s="30">
        <f t="shared" si="11"/>
        <v>140.583705527559</v>
      </c>
      <c r="L102" s="30">
        <f t="shared" si="7"/>
        <v>79.556851083144707</v>
      </c>
      <c r="M102" s="30">
        <v>101</v>
      </c>
      <c r="N102" s="30">
        <f t="shared" si="12"/>
        <v>0.78769159488262086</v>
      </c>
      <c r="Y102" s="2">
        <v>97</v>
      </c>
      <c r="Z102" s="2">
        <f t="shared" si="13"/>
        <v>1.6929693744344996</v>
      </c>
      <c r="AA102" s="2">
        <f t="shared" si="8"/>
        <v>65.153255929265413</v>
      </c>
      <c r="AB102" s="3">
        <f t="shared" si="9"/>
        <v>65.35684235597347</v>
      </c>
      <c r="AC102" s="15"/>
    </row>
    <row r="103" spans="5:29" ht="17.399999999999999" x14ac:dyDescent="0.3">
      <c r="E103" s="14">
        <v>5500.1860349999997</v>
      </c>
      <c r="F103" s="14">
        <v>10.002449</v>
      </c>
      <c r="G103" s="14">
        <v>26.970013999999992</v>
      </c>
      <c r="H103" s="14">
        <v>15.69659299999995</v>
      </c>
      <c r="J103" s="30">
        <f t="shared" si="10"/>
        <v>140.79376552755912</v>
      </c>
      <c r="K103" s="30">
        <f t="shared" si="11"/>
        <v>155.960372527559</v>
      </c>
      <c r="L103" s="30">
        <f t="shared" si="7"/>
        <v>92.973060231120343</v>
      </c>
      <c r="M103" s="30">
        <v>101</v>
      </c>
      <c r="N103" s="30">
        <f t="shared" si="12"/>
        <v>0.92052534882297365</v>
      </c>
      <c r="Y103" s="2">
        <v>98</v>
      </c>
      <c r="Z103" s="2">
        <f t="shared" si="13"/>
        <v>1.7104226669544429</v>
      </c>
      <c r="AA103" s="2">
        <f t="shared" si="8"/>
        <v>65.986486938295059</v>
      </c>
      <c r="AB103" s="3">
        <f t="shared" si="9"/>
        <v>66.18954630333765</v>
      </c>
      <c r="AC103" s="15"/>
    </row>
    <row r="104" spans="5:29" ht="17.399999999999999" x14ac:dyDescent="0.3">
      <c r="E104" s="14">
        <v>5999.7744140000004</v>
      </c>
      <c r="F104" s="14">
        <v>1.9481850000000001</v>
      </c>
      <c r="G104" s="14">
        <v>49.98000900000001</v>
      </c>
      <c r="H104" s="14">
        <v>-2.0074000000022352E-2</v>
      </c>
      <c r="J104" s="30">
        <f t="shared" si="10"/>
        <v>117.7837705275591</v>
      </c>
      <c r="K104" s="30">
        <f t="shared" si="11"/>
        <v>140.24370552755903</v>
      </c>
      <c r="L104" s="30">
        <f t="shared" si="7"/>
        <v>80.731402231887913</v>
      </c>
      <c r="M104" s="30">
        <v>101</v>
      </c>
      <c r="N104" s="30">
        <f t="shared" si="12"/>
        <v>0.7993208141771081</v>
      </c>
      <c r="Y104" s="2">
        <v>99</v>
      </c>
      <c r="Z104" s="2">
        <f t="shared" si="13"/>
        <v>1.7278759594743864</v>
      </c>
      <c r="AA104" s="2">
        <f t="shared" si="8"/>
        <v>66.812328095886514</v>
      </c>
      <c r="AB104" s="3">
        <f t="shared" si="9"/>
        <v>67.014791165772181</v>
      </c>
      <c r="AC104" s="15"/>
    </row>
    <row r="105" spans="5:29" ht="17.399999999999999" x14ac:dyDescent="0.3">
      <c r="E105" s="14">
        <v>5999.9287109999996</v>
      </c>
      <c r="F105" s="14">
        <v>3.9909919999999999</v>
      </c>
      <c r="G105" s="14">
        <v>66.853344000000007</v>
      </c>
      <c r="H105" s="14">
        <v>-2.0074000000022352E-2</v>
      </c>
      <c r="J105" s="30">
        <f t="shared" si="10"/>
        <v>100.9104355275591</v>
      </c>
      <c r="K105" s="30">
        <f t="shared" si="11"/>
        <v>140.24370552755903</v>
      </c>
      <c r="L105" s="30">
        <f t="shared" si="7"/>
        <v>68.368766676762249</v>
      </c>
      <c r="M105" s="30">
        <v>101</v>
      </c>
      <c r="N105" s="30">
        <f t="shared" si="12"/>
        <v>0.67691848194814108</v>
      </c>
      <c r="Y105" s="2">
        <v>100</v>
      </c>
      <c r="Z105" s="2">
        <f t="shared" si="13"/>
        <v>1.7453292519943295</v>
      </c>
      <c r="AA105" s="2">
        <f t="shared" si="8"/>
        <v>67.630575344293959</v>
      </c>
      <c r="AB105" s="3">
        <f t="shared" si="9"/>
        <v>67.832373270956595</v>
      </c>
      <c r="AC105" s="15"/>
    </row>
    <row r="106" spans="5:29" ht="17.399999999999999" x14ac:dyDescent="0.3">
      <c r="E106" s="14">
        <v>6000.1679690000001</v>
      </c>
      <c r="F106" s="14">
        <v>6.0377010000000002</v>
      </c>
      <c r="G106" s="14">
        <v>63.850017000000008</v>
      </c>
      <c r="H106" s="14">
        <v>-2.0074000000022352E-2</v>
      </c>
      <c r="J106" s="30">
        <f t="shared" si="10"/>
        <v>103.9137625275591</v>
      </c>
      <c r="K106" s="30">
        <f t="shared" si="11"/>
        <v>140.24370552755903</v>
      </c>
      <c r="L106" s="30">
        <f t="shared" si="7"/>
        <v>70.756361292410659</v>
      </c>
      <c r="M106" s="30">
        <v>101</v>
      </c>
      <c r="N106" s="30">
        <f t="shared" si="12"/>
        <v>0.70055803259812532</v>
      </c>
      <c r="Y106" s="2">
        <v>101</v>
      </c>
      <c r="Z106" s="2">
        <f t="shared" si="13"/>
        <v>1.7627825445142729</v>
      </c>
      <c r="AA106" s="2">
        <f t="shared" si="8"/>
        <v>68.4410322411359</v>
      </c>
      <c r="AB106" s="3">
        <f t="shared" si="9"/>
        <v>68.642096604323129</v>
      </c>
      <c r="AC106" s="15"/>
    </row>
    <row r="107" spans="5:29" ht="17.399999999999999" x14ac:dyDescent="0.3">
      <c r="E107" s="14">
        <v>6000.0522460000002</v>
      </c>
      <c r="F107" s="14">
        <v>7.9241479999999997</v>
      </c>
      <c r="G107" s="14">
        <v>39.24001100000001</v>
      </c>
      <c r="H107" s="14">
        <v>9.0966179999999781</v>
      </c>
      <c r="J107" s="30">
        <f t="shared" si="10"/>
        <v>128.5237685275591</v>
      </c>
      <c r="K107" s="30">
        <f t="shared" si="11"/>
        <v>149.36039752755903</v>
      </c>
      <c r="L107" s="30">
        <f t="shared" si="7"/>
        <v>87.141346330110593</v>
      </c>
      <c r="M107" s="30">
        <v>101</v>
      </c>
      <c r="N107" s="30">
        <f t="shared" si="12"/>
        <v>0.86278560722881781</v>
      </c>
      <c r="Y107" s="2">
        <v>102</v>
      </c>
      <c r="Z107" s="2">
        <f t="shared" si="13"/>
        <v>1.780235837034216</v>
      </c>
      <c r="AA107" s="2">
        <f t="shared" si="8"/>
        <v>69.243509925971765</v>
      </c>
      <c r="AB107" s="3">
        <f t="shared" si="9"/>
        <v>69.443772774681392</v>
      </c>
      <c r="AC107" s="15"/>
    </row>
    <row r="108" spans="5:29" ht="17.399999999999999" x14ac:dyDescent="0.3">
      <c r="E108" s="14">
        <v>1299.8363039999999</v>
      </c>
      <c r="F108" s="14">
        <v>1.022527</v>
      </c>
      <c r="G108" s="14">
        <v>42.986684000000011</v>
      </c>
      <c r="H108" s="14">
        <v>7.0432889999999588</v>
      </c>
      <c r="J108" s="30">
        <f t="shared" si="10"/>
        <v>124.7770955275591</v>
      </c>
      <c r="K108" s="30">
        <f t="shared" si="11"/>
        <v>147.30706852755901</v>
      </c>
      <c r="L108" s="30">
        <f t="shared" si="7"/>
        <v>85.041762518995654</v>
      </c>
      <c r="M108" s="30">
        <v>101</v>
      </c>
      <c r="N108" s="30">
        <f t="shared" si="12"/>
        <v>0.84199764870292726</v>
      </c>
      <c r="Y108" s="2">
        <v>103</v>
      </c>
      <c r="Z108" s="2">
        <f t="shared" si="13"/>
        <v>1.7976891295541593</v>
      </c>
      <c r="AA108" s="2">
        <f t="shared" si="8"/>
        <v>70.037827075856782</v>
      </c>
      <c r="AB108" s="3">
        <f t="shared" si="9"/>
        <v>70.237220968738114</v>
      </c>
      <c r="AC108" s="15"/>
    </row>
    <row r="109" spans="5:29" ht="17.399999999999999" x14ac:dyDescent="0.3">
      <c r="E109" s="14">
        <v>1299.913452</v>
      </c>
      <c r="F109" s="14">
        <v>1.4567349999999999</v>
      </c>
      <c r="G109" s="14">
        <v>42.990017000000009</v>
      </c>
      <c r="H109" s="14">
        <v>7.0099559999999883</v>
      </c>
      <c r="J109" s="30">
        <f t="shared" si="10"/>
        <v>124.7737625275591</v>
      </c>
      <c r="K109" s="30">
        <f t="shared" si="11"/>
        <v>147.27373552755904</v>
      </c>
      <c r="L109" s="30">
        <f t="shared" si="7"/>
        <v>85.039829006543386</v>
      </c>
      <c r="M109" s="30">
        <v>101</v>
      </c>
      <c r="N109" s="30">
        <f t="shared" si="12"/>
        <v>0.84197850501528104</v>
      </c>
      <c r="Y109" s="2">
        <v>104</v>
      </c>
      <c r="Z109" s="2">
        <f t="shared" si="13"/>
        <v>1.8151424220741028</v>
      </c>
      <c r="AA109" s="2">
        <f t="shared" si="8"/>
        <v>70.823809850203389</v>
      </c>
      <c r="AB109" s="3">
        <f t="shared" si="9"/>
        <v>71.022267894844916</v>
      </c>
      <c r="AC109" s="15"/>
    </row>
    <row r="110" spans="5:29" ht="17.399999999999999" x14ac:dyDescent="0.3">
      <c r="E110" s="14">
        <v>1299.918457</v>
      </c>
      <c r="F110" s="14">
        <v>2.0455640000000002</v>
      </c>
      <c r="G110" s="14">
        <v>43.013350000000003</v>
      </c>
      <c r="H110" s="14">
        <v>7.0166229999999814</v>
      </c>
      <c r="J110" s="30">
        <f t="shared" si="10"/>
        <v>124.75042952755911</v>
      </c>
      <c r="K110" s="30">
        <f t="shared" si="11"/>
        <v>147.28040252755903</v>
      </c>
      <c r="L110" s="30">
        <f t="shared" si="7"/>
        <v>85.026289999766661</v>
      </c>
      <c r="M110" s="30">
        <v>101</v>
      </c>
      <c r="N110" s="30">
        <f t="shared" si="12"/>
        <v>0.84184445544323427</v>
      </c>
      <c r="Y110" s="2">
        <v>105</v>
      </c>
      <c r="Z110" s="2">
        <f t="shared" si="13"/>
        <v>1.8325957145940461</v>
      </c>
      <c r="AA110" s="2">
        <f t="shared" si="8"/>
        <v>71.601291825302482</v>
      </c>
      <c r="AB110" s="3">
        <f t="shared" si="9"/>
        <v>71.798747716332613</v>
      </c>
      <c r="AC110" s="15"/>
    </row>
    <row r="111" spans="5:29" ht="17.399999999999999" x14ac:dyDescent="0.3">
      <c r="E111" s="14">
        <v>1300.086548</v>
      </c>
      <c r="F111" s="14">
        <v>2.5036529999999999</v>
      </c>
      <c r="G111" s="14">
        <v>59.09668400000001</v>
      </c>
      <c r="H111" s="14">
        <v>53.386591999999951</v>
      </c>
      <c r="J111" s="30">
        <f t="shared" si="10"/>
        <v>108.6670955275591</v>
      </c>
      <c r="K111" s="30">
        <f t="shared" si="11"/>
        <v>180</v>
      </c>
      <c r="L111" s="30">
        <f t="shared" si="7"/>
        <v>74.377154539344687</v>
      </c>
      <c r="M111" s="30">
        <v>101</v>
      </c>
      <c r="N111" s="30">
        <f t="shared" si="12"/>
        <v>0.73640747068658108</v>
      </c>
      <c r="Y111" s="2">
        <v>106</v>
      </c>
      <c r="Z111" s="2">
        <f t="shared" si="13"/>
        <v>1.8500490071139892</v>
      </c>
      <c r="AA111" s="2">
        <f t="shared" si="8"/>
        <v>72.370113918881941</v>
      </c>
      <c r="AB111" s="3">
        <f t="shared" si="9"/>
        <v>72.566501974814884</v>
      </c>
      <c r="AC111" s="15"/>
    </row>
    <row r="112" spans="5:29" ht="17.399999999999999" x14ac:dyDescent="0.3">
      <c r="E112" s="14">
        <v>1299.9350589999999</v>
      </c>
      <c r="F112" s="14">
        <v>2.9419400000000002</v>
      </c>
      <c r="G112" s="14">
        <v>59.693350000000009</v>
      </c>
      <c r="H112" s="14">
        <v>53.326593000000003</v>
      </c>
      <c r="J112" s="30">
        <f t="shared" si="10"/>
        <v>108.0704295275591</v>
      </c>
      <c r="K112" s="30">
        <f t="shared" si="11"/>
        <v>180</v>
      </c>
      <c r="L112" s="30">
        <f t="shared" si="7"/>
        <v>73.933733468122767</v>
      </c>
      <c r="M112" s="30">
        <v>101</v>
      </c>
      <c r="N112" s="30">
        <f t="shared" si="12"/>
        <v>0.73201716305072051</v>
      </c>
      <c r="Y112" s="2">
        <v>107</v>
      </c>
      <c r="Z112" s="2">
        <f t="shared" si="13"/>
        <v>1.8675022996339325</v>
      </c>
      <c r="AA112" s="2">
        <f t="shared" si="8"/>
        <v>73.130124305101191</v>
      </c>
      <c r="AB112" s="3">
        <f t="shared" si="9"/>
        <v>73.325379503865165</v>
      </c>
      <c r="AC112" s="15"/>
    </row>
    <row r="113" spans="5:29" ht="17.399999999999999" x14ac:dyDescent="0.3">
      <c r="E113" s="14">
        <v>1299.522217</v>
      </c>
      <c r="F113" s="14">
        <v>3.9195509999999998</v>
      </c>
      <c r="G113" s="14">
        <v>57.13334900000001</v>
      </c>
      <c r="H113" s="14">
        <v>54.119925999999964</v>
      </c>
      <c r="J113" s="30">
        <f t="shared" si="10"/>
        <v>110.6304305275591</v>
      </c>
      <c r="K113" s="30">
        <f t="shared" si="11"/>
        <v>180</v>
      </c>
      <c r="L113" s="30">
        <f t="shared" si="7"/>
        <v>75.813015585385372</v>
      </c>
      <c r="M113" s="30">
        <v>101</v>
      </c>
      <c r="N113" s="30">
        <f t="shared" si="12"/>
        <v>0.75062391668698392</v>
      </c>
      <c r="Y113" s="2">
        <v>108</v>
      </c>
      <c r="Z113" s="2">
        <f t="shared" si="13"/>
        <v>1.8849555921538759</v>
      </c>
      <c r="AA113" s="2">
        <f t="shared" si="8"/>
        <v>73.881178320398945</v>
      </c>
      <c r="AB113" s="3">
        <f t="shared" si="9"/>
        <v>74.075236333490494</v>
      </c>
      <c r="AC113" s="15"/>
    </row>
    <row r="114" spans="5:29" ht="17.399999999999999" x14ac:dyDescent="0.3">
      <c r="E114" s="14">
        <v>1300.3579099999999</v>
      </c>
      <c r="F114" s="14">
        <v>5.0294730000000003</v>
      </c>
      <c r="G114" s="14">
        <v>58.470017000000013</v>
      </c>
      <c r="H114" s="14">
        <v>51.049955999999952</v>
      </c>
      <c r="J114" s="30">
        <f t="shared" si="10"/>
        <v>109.2937625275591</v>
      </c>
      <c r="K114" s="30">
        <f t="shared" si="11"/>
        <v>180</v>
      </c>
      <c r="L114" s="30">
        <f t="shared" si="7"/>
        <v>74.839351134283405</v>
      </c>
      <c r="M114" s="30">
        <v>101</v>
      </c>
      <c r="N114" s="30">
        <f t="shared" si="12"/>
        <v>0.74098367459686543</v>
      </c>
      <c r="Y114" s="2">
        <v>109</v>
      </c>
      <c r="Z114" s="2">
        <f t="shared" si="13"/>
        <v>1.902408884673819</v>
      </c>
      <c r="AA114" s="2">
        <f t="shared" si="8"/>
        <v>74.623138360629852</v>
      </c>
      <c r="AB114" s="3">
        <f t="shared" si="9"/>
        <v>74.815935585843249</v>
      </c>
      <c r="AC114" s="15"/>
    </row>
    <row r="115" spans="5:29" ht="17.399999999999999" x14ac:dyDescent="0.3">
      <c r="E115" s="14">
        <v>1299.8466800000001</v>
      </c>
      <c r="F115" s="14">
        <v>5.9484149999999998</v>
      </c>
      <c r="G115" s="14">
        <v>56.960017000000008</v>
      </c>
      <c r="H115" s="14">
        <v>45.84328499999998</v>
      </c>
      <c r="J115" s="30">
        <f t="shared" si="10"/>
        <v>110.8037625275591</v>
      </c>
      <c r="K115" s="30">
        <f t="shared" si="11"/>
        <v>180</v>
      </c>
      <c r="L115" s="30">
        <f t="shared" si="7"/>
        <v>75.938048000777144</v>
      </c>
      <c r="M115" s="30">
        <v>101</v>
      </c>
      <c r="N115" s="30">
        <f t="shared" si="12"/>
        <v>0.75186186139383315</v>
      </c>
      <c r="Y115" s="2">
        <v>110</v>
      </c>
      <c r="Z115" s="2">
        <f t="shared" si="13"/>
        <v>1.9198621771937625</v>
      </c>
      <c r="AA115" s="2">
        <f t="shared" si="8"/>
        <v>75.355873769939663</v>
      </c>
      <c r="AB115" s="3">
        <f t="shared" si="9"/>
        <v>75.547347362626297</v>
      </c>
      <c r="AC115" s="15"/>
    </row>
    <row r="116" spans="5:29" ht="17.399999999999999" x14ac:dyDescent="0.3">
      <c r="E116" s="14">
        <v>999.89233400000001</v>
      </c>
      <c r="F116" s="14">
        <v>1.446777</v>
      </c>
      <c r="G116" s="14">
        <v>35.836683000000008</v>
      </c>
      <c r="H116" s="14">
        <v>7.9799559999999587</v>
      </c>
      <c r="J116" s="30">
        <f t="shared" si="10"/>
        <v>131.92709652755912</v>
      </c>
      <c r="K116" s="30">
        <f t="shared" si="11"/>
        <v>148.24373552755901</v>
      </c>
      <c r="L116" s="30">
        <f t="shared" si="7"/>
        <v>88.919730711849724</v>
      </c>
      <c r="M116" s="30">
        <v>101</v>
      </c>
      <c r="N116" s="30">
        <f t="shared" si="12"/>
        <v>0.88039337338465073</v>
      </c>
      <c r="Y116" s="2">
        <v>111</v>
      </c>
      <c r="Z116" s="2">
        <f t="shared" si="13"/>
        <v>1.9373154697137058</v>
      </c>
      <c r="AA116" s="2">
        <f t="shared" si="8"/>
        <v>76.079260721840043</v>
      </c>
      <c r="AB116" s="3">
        <f t="shared" si="9"/>
        <v>76.269348624659671</v>
      </c>
      <c r="AC116" s="15"/>
    </row>
    <row r="117" spans="5:29" ht="17.399999999999999" x14ac:dyDescent="0.3">
      <c r="E117" s="14">
        <v>1000.229858</v>
      </c>
      <c r="F117" s="14">
        <v>1.980259</v>
      </c>
      <c r="G117" s="14">
        <v>35.700015000000008</v>
      </c>
      <c r="H117" s="14">
        <v>7.9799559999999587</v>
      </c>
      <c r="J117" s="30">
        <f t="shared" si="10"/>
        <v>132.0637645275591</v>
      </c>
      <c r="K117" s="30">
        <f t="shared" si="11"/>
        <v>148.24373552755901</v>
      </c>
      <c r="L117" s="30">
        <f t="shared" si="7"/>
        <v>88.988572730333004</v>
      </c>
      <c r="M117" s="30">
        <v>101</v>
      </c>
      <c r="N117" s="30">
        <f t="shared" si="12"/>
        <v>0.88107497752804953</v>
      </c>
      <c r="Y117" s="2">
        <v>112</v>
      </c>
      <c r="Z117" s="2">
        <f t="shared" si="13"/>
        <v>1.9547687622336491</v>
      </c>
      <c r="AA117" s="2">
        <f t="shared" si="8"/>
        <v>76.793182092956897</v>
      </c>
      <c r="AB117" s="3">
        <f t="shared" si="9"/>
        <v>76.981823064087564</v>
      </c>
      <c r="AC117" s="15"/>
    </row>
    <row r="118" spans="5:29" ht="17.399999999999999" x14ac:dyDescent="0.3">
      <c r="E118" s="14">
        <v>999.71026600000005</v>
      </c>
      <c r="F118" s="14">
        <v>2.4762189999999999</v>
      </c>
      <c r="G118" s="14">
        <v>52.280017000000001</v>
      </c>
      <c r="H118" s="14">
        <v>32.456614999999999</v>
      </c>
      <c r="J118" s="30">
        <f t="shared" si="10"/>
        <v>115.48376252755911</v>
      </c>
      <c r="K118" s="30">
        <f t="shared" si="11"/>
        <v>172.72039452755905</v>
      </c>
      <c r="L118" s="30">
        <f t="shared" si="7"/>
        <v>79.204865023947463</v>
      </c>
      <c r="M118" s="30">
        <v>101</v>
      </c>
      <c r="N118" s="30">
        <f t="shared" si="12"/>
        <v>0.78420658439551938</v>
      </c>
      <c r="Y118" s="2">
        <v>113</v>
      </c>
      <c r="Z118" s="2">
        <f t="shared" si="13"/>
        <v>1.9722220547535922</v>
      </c>
      <c r="AA118" s="2">
        <f t="shared" si="8"/>
        <v>77.497527329931557</v>
      </c>
      <c r="AB118" s="3">
        <f t="shared" si="9"/>
        <v>77.684660969712027</v>
      </c>
      <c r="AC118" s="15"/>
    </row>
    <row r="119" spans="5:29" ht="17.399999999999999" x14ac:dyDescent="0.3">
      <c r="E119" s="14">
        <v>1000.145752</v>
      </c>
      <c r="F119" s="14">
        <v>2.9315880000000001</v>
      </c>
      <c r="G119" s="14">
        <v>52.433350000000004</v>
      </c>
      <c r="H119" s="14">
        <v>32.589949999999988</v>
      </c>
      <c r="J119" s="30">
        <f t="shared" si="10"/>
        <v>115.3304295275591</v>
      </c>
      <c r="K119" s="30">
        <f t="shared" si="11"/>
        <v>172.85372952755904</v>
      </c>
      <c r="L119" s="30">
        <f t="shared" si="7"/>
        <v>79.101220925256229</v>
      </c>
      <c r="M119" s="30">
        <v>101</v>
      </c>
      <c r="N119" s="30">
        <f t="shared" si="12"/>
        <v>0.78318040520055676</v>
      </c>
      <c r="Y119" s="2">
        <v>114</v>
      </c>
      <c r="Z119" s="2">
        <f t="shared" si="13"/>
        <v>1.9896753472735356</v>
      </c>
      <c r="AA119" s="2">
        <f t="shared" si="8"/>
        <v>78.192192309961001</v>
      </c>
      <c r="AB119" s="3">
        <f t="shared" si="9"/>
        <v>78.377759085945215</v>
      </c>
      <c r="AC119" s="15"/>
    </row>
    <row r="120" spans="5:29" ht="17.399999999999999" x14ac:dyDescent="0.3">
      <c r="E120" s="14">
        <v>1000.067749</v>
      </c>
      <c r="F120" s="14">
        <v>4.0237020000000001</v>
      </c>
      <c r="G120" s="14">
        <v>52.440017000000012</v>
      </c>
      <c r="H120" s="14">
        <v>31.443274999999971</v>
      </c>
      <c r="J120" s="30">
        <f t="shared" si="10"/>
        <v>115.3237625275591</v>
      </c>
      <c r="K120" s="30">
        <f t="shared" si="11"/>
        <v>171.70705452755902</v>
      </c>
      <c r="L120" s="30">
        <f t="shared" si="7"/>
        <v>79.096709142855644</v>
      </c>
      <c r="M120" s="30">
        <v>101</v>
      </c>
      <c r="N120" s="30">
        <f t="shared" si="12"/>
        <v>0.78313573408767967</v>
      </c>
      <c r="Y120" s="2">
        <v>115</v>
      </c>
      <c r="Z120" s="2">
        <f t="shared" si="13"/>
        <v>2.0071286397934789</v>
      </c>
      <c r="AA120" s="2">
        <f t="shared" si="8"/>
        <v>78.87707919546682</v>
      </c>
      <c r="AB120" s="3">
        <f t="shared" si="9"/>
        <v>79.061020465875899</v>
      </c>
      <c r="AC120" s="15"/>
    </row>
    <row r="121" spans="5:29" ht="17.399999999999999" x14ac:dyDescent="0.3">
      <c r="E121" s="14">
        <v>999.89733899999999</v>
      </c>
      <c r="F121" s="14">
        <v>5.0311640000000004</v>
      </c>
      <c r="G121" s="14">
        <v>52.503350000000012</v>
      </c>
      <c r="H121" s="14">
        <v>29.029929999999979</v>
      </c>
      <c r="J121" s="30">
        <f t="shared" si="10"/>
        <v>115.2604295275591</v>
      </c>
      <c r="K121" s="30">
        <f t="shared" si="11"/>
        <v>169.29370952755903</v>
      </c>
      <c r="L121" s="30">
        <f t="shared" si="7"/>
        <v>79.053827640266434</v>
      </c>
      <c r="M121" s="30">
        <v>101</v>
      </c>
      <c r="N121" s="30">
        <f t="shared" si="12"/>
        <v>0.78271116475511315</v>
      </c>
      <c r="Y121" s="2">
        <v>116</v>
      </c>
      <c r="Z121" s="2">
        <f t="shared" si="13"/>
        <v>2.0245819323134224</v>
      </c>
      <c r="AA121" s="2">
        <f t="shared" si="8"/>
        <v>79.552096283384202</v>
      </c>
      <c r="AB121" s="3">
        <f t="shared" si="9"/>
        <v>79.734354318947283</v>
      </c>
      <c r="AC121" s="15"/>
    </row>
    <row r="122" spans="5:29" ht="17.399999999999999" x14ac:dyDescent="0.3">
      <c r="E122" s="14">
        <v>2500.0747070000002</v>
      </c>
      <c r="F122" s="14">
        <v>1.5299290000000001</v>
      </c>
      <c r="G122" s="14">
        <v>65.310017000000002</v>
      </c>
      <c r="H122" s="14">
        <v>43.979925999999978</v>
      </c>
      <c r="J122" s="30">
        <f t="shared" si="10"/>
        <v>102.45376252755911</v>
      </c>
      <c r="K122" s="30">
        <f t="shared" si="11"/>
        <v>180</v>
      </c>
      <c r="L122" s="30">
        <f t="shared" si="7"/>
        <v>69.604963240315001</v>
      </c>
      <c r="M122" s="30">
        <v>101</v>
      </c>
      <c r="N122" s="30">
        <f t="shared" si="12"/>
        <v>0.6891580518843069</v>
      </c>
      <c r="Y122" s="2">
        <v>117</v>
      </c>
      <c r="Z122" s="2">
        <f t="shared" si="13"/>
        <v>2.0420352248333655</v>
      </c>
      <c r="AA122" s="2">
        <f t="shared" si="8"/>
        <v>80.217157849560024</v>
      </c>
      <c r="AB122" s="3">
        <f t="shared" si="9"/>
        <v>80.397675853741518</v>
      </c>
      <c r="AC122" s="15"/>
    </row>
    <row r="123" spans="5:29" ht="17.399999999999999" x14ac:dyDescent="0.3">
      <c r="E123" s="14">
        <v>2500.1909179999998</v>
      </c>
      <c r="F123" s="14">
        <v>2.0008880000000002</v>
      </c>
      <c r="G123" s="14">
        <v>62.886683000000005</v>
      </c>
      <c r="H123" s="14">
        <v>52.76660099999998</v>
      </c>
      <c r="J123" s="30">
        <f t="shared" si="10"/>
        <v>104.8770965275591</v>
      </c>
      <c r="K123" s="30">
        <f t="shared" si="11"/>
        <v>180</v>
      </c>
      <c r="L123" s="30">
        <f t="shared" si="7"/>
        <v>71.506200210315285</v>
      </c>
      <c r="M123" s="30">
        <v>101</v>
      </c>
      <c r="N123" s="30">
        <f t="shared" si="12"/>
        <v>0.70798218030015136</v>
      </c>
      <c r="Y123" s="2">
        <v>118</v>
      </c>
      <c r="Z123" s="2">
        <f t="shared" si="13"/>
        <v>2.0594885173533086</v>
      </c>
      <c r="AA123" s="2">
        <f t="shared" si="8"/>
        <v>80.872183988749441</v>
      </c>
      <c r="AB123" s="3">
        <f t="shared" si="9"/>
        <v>81.050906116364956</v>
      </c>
      <c r="AC123" s="15"/>
    </row>
    <row r="124" spans="5:29" ht="17.399999999999999" x14ac:dyDescent="0.3">
      <c r="E124" s="14">
        <v>2500.0061040000001</v>
      </c>
      <c r="F124" s="14">
        <v>4.005172</v>
      </c>
      <c r="G124" s="14">
        <v>55.973343</v>
      </c>
      <c r="H124" s="14">
        <v>46.979955999999959</v>
      </c>
      <c r="J124" s="30">
        <f t="shared" si="10"/>
        <v>111.79043652755911</v>
      </c>
      <c r="K124" s="30">
        <f t="shared" si="11"/>
        <v>180</v>
      </c>
      <c r="L124" s="30">
        <f t="shared" si="7"/>
        <v>76.644359783830524</v>
      </c>
      <c r="M124" s="30">
        <v>101</v>
      </c>
      <c r="N124" s="30">
        <f t="shared" si="12"/>
        <v>0.7588550473646587</v>
      </c>
      <c r="Y124" s="2">
        <v>119</v>
      </c>
      <c r="Z124" s="2">
        <f t="shared" si="13"/>
        <v>2.0769418098732522</v>
      </c>
      <c r="AA124" s="2">
        <f t="shared" si="8"/>
        <v>81.51710045069224</v>
      </c>
      <c r="AB124" s="3">
        <f t="shared" si="9"/>
        <v>81.693971824921761</v>
      </c>
      <c r="AC124" s="15"/>
    </row>
    <row r="125" spans="5:29" ht="17.399999999999999" x14ac:dyDescent="0.3">
      <c r="E125" s="14">
        <v>2750.2392580000001</v>
      </c>
      <c r="F125" s="14">
        <v>2.0727730000000002</v>
      </c>
      <c r="G125" s="14">
        <v>62.986684000000011</v>
      </c>
      <c r="H125" s="14">
        <v>52.873265000000004</v>
      </c>
      <c r="J125" s="30">
        <f t="shared" si="10"/>
        <v>104.7770955275591</v>
      </c>
      <c r="K125" s="30">
        <f t="shared" si="11"/>
        <v>180</v>
      </c>
      <c r="L125" s="30">
        <f t="shared" si="7"/>
        <v>71.428732137849408</v>
      </c>
      <c r="M125" s="30">
        <v>101</v>
      </c>
      <c r="N125" s="30">
        <f t="shared" si="12"/>
        <v>0.7072151696816773</v>
      </c>
      <c r="Y125" s="2">
        <v>120</v>
      </c>
      <c r="Z125" s="2">
        <f t="shared" si="13"/>
        <v>2.0943951023931953</v>
      </c>
      <c r="AA125" s="2">
        <f t="shared" si="8"/>
        <v>82.151838472746903</v>
      </c>
      <c r="AB125" s="3">
        <f t="shared" si="9"/>
        <v>82.326805200558482</v>
      </c>
      <c r="AC125" s="15"/>
    </row>
    <row r="126" spans="5:29" ht="17.399999999999999" x14ac:dyDescent="0.3">
      <c r="E126" s="14">
        <v>2750.0886230000001</v>
      </c>
      <c r="F126" s="14">
        <v>2.553782</v>
      </c>
      <c r="G126" s="14">
        <v>61.98000900000001</v>
      </c>
      <c r="H126" s="14">
        <v>56.979955999999959</v>
      </c>
      <c r="J126" s="30">
        <f t="shared" si="10"/>
        <v>105.7837705275591</v>
      </c>
      <c r="K126" s="30">
        <f t="shared" si="11"/>
        <v>180</v>
      </c>
      <c r="L126" s="30">
        <f t="shared" si="7"/>
        <v>72.204613496776858</v>
      </c>
      <c r="M126" s="30">
        <v>101</v>
      </c>
      <c r="N126" s="30">
        <f t="shared" si="12"/>
        <v>0.71489716333442432</v>
      </c>
      <c r="Y126" s="2">
        <v>121</v>
      </c>
      <c r="Z126" s="2">
        <f t="shared" si="13"/>
        <v>2.1118483949131388</v>
      </c>
      <c r="AA126" s="2">
        <f t="shared" si="8"/>
        <v>82.776334609550929</v>
      </c>
      <c r="AB126" s="3">
        <f t="shared" si="9"/>
        <v>82.949343795552977</v>
      </c>
      <c r="AC126" s="15"/>
    </row>
    <row r="127" spans="5:29" ht="17.399999999999999" x14ac:dyDescent="0.3">
      <c r="E127" s="14">
        <v>3000.2558589999999</v>
      </c>
      <c r="F127" s="14">
        <v>8.9545490000000001</v>
      </c>
      <c r="G127" s="14">
        <v>39.160009000000002</v>
      </c>
      <c r="H127" s="14">
        <v>1.0999259999999822</v>
      </c>
      <c r="J127" s="30">
        <f t="shared" si="10"/>
        <v>128.60377052755911</v>
      </c>
      <c r="K127" s="30">
        <f t="shared" si="11"/>
        <v>141.36370552755903</v>
      </c>
      <c r="L127" s="30">
        <f t="shared" si="7"/>
        <v>87.184562034392286</v>
      </c>
      <c r="M127" s="30">
        <v>101</v>
      </c>
      <c r="N127" s="30">
        <f t="shared" si="12"/>
        <v>0.86321348548903254</v>
      </c>
      <c r="Y127" s="2">
        <v>122</v>
      </c>
      <c r="Z127" s="2">
        <f t="shared" si="13"/>
        <v>2.1293016874330819</v>
      </c>
      <c r="AA127" s="2">
        <f t="shared" si="8"/>
        <v>83.390530560166695</v>
      </c>
      <c r="AB127" s="3">
        <f t="shared" si="9"/>
        <v>83.561530318911849</v>
      </c>
      <c r="AC127" s="15"/>
    </row>
    <row r="128" spans="5:29" ht="17.399999999999999" x14ac:dyDescent="0.3">
      <c r="E128" s="14">
        <v>5999.9462890000004</v>
      </c>
      <c r="F128" s="14">
        <v>9.2300409999999999</v>
      </c>
      <c r="G128" s="14">
        <v>28.286679000000007</v>
      </c>
      <c r="H128" s="14">
        <v>17.666622999999959</v>
      </c>
      <c r="J128" s="30">
        <f t="shared" si="10"/>
        <v>139.47710052755912</v>
      </c>
      <c r="K128" s="30">
        <f t="shared" si="11"/>
        <v>157.93040252755901</v>
      </c>
      <c r="L128" s="30">
        <f t="shared" si="7"/>
        <v>92.424206770912136</v>
      </c>
      <c r="M128" s="30">
        <v>101</v>
      </c>
      <c r="N128" s="30">
        <f t="shared" si="12"/>
        <v>0.91509115614764491</v>
      </c>
      <c r="Y128" s="2">
        <v>123</v>
      </c>
      <c r="Z128" s="2">
        <f t="shared" si="13"/>
        <v>2.1467549799530254</v>
      </c>
      <c r="AA128" s="2">
        <f t="shared" si="8"/>
        <v>83.994372993160695</v>
      </c>
      <c r="AB128" s="3">
        <f t="shared" si="9"/>
        <v>84.163312459929074</v>
      </c>
      <c r="AC128" s="15"/>
    </row>
    <row r="129" spans="5:29" ht="17.399999999999999" x14ac:dyDescent="0.3">
      <c r="E129" s="14">
        <v>1000.007996</v>
      </c>
      <c r="F129" s="14">
        <v>5.9671479999999999</v>
      </c>
      <c r="G129" s="14">
        <v>51.910017000000011</v>
      </c>
      <c r="H129" s="14">
        <v>28.826596999999992</v>
      </c>
      <c r="J129" s="30">
        <f t="shared" si="10"/>
        <v>115.8537625275591</v>
      </c>
      <c r="K129" s="30">
        <f t="shared" si="11"/>
        <v>169.09037652755904</v>
      </c>
      <c r="L129" s="30">
        <f t="shared" si="7"/>
        <v>79.45400299478591</v>
      </c>
      <c r="M129" s="30">
        <v>101</v>
      </c>
      <c r="N129" s="30">
        <f t="shared" si="12"/>
        <v>0.78667329697807831</v>
      </c>
      <c r="Y129" s="2">
        <v>124</v>
      </c>
      <c r="Z129" s="2">
        <f t="shared" si="13"/>
        <v>2.1642082724729685</v>
      </c>
      <c r="AA129" s="2">
        <f t="shared" si="8"/>
        <v>84.587813370053325</v>
      </c>
      <c r="AB129" s="3">
        <f t="shared" si="9"/>
        <v>84.754642710146129</v>
      </c>
      <c r="AC129" s="15"/>
    </row>
    <row r="130" spans="5:29" ht="17.399999999999999" x14ac:dyDescent="0.3">
      <c r="E130" s="14">
        <v>1249.3469239999999</v>
      </c>
      <c r="F130" s="14">
        <v>6.2969169999999997</v>
      </c>
      <c r="G130" s="14">
        <v>57.756684000000007</v>
      </c>
      <c r="H130" s="14">
        <v>45.993281999999965</v>
      </c>
      <c r="J130" s="30">
        <f t="shared" si="10"/>
        <v>110.0070955275591</v>
      </c>
      <c r="K130" s="30">
        <f t="shared" si="11"/>
        <v>180</v>
      </c>
      <c r="L130" s="30">
        <f t="shared" si="7"/>
        <v>75.361039655200528</v>
      </c>
      <c r="M130" s="30">
        <v>101</v>
      </c>
      <c r="N130" s="30">
        <f t="shared" si="12"/>
        <v>0.74614890747723295</v>
      </c>
      <c r="Y130" s="2">
        <v>125</v>
      </c>
      <c r="Z130" s="2">
        <f t="shared" si="13"/>
        <v>2.1816615649929116</v>
      </c>
      <c r="AA130" s="2">
        <f t="shared" si="8"/>
        <v>85.170807767561143</v>
      </c>
      <c r="AB130" s="3">
        <f t="shared" si="9"/>
        <v>85.335478184140371</v>
      </c>
      <c r="AC130" s="15"/>
    </row>
    <row r="131" spans="5:29" ht="17.399999999999999" x14ac:dyDescent="0.3">
      <c r="E131" s="14">
        <v>1500.0740969999999</v>
      </c>
      <c r="F131" s="14">
        <v>6.7040499999999996</v>
      </c>
      <c r="G131" s="14">
        <v>50.836683000000008</v>
      </c>
      <c r="H131" s="14">
        <v>35.526608999999951</v>
      </c>
      <c r="J131" s="30">
        <f t="shared" si="10"/>
        <v>116.9270965275591</v>
      </c>
      <c r="K131" s="30">
        <f t="shared" si="11"/>
        <v>175.790388527559</v>
      </c>
      <c r="L131" s="30">
        <f t="shared" si="7"/>
        <v>80.169010759601662</v>
      </c>
      <c r="M131" s="30">
        <v>101</v>
      </c>
      <c r="N131" s="30">
        <f t="shared" si="12"/>
        <v>0.79375258177823427</v>
      </c>
      <c r="Y131" s="2">
        <v>126</v>
      </c>
      <c r="Z131" s="2">
        <f t="shared" si="13"/>
        <v>2.1991148575128552</v>
      </c>
      <c r="AA131" s="2">
        <f t="shared" si="8"/>
        <v>85.743316699040165</v>
      </c>
      <c r="AB131" s="3">
        <f t="shared" si="9"/>
        <v>85.905780439552998</v>
      </c>
      <c r="AC131" s="15"/>
    </row>
    <row r="132" spans="5:29" ht="17.399999999999999" x14ac:dyDescent="0.3">
      <c r="E132" s="14">
        <v>1750.134155</v>
      </c>
      <c r="F132" s="14">
        <v>7.9557630000000001</v>
      </c>
      <c r="G132" s="14">
        <v>48.980017000000004</v>
      </c>
      <c r="H132" s="14">
        <v>15.116591999999969</v>
      </c>
      <c r="J132" s="30">
        <f t="shared" si="10"/>
        <v>118.78376252755911</v>
      </c>
      <c r="K132" s="30">
        <f t="shared" si="11"/>
        <v>155.38037152755902</v>
      </c>
      <c r="L132" s="30">
        <f t="shared" si="7"/>
        <v>81.378505580383219</v>
      </c>
      <c r="M132" s="30">
        <v>101</v>
      </c>
      <c r="N132" s="30">
        <f t="shared" si="12"/>
        <v>0.80572777802359619</v>
      </c>
      <c r="Y132" s="2">
        <v>127</v>
      </c>
      <c r="Z132" s="2">
        <f t="shared" si="13"/>
        <v>2.2165681500327987</v>
      </c>
      <c r="AA132" s="2">
        <f t="shared" si="8"/>
        <v>86.305304935523068</v>
      </c>
      <c r="AB132" s="3">
        <f t="shared" si="9"/>
        <v>86.465515296753821</v>
      </c>
      <c r="AC132" s="15"/>
    </row>
    <row r="133" spans="5:29" ht="17.399999999999999" x14ac:dyDescent="0.3">
      <c r="E133" s="14">
        <v>1998.9998780000001</v>
      </c>
      <c r="F133" s="14">
        <v>9.3196519999999996</v>
      </c>
      <c r="G133" s="14">
        <v>43.625617000000005</v>
      </c>
      <c r="H133" s="14">
        <v>2.9022169999999505</v>
      </c>
      <c r="J133" s="30">
        <f t="shared" si="10"/>
        <v>124.1381625275591</v>
      </c>
      <c r="K133" s="30">
        <f t="shared" si="11"/>
        <v>143.165996527559</v>
      </c>
      <c r="L133" s="30">
        <f t="shared" ref="L133:L150" si="14">$C$6*(SQRT((1+(1/$C$9))^2-($C$10/$C$9)^2)-COS(J133*PI()/180)-(1/$C$9)*SQRT(1-($C$9*SIN(J133*PI()/180)-$C$10)^2))</f>
        <v>84.668984207725117</v>
      </c>
      <c r="M133" s="30">
        <v>101</v>
      </c>
      <c r="N133" s="30">
        <f t="shared" si="12"/>
        <v>0.8383067743339121</v>
      </c>
      <c r="Y133" s="2">
        <v>128</v>
      </c>
      <c r="Z133" s="2">
        <f t="shared" si="13"/>
        <v>2.2340214425527418</v>
      </c>
      <c r="AA133" s="2">
        <f t="shared" ref="AA133:AA196" si="15">$C$6*(SQRT((1+(1/$C$9))^2-($C$10/$C$9)^2)-COS(Z133)-(1/$C$9)*SQRT(1-($C$9*SIN(Z133)-$C$10)^2))</f>
        <v>86.856741326727672</v>
      </c>
      <c r="AB133" s="3">
        <f t="shared" ref="AB133:AB196" si="16">$C$6*((1-COS(Z133))+(1/$C$9)*(1-SQRT(1-$C$9^2*SIN(Z133)^2)))</f>
        <v>87.014652658521356</v>
      </c>
      <c r="AC133" s="15"/>
    </row>
    <row r="134" spans="5:29" ht="17.399999999999999" x14ac:dyDescent="0.3">
      <c r="E134" s="14">
        <v>2250.3940429999998</v>
      </c>
      <c r="F134" s="14">
        <v>9.6907329999999998</v>
      </c>
      <c r="G134" s="14">
        <v>30.990016000000011</v>
      </c>
      <c r="H134" s="14">
        <v>12.016621999999984</v>
      </c>
      <c r="J134" s="30">
        <f t="shared" ref="J134:J150" si="17">180-($R$6+G134)</f>
        <v>136.77376352755908</v>
      </c>
      <c r="K134" s="30">
        <f t="shared" ref="K134:K150" si="18">IF(180+$V$5+H134&gt;180,180,180+$V$5+H134)</f>
        <v>152.28040152755904</v>
      </c>
      <c r="L134" s="30">
        <f t="shared" si="14"/>
        <v>91.23933592845313</v>
      </c>
      <c r="M134" s="30">
        <v>101</v>
      </c>
      <c r="N134" s="30">
        <f t="shared" ref="N134:N150" si="19">L134/M134</f>
        <v>0.90335976166785281</v>
      </c>
      <c r="Y134" s="2">
        <v>129</v>
      </c>
      <c r="Z134" s="2">
        <f t="shared" ref="Z134:Z197" si="20">Y134*PI()/180</f>
        <v>2.2514747350726849</v>
      </c>
      <c r="AA134" s="2">
        <f t="shared" si="15"/>
        <v>87.397598622396202</v>
      </c>
      <c r="AB134" s="3">
        <f t="shared" si="16"/>
        <v>87.553166330102428</v>
      </c>
      <c r="AC134" s="15"/>
    </row>
    <row r="135" spans="5:29" ht="17.399999999999999" x14ac:dyDescent="0.3">
      <c r="E135" s="14">
        <v>2499.1147460000002</v>
      </c>
      <c r="F135" s="14">
        <v>10.877969999999999</v>
      </c>
      <c r="G135" s="14">
        <v>2.9800170000000037</v>
      </c>
      <c r="H135" s="14">
        <v>24.379925999999955</v>
      </c>
      <c r="J135" s="30">
        <f t="shared" si="17"/>
        <v>164.78376252755911</v>
      </c>
      <c r="K135" s="30">
        <f t="shared" si="18"/>
        <v>164.64370552755901</v>
      </c>
      <c r="L135" s="30">
        <f t="shared" si="14"/>
        <v>99.770749836099128</v>
      </c>
      <c r="M135" s="30">
        <v>101</v>
      </c>
      <c r="N135" s="30">
        <f t="shared" si="19"/>
        <v>0.98782920629801119</v>
      </c>
      <c r="Y135" s="2">
        <v>130</v>
      </c>
      <c r="Z135" s="2">
        <f t="shared" si="20"/>
        <v>2.2689280275926285</v>
      </c>
      <c r="AA135" s="2">
        <f t="shared" si="15"/>
        <v>87.927853294308335</v>
      </c>
      <c r="AB135" s="3">
        <f t="shared" si="16"/>
        <v>88.081033839995243</v>
      </c>
      <c r="AC135" s="15"/>
    </row>
    <row r="136" spans="5:29" ht="17.399999999999999" x14ac:dyDescent="0.3">
      <c r="E136" s="14">
        <v>2750.0246579999998</v>
      </c>
      <c r="F136" s="14">
        <v>11.775744</v>
      </c>
      <c r="G136" s="14">
        <v>2.9766840000000059</v>
      </c>
      <c r="H136" s="14">
        <v>26.979955999999959</v>
      </c>
      <c r="J136" s="30">
        <f t="shared" si="17"/>
        <v>164.7870955275591</v>
      </c>
      <c r="K136" s="30">
        <f t="shared" si="18"/>
        <v>167.24373552755901</v>
      </c>
      <c r="L136" s="30">
        <f t="shared" si="14"/>
        <v>99.771278121244222</v>
      </c>
      <c r="M136" s="30">
        <v>101</v>
      </c>
      <c r="N136" s="30">
        <f t="shared" si="19"/>
        <v>0.98783443684400218</v>
      </c>
      <c r="Y136" s="2">
        <v>131</v>
      </c>
      <c r="Z136" s="2">
        <f t="shared" si="20"/>
        <v>2.286381320112572</v>
      </c>
      <c r="AA136" s="2">
        <f t="shared" si="15"/>
        <v>88.447485359293822</v>
      </c>
      <c r="AB136" s="3">
        <f t="shared" si="16"/>
        <v>88.598236261784123</v>
      </c>
      <c r="AC136" s="15"/>
    </row>
    <row r="137" spans="5:29" ht="17.399999999999999" x14ac:dyDescent="0.3">
      <c r="E137" s="14">
        <v>3000.719971</v>
      </c>
      <c r="F137" s="14">
        <v>11.733487</v>
      </c>
      <c r="G137" s="14">
        <v>2.9700170000000128</v>
      </c>
      <c r="H137" s="14">
        <v>27.979955999999959</v>
      </c>
      <c r="J137" s="30">
        <f t="shared" si="17"/>
        <v>164.7937625275591</v>
      </c>
      <c r="K137" s="30">
        <f t="shared" si="18"/>
        <v>168.24373552755901</v>
      </c>
      <c r="L137" s="30">
        <f t="shared" si="14"/>
        <v>99.772334507635151</v>
      </c>
      <c r="M137" s="30">
        <v>101</v>
      </c>
      <c r="N137" s="30">
        <f t="shared" si="19"/>
        <v>0.98784489611519954</v>
      </c>
      <c r="Y137" s="2">
        <v>132</v>
      </c>
      <c r="Z137" s="2">
        <f t="shared" si="20"/>
        <v>2.3038346126325151</v>
      </c>
      <c r="AA137" s="2">
        <f t="shared" si="15"/>
        <v>88.956478203551129</v>
      </c>
      <c r="AB137" s="3">
        <f t="shared" si="16"/>
        <v>89.104758037334221</v>
      </c>
      <c r="AC137" s="15"/>
    </row>
    <row r="138" spans="5:29" ht="17.399999999999999" x14ac:dyDescent="0.3">
      <c r="E138" s="14">
        <v>3249.8156739999999</v>
      </c>
      <c r="F138" s="14">
        <v>11.666491000000001</v>
      </c>
      <c r="G138" s="14">
        <v>2.9733500000000106</v>
      </c>
      <c r="H138" s="14">
        <v>27.979955999999959</v>
      </c>
      <c r="J138" s="30">
        <f t="shared" si="17"/>
        <v>164.7904295275591</v>
      </c>
      <c r="K138" s="30">
        <f t="shared" si="18"/>
        <v>168.24373552755901</v>
      </c>
      <c r="L138" s="30">
        <f t="shared" si="14"/>
        <v>99.771806450734132</v>
      </c>
      <c r="M138" s="30">
        <v>101</v>
      </c>
      <c r="N138" s="30">
        <f t="shared" si="19"/>
        <v>0.98783966782905086</v>
      </c>
      <c r="Y138" s="2">
        <v>133</v>
      </c>
      <c r="Z138" s="2">
        <f t="shared" si="20"/>
        <v>2.3212879051524582</v>
      </c>
      <c r="AA138" s="2">
        <f t="shared" si="15"/>
        <v>89.454818408561977</v>
      </c>
      <c r="AB138" s="3">
        <f t="shared" si="16"/>
        <v>89.60058680163759</v>
      </c>
      <c r="AC138" s="15"/>
    </row>
    <row r="139" spans="5:29" ht="17.399999999999999" x14ac:dyDescent="0.3">
      <c r="E139" s="14">
        <v>3500.625732</v>
      </c>
      <c r="F139" s="14">
        <v>11.707922</v>
      </c>
      <c r="G139" s="14">
        <v>2.9700170000000128</v>
      </c>
      <c r="H139" s="14">
        <v>27.979955999999959</v>
      </c>
      <c r="J139" s="30">
        <f t="shared" si="17"/>
        <v>164.7937625275591</v>
      </c>
      <c r="K139" s="30">
        <f t="shared" si="18"/>
        <v>168.24373552755901</v>
      </c>
      <c r="L139" s="30">
        <f t="shared" si="14"/>
        <v>99.772334507635151</v>
      </c>
      <c r="M139" s="30">
        <v>101</v>
      </c>
      <c r="N139" s="30">
        <f t="shared" si="19"/>
        <v>0.98784489611519954</v>
      </c>
      <c r="Y139" s="2">
        <v>134</v>
      </c>
      <c r="Z139" s="2">
        <f t="shared" si="20"/>
        <v>2.3387411976724013</v>
      </c>
      <c r="AA139" s="2">
        <f t="shared" si="15"/>
        <v>89.942495578872268</v>
      </c>
      <c r="AB139" s="3">
        <f t="shared" si="16"/>
        <v>90.085713209581854</v>
      </c>
      <c r="AC139" s="15"/>
    </row>
    <row r="140" spans="5:29" ht="17.399999999999999" x14ac:dyDescent="0.3">
      <c r="E140" s="14">
        <v>3750.3134770000001</v>
      </c>
      <c r="F140" s="14">
        <v>12.000735000000001</v>
      </c>
      <c r="G140" s="14">
        <v>2.9800170000000037</v>
      </c>
      <c r="H140" s="14">
        <v>24.979925999999978</v>
      </c>
      <c r="J140" s="30">
        <f t="shared" si="17"/>
        <v>164.78376252755911</v>
      </c>
      <c r="K140" s="30">
        <f t="shared" si="18"/>
        <v>165.24370552755903</v>
      </c>
      <c r="L140" s="30">
        <f t="shared" si="14"/>
        <v>99.770749836099128</v>
      </c>
      <c r="M140" s="30">
        <v>101</v>
      </c>
      <c r="N140" s="30">
        <f t="shared" si="19"/>
        <v>0.98782920629801119</v>
      </c>
      <c r="Y140" s="2">
        <v>135</v>
      </c>
      <c r="Z140" s="2">
        <f t="shared" si="20"/>
        <v>2.3561944901923448</v>
      </c>
      <c r="AA140" s="2">
        <f t="shared" si="15"/>
        <v>90.419502171992434</v>
      </c>
      <c r="AB140" s="3">
        <f t="shared" si="16"/>
        <v>90.56013076489613</v>
      </c>
      <c r="AC140" s="15"/>
    </row>
    <row r="141" spans="5:29" ht="17.399999999999999" x14ac:dyDescent="0.3">
      <c r="E141" s="14">
        <v>3998.7775879999999</v>
      </c>
      <c r="F141" s="14">
        <v>12.247750999999999</v>
      </c>
      <c r="G141" s="14">
        <v>2.9800170000000037</v>
      </c>
      <c r="H141" s="14">
        <v>20.003258999999957</v>
      </c>
      <c r="J141" s="30">
        <f t="shared" si="17"/>
        <v>164.78376252755911</v>
      </c>
      <c r="K141" s="30">
        <f t="shared" si="18"/>
        <v>160.26703852755901</v>
      </c>
      <c r="L141" s="30">
        <f t="shared" si="14"/>
        <v>99.770749836099128</v>
      </c>
      <c r="M141" s="30">
        <v>101</v>
      </c>
      <c r="N141" s="30">
        <f t="shared" si="19"/>
        <v>0.98782920629801119</v>
      </c>
      <c r="Y141" s="2">
        <v>136</v>
      </c>
      <c r="Z141" s="2">
        <f t="shared" si="20"/>
        <v>2.3736477827122884</v>
      </c>
      <c r="AA141" s="2">
        <f t="shared" si="15"/>
        <v>90.885833330652133</v>
      </c>
      <c r="AB141" s="3">
        <f t="shared" si="16"/>
        <v>91.023835651509145</v>
      </c>
      <c r="AC141" s="15"/>
    </row>
    <row r="142" spans="5:29" ht="17.399999999999999" x14ac:dyDescent="0.3">
      <c r="E142" s="14">
        <v>4250.125</v>
      </c>
      <c r="F142" s="14">
        <v>12.603902</v>
      </c>
      <c r="G142" s="14">
        <v>5.5433419999999956</v>
      </c>
      <c r="H142" s="14">
        <v>19.966591999999991</v>
      </c>
      <c r="J142" s="30">
        <f t="shared" si="17"/>
        <v>162.22043752755911</v>
      </c>
      <c r="K142" s="30">
        <f t="shared" si="18"/>
        <v>160.23037152755904</v>
      </c>
      <c r="L142" s="30">
        <f t="shared" si="14"/>
        <v>99.330628029907018</v>
      </c>
      <c r="M142" s="30">
        <v>101</v>
      </c>
      <c r="N142" s="30">
        <f t="shared" si="19"/>
        <v>0.98347156465254471</v>
      </c>
      <c r="Y142" s="2">
        <v>137</v>
      </c>
      <c r="Z142" s="2">
        <f t="shared" si="20"/>
        <v>2.3911010752322315</v>
      </c>
      <c r="AA142" s="2">
        <f t="shared" si="15"/>
        <v>91.341486717626466</v>
      </c>
      <c r="AB142" s="3">
        <f t="shared" si="16"/>
        <v>91.476826567537231</v>
      </c>
      <c r="AC142" s="15"/>
    </row>
    <row r="143" spans="5:29" ht="17.399999999999999" x14ac:dyDescent="0.3">
      <c r="E143" s="14">
        <v>4250.1245120000003</v>
      </c>
      <c r="F143" s="14">
        <v>12.594723999999999</v>
      </c>
      <c r="G143" s="14">
        <v>5.633340000000004</v>
      </c>
      <c r="H143" s="14">
        <v>19.956592000000001</v>
      </c>
      <c r="J143" s="30">
        <f t="shared" si="17"/>
        <v>162.1304395275591</v>
      </c>
      <c r="K143" s="30">
        <f t="shared" si="18"/>
        <v>160.22037152755905</v>
      </c>
      <c r="L143" s="30">
        <f t="shared" si="14"/>
        <v>99.313945866017292</v>
      </c>
      <c r="M143" s="30">
        <v>101</v>
      </c>
      <c r="N143" s="30">
        <f t="shared" si="19"/>
        <v>0.98330639471304249</v>
      </c>
      <c r="Y143" s="2">
        <v>138</v>
      </c>
      <c r="Z143" s="2">
        <f t="shared" si="20"/>
        <v>2.4085543677521746</v>
      </c>
      <c r="AA143" s="2">
        <f t="shared" si="15"/>
        <v>91.786462353332766</v>
      </c>
      <c r="AB143" s="3">
        <f t="shared" si="16"/>
        <v>91.91910456210195</v>
      </c>
      <c r="AC143" s="15"/>
    </row>
    <row r="144" spans="5:29" ht="17.399999999999999" x14ac:dyDescent="0.3">
      <c r="E144" s="14">
        <v>4500.8027339999999</v>
      </c>
      <c r="F144" s="14">
        <v>12.808966</v>
      </c>
      <c r="G144" s="14">
        <v>7.9233499999999992</v>
      </c>
      <c r="H144" s="14">
        <v>20.006591999999955</v>
      </c>
      <c r="J144" s="30">
        <f t="shared" si="17"/>
        <v>159.84042952755911</v>
      </c>
      <c r="K144" s="30">
        <f t="shared" si="18"/>
        <v>160.27037152755901</v>
      </c>
      <c r="L144" s="30">
        <f t="shared" si="14"/>
        <v>98.86133033925249</v>
      </c>
      <c r="M144" s="30">
        <v>101</v>
      </c>
      <c r="N144" s="30">
        <f t="shared" si="19"/>
        <v>0.97882505286388599</v>
      </c>
      <c r="Y144" s="2">
        <v>139</v>
      </c>
      <c r="Z144" s="2">
        <f t="shared" si="20"/>
        <v>2.4260076602721181</v>
      </c>
      <c r="AA144" s="2">
        <f t="shared" si="15"/>
        <v>92.220762456380839</v>
      </c>
      <c r="AB144" s="3">
        <f t="shared" si="16"/>
        <v>92.350672875159674</v>
      </c>
      <c r="AC144" s="15"/>
    </row>
    <row r="145" spans="5:29" ht="17.399999999999999" x14ac:dyDescent="0.3">
      <c r="E145" s="14">
        <v>4751.2661129999997</v>
      </c>
      <c r="F145" s="14">
        <v>12.573115</v>
      </c>
      <c r="G145" s="14">
        <v>10.406677000000002</v>
      </c>
      <c r="H145" s="14">
        <v>20.059925999999962</v>
      </c>
      <c r="J145" s="30">
        <f t="shared" si="17"/>
        <v>157.35710252755911</v>
      </c>
      <c r="K145" s="30">
        <f t="shared" si="18"/>
        <v>160.32370552755901</v>
      </c>
      <c r="L145" s="30">
        <f t="shared" si="14"/>
        <v>98.309148524484684</v>
      </c>
      <c r="M145" s="30">
        <v>101</v>
      </c>
      <c r="N145" s="30">
        <f t="shared" si="19"/>
        <v>0.97335790618301665</v>
      </c>
      <c r="Y145" s="2">
        <v>140</v>
      </c>
      <c r="Z145" s="2">
        <f t="shared" si="20"/>
        <v>2.4434609527920612</v>
      </c>
      <c r="AA145" s="2">
        <f t="shared" si="15"/>
        <v>92.644391287242428</v>
      </c>
      <c r="AB145" s="3">
        <f t="shared" si="16"/>
        <v>92.77153678050864</v>
      </c>
      <c r="AC145" s="15"/>
    </row>
    <row r="146" spans="5:29" ht="17.399999999999999" x14ac:dyDescent="0.3">
      <c r="E146" s="14">
        <v>5002.0991210000002</v>
      </c>
      <c r="F146" s="14">
        <v>12.496288</v>
      </c>
      <c r="G146" s="14">
        <v>12.976684000000006</v>
      </c>
      <c r="H146" s="14">
        <v>20.506591999999955</v>
      </c>
      <c r="J146" s="30">
        <f t="shared" si="17"/>
        <v>154.7870955275591</v>
      </c>
      <c r="K146" s="30">
        <f t="shared" si="18"/>
        <v>160.77037152755901</v>
      </c>
      <c r="L146" s="30">
        <f t="shared" si="14"/>
        <v>97.670184705623967</v>
      </c>
      <c r="M146" s="30">
        <v>101</v>
      </c>
      <c r="N146" s="30">
        <f t="shared" si="19"/>
        <v>0.96703153173885115</v>
      </c>
      <c r="Y146" s="2">
        <v>141</v>
      </c>
      <c r="Z146" s="2">
        <f t="shared" si="20"/>
        <v>2.4609142453120043</v>
      </c>
      <c r="AA146" s="2">
        <f t="shared" si="15"/>
        <v>93.057354995189172</v>
      </c>
      <c r="AB146" s="3">
        <f t="shared" si="16"/>
        <v>93.181703432122632</v>
      </c>
      <c r="AC146" s="15"/>
    </row>
    <row r="147" spans="5:29" ht="17.399999999999999" x14ac:dyDescent="0.3">
      <c r="E147" s="14">
        <v>5250.0668949999999</v>
      </c>
      <c r="F147" s="14">
        <v>12.135401999999999</v>
      </c>
      <c r="G147" s="14">
        <v>16.076671000000005</v>
      </c>
      <c r="H147" s="14">
        <v>21.023259999999993</v>
      </c>
      <c r="J147" s="30">
        <f t="shared" si="17"/>
        <v>151.6871085275591</v>
      </c>
      <c r="K147" s="30">
        <f t="shared" si="18"/>
        <v>161.28703952755905</v>
      </c>
      <c r="L147" s="30">
        <f t="shared" si="14"/>
        <v>96.807647872267566</v>
      </c>
      <c r="M147" s="30">
        <v>101</v>
      </c>
      <c r="N147" s="30">
        <f t="shared" si="19"/>
        <v>0.95849156309175809</v>
      </c>
      <c r="Y147" s="2">
        <v>142</v>
      </c>
      <c r="Z147" s="2">
        <f t="shared" si="20"/>
        <v>2.4783675378319479</v>
      </c>
      <c r="AA147" s="2">
        <f t="shared" si="15"/>
        <v>93.459661468633001</v>
      </c>
      <c r="AB147" s="3">
        <f t="shared" si="16"/>
        <v>93.581181713944702</v>
      </c>
      <c r="AC147" s="15"/>
    </row>
    <row r="148" spans="5:29" ht="17.399999999999999" x14ac:dyDescent="0.3">
      <c r="E148" s="14">
        <v>5500.0991210000002</v>
      </c>
      <c r="F148" s="14">
        <v>11.988865000000001</v>
      </c>
      <c r="G148" s="14">
        <v>23.746679999999998</v>
      </c>
      <c r="H148" s="14">
        <v>23.979925999999978</v>
      </c>
      <c r="J148" s="30">
        <f t="shared" si="17"/>
        <v>144.01709952755911</v>
      </c>
      <c r="K148" s="30">
        <f t="shared" si="18"/>
        <v>164.24370552755903</v>
      </c>
      <c r="L148" s="30">
        <f t="shared" si="14"/>
        <v>94.238764955065278</v>
      </c>
      <c r="M148" s="30">
        <v>101</v>
      </c>
      <c r="N148" s="30">
        <f t="shared" si="19"/>
        <v>0.93305707876302257</v>
      </c>
      <c r="Y148" s="2">
        <v>143</v>
      </c>
      <c r="Z148" s="2">
        <f t="shared" si="20"/>
        <v>2.4958208303518914</v>
      </c>
      <c r="AA148" s="2">
        <f t="shared" si="15"/>
        <v>93.851320188988169</v>
      </c>
      <c r="AB148" s="3">
        <f t="shared" si="16"/>
        <v>93.96998209325848</v>
      </c>
      <c r="AC148" s="15"/>
    </row>
    <row r="149" spans="5:29" ht="17.399999999999999" x14ac:dyDescent="0.3">
      <c r="E149" s="14">
        <v>5750.0117190000001</v>
      </c>
      <c r="F149" s="14">
        <v>11.601995000000001</v>
      </c>
      <c r="G149" s="14">
        <v>26.980017000000004</v>
      </c>
      <c r="H149" s="14">
        <v>25.236591999999973</v>
      </c>
      <c r="J149" s="30">
        <f t="shared" si="17"/>
        <v>140.78376252755911</v>
      </c>
      <c r="K149" s="30">
        <f t="shared" si="18"/>
        <v>165.50037152755903</v>
      </c>
      <c r="L149" s="30">
        <f t="shared" si="14"/>
        <v>92.96896015096705</v>
      </c>
      <c r="M149" s="30">
        <v>101</v>
      </c>
      <c r="N149" s="30">
        <f t="shared" si="19"/>
        <v>0.92048475396997076</v>
      </c>
      <c r="Y149" s="2">
        <v>144</v>
      </c>
      <c r="Z149" s="2">
        <f t="shared" si="20"/>
        <v>2.5132741228718345</v>
      </c>
      <c r="AA149" s="2">
        <f t="shared" si="15"/>
        <v>94.232342088158433</v>
      </c>
      <c r="AB149" s="3">
        <f t="shared" si="16"/>
        <v>94.348116477741371</v>
      </c>
      <c r="AC149" s="15"/>
    </row>
    <row r="150" spans="5:29" ht="17.399999999999999" x14ac:dyDescent="0.3">
      <c r="E150" s="14">
        <v>6000.4067379999997</v>
      </c>
      <c r="F150" s="14">
        <v>11.222389</v>
      </c>
      <c r="G150" s="14">
        <v>27.350014000000016</v>
      </c>
      <c r="H150" s="14">
        <v>25.443258999999955</v>
      </c>
      <c r="J150" s="30">
        <f t="shared" si="17"/>
        <v>140.41376552755909</v>
      </c>
      <c r="K150" s="30">
        <f t="shared" si="18"/>
        <v>165.70703852755901</v>
      </c>
      <c r="L150" s="30">
        <f t="shared" si="14"/>
        <v>92.816554506054544</v>
      </c>
      <c r="M150" s="30">
        <v>101</v>
      </c>
      <c r="N150" s="30">
        <f t="shared" si="19"/>
        <v>0.9189757871886588</v>
      </c>
      <c r="Y150" s="2">
        <v>145</v>
      </c>
      <c r="Z150" s="2">
        <f t="shared" si="20"/>
        <v>2.5307274153917776</v>
      </c>
      <c r="AA150" s="2">
        <f t="shared" si="15"/>
        <v>94.60273940974119</v>
      </c>
      <c r="AB150" s="3">
        <f t="shared" si="16"/>
        <v>94.71559807628816</v>
      </c>
      <c r="AC150" s="15"/>
    </row>
    <row r="151" spans="5:29" ht="17.399999999999999" x14ac:dyDescent="0.3">
      <c r="Y151" s="2">
        <v>146</v>
      </c>
      <c r="Z151" s="2">
        <f t="shared" si="20"/>
        <v>2.5481807079117211</v>
      </c>
      <c r="AA151" s="2">
        <f t="shared" si="15"/>
        <v>94.962525574024781</v>
      </c>
      <c r="AB151" s="3">
        <f t="shared" si="16"/>
        <v>95.072441263682521</v>
      </c>
    </row>
    <row r="152" spans="5:29" ht="17.399999999999999" x14ac:dyDescent="0.3">
      <c r="Y152" s="2">
        <v>147</v>
      </c>
      <c r="Z152" s="2">
        <f t="shared" si="20"/>
        <v>2.5656340004316647</v>
      </c>
      <c r="AA152" s="2">
        <f t="shared" si="15"/>
        <v>95.311715046845066</v>
      </c>
      <c r="AB152" s="3">
        <f t="shared" si="16"/>
        <v>95.418661449179055</v>
      </c>
    </row>
    <row r="153" spans="5:29" ht="17.399999999999999" x14ac:dyDescent="0.3">
      <c r="Y153" s="2">
        <v>148</v>
      </c>
      <c r="Z153" s="2">
        <f t="shared" si="20"/>
        <v>2.5830872929516078</v>
      </c>
      <c r="AA153" s="2">
        <f t="shared" si="15"/>
        <v>95.650323212353982</v>
      </c>
      <c r="AB153" s="3">
        <f t="shared" si="16"/>
        <v>95.754274949048792</v>
      </c>
    </row>
    <row r="154" spans="5:29" ht="17.399999999999999" x14ac:dyDescent="0.3">
      <c r="Y154" s="2">
        <v>149</v>
      </c>
      <c r="Z154" s="2">
        <f t="shared" si="20"/>
        <v>2.6005405854715509</v>
      </c>
      <c r="AA154" s="2">
        <f t="shared" si="15"/>
        <v>95.978366249743047</v>
      </c>
      <c r="AB154" s="3">
        <f t="shared" si="16"/>
        <v>96.079298863128869</v>
      </c>
    </row>
    <row r="155" spans="5:29" ht="17.399999999999999" x14ac:dyDescent="0.3">
      <c r="Y155" s="2">
        <v>150</v>
      </c>
      <c r="Z155" s="2">
        <f t="shared" si="20"/>
        <v>2.6179938779914944</v>
      </c>
      <c r="AA155" s="2">
        <f t="shared" si="15"/>
        <v>96.295861013953797</v>
      </c>
      <c r="AB155" s="3">
        <f t="shared" si="16"/>
        <v>96.393750955407043</v>
      </c>
    </row>
    <row r="156" spans="5:29" ht="17.399999999999999" x14ac:dyDescent="0.3">
      <c r="Y156" s="2">
        <v>151</v>
      </c>
      <c r="Z156" s="2">
        <f t="shared" si="20"/>
        <v>2.6354471705114375</v>
      </c>
      <c r="AA156" s="2">
        <f t="shared" si="15"/>
        <v>96.602824920397865</v>
      </c>
      <c r="AB156" s="3">
        <f t="shared" si="16"/>
        <v>96.697649538662233</v>
      </c>
    </row>
    <row r="157" spans="5:29" ht="17.399999999999999" x14ac:dyDescent="0.3">
      <c r="Y157" s="2">
        <v>152</v>
      </c>
      <c r="Z157" s="2">
        <f t="shared" si="20"/>
        <v>2.6529004630313806</v>
      </c>
      <c r="AA157" s="2">
        <f t="shared" si="15"/>
        <v>96.899275833700685</v>
      </c>
      <c r="AB157" s="3">
        <f t="shared" si="16"/>
        <v>96.991013363173948</v>
      </c>
    </row>
    <row r="158" spans="5:29" ht="17.399999999999999" x14ac:dyDescent="0.3">
      <c r="Y158" s="2">
        <v>153</v>
      </c>
      <c r="Z158" s="2">
        <f t="shared" si="20"/>
        <v>2.6703537555513241</v>
      </c>
      <c r="AA158" s="2">
        <f t="shared" si="15"/>
        <v>97.18523196047542</v>
      </c>
      <c r="AB158" s="3">
        <f t="shared" si="16"/>
        <v>97.273861509504115</v>
      </c>
    </row>
    <row r="159" spans="5:29" ht="17.399999999999999" x14ac:dyDescent="0.3">
      <c r="Y159" s="2">
        <v>154</v>
      </c>
      <c r="Z159" s="2">
        <f t="shared" si="20"/>
        <v>2.6878070480712677</v>
      </c>
      <c r="AA159" s="2">
        <f t="shared" si="15"/>
        <v>97.460711746124673</v>
      </c>
      <c r="AB159" s="3">
        <f t="shared" si="16"/>
        <v>97.546213285349054</v>
      </c>
    </row>
    <row r="160" spans="5:29" ht="17.399999999999999" x14ac:dyDescent="0.3">
      <c r="Y160" s="2">
        <v>155</v>
      </c>
      <c r="Z160" s="2">
        <f t="shared" si="20"/>
        <v>2.7052603405912108</v>
      </c>
      <c r="AA160" s="2">
        <f t="shared" si="15"/>
        <v>97.725733775663102</v>
      </c>
      <c r="AB160" s="3">
        <f t="shared" si="16"/>
        <v>97.808088126451622</v>
      </c>
    </row>
    <row r="161" spans="25:28" s="6" customFormat="1" ht="17.399999999999999" x14ac:dyDescent="0.3">
      <c r="Y161" s="2">
        <v>156</v>
      </c>
      <c r="Z161" s="2">
        <f t="shared" si="20"/>
        <v>2.7227136331111539</v>
      </c>
      <c r="AA161" s="2">
        <f t="shared" si="15"/>
        <v>97.980316678546288</v>
      </c>
      <c r="AB161" s="3">
        <f t="shared" si="16"/>
        <v>98.059505501557894</v>
      </c>
    </row>
    <row r="162" spans="25:28" s="6" customFormat="1" ht="17.399999999999999" x14ac:dyDescent="0.3">
      <c r="Y162" s="2">
        <v>157</v>
      </c>
      <c r="Z162" s="2">
        <f t="shared" si="20"/>
        <v>2.740166925631097</v>
      </c>
      <c r="AA162" s="2">
        <f t="shared" si="15"/>
        <v>98.22447903748737</v>
      </c>
      <c r="AB162" s="3">
        <f t="shared" si="16"/>
        <v>98.300484821397873</v>
      </c>
    </row>
    <row r="163" spans="25:28" s="6" customFormat="1" ht="17.399999999999999" x14ac:dyDescent="0.3">
      <c r="Y163" s="2">
        <v>158</v>
      </c>
      <c r="Z163" s="2">
        <f t="shared" si="20"/>
        <v>2.7576202181510405</v>
      </c>
      <c r="AA163" s="2">
        <f t="shared" si="15"/>
        <v>98.458239301236816</v>
      </c>
      <c r="AB163" s="3">
        <f t="shared" si="16"/>
        <v>98.531045351664375</v>
      </c>
    </row>
    <row r="164" spans="25:28" s="6" customFormat="1" ht="17.399999999999999" x14ac:dyDescent="0.3">
      <c r="Y164" s="2">
        <v>159</v>
      </c>
      <c r="Z164" s="2">
        <f t="shared" si="20"/>
        <v>2.7750735106709841</v>
      </c>
      <c r="AA164" s="2">
        <f t="shared" si="15"/>
        <v>98.681615701298938</v>
      </c>
      <c r="AB164" s="3">
        <f t="shared" si="16"/>
        <v>98.751206129960849</v>
      </c>
    </row>
    <row r="165" spans="25:28" s="6" customFormat="1" ht="17.399999999999999" x14ac:dyDescent="0.3">
      <c r="Y165" s="2">
        <v>160</v>
      </c>
      <c r="Z165" s="2">
        <f t="shared" si="20"/>
        <v>2.7925268031909272</v>
      </c>
      <c r="AA165" s="2">
        <f t="shared" si="15"/>
        <v>98.894626172552435</v>
      </c>
      <c r="AB165" s="3">
        <f t="shared" si="16"/>
        <v>98.960985886685563</v>
      </c>
    </row>
    <row r="166" spans="25:28" s="6" customFormat="1" ht="17.399999999999999" x14ac:dyDescent="0.3">
      <c r="Y166" s="2">
        <v>161</v>
      </c>
      <c r="Z166" s="2">
        <f t="shared" si="20"/>
        <v>2.8099800957108703</v>
      </c>
      <c r="AA166" s="2">
        <f t="shared" si="15"/>
        <v>99.097288277742607</v>
      </c>
      <c r="AB166" s="3">
        <f t="shared" si="16"/>
        <v>99.160402969816104</v>
      </c>
    </row>
    <row r="167" spans="25:28" s="6" customFormat="1" ht="17.399999999999999" x14ac:dyDescent="0.3">
      <c r="Y167" s="2">
        <v>162</v>
      </c>
      <c r="Z167" s="2">
        <f t="shared" si="20"/>
        <v>2.8274333882308138</v>
      </c>
      <c r="AA167" s="2">
        <f t="shared" si="15"/>
        <v>99.289619135807584</v>
      </c>
      <c r="AB167" s="3">
        <f t="shared" si="16"/>
        <v>99.349475273556919</v>
      </c>
    </row>
    <row r="168" spans="25:28" s="6" customFormat="1" ht="17.399999999999999" x14ac:dyDescent="0.3">
      <c r="Y168" s="2">
        <v>163</v>
      </c>
      <c r="Z168" s="2">
        <f t="shared" si="20"/>
        <v>2.8448866807507569</v>
      </c>
      <c r="AA168" s="2">
        <f t="shared" si="15"/>
        <v>99.471635354001933</v>
      </c>
      <c r="AB168" s="3">
        <f t="shared" si="16"/>
        <v>99.528220170809917</v>
      </c>
    </row>
    <row r="169" spans="25:28" s="6" customFormat="1" ht="17.399999999999999" x14ac:dyDescent="0.3">
      <c r="Y169" s="2">
        <v>164</v>
      </c>
      <c r="Z169" s="2">
        <f t="shared" si="20"/>
        <v>2.8623399732707</v>
      </c>
      <c r="AA169" s="2">
        <f t="shared" si="15"/>
        <v>99.643352963778</v>
      </c>
      <c r="AB169" s="3">
        <f t="shared" si="16"/>
        <v>99.696654449427854</v>
      </c>
    </row>
    <row r="170" spans="25:28" s="6" customFormat="1" ht="17.399999999999999" x14ac:dyDescent="0.3">
      <c r="Y170" s="2">
        <v>165</v>
      </c>
      <c r="Z170" s="2">
        <f t="shared" si="20"/>
        <v>2.8797932657906435</v>
      </c>
      <c r="AA170" s="2">
        <f t="shared" si="15"/>
        <v>99.804787360385077</v>
      </c>
      <c r="AB170" s="3">
        <f t="shared" si="16"/>
        <v>99.854794252208904</v>
      </c>
    </row>
    <row r="171" spans="25:28" s="6" customFormat="1" ht="17.399999999999999" x14ac:dyDescent="0.3">
      <c r="Y171" s="2">
        <v>166</v>
      </c>
      <c r="Z171" s="2">
        <f t="shared" si="20"/>
        <v>2.8972465583105871</v>
      </c>
      <c r="AA171" s="2">
        <f t="shared" si="15"/>
        <v>99.955953246146478</v>
      </c>
      <c r="AB171" s="3">
        <f t="shared" si="16"/>
        <v>100.00265502059082</v>
      </c>
    </row>
    <row r="172" spans="25:28" s="6" customFormat="1" ht="17.399999999999999" x14ac:dyDescent="0.3">
      <c r="Y172" s="2">
        <v>167</v>
      </c>
      <c r="Z172" s="2">
        <f t="shared" si="20"/>
        <v>2.9146998508305306</v>
      </c>
      <c r="AA172" s="2">
        <f t="shared" si="15"/>
        <v>100.09686457737432</v>
      </c>
      <c r="AB172" s="3">
        <f t="shared" si="16"/>
        <v>100.1402514420034</v>
      </c>
    </row>
    <row r="173" spans="25:28" s="6" customFormat="1" ht="17.399999999999999" x14ac:dyDescent="0.3">
      <c r="Y173" s="2">
        <v>168</v>
      </c>
      <c r="Z173" s="2">
        <f t="shared" si="20"/>
        <v>2.9321531433504737</v>
      </c>
      <c r="AA173" s="2">
        <f t="shared" si="15"/>
        <v>100.22753451488323</v>
      </c>
      <c r="AB173" s="3">
        <f t="shared" si="16"/>
        <v>100.267597400838</v>
      </c>
    </row>
    <row r="174" spans="25:28" s="6" customFormat="1" ht="17.399999999999999" x14ac:dyDescent="0.3">
      <c r="Y174" s="2">
        <v>169</v>
      </c>
      <c r="Z174" s="2">
        <f t="shared" si="20"/>
        <v>2.9496064358704168</v>
      </c>
      <c r="AA174" s="2">
        <f t="shared" si="15"/>
        <v>100.34797537806351</v>
      </c>
      <c r="AB174" s="3">
        <f t="shared" si="16"/>
        <v>100.38470593299466</v>
      </c>
    </row>
    <row r="175" spans="25:28" s="6" customFormat="1" ht="17.399999999999999" x14ac:dyDescent="0.3">
      <c r="Y175" s="2">
        <v>170</v>
      </c>
      <c r="Z175" s="2">
        <f t="shared" si="20"/>
        <v>2.9670597283903604</v>
      </c>
      <c r="AA175" s="2">
        <f t="shared" si="15"/>
        <v>100.45819860247731</v>
      </c>
      <c r="AB175" s="3">
        <f t="shared" si="16"/>
        <v>100.49158918396776</v>
      </c>
    </row>
    <row r="176" spans="25:28" s="6" customFormat="1" ht="17.399999999999999" x14ac:dyDescent="0.3">
      <c r="Y176" s="2">
        <v>171</v>
      </c>
      <c r="Z176" s="2">
        <f t="shared" si="20"/>
        <v>2.9845130209103035</v>
      </c>
      <c r="AA176" s="2">
        <f t="shared" si="15"/>
        <v>100.55821470094152</v>
      </c>
      <c r="AB176" s="3">
        <f t="shared" si="16"/>
        <v>100.58825837043344</v>
      </c>
    </row>
    <row r="177" spans="25:28" s="6" customFormat="1" ht="17.399999999999999" x14ac:dyDescent="0.3">
      <c r="Y177" s="2">
        <v>172</v>
      </c>
      <c r="Z177" s="2">
        <f t="shared" si="20"/>
        <v>3.0019663134302466</v>
      </c>
      <c r="AA177" s="2">
        <f t="shared" si="15"/>
        <v>100.64803322806452</v>
      </c>
      <c r="AB177" s="3">
        <f t="shared" si="16"/>
        <v>100.67472374530358</v>
      </c>
    </row>
    <row r="178" spans="25:28" s="6" customFormat="1" ht="17.399999999999999" x14ac:dyDescent="0.3">
      <c r="Y178" s="2">
        <v>173</v>
      </c>
      <c r="Z178" s="2">
        <f t="shared" si="20"/>
        <v>3.0194196059501901</v>
      </c>
      <c r="AA178" s="2">
        <f t="shared" si="15"/>
        <v>100.72766274820357</v>
      </c>
      <c r="AB178" s="3">
        <f t="shared" si="16"/>
        <v>100.75099456621344</v>
      </c>
    </row>
    <row r="179" spans="25:28" s="6" customFormat="1" ht="17.399999999999999" x14ac:dyDescent="0.3">
      <c r="Y179" s="2">
        <v>174</v>
      </c>
      <c r="Z179" s="2">
        <f t="shared" si="20"/>
        <v>3.0368728984701332</v>
      </c>
      <c r="AA179" s="2">
        <f t="shared" si="15"/>
        <v>100.79711080681551</v>
      </c>
      <c r="AB179" s="3">
        <f t="shared" si="16"/>
        <v>100.81707906741215</v>
      </c>
    </row>
    <row r="180" spans="25:28" s="6" customFormat="1" ht="17.399999999999999" x14ac:dyDescent="0.3">
      <c r="Y180" s="2">
        <v>175</v>
      </c>
      <c r="Z180" s="2">
        <f t="shared" si="20"/>
        <v>3.0543261909900763</v>
      </c>
      <c r="AA180" s="2">
        <f t="shared" si="15"/>
        <v>100.85638390517225</v>
      </c>
      <c r="AB180" s="3">
        <f t="shared" si="16"/>
        <v>100.87298443502873</v>
      </c>
    </row>
    <row r="181" spans="25:28" s="6" customFormat="1" ht="17.399999999999999" x14ac:dyDescent="0.3">
      <c r="Y181" s="2">
        <v>176</v>
      </c>
      <c r="Z181" s="2">
        <f t="shared" si="20"/>
        <v>3.0717794835100198</v>
      </c>
      <c r="AA181" s="2">
        <f t="shared" si="15"/>
        <v>100.90548747841908</v>
      </c>
      <c r="AB181" s="3">
        <f t="shared" si="16"/>
        <v>100.91871678568801</v>
      </c>
    </row>
    <row r="182" spans="25:28" s="6" customFormat="1" ht="17.399999999999999" x14ac:dyDescent="0.3">
      <c r="Y182" s="2">
        <v>177</v>
      </c>
      <c r="Z182" s="2">
        <f t="shared" si="20"/>
        <v>3.0892327760299634</v>
      </c>
      <c r="AA182" s="2">
        <f t="shared" si="15"/>
        <v>100.94442587695275</v>
      </c>
      <c r="AB182" s="3">
        <f t="shared" si="16"/>
        <v>100.95428114845458</v>
      </c>
    </row>
    <row r="183" spans="25:28" s="6" customFormat="1" ht="17.399999999999999" x14ac:dyDescent="0.3">
      <c r="Y183" s="2">
        <v>178</v>
      </c>
      <c r="Z183" s="2">
        <f t="shared" si="20"/>
        <v>3.1066860685499069</v>
      </c>
      <c r="AA183" s="2">
        <f t="shared" si="15"/>
        <v>100.97320235110389</v>
      </c>
      <c r="AB183" s="3">
        <f t="shared" si="16"/>
        <v>100.97968145008605</v>
      </c>
    </row>
    <row r="184" spans="25:28" s="6" customFormat="1" ht="17.399999999999999" x14ac:dyDescent="0.3">
      <c r="Y184" s="2">
        <v>179</v>
      </c>
      <c r="Z184" s="2">
        <f t="shared" si="20"/>
        <v>3.12413936106985</v>
      </c>
      <c r="AA184" s="2">
        <f t="shared" si="15"/>
        <v>100.99181903910765</v>
      </c>
      <c r="AB184" s="3">
        <f t="shared" si="16"/>
        <v>100.99492050357964</v>
      </c>
    </row>
    <row r="185" spans="25:28" s="6" customFormat="1" ht="17.399999999999999" x14ac:dyDescent="0.3">
      <c r="Y185" s="2">
        <v>180</v>
      </c>
      <c r="Z185" s="2">
        <f t="shared" si="20"/>
        <v>3.1415926535897931</v>
      </c>
      <c r="AA185" s="2">
        <f t="shared" si="15"/>
        <v>101.00027695835206</v>
      </c>
      <c r="AB185" s="3">
        <f t="shared" si="16"/>
        <v>101</v>
      </c>
    </row>
    <row r="186" spans="25:28" s="6" customFormat="1" ht="17.399999999999999" x14ac:dyDescent="0.3">
      <c r="Y186" s="2">
        <v>181</v>
      </c>
      <c r="Z186" s="2">
        <f t="shared" si="20"/>
        <v>3.1590459461097362</v>
      </c>
      <c r="AA186" s="2">
        <f t="shared" si="15"/>
        <v>100.99857599989629</v>
      </c>
      <c r="AB186" s="3">
        <f t="shared" si="16"/>
        <v>100.99492050357964</v>
      </c>
    </row>
    <row r="187" spans="25:28" s="6" customFormat="1" ht="17.399999999999999" x14ac:dyDescent="0.3">
      <c r="Y187" s="2">
        <v>182</v>
      </c>
      <c r="Z187" s="2">
        <f t="shared" si="20"/>
        <v>3.1764992386296798</v>
      </c>
      <c r="AA187" s="2">
        <f t="shared" si="15"/>
        <v>100.98671492625512</v>
      </c>
      <c r="AB187" s="3">
        <f t="shared" si="16"/>
        <v>100.97968145008605</v>
      </c>
    </row>
    <row r="188" spans="25:28" s="6" customFormat="1" ht="17.399999999999999" x14ac:dyDescent="0.3">
      <c r="Y188" s="2">
        <v>183</v>
      </c>
      <c r="Z188" s="2">
        <f t="shared" si="20"/>
        <v>3.1939525311496229</v>
      </c>
      <c r="AA188" s="2">
        <f t="shared" si="15"/>
        <v>100.96469137244804</v>
      </c>
      <c r="AB188" s="3">
        <f t="shared" si="16"/>
        <v>100.95428114845458</v>
      </c>
    </row>
    <row r="189" spans="25:28" s="6" customFormat="1" ht="17.399999999999999" x14ac:dyDescent="0.3">
      <c r="Y189" s="2">
        <v>184</v>
      </c>
      <c r="Z189" s="2">
        <f t="shared" si="20"/>
        <v>3.211405823669566</v>
      </c>
      <c r="AA189" s="2">
        <f t="shared" si="15"/>
        <v>100.93250185031694</v>
      </c>
      <c r="AB189" s="3">
        <f t="shared" si="16"/>
        <v>100.91871678568802</v>
      </c>
    </row>
    <row r="190" spans="25:28" s="6" customFormat="1" ht="17.399999999999999" x14ac:dyDescent="0.3">
      <c r="Y190" s="2">
        <v>185</v>
      </c>
      <c r="Z190" s="2">
        <f t="shared" si="20"/>
        <v>3.2288591161895095</v>
      </c>
      <c r="AA190" s="2">
        <f t="shared" si="15"/>
        <v>100.89014175611807</v>
      </c>
      <c r="AB190" s="3">
        <f t="shared" si="16"/>
        <v>100.87298443502873</v>
      </c>
    </row>
    <row r="191" spans="25:28" s="6" customFormat="1" ht="17.399999999999999" x14ac:dyDescent="0.3">
      <c r="Y191" s="2">
        <v>186</v>
      </c>
      <c r="Z191" s="2">
        <f t="shared" si="20"/>
        <v>3.2463124087094526</v>
      </c>
      <c r="AA191" s="2">
        <f t="shared" si="15"/>
        <v>100.83760538139859</v>
      </c>
      <c r="AB191" s="3">
        <f t="shared" si="16"/>
        <v>100.81707906741217</v>
      </c>
    </row>
    <row r="192" spans="25:28" s="6" customFormat="1" ht="17.399999999999999" x14ac:dyDescent="0.3">
      <c r="Y192" s="2">
        <v>187</v>
      </c>
      <c r="Z192" s="2">
        <f t="shared" si="20"/>
        <v>3.2637657012293966</v>
      </c>
      <c r="AA192" s="2">
        <f t="shared" si="15"/>
        <v>100.77488592717116</v>
      </c>
      <c r="AB192" s="3">
        <f t="shared" si="16"/>
        <v>100.75099456621344</v>
      </c>
    </row>
    <row r="193" spans="25:28" s="6" customFormat="1" ht="17.399999999999999" x14ac:dyDescent="0.3">
      <c r="Y193" s="2">
        <v>188</v>
      </c>
      <c r="Z193" s="2">
        <f t="shared" si="20"/>
        <v>3.2812189937493397</v>
      </c>
      <c r="AA193" s="2">
        <f t="shared" si="15"/>
        <v>100.70197552140333</v>
      </c>
      <c r="AB193" s="3">
        <f t="shared" si="16"/>
        <v>100.67472374530358</v>
      </c>
    </row>
    <row r="194" spans="25:28" s="6" customFormat="1" ht="17.399999999999999" x14ac:dyDescent="0.3">
      <c r="Y194" s="2">
        <v>189</v>
      </c>
      <c r="Z194" s="2">
        <f t="shared" si="20"/>
        <v>3.2986722862692828</v>
      </c>
      <c r="AA194" s="2">
        <f t="shared" si="15"/>
        <v>100.61886523984171</v>
      </c>
      <c r="AB194" s="3">
        <f t="shared" si="16"/>
        <v>100.58825837043344</v>
      </c>
    </row>
    <row r="195" spans="25:28" s="6" customFormat="1" ht="17.399999999999999" x14ac:dyDescent="0.3">
      <c r="Y195" s="2">
        <v>190</v>
      </c>
      <c r="Z195" s="2">
        <f t="shared" si="20"/>
        <v>3.3161255787892263</v>
      </c>
      <c r="AA195" s="2">
        <f t="shared" si="15"/>
        <v>100.52554513019452</v>
      </c>
      <c r="AB195" s="3">
        <f t="shared" si="16"/>
        <v>100.49158918396776</v>
      </c>
    </row>
    <row r="196" spans="25:28" s="6" customFormat="1" ht="17.399999999999999" x14ac:dyDescent="0.3">
      <c r="Y196" s="2">
        <v>191</v>
      </c>
      <c r="Z196" s="2">
        <f t="shared" si="20"/>
        <v>3.3335788713091694</v>
      </c>
      <c r="AA196" s="2">
        <f t="shared" si="15"/>
        <v>100.42200423969838</v>
      </c>
      <c r="AB196" s="3">
        <f t="shared" si="16"/>
        <v>100.38470593299466</v>
      </c>
    </row>
    <row r="197" spans="25:28" s="6" customFormat="1" ht="17.399999999999999" x14ac:dyDescent="0.3">
      <c r="Y197" s="2">
        <v>192</v>
      </c>
      <c r="Z197" s="2">
        <f t="shared" si="20"/>
        <v>3.3510321638291125</v>
      </c>
      <c r="AA197" s="2">
        <f t="shared" ref="AA197:AA260" si="21">$C$6*(SQRT((1+(1/$C$9))^2-($C$10/$C$9)^2)-COS(Z197)-(1/$C$9)*SQRT(1-($C$9*SIN(Z197)-$C$10)^2))</f>
        <v>100.30823064609909</v>
      </c>
      <c r="AB197" s="3">
        <f t="shared" ref="AB197:AB260" si="22">$C$6*((1-COS(Z197))+(1/$C$9)*(1-SQRT(1-$C$9^2*SIN(Z197)^2)))</f>
        <v>100.267597400838</v>
      </c>
    </row>
    <row r="198" spans="25:28" s="6" customFormat="1" ht="17.399999999999999" x14ac:dyDescent="0.3">
      <c r="Y198" s="2">
        <v>193</v>
      </c>
      <c r="Z198" s="2">
        <f t="shared" ref="Z198:Z261" si="23">Y198*PI()/180</f>
        <v>3.3684854563490561</v>
      </c>
      <c r="AA198" s="2">
        <f t="shared" si="21"/>
        <v>100.18421149207741</v>
      </c>
      <c r="AB198" s="3">
        <f t="shared" si="22"/>
        <v>100.1402514420034</v>
      </c>
    </row>
    <row r="199" spans="25:28" s="6" customFormat="1" ht="17.399999999999999" x14ac:dyDescent="0.3">
      <c r="Y199" s="2">
        <v>194</v>
      </c>
      <c r="Z199" s="2">
        <f t="shared" si="23"/>
        <v>3.3859387488689991</v>
      </c>
      <c r="AA199" s="2">
        <f t="shared" si="21"/>
        <v>100.04993302315488</v>
      </c>
      <c r="AB199" s="3">
        <f t="shared" si="22"/>
        <v>100.00265502059082</v>
      </c>
    </row>
    <row r="200" spans="25:28" s="6" customFormat="1" ht="17.399999999999999" x14ac:dyDescent="0.3">
      <c r="Y200" s="2">
        <v>195</v>
      </c>
      <c r="Z200" s="2">
        <f t="shared" si="23"/>
        <v>3.4033920413889422</v>
      </c>
      <c r="AA200" s="2">
        <f t="shared" si="21"/>
        <v>99.905380629115797</v>
      </c>
      <c r="AB200" s="3">
        <f t="shared" si="22"/>
        <v>99.854794252208919</v>
      </c>
    </row>
    <row r="201" spans="25:28" s="6" customFormat="1" ht="17.399999999999999" x14ac:dyDescent="0.3">
      <c r="Y201" s="2">
        <v>196</v>
      </c>
      <c r="Z201" s="2">
        <f t="shared" si="23"/>
        <v>3.4208453339088858</v>
      </c>
      <c r="AA201" s="2">
        <f t="shared" si="21"/>
        <v>99.750538888983598</v>
      </c>
      <c r="AB201" s="3">
        <f t="shared" si="22"/>
        <v>99.696654449427868</v>
      </c>
    </row>
    <row r="202" spans="25:28" s="6" customFormat="1" ht="17.399999999999999" x14ac:dyDescent="0.3">
      <c r="Y202" s="2">
        <v>197</v>
      </c>
      <c r="Z202" s="2">
        <f t="shared" si="23"/>
        <v>3.4382986264288289</v>
      </c>
      <c r="AA202" s="2">
        <f t="shared" si="21"/>
        <v>99.585391619592045</v>
      </c>
      <c r="AB202" s="3">
        <f t="shared" si="22"/>
        <v>99.528220170809917</v>
      </c>
    </row>
    <row r="203" spans="25:28" s="6" customFormat="1" ht="17.399999999999999" x14ac:dyDescent="0.3">
      <c r="Y203" s="2">
        <v>198</v>
      </c>
      <c r="Z203" s="2">
        <f t="shared" si="23"/>
        <v>3.4557519189487729</v>
      </c>
      <c r="AA203" s="2">
        <f t="shared" si="21"/>
        <v>99.409921927792283</v>
      </c>
      <c r="AB203" s="3">
        <f t="shared" si="22"/>
        <v>99.349475273556919</v>
      </c>
    </row>
    <row r="204" spans="25:28" s="6" customFormat="1" ht="17.399999999999999" x14ac:dyDescent="0.3">
      <c r="Y204" s="2">
        <v>199</v>
      </c>
      <c r="Z204" s="2">
        <f t="shared" si="23"/>
        <v>3.473205211468716</v>
      </c>
      <c r="AA204" s="2">
        <f t="shared" si="21"/>
        <v>99.224112266338381</v>
      </c>
      <c r="AB204" s="3">
        <f t="shared" si="22"/>
        <v>99.160402969816104</v>
      </c>
    </row>
    <row r="205" spans="25:28" s="6" customFormat="1" ht="17.399999999999999" x14ac:dyDescent="0.3">
      <c r="Y205" s="2">
        <v>200</v>
      </c>
      <c r="Z205" s="2">
        <f t="shared" si="23"/>
        <v>3.4906585039886591</v>
      </c>
      <c r="AA205" s="2">
        <f t="shared" si="21"/>
        <v>99.027944493494161</v>
      </c>
      <c r="AB205" s="3">
        <f t="shared" si="22"/>
        <v>98.960985886685563</v>
      </c>
    </row>
    <row r="206" spans="25:28" s="6" customFormat="1" ht="17.399999999999999" x14ac:dyDescent="0.3">
      <c r="Y206" s="2">
        <v>201</v>
      </c>
      <c r="Z206" s="2">
        <f t="shared" si="23"/>
        <v>3.5081117965086026</v>
      </c>
      <c r="AA206" s="2">
        <f t="shared" si="21"/>
        <v>98.821399936404148</v>
      </c>
      <c r="AB206" s="3">
        <f t="shared" si="22"/>
        <v>98.751206129960849</v>
      </c>
    </row>
    <row r="207" spans="25:28" s="6" customFormat="1" ht="17.399999999999999" x14ac:dyDescent="0.3">
      <c r="Y207" s="2">
        <v>202</v>
      </c>
      <c r="Z207" s="2">
        <f t="shared" si="23"/>
        <v>3.5255650890285457</v>
      </c>
      <c r="AA207" s="2">
        <f t="shared" si="21"/>
        <v>98.604459458272771</v>
      </c>
      <c r="AB207" s="3">
        <f t="shared" si="22"/>
        <v>98.531045351664375</v>
      </c>
    </row>
    <row r="208" spans="25:28" s="6" customFormat="1" ht="17.399999999999999" x14ac:dyDescent="0.3">
      <c r="Y208" s="2">
        <v>203</v>
      </c>
      <c r="Z208" s="2">
        <f t="shared" si="23"/>
        <v>3.5430183815484888</v>
      </c>
      <c r="AA208" s="2">
        <f t="shared" si="21"/>
        <v>98.377103529392514</v>
      </c>
      <c r="AB208" s="3">
        <f t="shared" si="22"/>
        <v>98.300484821397902</v>
      </c>
    </row>
    <row r="209" spans="25:28" s="6" customFormat="1" ht="17.399999999999999" x14ac:dyDescent="0.3">
      <c r="Y209" s="2">
        <v>204</v>
      </c>
      <c r="Z209" s="2">
        <f t="shared" si="23"/>
        <v>3.5604716740684319</v>
      </c>
      <c r="AA209" s="2">
        <f t="shared" si="21"/>
        <v>98.139312302063146</v>
      </c>
      <c r="AB209" s="3">
        <f t="shared" si="22"/>
        <v>98.059505501557908</v>
      </c>
    </row>
    <row r="210" spans="25:28" s="6" customFormat="1" ht="17.399999999999999" x14ac:dyDescent="0.3">
      <c r="Y210" s="2">
        <v>205</v>
      </c>
      <c r="Z210" s="2">
        <f t="shared" si="23"/>
        <v>3.5779249665883754</v>
      </c>
      <c r="AA210" s="2">
        <f t="shared" si="21"/>
        <v>97.891065689441376</v>
      </c>
      <c r="AB210" s="3">
        <f t="shared" si="22"/>
        <v>97.808088126451622</v>
      </c>
    </row>
    <row r="211" spans="25:28" s="6" customFormat="1" ht="17.399999999999999" x14ac:dyDescent="0.3">
      <c r="Y211" s="2">
        <v>206</v>
      </c>
      <c r="Z211" s="2">
        <f t="shared" si="23"/>
        <v>3.5953782591083185</v>
      </c>
      <c r="AA211" s="2">
        <f t="shared" si="21"/>
        <v>97.632343448358</v>
      </c>
      <c r="AB211" s="3">
        <f t="shared" si="22"/>
        <v>97.546213285349069</v>
      </c>
    </row>
    <row r="212" spans="25:28" s="6" customFormat="1" ht="17.399999999999999" x14ac:dyDescent="0.3">
      <c r="Y212" s="2">
        <v>207</v>
      </c>
      <c r="Z212" s="2">
        <f t="shared" si="23"/>
        <v>3.6128315516282616</v>
      </c>
      <c r="AA212" s="2">
        <f t="shared" si="21"/>
        <v>97.363125266137089</v>
      </c>
      <c r="AB212" s="3">
        <f t="shared" si="22"/>
        <v>97.27386150950413</v>
      </c>
    </row>
    <row r="213" spans="25:28" s="6" customFormat="1" ht="17.399999999999999" x14ac:dyDescent="0.3">
      <c r="Y213" s="2">
        <v>208</v>
      </c>
      <c r="Z213" s="2">
        <f t="shared" si="23"/>
        <v>3.6302848441482056</v>
      </c>
      <c r="AA213" s="2">
        <f t="shared" si="21"/>
        <v>97.083390851448158</v>
      </c>
      <c r="AB213" s="3">
        <f t="shared" si="22"/>
        <v>96.991013363173963</v>
      </c>
    </row>
    <row r="214" spans="25:28" s="6" customFormat="1" ht="17.399999999999999" x14ac:dyDescent="0.3">
      <c r="Y214" s="2">
        <v>209</v>
      </c>
      <c r="Z214" s="2">
        <f t="shared" si="23"/>
        <v>3.6477381366681487</v>
      </c>
      <c r="AA214" s="2">
        <f t="shared" si="21"/>
        <v>96.793120029219182</v>
      </c>
      <c r="AB214" s="3">
        <f t="shared" si="22"/>
        <v>96.697649538662247</v>
      </c>
    </row>
    <row r="215" spans="25:28" s="6" customFormat="1" ht="17.399999999999999" x14ac:dyDescent="0.3">
      <c r="Y215" s="2">
        <v>210</v>
      </c>
      <c r="Z215" s="2">
        <f t="shared" si="23"/>
        <v>3.6651914291880923</v>
      </c>
      <c r="AA215" s="2">
        <f t="shared" si="21"/>
        <v>96.492292839632114</v>
      </c>
      <c r="AB215" s="3">
        <f t="shared" si="22"/>
        <v>96.393750955407029</v>
      </c>
    </row>
    <row r="216" spans="25:28" s="6" customFormat="1" ht="17.399999999999999" x14ac:dyDescent="0.3">
      <c r="Y216" s="2">
        <v>211</v>
      </c>
      <c r="Z216" s="2">
        <f t="shared" si="23"/>
        <v>3.6826447217080354</v>
      </c>
      <c r="AA216" s="2">
        <f t="shared" si="21"/>
        <v>96.180889641219082</v>
      </c>
      <c r="AB216" s="3">
        <f t="shared" si="22"/>
        <v>96.079298863128869</v>
      </c>
    </row>
    <row r="217" spans="25:28" s="6" customFormat="1" ht="17.399999999999999" x14ac:dyDescent="0.3">
      <c r="Y217" s="2">
        <v>212</v>
      </c>
      <c r="Z217" s="2">
        <f t="shared" si="23"/>
        <v>3.7000980142279785</v>
      </c>
      <c r="AA217" s="2">
        <f t="shared" si="21"/>
        <v>95.858891218069516</v>
      </c>
      <c r="AB217" s="3">
        <f t="shared" si="22"/>
        <v>95.754274949048806</v>
      </c>
    </row>
    <row r="218" spans="25:28" s="6" customFormat="1" ht="17.399999999999999" x14ac:dyDescent="0.3">
      <c r="Y218" s="2">
        <v>213</v>
      </c>
      <c r="Z218" s="2">
        <f t="shared" si="23"/>
        <v>3.717551306747922</v>
      </c>
      <c r="AA218" s="2">
        <f t="shared" si="21"/>
        <v>95.526278891154448</v>
      </c>
      <c r="AB218" s="3">
        <f t="shared" si="22"/>
        <v>95.418661449179055</v>
      </c>
    </row>
    <row r="219" spans="25:28" s="6" customFormat="1" ht="17.399999999999999" x14ac:dyDescent="0.3">
      <c r="Y219" s="2">
        <v>214</v>
      </c>
      <c r="Z219" s="2">
        <f t="shared" si="23"/>
        <v>3.7350045992678651</v>
      </c>
      <c r="AA219" s="2">
        <f t="shared" si="21"/>
        <v>95.183034633763953</v>
      </c>
      <c r="AB219" s="3">
        <f t="shared" si="22"/>
        <v>95.072441263682535</v>
      </c>
    </row>
    <row r="220" spans="25:28" s="6" customFormat="1" ht="17.399999999999999" x14ac:dyDescent="0.3">
      <c r="Y220" s="2">
        <v>215</v>
      </c>
      <c r="Z220" s="2">
        <f t="shared" si="23"/>
        <v>3.7524578917878082</v>
      </c>
      <c r="AA220" s="2">
        <f t="shared" si="21"/>
        <v>94.829141191047512</v>
      </c>
      <c r="AB220" s="3">
        <f t="shared" si="22"/>
        <v>94.715598076288174</v>
      </c>
    </row>
    <row r="221" spans="25:28" s="6" customFormat="1" ht="17.399999999999999" x14ac:dyDescent="0.3">
      <c r="Y221" s="2">
        <v>216</v>
      </c>
      <c r="Z221" s="2">
        <f t="shared" si="23"/>
        <v>3.7699111843077517</v>
      </c>
      <c r="AA221" s="2">
        <f t="shared" si="21"/>
        <v>94.464582203638031</v>
      </c>
      <c r="AB221" s="3">
        <f t="shared" si="22"/>
        <v>94.348116477741371</v>
      </c>
    </row>
    <row r="222" spans="25:28" s="6" customFormat="1" ht="17.399999999999999" x14ac:dyDescent="0.3">
      <c r="Y222" s="2">
        <v>217</v>
      </c>
      <c r="Z222" s="2">
        <f t="shared" si="23"/>
        <v>3.7873644768276948</v>
      </c>
      <c r="AA222" s="2">
        <f t="shared" si="21"/>
        <v>94.089342335329533</v>
      </c>
      <c r="AB222" s="3">
        <f t="shared" si="22"/>
        <v>93.969982093258494</v>
      </c>
    </row>
    <row r="223" spans="25:28" s="6" customFormat="1" ht="17.399999999999999" x14ac:dyDescent="0.3">
      <c r="Y223" s="2">
        <v>218</v>
      </c>
      <c r="Z223" s="2">
        <f t="shared" si="23"/>
        <v>3.8048177693476379</v>
      </c>
      <c r="AA223" s="2">
        <f t="shared" si="21"/>
        <v>93.703407404769777</v>
      </c>
      <c r="AB223" s="3">
        <f t="shared" si="22"/>
        <v>93.581181713944716</v>
      </c>
    </row>
    <row r="224" spans="25:28" s="6" customFormat="1" ht="17.399999999999999" x14ac:dyDescent="0.3">
      <c r="Y224" s="2">
        <v>219</v>
      </c>
      <c r="Z224" s="2">
        <f t="shared" si="23"/>
        <v>3.8222710618675819</v>
      </c>
      <c r="AA224" s="2">
        <f t="shared" si="21"/>
        <v>93.306764521116776</v>
      </c>
      <c r="AB224" s="3">
        <f t="shared" si="22"/>
        <v>93.181703432122646</v>
      </c>
    </row>
    <row r="225" spans="25:28" s="6" customFormat="1" ht="17.399999999999999" x14ac:dyDescent="0.3">
      <c r="Y225" s="2">
        <v>220</v>
      </c>
      <c r="Z225" s="2">
        <f t="shared" si="23"/>
        <v>3.839724354387525</v>
      </c>
      <c r="AA225" s="2">
        <f t="shared" si="21"/>
        <v>92.899402223596411</v>
      </c>
      <c r="AB225" s="3">
        <f t="shared" si="22"/>
        <v>92.77153678050864</v>
      </c>
    </row>
    <row r="226" spans="25:28" s="6" customFormat="1" ht="17.399999999999999" x14ac:dyDescent="0.3">
      <c r="Y226" s="2">
        <v>221</v>
      </c>
      <c r="Z226" s="2">
        <f t="shared" si="23"/>
        <v>3.8571776469074686</v>
      </c>
      <c r="AA226" s="2">
        <f t="shared" si="21"/>
        <v>92.481310624886817</v>
      </c>
      <c r="AB226" s="3">
        <f t="shared" si="22"/>
        <v>92.350672875159688</v>
      </c>
    </row>
    <row r="227" spans="25:28" s="6" customFormat="1" ht="17.399999999999999" x14ac:dyDescent="0.3">
      <c r="Y227" s="2">
        <v>222</v>
      </c>
      <c r="Z227" s="2">
        <f t="shared" si="23"/>
        <v>3.8746309394274117</v>
      </c>
      <c r="AA227" s="2">
        <f t="shared" si="21"/>
        <v>92.052481558240103</v>
      </c>
      <c r="AB227" s="3">
        <f t="shared" si="22"/>
        <v>91.919104562101964</v>
      </c>
    </row>
    <row r="228" spans="25:28" s="6" customFormat="1" ht="17.399999999999999" x14ac:dyDescent="0.3">
      <c r="Y228" s="2">
        <v>223</v>
      </c>
      <c r="Z228" s="2">
        <f t="shared" si="23"/>
        <v>3.8920842319473548</v>
      </c>
      <c r="AA228" s="2">
        <f t="shared" si="21"/>
        <v>91.612908728239773</v>
      </c>
      <c r="AB228" s="3">
        <f t="shared" si="22"/>
        <v>91.476826567537245</v>
      </c>
    </row>
    <row r="229" spans="25:28" s="6" customFormat="1" ht="17.399999999999999" x14ac:dyDescent="0.3">
      <c r="Y229" s="2">
        <v>224</v>
      </c>
      <c r="Z229" s="2">
        <f t="shared" si="23"/>
        <v>3.9095375244672983</v>
      </c>
      <c r="AA229" s="2">
        <f t="shared" si="21"/>
        <v>91.16258786507592</v>
      </c>
      <c r="AB229" s="3">
        <f t="shared" si="22"/>
        <v>91.023835651509145</v>
      </c>
    </row>
    <row r="230" spans="25:28" s="6" customFormat="1" ht="17.399999999999999" x14ac:dyDescent="0.3">
      <c r="Y230" s="2">
        <v>225</v>
      </c>
      <c r="Z230" s="2">
        <f t="shared" si="23"/>
        <v>3.9269908169872414</v>
      </c>
      <c r="AA230" s="2">
        <f t="shared" si="21"/>
        <v>90.701516882205951</v>
      </c>
      <c r="AB230" s="3">
        <f t="shared" si="22"/>
        <v>90.560130764896144</v>
      </c>
    </row>
    <row r="231" spans="25:28" s="6" customFormat="1" ht="17.399999999999999" x14ac:dyDescent="0.3">
      <c r="Y231" s="2">
        <v>226</v>
      </c>
      <c r="Z231" s="2">
        <f t="shared" si="23"/>
        <v>3.9444441095071845</v>
      </c>
      <c r="AA231" s="2">
        <f t="shared" si="21"/>
        <v>90.229696037252111</v>
      </c>
      <c r="AB231" s="3">
        <f t="shared" si="22"/>
        <v>90.085713209581897</v>
      </c>
    </row>
    <row r="232" spans="25:28" s="6" customFormat="1" ht="17.399999999999999" x14ac:dyDescent="0.3">
      <c r="Y232" s="2">
        <v>227</v>
      </c>
      <c r="Z232" s="2">
        <f t="shared" si="23"/>
        <v>3.9618974020271276</v>
      </c>
      <c r="AA232" s="2">
        <f t="shared" si="21"/>
        <v>89.74712809597051</v>
      </c>
      <c r="AB232" s="3">
        <f t="shared" si="22"/>
        <v>89.600586801637633</v>
      </c>
    </row>
    <row r="233" spans="25:28" s="6" customFormat="1" ht="17.399999999999999" x14ac:dyDescent="0.3">
      <c r="Y233" s="2">
        <v>228</v>
      </c>
      <c r="Z233" s="2">
        <f t="shared" si="23"/>
        <v>3.9793506945470711</v>
      </c>
      <c r="AA233" s="2">
        <f t="shared" si="21"/>
        <v>89.253818499108974</v>
      </c>
      <c r="AB233" s="3">
        <f t="shared" si="22"/>
        <v>89.104758037334236</v>
      </c>
    </row>
    <row r="234" spans="25:28" s="6" customFormat="1" ht="17.399999999999999" x14ac:dyDescent="0.3">
      <c r="Y234" s="2">
        <v>229</v>
      </c>
      <c r="Z234" s="2">
        <f t="shared" si="23"/>
        <v>3.9968039870670142</v>
      </c>
      <c r="AA234" s="2">
        <f t="shared" si="21"/>
        <v>88.749775531955009</v>
      </c>
      <c r="AB234" s="3">
        <f t="shared" si="22"/>
        <v>88.598236261784137</v>
      </c>
    </row>
    <row r="235" spans="25:28" s="6" customFormat="1" ht="17.399999999999999" x14ac:dyDescent="0.3">
      <c r="Y235" s="2">
        <v>230</v>
      </c>
      <c r="Z235" s="2">
        <f t="shared" si="23"/>
        <v>4.0142572795869578</v>
      </c>
      <c r="AA235" s="2">
        <f t="shared" si="21"/>
        <v>88.235010496354164</v>
      </c>
      <c r="AB235" s="3">
        <f t="shared" si="22"/>
        <v>88.081033839995257</v>
      </c>
    </row>
    <row r="236" spans="25:28" s="6" customFormat="1" ht="17.399999999999999" x14ac:dyDescent="0.3">
      <c r="Y236" s="2">
        <v>231</v>
      </c>
      <c r="Z236" s="2">
        <f t="shared" si="23"/>
        <v>4.0317105721069018</v>
      </c>
      <c r="AA236" s="2">
        <f t="shared" si="21"/>
        <v>87.709537884964334</v>
      </c>
      <c r="AB236" s="3">
        <f t="shared" si="22"/>
        <v>87.553166330102428</v>
      </c>
    </row>
    <row r="237" spans="25:28" s="6" customFormat="1" ht="17.399999999999999" x14ac:dyDescent="0.3">
      <c r="Y237" s="2">
        <v>232</v>
      </c>
      <c r="Z237" s="2">
        <f t="shared" si="23"/>
        <v>4.0491638646268449</v>
      </c>
      <c r="AA237" s="2">
        <f t="shared" si="21"/>
        <v>87.173375557490616</v>
      </c>
      <c r="AB237" s="3">
        <f t="shared" si="22"/>
        <v>87.014652658521356</v>
      </c>
    </row>
    <row r="238" spans="25:28" s="6" customFormat="1" ht="17.399999999999999" x14ac:dyDescent="0.3">
      <c r="Y238" s="2">
        <v>233</v>
      </c>
      <c r="Z238" s="2">
        <f t="shared" si="23"/>
        <v>4.066617157146788</v>
      </c>
      <c r="AA238" s="2">
        <f t="shared" si="21"/>
        <v>86.626544918626905</v>
      </c>
      <c r="AB238" s="3">
        <f t="shared" si="22"/>
        <v>86.465515296753807</v>
      </c>
    </row>
    <row r="239" spans="25:28" s="6" customFormat="1" ht="17.399999999999999" x14ac:dyDescent="0.3">
      <c r="Y239" s="2">
        <v>234</v>
      </c>
      <c r="Z239" s="2">
        <f t="shared" si="23"/>
        <v>4.0840704496667311</v>
      </c>
      <c r="AA239" s="2">
        <f t="shared" si="21"/>
        <v>86.0690710974132</v>
      </c>
      <c r="AB239" s="3">
        <f t="shared" si="22"/>
        <v>85.905780439553027</v>
      </c>
    </row>
    <row r="240" spans="25:28" s="6" customFormat="1" ht="17.399999999999999" x14ac:dyDescent="0.3">
      <c r="Y240" s="2">
        <v>235</v>
      </c>
      <c r="Z240" s="2">
        <f t="shared" si="23"/>
        <v>4.1015237421866741</v>
      </c>
      <c r="AA240" s="2">
        <f t="shared" si="21"/>
        <v>85.500983127697197</v>
      </c>
      <c r="AB240" s="3">
        <f t="shared" si="22"/>
        <v>85.335478184140385</v>
      </c>
    </row>
    <row r="241" spans="25:28" s="6" customFormat="1" ht="17.399999999999999" x14ac:dyDescent="0.3">
      <c r="Y241" s="2">
        <v>236</v>
      </c>
      <c r="Z241" s="2">
        <f t="shared" si="23"/>
        <v>4.1189770347066172</v>
      </c>
      <c r="AA241" s="2">
        <f t="shared" si="21"/>
        <v>84.922314129370747</v>
      </c>
      <c r="AB241" s="3">
        <f t="shared" si="22"/>
        <v>84.754642710146157</v>
      </c>
    </row>
    <row r="242" spans="25:28" s="6" customFormat="1" ht="17.399999999999999" x14ac:dyDescent="0.3">
      <c r="Y242" s="2">
        <v>237</v>
      </c>
      <c r="Z242" s="2">
        <f t="shared" si="23"/>
        <v>4.1364303272265612</v>
      </c>
      <c r="AA242" s="2">
        <f t="shared" si="21"/>
        <v>84.333101490033897</v>
      </c>
      <c r="AB242" s="3">
        <f t="shared" si="22"/>
        <v>84.163312459929074</v>
      </c>
    </row>
    <row r="243" spans="25:28" s="6" customFormat="1" ht="17.399999999999999" x14ac:dyDescent="0.3">
      <c r="Y243" s="2">
        <v>238</v>
      </c>
      <c r="Z243" s="2">
        <f t="shared" si="23"/>
        <v>4.1538836197465043</v>
      </c>
      <c r="AA243" s="2">
        <f t="shared" si="21"/>
        <v>83.733387046721361</v>
      </c>
      <c r="AB243" s="3">
        <f t="shared" si="22"/>
        <v>83.561530318911849</v>
      </c>
    </row>
    <row r="244" spans="25:28" s="6" customFormat="1" ht="17.399999999999999" x14ac:dyDescent="0.3">
      <c r="Y244" s="2">
        <v>239</v>
      </c>
      <c r="Z244" s="2">
        <f t="shared" si="23"/>
        <v>4.1713369122664474</v>
      </c>
      <c r="AA244" s="2">
        <f t="shared" si="21"/>
        <v>83.123217267307865</v>
      </c>
      <c r="AB244" s="3">
        <f t="shared" si="22"/>
        <v>82.949343795552991</v>
      </c>
    </row>
    <row r="245" spans="25:28" s="6" customFormat="1" ht="17.399999999999999" x14ac:dyDescent="0.3">
      <c r="Y245" s="2">
        <v>240</v>
      </c>
      <c r="Z245" s="2">
        <f t="shared" si="23"/>
        <v>4.1887902047863905</v>
      </c>
      <c r="AA245" s="2">
        <f t="shared" si="21"/>
        <v>82.502643431193249</v>
      </c>
      <c r="AB245" s="3">
        <f t="shared" si="22"/>
        <v>82.32680520055851</v>
      </c>
    </row>
    <row r="246" spans="25:28" s="6" customFormat="1" ht="17.399999999999999" x14ac:dyDescent="0.3">
      <c r="Y246" s="2">
        <v>241</v>
      </c>
      <c r="Z246" s="2">
        <f t="shared" si="23"/>
        <v>4.2062434973063345</v>
      </c>
      <c r="AA246" s="2">
        <f t="shared" si="21"/>
        <v>81.871721808852385</v>
      </c>
      <c r="AB246" s="3">
        <f t="shared" si="22"/>
        <v>81.693971824921746</v>
      </c>
    </row>
    <row r="247" spans="25:28" s="6" customFormat="1" ht="17.399999999999999" x14ac:dyDescent="0.3">
      <c r="Y247" s="2">
        <v>242</v>
      </c>
      <c r="Z247" s="2">
        <f t="shared" si="23"/>
        <v>4.2236967898262776</v>
      </c>
      <c r="AA247" s="2">
        <f t="shared" si="21"/>
        <v>81.230513839818144</v>
      </c>
      <c r="AB247" s="3">
        <f t="shared" si="22"/>
        <v>81.05090611636497</v>
      </c>
    </row>
    <row r="248" spans="25:28" s="6" customFormat="1" ht="17.399999999999999" x14ac:dyDescent="0.3">
      <c r="Y248" s="2">
        <v>243</v>
      </c>
      <c r="Z248" s="2">
        <f t="shared" si="23"/>
        <v>4.2411500823462207</v>
      </c>
      <c r="AA248" s="2">
        <f t="shared" si="21"/>
        <v>80.579086308654425</v>
      </c>
      <c r="AB248" s="3">
        <f t="shared" si="22"/>
        <v>80.397675853741532</v>
      </c>
    </row>
    <row r="249" spans="25:28" s="6" customFormat="1" ht="17.399999999999999" x14ac:dyDescent="0.3">
      <c r="Y249" s="2">
        <v>244</v>
      </c>
      <c r="Z249" s="2">
        <f t="shared" si="23"/>
        <v>4.2586033748661638</v>
      </c>
      <c r="AA249" s="2">
        <f t="shared" si="21"/>
        <v>79.917511518460813</v>
      </c>
      <c r="AB249" s="3">
        <f t="shared" si="22"/>
        <v>79.734354318947311</v>
      </c>
    </row>
    <row r="250" spans="25:28" s="6" customFormat="1" ht="17.399999999999999" x14ac:dyDescent="0.3">
      <c r="Y250" s="2">
        <v>245</v>
      </c>
      <c r="Z250" s="2">
        <f t="shared" si="23"/>
        <v>4.2760566673861069</v>
      </c>
      <c r="AA250" s="2">
        <f t="shared" si="21"/>
        <v>79.245867461440469</v>
      </c>
      <c r="AB250" s="3">
        <f t="shared" si="22"/>
        <v>79.061020465875927</v>
      </c>
    </row>
    <row r="251" spans="25:28" s="6" customFormat="1" ht="17.399999999999999" x14ac:dyDescent="0.3">
      <c r="Y251" s="2">
        <v>246</v>
      </c>
      <c r="Z251" s="2">
        <f t="shared" si="23"/>
        <v>4.2935099599060509</v>
      </c>
      <c r="AA251" s="2">
        <f t="shared" si="21"/>
        <v>78.564237986053172</v>
      </c>
      <c r="AB251" s="3">
        <f t="shared" si="22"/>
        <v>78.377759085945215</v>
      </c>
    </row>
    <row r="252" spans="25:28" s="6" customFormat="1" ht="17.399999999999999" x14ac:dyDescent="0.3">
      <c r="Y252" s="2">
        <v>247</v>
      </c>
      <c r="Z252" s="2">
        <f t="shared" si="23"/>
        <v>4.310963252425994</v>
      </c>
      <c r="AA252" s="2">
        <f t="shared" si="21"/>
        <v>77.87271296026509</v>
      </c>
      <c r="AB252" s="3">
        <f t="shared" si="22"/>
        <v>77.684660969712041</v>
      </c>
    </row>
    <row r="253" spans="25:28" s="6" customFormat="1" ht="17.399999999999999" x14ac:dyDescent="0.3">
      <c r="Y253" s="2">
        <v>248</v>
      </c>
      <c r="Z253" s="2">
        <f t="shared" si="23"/>
        <v>4.3284165449459371</v>
      </c>
      <c r="AA253" s="2">
        <f t="shared" si="21"/>
        <v>77.171388430402047</v>
      </c>
      <c r="AB253" s="3">
        <f t="shared" si="22"/>
        <v>76.981823064087564</v>
      </c>
    </row>
    <row r="254" spans="25:28" s="6" customFormat="1" ht="17.399999999999999" x14ac:dyDescent="0.3">
      <c r="Y254" s="2">
        <v>249</v>
      </c>
      <c r="Z254" s="2">
        <f t="shared" si="23"/>
        <v>4.3458698374658802</v>
      </c>
      <c r="AA254" s="2">
        <f t="shared" si="21"/>
        <v>76.460366775107758</v>
      </c>
      <c r="AB254" s="3">
        <f t="shared" si="22"/>
        <v>76.269348624659685</v>
      </c>
    </row>
    <row r="255" spans="25:28" s="6" customFormat="1" ht="17.399999999999999" x14ac:dyDescent="0.3">
      <c r="Y255" s="2">
        <v>250</v>
      </c>
      <c r="Z255" s="2">
        <f t="shared" si="23"/>
        <v>4.3633231299858233</v>
      </c>
      <c r="AA255" s="2">
        <f t="shared" si="21"/>
        <v>75.73975685390397</v>
      </c>
      <c r="AB255" s="3">
        <f t="shared" si="22"/>
        <v>75.54734736262634</v>
      </c>
    </row>
    <row r="256" spans="25:28" s="6" customFormat="1" ht="17.399999999999999" x14ac:dyDescent="0.3">
      <c r="Y256" s="2">
        <v>251</v>
      </c>
      <c r="Z256" s="2">
        <f t="shared" si="23"/>
        <v>4.3807764225057673</v>
      </c>
      <c r="AA256" s="2">
        <f t="shared" si="21"/>
        <v>75.009674149851165</v>
      </c>
      <c r="AB256" s="3">
        <f t="shared" si="22"/>
        <v>74.815935585843263</v>
      </c>
    </row>
    <row r="257" spans="25:28" s="6" customFormat="1" ht="17.399999999999999" x14ac:dyDescent="0.3">
      <c r="Y257" s="2">
        <v>252</v>
      </c>
      <c r="Z257" s="2">
        <f t="shared" si="23"/>
        <v>4.3982297150257104</v>
      </c>
      <c r="AA257" s="2">
        <f t="shared" si="21"/>
        <v>74.270240905807015</v>
      </c>
      <c r="AB257" s="3">
        <f t="shared" si="22"/>
        <v>74.075236333490494</v>
      </c>
    </row>
    <row r="258" spans="25:28" s="6" customFormat="1" ht="17.399999999999999" x14ac:dyDescent="0.3">
      <c r="Y258" s="2">
        <v>253</v>
      </c>
      <c r="Z258" s="2">
        <f t="shared" si="23"/>
        <v>4.4156830075456535</v>
      </c>
      <c r="AA258" s="2">
        <f t="shared" si="21"/>
        <v>73.52158625378496</v>
      </c>
      <c r="AB258" s="3">
        <f t="shared" si="22"/>
        <v>73.325379503865179</v>
      </c>
    </row>
    <row r="259" spans="25:28" s="6" customFormat="1" ht="17.399999999999999" x14ac:dyDescent="0.3">
      <c r="Y259" s="2">
        <v>254</v>
      </c>
      <c r="Z259" s="2">
        <f t="shared" si="23"/>
        <v>4.4331363000655974</v>
      </c>
      <c r="AA259" s="2">
        <f t="shared" si="21"/>
        <v>72.763846336919855</v>
      </c>
      <c r="AB259" s="3">
        <f t="shared" si="22"/>
        <v>72.566501974814884</v>
      </c>
    </row>
    <row r="260" spans="25:28" s="6" customFormat="1" ht="17.399999999999999" x14ac:dyDescent="0.3">
      <c r="Y260" s="2">
        <v>255</v>
      </c>
      <c r="Z260" s="2">
        <f t="shared" si="23"/>
        <v>4.4505895925855405</v>
      </c>
      <c r="AA260" s="2">
        <f t="shared" si="21"/>
        <v>71.997164423556455</v>
      </c>
      <c r="AB260" s="3">
        <f t="shared" si="22"/>
        <v>71.798747716332613</v>
      </c>
    </row>
    <row r="261" spans="25:28" s="6" customFormat="1" ht="17.399999999999999" x14ac:dyDescent="0.3">
      <c r="Y261" s="2">
        <v>256</v>
      </c>
      <c r="Z261" s="2">
        <f t="shared" si="23"/>
        <v>4.4680428851054836</v>
      </c>
      <c r="AA261" s="2">
        <f t="shared" ref="AA261:AA324" si="24">$C$6*(SQRT((1+(1/$C$9))^2-($C$10/$C$9)^2)-COS(Z261)-(1/$C$9)*SQRT(1-($C$9*SIN(Z261)-$C$10)^2))</f>
        <v>71.221691012985659</v>
      </c>
      <c r="AB261" s="3">
        <f t="shared" ref="AB261:AB324" si="25">$C$6*((1-COS(Z261))+(1/$C$9)*(1-SQRT(1-$C$9^2*SIN(Z261)^2)))</f>
        <v>71.022267894844916</v>
      </c>
    </row>
    <row r="262" spans="25:28" s="6" customFormat="1" ht="17.399999999999999" x14ac:dyDescent="0.3">
      <c r="Y262" s="2">
        <v>257</v>
      </c>
      <c r="Z262" s="2">
        <f t="shared" ref="Z262:Z325" si="26">Y262*PI()/180</f>
        <v>4.4854961776254267</v>
      </c>
      <c r="AA262" s="2">
        <f t="shared" si="24"/>
        <v>70.437583932367247</v>
      </c>
      <c r="AB262" s="3">
        <f t="shared" si="25"/>
        <v>70.237220968738129</v>
      </c>
    </row>
    <row r="263" spans="25:28" s="6" customFormat="1" ht="17.399999999999999" x14ac:dyDescent="0.3">
      <c r="Y263" s="2">
        <v>258</v>
      </c>
      <c r="Z263" s="2">
        <f t="shared" si="26"/>
        <v>4.5029494701453698</v>
      </c>
      <c r="AA263" s="2">
        <f t="shared" si="24"/>
        <v>69.645008424392088</v>
      </c>
      <c r="AB263" s="3">
        <f t="shared" si="25"/>
        <v>69.44377277468142</v>
      </c>
    </row>
    <row r="264" spans="25:28" s="6" customFormat="1" ht="17.399999999999999" x14ac:dyDescent="0.3">
      <c r="Y264" s="2">
        <v>259</v>
      </c>
      <c r="Z264" s="2">
        <f t="shared" si="26"/>
        <v>4.5204027626653129</v>
      </c>
      <c r="AA264" s="2">
        <f t="shared" si="24"/>
        <v>68.844137225254286</v>
      </c>
      <c r="AB264" s="3">
        <f t="shared" si="25"/>
        <v>68.642096604323157</v>
      </c>
    </row>
    <row r="265" spans="25:28" s="6" customFormat="1" ht="17.399999999999999" x14ac:dyDescent="0.3">
      <c r="Y265" s="2">
        <v>260</v>
      </c>
      <c r="Z265" s="2">
        <f t="shared" si="26"/>
        <v>4.5378560551852569</v>
      </c>
      <c r="AA265" s="2">
        <f t="shared" si="24"/>
        <v>68.035150632523383</v>
      </c>
      <c r="AB265" s="3">
        <f t="shared" si="25"/>
        <v>67.832373270956595</v>
      </c>
    </row>
    <row r="266" spans="25:28" s="6" customFormat="1" ht="17.399999999999999" x14ac:dyDescent="0.3">
      <c r="Y266" s="2">
        <v>261</v>
      </c>
      <c r="Z266" s="2">
        <f t="shared" si="26"/>
        <v>4.5553093477052</v>
      </c>
      <c r="AA266" s="2">
        <f t="shared" si="24"/>
        <v>67.218236562529142</v>
      </c>
      <c r="AB266" s="3">
        <f t="shared" si="25"/>
        <v>67.014791165772181</v>
      </c>
    </row>
    <row r="267" spans="25:28" s="6" customFormat="1" ht="17.399999999999999" x14ac:dyDescent="0.3">
      <c r="Y267" s="2">
        <v>262</v>
      </c>
      <c r="Z267" s="2">
        <f t="shared" si="26"/>
        <v>4.572762640225144</v>
      </c>
      <c r="AA267" s="2">
        <f t="shared" si="24"/>
        <v>66.39359059689393</v>
      </c>
      <c r="AB267" s="3">
        <f t="shared" si="25"/>
        <v>66.189546303337622</v>
      </c>
    </row>
    <row r="268" spans="25:28" s="6" customFormat="1" ht="17.399999999999999" x14ac:dyDescent="0.3">
      <c r="Y268" s="2">
        <v>263</v>
      </c>
      <c r="Z268" s="2">
        <f t="shared" si="26"/>
        <v>4.5902159327450871</v>
      </c>
      <c r="AA268" s="2">
        <f t="shared" si="24"/>
        <v>65.561416017876567</v>
      </c>
      <c r="AB268" s="3">
        <f t="shared" si="25"/>
        <v>65.35684235597347</v>
      </c>
    </row>
    <row r="269" spans="25:28" s="6" customFormat="1" ht="17.399999999999999" x14ac:dyDescent="0.3">
      <c r="Y269" s="2">
        <v>264</v>
      </c>
      <c r="Z269" s="2">
        <f t="shared" si="26"/>
        <v>4.6076692252650302</v>
      </c>
      <c r="AA269" s="2">
        <f t="shared" si="24"/>
        <v>64.721923832216106</v>
      </c>
      <c r="AB269" s="3">
        <f t="shared" si="25"/>
        <v>64.516890676718006</v>
      </c>
    </row>
    <row r="270" spans="25:28" s="6" customFormat="1" ht="17.399999999999999" x14ac:dyDescent="0.3">
      <c r="Y270" s="2">
        <v>265</v>
      </c>
      <c r="Z270" s="2">
        <f t="shared" si="26"/>
        <v>4.6251225177849733</v>
      </c>
      <c r="AA270" s="2">
        <f t="shared" si="24"/>
        <v>63.875332783197372</v>
      </c>
      <c r="AB270" s="3">
        <f t="shared" si="25"/>
        <v>63.669910310607079</v>
      </c>
    </row>
    <row r="271" spans="25:28" s="6" customFormat="1" ht="17.399999999999999" x14ac:dyDescent="0.3">
      <c r="Y271" s="2">
        <v>266</v>
      </c>
      <c r="Z271" s="2">
        <f t="shared" si="26"/>
        <v>4.6425758103049164</v>
      </c>
      <c r="AA271" s="2">
        <f t="shared" si="24"/>
        <v>63.021869350689528</v>
      </c>
      <c r="AB271" s="3">
        <f t="shared" si="25"/>
        <v>62.816127994023482</v>
      </c>
    </row>
    <row r="272" spans="25:28" s="6" customFormat="1" ht="17.399999999999999" x14ac:dyDescent="0.3">
      <c r="Y272" s="2">
        <v>267</v>
      </c>
      <c r="Z272" s="2">
        <f t="shared" si="26"/>
        <v>4.6600291028248595</v>
      </c>
      <c r="AA272" s="2">
        <f t="shared" si="24"/>
        <v>62.161767738942423</v>
      </c>
      <c r="AB272" s="3">
        <f t="shared" si="25"/>
        <v>61.955778141904936</v>
      </c>
    </row>
    <row r="273" spans="25:28" s="6" customFormat="1" ht="17.399999999999999" x14ac:dyDescent="0.3">
      <c r="Y273" s="2">
        <v>268</v>
      </c>
      <c r="Z273" s="2">
        <f t="shared" si="26"/>
        <v>4.6774823953448026</v>
      </c>
      <c r="AA273" s="2">
        <f t="shared" si="24"/>
        <v>61.295269851961031</v>
      </c>
      <c r="AB273" s="3">
        <f t="shared" si="25"/>
        <v>61.089102822632874</v>
      </c>
    </row>
    <row r="274" spans="25:28" s="6" customFormat="1" ht="17.399999999999999" x14ac:dyDescent="0.3">
      <c r="Y274" s="2">
        <v>269</v>
      </c>
      <c r="Z274" s="2">
        <f t="shared" si="26"/>
        <v>4.6949356878647466</v>
      </c>
      <c r="AA274" s="2">
        <f t="shared" si="24"/>
        <v>60.422625256312799</v>
      </c>
      <c r="AB274" s="3">
        <f t="shared" si="25"/>
        <v>60.216351720459606</v>
      </c>
    </row>
    <row r="275" spans="25:28" s="6" customFormat="1" ht="17.399999999999999" x14ac:dyDescent="0.3">
      <c r="Y275" s="2">
        <v>270</v>
      </c>
      <c r="Z275" s="2">
        <f t="shared" si="26"/>
        <v>4.7123889803846897</v>
      </c>
      <c r="AA275" s="2">
        <f t="shared" si="24"/>
        <v>59.544091131260139</v>
      </c>
      <c r="AB275" s="3">
        <f t="shared" si="25"/>
        <v>59.337782085368055</v>
      </c>
    </row>
    <row r="276" spans="25:28" s="6" customFormat="1" ht="17.399999999999999" x14ac:dyDescent="0.3">
      <c r="Y276" s="2">
        <v>271</v>
      </c>
      <c r="Z276" s="2">
        <f t="shared" si="26"/>
        <v>4.7298422729046328</v>
      </c>
      <c r="AA276" s="2">
        <f t="shared" si="24"/>
        <v>58.659932206147197</v>
      </c>
      <c r="AB276" s="3">
        <f t="shared" si="25"/>
        <v>58.45365867029399</v>
      </c>
    </row>
    <row r="277" spans="25:28" s="6" customFormat="1" ht="17.399999999999999" x14ac:dyDescent="0.3">
      <c r="Y277" s="2">
        <v>272</v>
      </c>
      <c r="Z277" s="2">
        <f t="shared" si="26"/>
        <v>4.7472955654245768</v>
      </c>
      <c r="AA277" s="2">
        <f t="shared" si="24"/>
        <v>57.770420685008396</v>
      </c>
      <c r="AB277" s="3">
        <f t="shared" si="25"/>
        <v>57.564253655680233</v>
      </c>
    </row>
    <row r="278" spans="25:28" s="6" customFormat="1" ht="17.399999999999999" x14ac:dyDescent="0.3">
      <c r="Y278" s="2">
        <v>273</v>
      </c>
      <c r="Z278" s="2">
        <f t="shared" si="26"/>
        <v>4.7647488579445199</v>
      </c>
      <c r="AA278" s="2">
        <f t="shared" si="24"/>
        <v>56.875836158405086</v>
      </c>
      <c r="AB278" s="3">
        <f t="shared" si="25"/>
        <v>56.669846561367571</v>
      </c>
    </row>
    <row r="279" spans="25:28" s="6" customFormat="1" ht="17.399999999999999" x14ac:dyDescent="0.3">
      <c r="Y279" s="2">
        <v>274</v>
      </c>
      <c r="Z279" s="2">
        <f t="shared" si="26"/>
        <v>4.782202150464463</v>
      </c>
      <c r="AA279" s="2">
        <f t="shared" si="24"/>
        <v>55.976465502532861</v>
      </c>
      <c r="AB279" s="3">
        <f t="shared" si="25"/>
        <v>55.770724145866829</v>
      </c>
    </row>
    <row r="280" spans="25:28" s="6" customFormat="1" ht="17.399999999999999" x14ac:dyDescent="0.3">
      <c r="Y280" s="2">
        <v>275</v>
      </c>
      <c r="Z280" s="2">
        <f t="shared" si="26"/>
        <v>4.7996554429844061</v>
      </c>
      <c r="AA280" s="2">
        <f t="shared" si="24"/>
        <v>55.072602765683925</v>
      </c>
      <c r="AB280" s="3">
        <f t="shared" si="25"/>
        <v>54.867180293093618</v>
      </c>
    </row>
    <row r="281" spans="25:28" s="6" customFormat="1" ht="17.399999999999999" x14ac:dyDescent="0.3">
      <c r="Y281" s="2">
        <v>276</v>
      </c>
      <c r="Z281" s="2">
        <f t="shared" si="26"/>
        <v>4.8171087355043491</v>
      </c>
      <c r="AA281" s="2">
        <f t="shared" si="24"/>
        <v>54.164549042183118</v>
      </c>
      <c r="AB281" s="3">
        <f t="shared" si="25"/>
        <v>53.95951588668504</v>
      </c>
    </row>
    <row r="282" spans="25:28" s="6" customFormat="1" ht="17.399999999999999" x14ac:dyDescent="0.3">
      <c r="Y282" s="2">
        <v>277</v>
      </c>
      <c r="Z282" s="2">
        <f t="shared" si="26"/>
        <v>4.8345620280242931</v>
      </c>
      <c r="AA282" s="2">
        <f t="shared" si="24"/>
        <v>53.252612333956677</v>
      </c>
      <c r="AB282" s="3">
        <f t="shared" si="25"/>
        <v>53.048038672053572</v>
      </c>
    </row>
    <row r="283" spans="25:28" s="6" customFormat="1" ht="17.399999999999999" x14ac:dyDescent="0.3">
      <c r="Y283" s="2">
        <v>278</v>
      </c>
      <c r="Z283" s="2">
        <f t="shared" si="26"/>
        <v>4.8520153205442362</v>
      </c>
      <c r="AA283" s="2">
        <f t="shared" si="24"/>
        <v>52.337107399927341</v>
      </c>
      <c r="AB283" s="3">
        <f t="shared" si="25"/>
        <v>52.13306310637104</v>
      </c>
    </row>
    <row r="284" spans="25:28" s="6" customFormat="1" ht="17.399999999999999" x14ac:dyDescent="0.3">
      <c r="Y284" s="2">
        <v>279</v>
      </c>
      <c r="Z284" s="2">
        <f t="shared" si="26"/>
        <v>4.8694686130641793</v>
      </c>
      <c r="AA284" s="2">
        <f t="shared" si="24"/>
        <v>51.41835559346584</v>
      </c>
      <c r="AB284" s="3">
        <f t="shared" si="25"/>
        <v>51.214910196708864</v>
      </c>
    </row>
    <row r="285" spans="25:28" s="6" customFormat="1" ht="17.399999999999999" x14ac:dyDescent="0.3">
      <c r="Y285" s="2">
        <v>280</v>
      </c>
      <c r="Z285" s="2">
        <f t="shared" si="26"/>
        <v>4.8869219055841224</v>
      </c>
      <c r="AA285" s="2">
        <f t="shared" si="24"/>
        <v>50.496684688163448</v>
      </c>
      <c r="AB285" s="3">
        <f t="shared" si="25"/>
        <v>50.293907326596646</v>
      </c>
    </row>
    <row r="286" spans="25:28" s="6" customFormat="1" ht="17.399999999999999" x14ac:dyDescent="0.3">
      <c r="Y286" s="2">
        <v>281</v>
      </c>
      <c r="Z286" s="2">
        <f t="shared" si="26"/>
        <v>4.9043751981040655</v>
      </c>
      <c r="AA286" s="2">
        <f t="shared" si="24"/>
        <v>49.572428692223255</v>
      </c>
      <c r="AB286" s="3">
        <f t="shared" si="25"/>
        <v>49.370388071292126</v>
      </c>
    </row>
    <row r="287" spans="25:28" s="6" customFormat="1" ht="17.399999999999999" x14ac:dyDescent="0.3">
      <c r="Y287" s="2">
        <v>282</v>
      </c>
      <c r="Z287" s="2">
        <f t="shared" si="26"/>
        <v>4.9218284906240086</v>
      </c>
      <c r="AA287" s="2">
        <f t="shared" si="24"/>
        <v>48.645927651798409</v>
      </c>
      <c r="AB287" s="3">
        <f t="shared" si="25"/>
        <v>48.444692002087741</v>
      </c>
    </row>
    <row r="288" spans="25:28" s="6" customFormat="1" ht="17.399999999999999" x14ac:dyDescent="0.3">
      <c r="Y288" s="2">
        <v>283</v>
      </c>
      <c r="Z288" s="2">
        <f t="shared" si="26"/>
        <v>4.9392817831439526</v>
      </c>
      <c r="AA288" s="2">
        <f t="shared" si="24"/>
        <v>47.717527443636875</v>
      </c>
      <c r="AB288" s="3">
        <f t="shared" si="25"/>
        <v>47.517164480007764</v>
      </c>
    </row>
    <row r="289" spans="25:28" s="6" customFormat="1" ht="17.399999999999999" x14ac:dyDescent="0.3">
      <c r="Y289" s="2">
        <v>284</v>
      </c>
      <c r="Z289" s="2">
        <f t="shared" si="26"/>
        <v>4.9567350756638957</v>
      </c>
      <c r="AA289" s="2">
        <f t="shared" si="24"/>
        <v>46.787579557419235</v>
      </c>
      <c r="AB289" s="3">
        <f t="shared" si="25"/>
        <v>46.588156439278485</v>
      </c>
    </row>
    <row r="290" spans="25:28" s="6" customFormat="1" ht="17.399999999999999" x14ac:dyDescent="0.3">
      <c r="Y290" s="2">
        <v>285</v>
      </c>
      <c r="Z290" s="2">
        <f t="shared" si="26"/>
        <v>4.9741883681838397</v>
      </c>
      <c r="AA290" s="2">
        <f t="shared" si="24"/>
        <v>45.856440868201837</v>
      </c>
      <c r="AB290" s="3">
        <f t="shared" si="25"/>
        <v>45.658024160977995</v>
      </c>
    </row>
    <row r="291" spans="25:28" s="6" customFormat="1" ht="17.399999999999999" x14ac:dyDescent="0.3">
      <c r="Y291" s="2">
        <v>286</v>
      </c>
      <c r="Z291" s="2">
        <f t="shared" si="26"/>
        <v>4.9916416607037828</v>
      </c>
      <c r="AA291" s="2">
        <f t="shared" si="24"/>
        <v>44.924473399402942</v>
      </c>
      <c r="AB291" s="3">
        <f t="shared" si="25"/>
        <v>44.727129037297971</v>
      </c>
    </row>
    <row r="292" spans="25:28" s="6" customFormat="1" ht="17.399999999999999" x14ac:dyDescent="0.3">
      <c r="Y292" s="2">
        <v>287</v>
      </c>
      <c r="Z292" s="2">
        <f t="shared" si="26"/>
        <v>5.0090949532237259</v>
      </c>
      <c r="AA292" s="2">
        <f t="shared" si="24"/>
        <v>43.992044076788524</v>
      </c>
      <c r="AB292" s="3">
        <f t="shared" si="25"/>
        <v>43.79583732686875</v>
      </c>
    </row>
    <row r="293" spans="25:28" s="6" customFormat="1" ht="17.399999999999999" x14ac:dyDescent="0.3">
      <c r="Y293" s="2">
        <v>288</v>
      </c>
      <c r="Z293" s="2">
        <f t="shared" si="26"/>
        <v>5.026548245743669</v>
      </c>
      <c r="AA293" s="2">
        <f t="shared" si="24"/>
        <v>43.059524473937323</v>
      </c>
      <c r="AB293" s="3">
        <f t="shared" si="25"/>
        <v>42.864519901620803</v>
      </c>
    </row>
    <row r="294" spans="25:28" s="6" customFormat="1" ht="17.399999999999999" x14ac:dyDescent="0.3">
      <c r="Y294" s="2">
        <v>289</v>
      </c>
      <c r="Z294" s="2">
        <f t="shared" si="26"/>
        <v>5.0440015382636121</v>
      </c>
      <c r="AA294" s="2">
        <f t="shared" si="24"/>
        <v>42.127290549678335</v>
      </c>
      <c r="AB294" s="3">
        <f t="shared" si="25"/>
        <v>41.933551985670455</v>
      </c>
    </row>
    <row r="295" spans="25:28" s="6" customFormat="1" ht="17.399999999999999" x14ac:dyDescent="0.3">
      <c r="Y295" s="2">
        <v>290</v>
      </c>
      <c r="Z295" s="2">
        <f t="shared" si="26"/>
        <v>5.0614548307835552</v>
      </c>
      <c r="AA295" s="2">
        <f t="shared" si="24"/>
        <v>41.195722378011432</v>
      </c>
      <c r="AB295" s="3">
        <f t="shared" si="25"/>
        <v>41.003312886733788</v>
      </c>
    </row>
    <row r="296" spans="25:28" s="6" customFormat="1" ht="17.399999999999999" x14ac:dyDescent="0.3">
      <c r="Y296" s="2">
        <v>291</v>
      </c>
      <c r="Z296" s="2">
        <f t="shared" si="26"/>
        <v>5.0789081233034983</v>
      </c>
      <c r="AA296" s="2">
        <f t="shared" si="24"/>
        <v>40.265203871032455</v>
      </c>
      <c r="AB296" s="3">
        <f t="shared" si="25"/>
        <v>40.074185720584381</v>
      </c>
    </row>
    <row r="297" spans="25:28" s="6" customFormat="1" ht="17.399999999999999" x14ac:dyDescent="0.3">
      <c r="Y297" s="2">
        <v>292</v>
      </c>
      <c r="Z297" s="2">
        <f t="shared" si="26"/>
        <v>5.0963614158234423</v>
      </c>
      <c r="AA297" s="2">
        <f t="shared" si="24"/>
        <v>39.336122495394939</v>
      </c>
      <c r="AB297" s="3">
        <f t="shared" si="25"/>
        <v>39.146557129080456</v>
      </c>
    </row>
    <row r="298" spans="25:28" s="6" customFormat="1" ht="17.399999999999999" x14ac:dyDescent="0.3">
      <c r="Y298" s="2">
        <v>293</v>
      </c>
      <c r="Z298" s="2">
        <f t="shared" si="26"/>
        <v>5.1138147083433854</v>
      </c>
      <c r="AA298" s="2">
        <f t="shared" si="24"/>
        <v>38.408868982848432</v>
      </c>
      <c r="AB298" s="3">
        <f t="shared" si="25"/>
        <v>38.22081699229539</v>
      </c>
    </row>
    <row r="299" spans="25:28" s="6" customFormat="1" ht="17.399999999999999" x14ac:dyDescent="0.3">
      <c r="Y299" s="2">
        <v>294</v>
      </c>
      <c r="Z299" s="2">
        <f t="shared" si="26"/>
        <v>5.1312680008633293</v>
      </c>
      <c r="AA299" s="2">
        <f t="shared" si="24"/>
        <v>37.483837035397336</v>
      </c>
      <c r="AB299" s="3">
        <f t="shared" si="25"/>
        <v>37.297358135289358</v>
      </c>
    </row>
    <row r="300" spans="25:28" s="6" customFormat="1" ht="17.399999999999999" x14ac:dyDescent="0.3">
      <c r="Y300" s="2">
        <v>295</v>
      </c>
      <c r="Z300" s="2">
        <f t="shared" si="26"/>
        <v>5.1487212933832724</v>
      </c>
      <c r="AA300" s="2">
        <f t="shared" si="24"/>
        <v>36.5614230256298</v>
      </c>
      <c r="AB300" s="3">
        <f t="shared" si="25"/>
        <v>36.376576030065252</v>
      </c>
    </row>
    <row r="301" spans="25:28" s="6" customFormat="1" ht="17.399999999999999" x14ac:dyDescent="0.3">
      <c r="Y301" s="2">
        <v>296</v>
      </c>
      <c r="Z301" s="2">
        <f t="shared" si="26"/>
        <v>5.1661745859032155</v>
      </c>
      <c r="AA301" s="2">
        <f t="shared" si="24"/>
        <v>35.642025692763966</v>
      </c>
      <c r="AB301" s="3">
        <f t="shared" si="25"/>
        <v>35.458868493250456</v>
      </c>
    </row>
    <row r="302" spans="25:28" s="6" customFormat="1" ht="17.399999999999999" x14ac:dyDescent="0.3">
      <c r="Y302" s="2">
        <v>297</v>
      </c>
      <c r="Z302" s="2">
        <f t="shared" si="26"/>
        <v>5.1836278784231586</v>
      </c>
      <c r="AA302" s="2">
        <f t="shared" si="24"/>
        <v>34.726045834960203</v>
      </c>
      <c r="AB302" s="3">
        <f t="shared" si="25"/>
        <v>34.544635380047303</v>
      </c>
    </row>
    <row r="303" spans="25:28" s="6" customFormat="1" ht="17.399999999999999" x14ac:dyDescent="0.3">
      <c r="Y303" s="2">
        <v>298</v>
      </c>
      <c r="Z303" s="2">
        <f t="shared" si="26"/>
        <v>5.2010811709431017</v>
      </c>
      <c r="AA303" s="2">
        <f t="shared" si="24"/>
        <v>33.813885998443169</v>
      </c>
      <c r="AB303" s="3">
        <f t="shared" si="25"/>
        <v>33.634278274990024</v>
      </c>
    </row>
    <row r="304" spans="25:28" s="6" customFormat="1" ht="17.399999999999999" x14ac:dyDescent="0.3">
      <c r="Y304" s="2">
        <v>299</v>
      </c>
      <c r="Z304" s="2">
        <f t="shared" si="26"/>
        <v>5.2185344634630448</v>
      </c>
      <c r="AA304" s="2">
        <f t="shared" si="24"/>
        <v>32.905950163972363</v>
      </c>
      <c r="AB304" s="3">
        <f t="shared" si="25"/>
        <v>32.728200180041753</v>
      </c>
    </row>
    <row r="305" spans="25:28" s="6" customFormat="1" ht="17.399999999999999" x14ac:dyDescent="0.3">
      <c r="Y305" s="2">
        <v>300</v>
      </c>
      <c r="Z305" s="2">
        <f t="shared" si="26"/>
        <v>5.2359877559829888</v>
      </c>
      <c r="AA305" s="2">
        <f t="shared" si="24"/>
        <v>32.002643431193249</v>
      </c>
      <c r="AB305" s="3">
        <f t="shared" si="25"/>
        <v>31.826805200558482</v>
      </c>
    </row>
    <row r="306" spans="25:28" s="6" customFormat="1" ht="17.399999999999999" x14ac:dyDescent="0.3">
      <c r="Y306" s="2">
        <v>301</v>
      </c>
      <c r="Z306" s="2">
        <f t="shared" si="26"/>
        <v>5.2534410485029319</v>
      </c>
      <c r="AA306" s="2">
        <f t="shared" si="24"/>
        <v>31.104371701392363</v>
      </c>
      <c r="AB306" s="3">
        <f t="shared" si="25"/>
        <v>30.930498229637514</v>
      </c>
    </row>
    <row r="307" spans="25:28" s="6" customFormat="1" ht="17.399999999999999" x14ac:dyDescent="0.3">
      <c r="Y307" s="2">
        <v>302</v>
      </c>
      <c r="Z307" s="2">
        <f t="shared" si="26"/>
        <v>5.270894341022875</v>
      </c>
      <c r="AA307" s="2">
        <f t="shared" si="24"/>
        <v>30.211541359167686</v>
      </c>
      <c r="AB307" s="3">
        <f t="shared" si="25"/>
        <v>30.039684631358174</v>
      </c>
    </row>
    <row r="308" spans="25:28" s="6" customFormat="1" ht="17.399999999999999" x14ac:dyDescent="0.3">
      <c r="Y308" s="2">
        <v>303</v>
      </c>
      <c r="Z308" s="2">
        <f t="shared" si="26"/>
        <v>5.2883476335428181</v>
      </c>
      <c r="AA308" s="2">
        <f t="shared" si="24"/>
        <v>29.324558953516178</v>
      </c>
      <c r="AB308" s="3">
        <f t="shared" si="25"/>
        <v>29.154769923411369</v>
      </c>
    </row>
    <row r="309" spans="25:28" s="6" customFormat="1" ht="17.399999999999999" x14ac:dyDescent="0.3">
      <c r="Y309" s="2">
        <v>304</v>
      </c>
      <c r="Z309" s="2">
        <f t="shared" si="26"/>
        <v>5.3058009260627612</v>
      </c>
      <c r="AA309" s="2">
        <f t="shared" si="24"/>
        <v>28.443830878825338</v>
      </c>
      <c r="AB309" s="3">
        <f t="shared" si="25"/>
        <v>28.276159459600766</v>
      </c>
    </row>
    <row r="310" spans="25:28" s="6" customFormat="1" ht="17.399999999999999" x14ac:dyDescent="0.3">
      <c r="Y310" s="2">
        <v>305</v>
      </c>
      <c r="Z310" s="2">
        <f t="shared" si="26"/>
        <v>5.3232542185827052</v>
      </c>
      <c r="AA310" s="2">
        <f t="shared" si="24"/>
        <v>27.569763056241548</v>
      </c>
      <c r="AB310" s="3">
        <f t="shared" si="25"/>
        <v>27.40425811268473</v>
      </c>
    </row>
    <row r="311" spans="25:28" s="6" customFormat="1" ht="17.399999999999999" x14ac:dyDescent="0.3">
      <c r="Y311" s="2">
        <v>306</v>
      </c>
      <c r="Z311" s="2">
        <f t="shared" si="26"/>
        <v>5.3407075111026483</v>
      </c>
      <c r="AA311" s="2">
        <f t="shared" si="24"/>
        <v>26.702760615873419</v>
      </c>
      <c r="AB311" s="3">
        <f t="shared" si="25"/>
        <v>26.539469958013257</v>
      </c>
    </row>
    <row r="312" spans="25:28" s="6" customFormat="1" ht="17.399999999999999" x14ac:dyDescent="0.3">
      <c r="Y312" s="2">
        <v>307</v>
      </c>
      <c r="Z312" s="2">
        <f t="shared" si="26"/>
        <v>5.3581608036225914</v>
      </c>
      <c r="AA312" s="2">
        <f t="shared" si="24"/>
        <v>25.843227580270025</v>
      </c>
      <c r="AB312" s="3">
        <f t="shared" si="25"/>
        <v>25.682197958396962</v>
      </c>
    </row>
    <row r="313" spans="25:28" s="6" customFormat="1" ht="17.399999999999999" x14ac:dyDescent="0.3">
      <c r="Y313" s="2">
        <v>308</v>
      </c>
      <c r="Z313" s="2">
        <f t="shared" si="26"/>
        <v>5.3756140961425354</v>
      </c>
      <c r="AA313" s="2">
        <f t="shared" si="24"/>
        <v>24.991566549599096</v>
      </c>
      <c r="AB313" s="3">
        <f t="shared" si="25"/>
        <v>24.832843650629862</v>
      </c>
    </row>
    <row r="314" spans="25:28" s="6" customFormat="1" ht="17.399999999999999" x14ac:dyDescent="0.3">
      <c r="Y314" s="2">
        <v>309</v>
      </c>
      <c r="Z314" s="2">
        <f t="shared" si="26"/>
        <v>5.3930673886624785</v>
      </c>
      <c r="AA314" s="2">
        <f t="shared" si="24"/>
        <v>24.148178388930742</v>
      </c>
      <c r="AB314" s="3">
        <f t="shared" si="25"/>
        <v>23.991806834068836</v>
      </c>
    </row>
    <row r="315" spans="25:28" s="6" customFormat="1" ht="17.399999999999999" x14ac:dyDescent="0.3">
      <c r="Y315" s="2">
        <v>310</v>
      </c>
      <c r="Z315" s="2">
        <f t="shared" si="26"/>
        <v>5.4105206811824216</v>
      </c>
      <c r="AA315" s="2">
        <f t="shared" si="24"/>
        <v>23.313461918013683</v>
      </c>
      <c r="AB315" s="3">
        <f t="shared" si="25"/>
        <v>23.159485261654776</v>
      </c>
    </row>
    <row r="316" spans="25:28" s="6" customFormat="1" ht="17.399999999999999" x14ac:dyDescent="0.3">
      <c r="Y316" s="2">
        <v>311</v>
      </c>
      <c r="Z316" s="2">
        <f t="shared" si="26"/>
        <v>5.4279739737023647</v>
      </c>
      <c r="AA316" s="2">
        <f t="shared" si="24"/>
        <v>22.4878136039138</v>
      </c>
      <c r="AB316" s="3">
        <f t="shared" si="25"/>
        <v>22.336274333742889</v>
      </c>
    </row>
    <row r="317" spans="25:28" s="6" customFormat="1" ht="17.399999999999999" x14ac:dyDescent="0.3">
      <c r="Y317" s="2">
        <v>312</v>
      </c>
      <c r="Z317" s="2">
        <f t="shared" si="26"/>
        <v>5.4454272662223078</v>
      </c>
      <c r="AA317" s="2">
        <f t="shared" si="24"/>
        <v>21.671627256864319</v>
      </c>
      <c r="AB317" s="3">
        <f t="shared" si="25"/>
        <v>21.522566795089585</v>
      </c>
    </row>
    <row r="318" spans="25:28" s="6" customFormat="1" ht="17.399999999999999" x14ac:dyDescent="0.3">
      <c r="Y318" s="2">
        <v>313</v>
      </c>
      <c r="Z318" s="2">
        <f t="shared" si="26"/>
        <v>5.4628805587422509</v>
      </c>
      <c r="AA318" s="2">
        <f t="shared" si="24"/>
        <v>20.865293729658148</v>
      </c>
      <c r="AB318" s="3">
        <f t="shared" si="25"/>
        <v>20.718752435325278</v>
      </c>
    </row>
    <row r="319" spans="25:28" s="6" customFormat="1" ht="17.399999999999999" x14ac:dyDescent="0.3">
      <c r="Y319" s="2">
        <v>314</v>
      </c>
      <c r="Z319" s="2">
        <f t="shared" si="26"/>
        <v>5.480333851262194</v>
      </c>
      <c r="AA319" s="2">
        <f t="shared" si="24"/>
        <v>20.069200620893451</v>
      </c>
      <c r="AB319" s="3">
        <f t="shared" si="25"/>
        <v>19.925217793223176</v>
      </c>
    </row>
    <row r="320" spans="25:28" s="6" customFormat="1" ht="17.399999999999999" x14ac:dyDescent="0.3">
      <c r="Y320" s="2">
        <v>315</v>
      </c>
      <c r="Z320" s="2">
        <f t="shared" si="26"/>
        <v>5.497787143782138</v>
      </c>
      <c r="AA320" s="2">
        <f t="shared" si="24"/>
        <v>19.283731982364642</v>
      </c>
      <c r="AB320" s="3">
        <f t="shared" si="25"/>
        <v>19.142345865054846</v>
      </c>
    </row>
    <row r="321" spans="25:28" s="6" customFormat="1" ht="17.399999999999999" x14ac:dyDescent="0.3">
      <c r="Y321" s="2">
        <v>316</v>
      </c>
      <c r="Z321" s="2">
        <f t="shared" si="26"/>
        <v>5.5152404363020811</v>
      </c>
      <c r="AA321" s="2">
        <f t="shared" si="24"/>
        <v>18.509268030872157</v>
      </c>
      <c r="AB321" s="3">
        <f t="shared" si="25"/>
        <v>18.370515817305392</v>
      </c>
    </row>
    <row r="322" spans="25:28" s="6" customFormat="1" ht="17.399999999999999" x14ac:dyDescent="0.3">
      <c r="Y322" s="2">
        <v>317</v>
      </c>
      <c r="Z322" s="2">
        <f t="shared" si="26"/>
        <v>5.532693728822025</v>
      </c>
      <c r="AA322" s="2">
        <f t="shared" si="24"/>
        <v>17.746184864703551</v>
      </c>
      <c r="AB322" s="3">
        <f t="shared" si="25"/>
        <v>17.610102704001012</v>
      </c>
    </row>
    <row r="323" spans="25:28" s="6" customFormat="1" ht="17.399999999999999" x14ac:dyDescent="0.3">
      <c r="Y323" s="2">
        <v>318</v>
      </c>
      <c r="Z323" s="2">
        <f t="shared" si="26"/>
        <v>5.5501470213419681</v>
      </c>
      <c r="AA323" s="2">
        <f t="shared" si="24"/>
        <v>16.994854185023307</v>
      </c>
      <c r="AB323" s="3">
        <f t="shared" si="25"/>
        <v>16.861477188885146</v>
      </c>
    </row>
    <row r="324" spans="25:28" s="6" customFormat="1" ht="17.399999999999999" x14ac:dyDescent="0.3">
      <c r="Y324" s="2">
        <v>319</v>
      </c>
      <c r="Z324" s="2">
        <f t="shared" si="26"/>
        <v>5.5676003138619112</v>
      </c>
      <c r="AA324" s="2">
        <f t="shared" si="24"/>
        <v>16.255643022386835</v>
      </c>
      <c r="AB324" s="3">
        <f t="shared" si="25"/>
        <v>16.12500527265972</v>
      </c>
    </row>
    <row r="325" spans="25:28" s="6" customFormat="1" ht="17.399999999999999" x14ac:dyDescent="0.3">
      <c r="Y325" s="2">
        <v>320</v>
      </c>
      <c r="Z325" s="2">
        <f t="shared" si="26"/>
        <v>5.5850536063818543</v>
      </c>
      <c r="AA325" s="2">
        <f t="shared" ref="AA325:AA365" si="27">$C$6*(SQRT((1+(1/$C$9))^2-($C$10/$C$9)^2)-COS(Z325)-(1/$C$9)*SQRT(1-($C$9*SIN(Z325)-$C$10)^2))</f>
        <v>15.528913468579644</v>
      </c>
      <c r="AB325" s="3">
        <f t="shared" ref="AB325:AB365" si="28">$C$6*((1-COS(Z325))+(1/$C$9)*(1-SQRT(1-$C$9^2*SIN(Z325)^2)))</f>
        <v>15.401048025491875</v>
      </c>
    </row>
    <row r="326" spans="25:28" s="6" customFormat="1" ht="17.399999999999999" x14ac:dyDescent="0.3">
      <c r="Y326" s="2">
        <v>321</v>
      </c>
      <c r="Z326" s="2">
        <f t="shared" ref="Z326:Z365" si="29">Y326*PI()/180</f>
        <v>5.6025068989017974</v>
      </c>
      <c r="AA326" s="2">
        <f t="shared" si="27"/>
        <v>14.81502241396274</v>
      </c>
      <c r="AB326" s="3">
        <f t="shared" si="28"/>
        <v>14.6899613249686</v>
      </c>
    </row>
    <row r="327" spans="25:28" s="6" customFormat="1" ht="17.399999999999999" x14ac:dyDescent="0.3">
      <c r="Y327" s="2">
        <v>322</v>
      </c>
      <c r="Z327" s="2">
        <f t="shared" si="29"/>
        <v>5.6199601914217405</v>
      </c>
      <c r="AA327" s="2">
        <f t="shared" si="27"/>
        <v>14.114321290490873</v>
      </c>
      <c r="AB327" s="3">
        <f t="shared" si="28"/>
        <v>13.992095599665815</v>
      </c>
    </row>
    <row r="328" spans="25:28" s="6" customFormat="1" ht="17.399999999999999" x14ac:dyDescent="0.3">
      <c r="Y328" s="2">
        <v>323</v>
      </c>
      <c r="Z328" s="2">
        <f t="shared" si="29"/>
        <v>5.6374134839416845</v>
      </c>
      <c r="AA328" s="2">
        <f t="shared" si="27"/>
        <v>13.427155820552953</v>
      </c>
      <c r="AB328" s="3">
        <f t="shared" si="28"/>
        <v>13.307795578481924</v>
      </c>
    </row>
    <row r="329" spans="25:28" s="6" customFormat="1" ht="17.399999999999999" x14ac:dyDescent="0.3">
      <c r="Y329" s="2">
        <v>324</v>
      </c>
      <c r="Z329" s="2">
        <f t="shared" si="29"/>
        <v>5.6548667764616276</v>
      </c>
      <c r="AA329" s="2">
        <f t="shared" si="27"/>
        <v>12.753865771768339</v>
      </c>
      <c r="AB329" s="3">
        <f t="shared" si="28"/>
        <v>12.637400045871674</v>
      </c>
    </row>
    <row r="330" spans="25:28" s="6" customFormat="1" ht="17.399999999999999" x14ac:dyDescent="0.3">
      <c r="Y330" s="2">
        <v>325</v>
      </c>
      <c r="Z330" s="2">
        <f t="shared" si="29"/>
        <v>5.6723200689815707</v>
      </c>
      <c r="AA330" s="2">
        <f t="shared" si="27"/>
        <v>12.094784717859358</v>
      </c>
      <c r="AB330" s="3">
        <f t="shared" si="28"/>
        <v>11.981241603100006</v>
      </c>
    </row>
    <row r="331" spans="25:28" s="6" customFormat="1" ht="17.399999999999999" x14ac:dyDescent="0.3">
      <c r="Y331" s="2">
        <v>326</v>
      </c>
      <c r="Z331" s="2">
        <f t="shared" si="29"/>
        <v>5.6897733615015138</v>
      </c>
      <c r="AA331" s="2">
        <f t="shared" si="27"/>
        <v>11.450239805704756</v>
      </c>
      <c r="AB331" s="3">
        <f t="shared" si="28"/>
        <v>11.339646435623333</v>
      </c>
    </row>
    <row r="332" spans="25:28" s="6" customFormat="1" ht="17.399999999999999" x14ac:dyDescent="0.3">
      <c r="Y332" s="2">
        <v>327</v>
      </c>
      <c r="Z332" s="2">
        <f t="shared" si="29"/>
        <v>5.7072266540214578</v>
      </c>
      <c r="AA332" s="2">
        <f t="shared" si="27"/>
        <v>10.820551528666595</v>
      </c>
      <c r="AB332" s="3">
        <f t="shared" si="28"/>
        <v>10.712934086691225</v>
      </c>
    </row>
    <row r="333" spans="25:28" s="6" customFormat="1" ht="17.399999999999999" x14ac:dyDescent="0.3">
      <c r="Y333" s="2">
        <v>328</v>
      </c>
      <c r="Z333" s="2">
        <f t="shared" si="29"/>
        <v>5.7246799465414</v>
      </c>
      <c r="AA333" s="2">
        <f t="shared" si="27"/>
        <v>10.206033506270499</v>
      </c>
      <c r="AB333" s="3">
        <f t="shared" si="28"/>
        <v>10.101417237249807</v>
      </c>
    </row>
    <row r="334" spans="25:28" s="6" customFormat="1" ht="17.399999999999999" x14ac:dyDescent="0.3">
      <c r="Y334" s="2">
        <v>329</v>
      </c>
      <c r="Z334" s="2">
        <f t="shared" si="29"/>
        <v>5.742133239061344</v>
      </c>
      <c r="AA334" s="2">
        <f t="shared" si="27"/>
        <v>9.6069922703057333</v>
      </c>
      <c r="AB334" s="3">
        <f t="shared" si="28"/>
        <v>9.5054014922155563</v>
      </c>
    </row>
    <row r="335" spans="25:28" s="6" customFormat="1" ht="17.399999999999999" x14ac:dyDescent="0.3">
      <c r="Y335" s="2">
        <v>330</v>
      </c>
      <c r="Z335" s="2">
        <f t="shared" si="29"/>
        <v>5.7595865315812871</v>
      </c>
      <c r="AA335" s="2">
        <f t="shared" si="27"/>
        <v>9.0237270574038426</v>
      </c>
      <c r="AB335" s="3">
        <f t="shared" si="28"/>
        <v>8.9251851731787415</v>
      </c>
    </row>
    <row r="336" spans="25:28" s="6" customFormat="1" ht="17.399999999999999" x14ac:dyDescent="0.3">
      <c r="Y336" s="2">
        <v>331</v>
      </c>
      <c r="Z336" s="2">
        <f t="shared" si="29"/>
        <v>5.7770398241012311</v>
      </c>
      <c r="AA336" s="2">
        <f t="shared" si="27"/>
        <v>8.4565296081401851</v>
      </c>
      <c r="AB336" s="3">
        <f t="shared" si="28"/>
        <v>8.3610591175832614</v>
      </c>
    </row>
    <row r="337" spans="25:28" s="6" customFormat="1" ht="17.399999999999999" x14ac:dyDescent="0.3">
      <c r="Y337" s="2">
        <v>332</v>
      </c>
      <c r="Z337" s="2">
        <f t="shared" si="29"/>
        <v>5.7944931166211742</v>
      </c>
      <c r="AA337" s="2">
        <f t="shared" si="27"/>
        <v>7.9056839726965284</v>
      </c>
      <c r="AB337" s="3">
        <f t="shared" si="28"/>
        <v>7.8133064844223439</v>
      </c>
    </row>
    <row r="338" spans="25:28" s="6" customFormat="1" ht="17.399999999999999" x14ac:dyDescent="0.3">
      <c r="Y338" s="2">
        <v>333</v>
      </c>
      <c r="Z338" s="2">
        <f t="shared" si="29"/>
        <v>5.8119464091411173</v>
      </c>
      <c r="AA338" s="2">
        <f t="shared" si="27"/>
        <v>7.3714663231119228</v>
      </c>
      <c r="AB338" s="3">
        <f t="shared" si="28"/>
        <v>7.2822025664789649</v>
      </c>
    </row>
    <row r="339" spans="25:28" s="6" customFormat="1" ht="17.399999999999999" x14ac:dyDescent="0.3">
      <c r="Y339" s="2">
        <v>334</v>
      </c>
      <c r="Z339" s="2">
        <f t="shared" si="29"/>
        <v>5.8293997016610613</v>
      </c>
      <c r="AA339" s="2">
        <f t="shared" si="27"/>
        <v>6.8541447721421287</v>
      </c>
      <c r="AB339" s="3">
        <f t="shared" si="28"/>
        <v>6.7680146091331812</v>
      </c>
    </row>
    <row r="340" spans="25:28" s="6" customFormat="1" ht="17.399999999999999" x14ac:dyDescent="0.3">
      <c r="Y340" s="2">
        <v>335</v>
      </c>
      <c r="Z340" s="2">
        <f t="shared" si="29"/>
        <v>5.8468529941810035</v>
      </c>
      <c r="AA340" s="2">
        <f t="shared" si="27"/>
        <v>6.3539791987397631</v>
      </c>
      <c r="AB340" s="3">
        <f t="shared" si="28"/>
        <v>6.271001635749986</v>
      </c>
    </row>
    <row r="341" spans="25:28" s="6" customFormat="1" ht="17.399999999999999" x14ac:dyDescent="0.3">
      <c r="Y341" s="2">
        <v>336</v>
      </c>
      <c r="Z341" s="2">
        <f t="shared" si="29"/>
        <v>5.8643062867009474</v>
      </c>
      <c r="AA341" s="2">
        <f t="shared" si="27"/>
        <v>5.8712210801604225</v>
      </c>
      <c r="AB341" s="3">
        <f t="shared" si="28"/>
        <v>5.7914142796551999</v>
      </c>
    </row>
    <row r="342" spans="25:28" s="6" customFormat="1" ht="17.399999999999999" x14ac:dyDescent="0.3">
      <c r="Y342" s="2">
        <v>337</v>
      </c>
      <c r="Z342" s="2">
        <f t="shared" si="29"/>
        <v>5.8817595792208897</v>
      </c>
      <c r="AA342" s="2">
        <f t="shared" si="27"/>
        <v>5.4061133306960638</v>
      </c>
      <c r="AB342" s="3">
        <f t="shared" si="28"/>
        <v>5.3294946227014375</v>
      </c>
    </row>
    <row r="343" spans="25:28" s="6" customFormat="1" ht="17.399999999999999" x14ac:dyDescent="0.3">
      <c r="Y343" s="2">
        <v>338</v>
      </c>
      <c r="Z343" s="2">
        <f t="shared" si="29"/>
        <v>5.8992128717408336</v>
      </c>
      <c r="AA343" s="2">
        <f t="shared" si="27"/>
        <v>4.9588901470272466</v>
      </c>
      <c r="AB343" s="3">
        <f t="shared" si="28"/>
        <v>4.8854760404188555</v>
      </c>
    </row>
    <row r="344" spans="25:28" s="6" customFormat="1" ht="17.399999999999999" x14ac:dyDescent="0.3">
      <c r="Y344" s="2">
        <v>339</v>
      </c>
      <c r="Z344" s="2">
        <f t="shared" si="29"/>
        <v>5.9166661642607767</v>
      </c>
      <c r="AA344" s="2">
        <f t="shared" si="27"/>
        <v>4.5297768601867681</v>
      </c>
      <c r="AB344" s="3">
        <f t="shared" si="28"/>
        <v>4.4595830537434953</v>
      </c>
    </row>
    <row r="345" spans="25:28" s="6" customFormat="1" ht="17.399999999999999" x14ac:dyDescent="0.3">
      <c r="Y345" s="2">
        <v>340</v>
      </c>
      <c r="Z345" s="2">
        <f t="shared" si="29"/>
        <v>5.9341194567807207</v>
      </c>
      <c r="AA345" s="2">
        <f t="shared" si="27"/>
        <v>4.1189897941173914</v>
      </c>
      <c r="AB345" s="3">
        <f t="shared" si="28"/>
        <v>4.0520311873088106</v>
      </c>
    </row>
    <row r="346" spans="25:28" s="6" customFormat="1" ht="17.399999999999999" x14ac:dyDescent="0.3">
      <c r="Y346" s="2">
        <v>341</v>
      </c>
      <c r="Z346" s="2">
        <f t="shared" si="29"/>
        <v>5.9515727493006629</v>
      </c>
      <c r="AA346" s="2">
        <f t="shared" si="27"/>
        <v>3.7267361308074411</v>
      </c>
      <c r="AB346" s="3">
        <f t="shared" si="28"/>
        <v>3.6630268342851284</v>
      </c>
    </row>
    <row r="347" spans="25:28" s="6" customFormat="1" ht="17.399999999999999" x14ac:dyDescent="0.3">
      <c r="Y347" s="2">
        <v>342</v>
      </c>
      <c r="Z347" s="2">
        <f t="shared" si="29"/>
        <v>5.9690260418206069</v>
      </c>
      <c r="AA347" s="2">
        <f t="shared" si="27"/>
        <v>3.3532137819817631</v>
      </c>
      <c r="AB347" s="3">
        <f t="shared" si="28"/>
        <v>3.2927671277464134</v>
      </c>
    </row>
    <row r="348" spans="25:28" s="6" customFormat="1" ht="17.399999999999999" x14ac:dyDescent="0.3">
      <c r="Y348" s="2">
        <v>343</v>
      </c>
      <c r="Z348" s="2">
        <f t="shared" si="29"/>
        <v>5.9864793343405509</v>
      </c>
      <c r="AA348" s="2">
        <f t="shared" si="27"/>
        <v>2.9986112673254501</v>
      </c>
      <c r="AB348" s="3">
        <f t="shared" si="28"/>
        <v>2.9414398185433237</v>
      </c>
    </row>
    <row r="349" spans="25:28" s="6" customFormat="1" ht="17.399999999999999" x14ac:dyDescent="0.3">
      <c r="Y349" s="2">
        <v>344</v>
      </c>
      <c r="Z349" s="2">
        <f t="shared" si="29"/>
        <v>6.0039326268604931</v>
      </c>
      <c r="AA349" s="2">
        <f t="shared" si="27"/>
        <v>2.6631075992133928</v>
      </c>
      <c r="AB349" s="3">
        <f t="shared" si="28"/>
        <v>2.6092231596576649</v>
      </c>
    </row>
    <row r="350" spans="25:28" s="6" customFormat="1" ht="17.399999999999999" x14ac:dyDescent="0.3">
      <c r="Y350" s="2">
        <v>345</v>
      </c>
      <c r="Z350" s="2">
        <f t="shared" si="29"/>
        <v>6.0213859193804371</v>
      </c>
      <c r="AA350" s="2">
        <f t="shared" si="27"/>
        <v>2.346872173919893</v>
      </c>
      <c r="AB350" s="3">
        <f t="shared" si="28"/>
        <v>2.2962857970130033</v>
      </c>
    </row>
    <row r="351" spans="25:28" s="6" customFormat="1" ht="17.399999999999999" x14ac:dyDescent="0.3">
      <c r="Y351" s="2">
        <v>346</v>
      </c>
      <c r="Z351" s="2">
        <f t="shared" si="29"/>
        <v>6.0388392119003802</v>
      </c>
      <c r="AA351" s="2">
        <f t="shared" si="27"/>
        <v>2.0500646692792279</v>
      </c>
      <c r="AB351" s="3">
        <f t="shared" si="28"/>
        <v>2.0027866667151892</v>
      </c>
    </row>
    <row r="352" spans="25:28" s="6" customFormat="1" ht="17.399999999999999" x14ac:dyDescent="0.3">
      <c r="Y352" s="2">
        <v>347</v>
      </c>
      <c r="Z352" s="2">
        <f t="shared" si="29"/>
        <v>6.0562925044203233</v>
      </c>
      <c r="AA352" s="2">
        <f t="shared" si="27"/>
        <v>1.7728349487686328</v>
      </c>
      <c r="AB352" s="3">
        <f t="shared" si="28"/>
        <v>1.7288748986946418</v>
      </c>
    </row>
    <row r="353" spans="25:28" s="6" customFormat="1" ht="17.399999999999999" x14ac:dyDescent="0.3">
      <c r="Y353" s="2">
        <v>348</v>
      </c>
      <c r="Z353" s="2">
        <f t="shared" si="29"/>
        <v>6.0737457969402664</v>
      </c>
      <c r="AA353" s="2">
        <f t="shared" si="27"/>
        <v>1.515322971984721</v>
      </c>
      <c r="AB353" s="3">
        <f t="shared" si="28"/>
        <v>1.4746897267236294</v>
      </c>
    </row>
    <row r="354" spans="25:28" s="6" customFormat="1" ht="17.399999999999999" x14ac:dyDescent="0.3">
      <c r="Y354" s="2">
        <v>349</v>
      </c>
      <c r="Z354" s="2">
        <f t="shared" si="29"/>
        <v>6.0911990894602104</v>
      </c>
      <c r="AA354" s="2">
        <f t="shared" si="27"/>
        <v>1.2776587114843427</v>
      </c>
      <c r="AB354" s="3">
        <f t="shared" si="28"/>
        <v>1.2403604047806063</v>
      </c>
    </row>
    <row r="355" spans="25:28" s="6" customFormat="1" ht="17.399999999999999" x14ac:dyDescent="0.3">
      <c r="Y355" s="2">
        <v>350</v>
      </c>
      <c r="Z355" s="2">
        <f t="shared" si="29"/>
        <v>6.1086523819801526</v>
      </c>
      <c r="AA355" s="2">
        <f t="shared" si="27"/>
        <v>1.0599620759614932</v>
      </c>
      <c r="AB355" s="3">
        <f t="shared" si="28"/>
        <v>1.02600612973475</v>
      </c>
    </row>
    <row r="356" spans="25:28" s="6" customFormat="1" ht="17.399999999999999" x14ac:dyDescent="0.3">
      <c r="Y356" s="2">
        <v>351</v>
      </c>
      <c r="Z356" s="2">
        <f t="shared" si="29"/>
        <v>6.1261056745000966</v>
      </c>
      <c r="AA356" s="2">
        <f t="shared" si="27"/>
        <v>0.86234283973279613</v>
      </c>
      <c r="AB356" s="3">
        <f t="shared" si="28"/>
        <v>0.83173597032452717</v>
      </c>
    </row>
    <row r="357" spans="25:28" s="6" customFormat="1" ht="17.399999999999999" x14ac:dyDescent="0.3">
      <c r="Y357" s="2">
        <v>352</v>
      </c>
      <c r="Z357" s="2">
        <f t="shared" si="29"/>
        <v>6.1435589670200397</v>
      </c>
      <c r="AA357" s="2">
        <f t="shared" si="27"/>
        <v>0.68490057850474173</v>
      </c>
      <c r="AB357" s="3">
        <f t="shared" si="28"/>
        <v>0.65764880240499723</v>
      </c>
    </row>
    <row r="358" spans="25:28" s="6" customFormat="1" ht="17.399999999999999" x14ac:dyDescent="0.3">
      <c r="Y358" s="2">
        <v>353</v>
      </c>
      <c r="Z358" s="2">
        <f t="shared" si="29"/>
        <v>6.1610122595399828</v>
      </c>
      <c r="AA358" s="2">
        <f t="shared" si="27"/>
        <v>0.5277246113976497</v>
      </c>
      <c r="AB358" s="3">
        <f t="shared" si="28"/>
        <v>0.50383325043992833</v>
      </c>
    </row>
    <row r="359" spans="25:28" s="6" customFormat="1" ht="17.399999999999999" x14ac:dyDescent="0.3">
      <c r="Y359" s="2">
        <v>354</v>
      </c>
      <c r="Z359" s="2">
        <f t="shared" si="29"/>
        <v>6.1784655520599268</v>
      </c>
      <c r="AA359" s="2">
        <f t="shared" si="27"/>
        <v>0.39089394920296772</v>
      </c>
      <c r="AB359" s="3">
        <f t="shared" si="28"/>
        <v>0.37036763521654631</v>
      </c>
    </row>
    <row r="360" spans="25:28" s="6" customFormat="1" ht="17.399999999999999" x14ac:dyDescent="0.3">
      <c r="Y360" s="2">
        <v>355</v>
      </c>
      <c r="Z360" s="2">
        <f t="shared" si="29"/>
        <v>6.1959188445798699</v>
      </c>
      <c r="AA360" s="2">
        <f t="shared" si="27"/>
        <v>0.27447724885179214</v>
      </c>
      <c r="AB360" s="3">
        <f t="shared" si="28"/>
        <v>0.25731992776243529</v>
      </c>
    </row>
    <row r="361" spans="25:28" s="6" customFormat="1" ht="17.399999999999999" x14ac:dyDescent="0.3">
      <c r="Y361" s="2">
        <v>356</v>
      </c>
      <c r="Z361" s="2">
        <f t="shared" si="29"/>
        <v>6.2133721370998138</v>
      </c>
      <c r="AA361" s="2">
        <f t="shared" si="27"/>
        <v>0.17853277407467405</v>
      </c>
      <c r="AB361" s="3">
        <f t="shared" si="28"/>
        <v>0.1647477094457574</v>
      </c>
    </row>
    <row r="362" spans="25:28" s="6" customFormat="1" ht="17.399999999999999" x14ac:dyDescent="0.3">
      <c r="Y362" s="2">
        <v>357</v>
      </c>
      <c r="Z362" s="2">
        <f t="shared" si="29"/>
        <v>6.2308254296197561</v>
      </c>
      <c r="AA362" s="2">
        <f t="shared" si="27"/>
        <v>0.10310836223607001</v>
      </c>
      <c r="AB362" s="3">
        <f t="shared" si="28"/>
        <v>9.2698138242626932E-2</v>
      </c>
    </row>
    <row r="363" spans="25:28" s="6" customFormat="1" ht="17.399999999999999" x14ac:dyDescent="0.3">
      <c r="Y363" s="2">
        <v>358</v>
      </c>
      <c r="Z363" s="2">
        <f t="shared" si="29"/>
        <v>6.2482787221397</v>
      </c>
      <c r="AA363" s="2">
        <f t="shared" si="27"/>
        <v>4.8241397326438396E-2</v>
      </c>
      <c r="AB363" s="3">
        <f t="shared" si="28"/>
        <v>4.1207921157374997E-2</v>
      </c>
    </row>
    <row r="364" spans="25:28" s="6" customFormat="1" ht="17.399999999999999" x14ac:dyDescent="0.3">
      <c r="Y364" s="2">
        <v>359</v>
      </c>
      <c r="Z364" s="2">
        <f t="shared" si="29"/>
        <v>6.2657320146596422</v>
      </c>
      <c r="AA364" s="2">
        <f t="shared" si="27"/>
        <v>1.3958789100790403E-2</v>
      </c>
      <c r="AB364" s="3">
        <f t="shared" si="28"/>
        <v>1.0303292784108941E-2</v>
      </c>
    </row>
    <row r="365" spans="25:28" s="6" customFormat="1" ht="17.399999999999999" x14ac:dyDescent="0.3">
      <c r="Y365" s="2">
        <v>360</v>
      </c>
      <c r="Z365" s="2">
        <f t="shared" si="29"/>
        <v>6.2831853071795862</v>
      </c>
      <c r="AA365" s="2">
        <f t="shared" si="27"/>
        <v>2.7695835205632235E-4</v>
      </c>
      <c r="AB365" s="3">
        <f t="shared" si="28"/>
        <v>0</v>
      </c>
    </row>
  </sheetData>
  <mergeCells count="6">
    <mergeCell ref="Y3:AB3"/>
    <mergeCell ref="B5:C5"/>
    <mergeCell ref="E2:H2"/>
    <mergeCell ref="J2:N2"/>
    <mergeCell ref="P2:Q3"/>
    <mergeCell ref="T2:U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5"/>
  <sheetViews>
    <sheetView workbookViewId="0">
      <selection activeCell="N6" sqref="N6"/>
    </sheetView>
  </sheetViews>
  <sheetFormatPr defaultRowHeight="13.2" x14ac:dyDescent="0.25"/>
  <cols>
    <col min="3" max="3" width="10.88671875" customWidth="1"/>
    <col min="5" max="5" width="9.109375" customWidth="1"/>
    <col min="6" max="6" width="9.109375" style="6" customWidth="1"/>
    <col min="7" max="7" width="10" bestFit="1" customWidth="1"/>
    <col min="8" max="8" width="8.109375" customWidth="1"/>
    <col min="9" max="9" width="19.33203125" customWidth="1"/>
    <col min="10" max="10" width="6.33203125" customWidth="1"/>
    <col min="20" max="20" width="3.6640625" customWidth="1"/>
    <col min="23" max="25" width="3.6640625" customWidth="1"/>
  </cols>
  <sheetData>
    <row r="1" spans="1:29" x14ac:dyDescent="0.25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</row>
    <row r="2" spans="1:29" ht="15.6" x14ac:dyDescent="0.35">
      <c r="A2" s="32" t="s">
        <v>42</v>
      </c>
      <c r="B2" s="33"/>
      <c r="C2" s="33"/>
      <c r="D2" s="34"/>
      <c r="E2" s="70" t="s">
        <v>23</v>
      </c>
      <c r="F2" s="70"/>
      <c r="G2" s="70"/>
      <c r="H2" s="70"/>
      <c r="I2" s="70"/>
      <c r="J2" s="6"/>
      <c r="K2" s="73" t="s">
        <v>26</v>
      </c>
      <c r="L2" s="74"/>
      <c r="M2" s="74"/>
      <c r="N2" s="74"/>
      <c r="O2" s="75"/>
      <c r="Q2" s="76" t="s">
        <v>24</v>
      </c>
      <c r="R2" s="76"/>
      <c r="S2" s="18"/>
      <c r="T2" s="6"/>
      <c r="U2" s="78" t="s">
        <v>25</v>
      </c>
      <c r="V2" s="78"/>
    </row>
    <row r="3" spans="1:29" ht="16.2" x14ac:dyDescent="0.35">
      <c r="A3" s="35"/>
      <c r="B3" s="36"/>
      <c r="C3" s="36"/>
      <c r="D3" s="39"/>
      <c r="E3" s="14" t="s">
        <v>8</v>
      </c>
      <c r="F3" s="14" t="s">
        <v>41</v>
      </c>
      <c r="G3" s="14" t="s">
        <v>9</v>
      </c>
      <c r="H3" s="14" t="s">
        <v>12</v>
      </c>
      <c r="I3" s="14" t="s">
        <v>13</v>
      </c>
      <c r="J3" s="24" t="s">
        <v>29</v>
      </c>
      <c r="K3" s="25" t="s">
        <v>35</v>
      </c>
      <c r="L3" s="26" t="s">
        <v>36</v>
      </c>
      <c r="M3" s="26" t="s">
        <v>27</v>
      </c>
      <c r="N3" s="26" t="s">
        <v>28</v>
      </c>
      <c r="O3" s="25" t="s">
        <v>31</v>
      </c>
      <c r="Q3" s="77"/>
      <c r="R3" s="77"/>
      <c r="S3" s="18"/>
      <c r="T3" s="6"/>
      <c r="U3" s="79"/>
      <c r="V3" s="79"/>
      <c r="Z3" s="70" t="s">
        <v>30</v>
      </c>
      <c r="AA3" s="70"/>
      <c r="AB3" s="70"/>
      <c r="AC3" s="70"/>
    </row>
    <row r="4" spans="1:29" ht="28.2" x14ac:dyDescent="0.4">
      <c r="A4" s="37"/>
      <c r="B4" s="38"/>
      <c r="C4" s="38"/>
      <c r="D4" s="40"/>
      <c r="E4" s="14" t="s">
        <v>10</v>
      </c>
      <c r="F4" s="14" t="s">
        <v>40</v>
      </c>
      <c r="G4" s="14" t="s">
        <v>11</v>
      </c>
      <c r="H4" s="14" t="s">
        <v>14</v>
      </c>
      <c r="I4" s="14" t="s">
        <v>14</v>
      </c>
      <c r="J4" s="6"/>
      <c r="K4" s="27" t="s">
        <v>14</v>
      </c>
      <c r="L4" s="28" t="s">
        <v>14</v>
      </c>
      <c r="M4" s="29" t="s">
        <v>19</v>
      </c>
      <c r="N4" s="29" t="s">
        <v>19</v>
      </c>
      <c r="O4" s="29"/>
      <c r="Q4" s="7"/>
      <c r="R4" s="7" t="s">
        <v>14</v>
      </c>
      <c r="S4" s="31" t="s">
        <v>32</v>
      </c>
      <c r="T4" s="6"/>
      <c r="U4" s="7"/>
      <c r="V4" s="7" t="s">
        <v>14</v>
      </c>
      <c r="Z4" s="2" t="s">
        <v>4</v>
      </c>
      <c r="AA4" s="2"/>
      <c r="AB4" s="2" t="s">
        <v>6</v>
      </c>
      <c r="AC4" s="2" t="s">
        <v>7</v>
      </c>
    </row>
    <row r="5" spans="1:29" ht="17.399999999999999" x14ac:dyDescent="0.3">
      <c r="A5" s="6"/>
      <c r="B5" s="71" t="s">
        <v>21</v>
      </c>
      <c r="C5" s="72"/>
      <c r="D5" s="22"/>
      <c r="E5" s="14">
        <v>1000</v>
      </c>
      <c r="F5" s="14">
        <v>5</v>
      </c>
      <c r="G5" s="14">
        <f>2*PI()*F5/(0.002*0.5)*10^-5</f>
        <v>0.31415926535897937</v>
      </c>
      <c r="H5" s="14">
        <v>-10</v>
      </c>
      <c r="I5" s="14"/>
      <c r="J5" s="6"/>
      <c r="K5" s="30">
        <f>($S$6+H5)</f>
        <v>84.736220472440891</v>
      </c>
      <c r="L5" s="30">
        <f>IF(180+$W$5+I5&gt;180,180,180+$W$5+I5)</f>
        <v>180</v>
      </c>
      <c r="M5" s="30">
        <f t="shared" ref="M5:M68" si="0">$C$6*(SQRT((1+(1/$C$9))^2-($C$10/$C$9)^2)-COS(K5*PI()/180)-(1/$C$9)*SQRT(1-($C$9*SIN(K5*PI()/180)-$C$10)^2))</f>
        <v>48.206403200893078</v>
      </c>
      <c r="N5" s="30">
        <v>91.2</v>
      </c>
      <c r="O5" s="30">
        <f>1-(M5/N5)</f>
        <v>0.47142101753406718</v>
      </c>
      <c r="Q5" s="5" t="s">
        <v>15</v>
      </c>
      <c r="R5" s="19">
        <f>R20+(R21-R20)/(Q21-Q20)*(1-Q20)</f>
        <v>416.76377952755905</v>
      </c>
      <c r="S5" s="21">
        <f>-(360-R5)</f>
        <v>56.763779527559052</v>
      </c>
      <c r="T5" s="6"/>
      <c r="U5" s="8" t="s">
        <v>15</v>
      </c>
      <c r="V5" s="20">
        <f>V19+(V20-V19)/(U20-U19)*(1-U19)</f>
        <v>152.34251968503938</v>
      </c>
      <c r="Z5" s="2">
        <v>0</v>
      </c>
      <c r="AA5" s="2">
        <f>Z5*PI()/180</f>
        <v>0</v>
      </c>
      <c r="AB5" s="2">
        <f t="shared" ref="AB5:AB68" si="1">$C$6*(SQRT((1+(1/$C$9))^2-($C$10/$C$9)^2)-COS(AA5)-(1/$C$9)*SQRT(1-($C$9*SIN(AA5)-$C$10)^2))</f>
        <v>0</v>
      </c>
      <c r="AC5" s="3">
        <f t="shared" ref="AC5:AC68" si="2">$C$6*((1-COS(AA5))+(1/$C$9)*(1-SQRT(1-$C$9^2*SIN(AA5)^2)))</f>
        <v>0</v>
      </c>
    </row>
    <row r="6" spans="1:29" ht="17.399999999999999" x14ac:dyDescent="0.3">
      <c r="A6" s="6"/>
      <c r="B6" s="11" t="s">
        <v>0</v>
      </c>
      <c r="C6" s="12">
        <v>45.6</v>
      </c>
      <c r="D6" s="22"/>
      <c r="E6" s="14">
        <v>1250</v>
      </c>
      <c r="F6" s="14">
        <v>5</v>
      </c>
      <c r="G6" s="14">
        <f t="shared" ref="G6:G69" si="3">2*PI()*F6/(0.002*0.5)*10^-5</f>
        <v>0.31415926535897937</v>
      </c>
      <c r="H6" s="14">
        <v>-10</v>
      </c>
      <c r="I6" s="14"/>
      <c r="J6" s="6"/>
      <c r="K6" s="30">
        <f t="shared" ref="K6:K69" si="4">($S$6+H6)</f>
        <v>84.736220472440891</v>
      </c>
      <c r="L6" s="30">
        <f t="shared" ref="L6:L69" si="5">IF(180+$W$5+I6&gt;180,180,180+$W$5+I6)</f>
        <v>180</v>
      </c>
      <c r="M6" s="30">
        <f t="shared" si="0"/>
        <v>48.206403200893078</v>
      </c>
      <c r="N6" s="30">
        <v>91.2</v>
      </c>
      <c r="O6" s="30">
        <f t="shared" ref="O6:O69" si="6">1-(M6/N6)</f>
        <v>0.47142101753406718</v>
      </c>
      <c r="Q6" s="5" t="s">
        <v>16</v>
      </c>
      <c r="R6" s="19">
        <f>R79+(R80-R79)/(Q80-Q79)*(1-Q79)</f>
        <v>634.73622047244089</v>
      </c>
      <c r="S6" s="21">
        <f>-(540-R6)</f>
        <v>94.736220472440891</v>
      </c>
      <c r="T6" s="6"/>
      <c r="U6" s="8" t="s">
        <v>16</v>
      </c>
      <c r="V6" s="20">
        <f>V70+(V71-V70)/(U71-U70)*(1-U70)</f>
        <v>344.73622047244095</v>
      </c>
      <c r="Z6" s="2">
        <v>1</v>
      </c>
      <c r="AA6" s="2">
        <f t="shared" ref="AA6:AA69" si="7">Z6*PI()/180</f>
        <v>1.7453292519943295E-2</v>
      </c>
      <c r="AB6" s="2">
        <f t="shared" si="1"/>
        <v>8.985135418995328E-3</v>
      </c>
      <c r="AC6" s="3">
        <f t="shared" si="2"/>
        <v>8.9851354189925004E-3</v>
      </c>
    </row>
    <row r="7" spans="1:29" ht="17.399999999999999" x14ac:dyDescent="0.3">
      <c r="A7" s="6"/>
      <c r="B7" s="11" t="s">
        <v>1</v>
      </c>
      <c r="C7" s="12">
        <v>155.22999999999999</v>
      </c>
      <c r="D7" s="22"/>
      <c r="E7" s="14">
        <v>1500</v>
      </c>
      <c r="F7" s="14">
        <v>5</v>
      </c>
      <c r="G7" s="14">
        <f t="shared" si="3"/>
        <v>0.31415926535897937</v>
      </c>
      <c r="H7" s="14">
        <v>-10</v>
      </c>
      <c r="I7" s="14"/>
      <c r="J7" s="6"/>
      <c r="K7" s="30">
        <f t="shared" si="4"/>
        <v>84.736220472440891</v>
      </c>
      <c r="L7" s="30">
        <f t="shared" si="5"/>
        <v>180</v>
      </c>
      <c r="M7" s="30">
        <f t="shared" si="0"/>
        <v>48.206403200893078</v>
      </c>
      <c r="N7" s="30">
        <v>91.2</v>
      </c>
      <c r="O7" s="30">
        <f t="shared" si="6"/>
        <v>0.47142101753406718</v>
      </c>
      <c r="Q7" s="7"/>
      <c r="R7" s="7"/>
      <c r="S7" s="17"/>
      <c r="T7" s="6"/>
      <c r="U7" s="6"/>
      <c r="V7" s="6"/>
      <c r="Z7" s="2">
        <v>2</v>
      </c>
      <c r="AA7" s="2">
        <f t="shared" si="7"/>
        <v>3.4906585039886591E-2</v>
      </c>
      <c r="AB7" s="2">
        <f t="shared" si="1"/>
        <v>3.5936101418200653E-2</v>
      </c>
      <c r="AC7" s="3">
        <f t="shared" si="2"/>
        <v>3.593610141821061E-2</v>
      </c>
    </row>
    <row r="8" spans="1:29" ht="17.399999999999999" x14ac:dyDescent="0.3">
      <c r="A8" s="6"/>
      <c r="B8" s="11" t="s">
        <v>3</v>
      </c>
      <c r="C8" s="12"/>
      <c r="D8" s="23"/>
      <c r="E8" s="14">
        <v>1750</v>
      </c>
      <c r="F8" s="14">
        <v>1</v>
      </c>
      <c r="G8" s="14">
        <f t="shared" si="3"/>
        <v>6.2831853071795868E-2</v>
      </c>
      <c r="H8" s="14">
        <v>-10</v>
      </c>
      <c r="I8" s="14"/>
      <c r="J8" s="6"/>
      <c r="K8" s="30">
        <f t="shared" si="4"/>
        <v>84.736220472440891</v>
      </c>
      <c r="L8" s="30">
        <f t="shared" si="5"/>
        <v>180</v>
      </c>
      <c r="M8" s="30">
        <f t="shared" si="0"/>
        <v>48.206403200893078</v>
      </c>
      <c r="N8" s="30">
        <v>91.2</v>
      </c>
      <c r="O8" s="30">
        <f t="shared" si="6"/>
        <v>0.47142101753406718</v>
      </c>
      <c r="Q8" s="4" t="s">
        <v>17</v>
      </c>
      <c r="R8" s="4" t="s">
        <v>22</v>
      </c>
      <c r="S8" s="16"/>
      <c r="T8" s="6"/>
      <c r="U8" s="9" t="s">
        <v>17</v>
      </c>
      <c r="V8" s="9" t="s">
        <v>18</v>
      </c>
      <c r="Z8" s="2">
        <v>3</v>
      </c>
      <c r="AA8" s="2">
        <f t="shared" si="7"/>
        <v>5.2359877559829883E-2</v>
      </c>
      <c r="AB8" s="2">
        <f t="shared" si="1"/>
        <v>8.083957998115246E-2</v>
      </c>
      <c r="AC8" s="3">
        <f t="shared" si="2"/>
        <v>8.0839579981151863E-2</v>
      </c>
    </row>
    <row r="9" spans="1:29" ht="19.8" x14ac:dyDescent="0.4">
      <c r="A9" s="6"/>
      <c r="B9" s="11" t="s">
        <v>2</v>
      </c>
      <c r="C9" s="12">
        <f>C6/C7</f>
        <v>0.29375764993880049</v>
      </c>
      <c r="D9" s="1"/>
      <c r="E9" s="14">
        <v>2000</v>
      </c>
      <c r="F9" s="14">
        <v>1</v>
      </c>
      <c r="G9" s="14">
        <f t="shared" si="3"/>
        <v>6.2831853071795868E-2</v>
      </c>
      <c r="H9" s="14">
        <v>-10</v>
      </c>
      <c r="I9" s="14"/>
      <c r="J9" s="6"/>
      <c r="K9" s="30">
        <f t="shared" si="4"/>
        <v>84.736220472440891</v>
      </c>
      <c r="L9" s="30">
        <f t="shared" si="5"/>
        <v>180</v>
      </c>
      <c r="M9" s="30">
        <f t="shared" si="0"/>
        <v>48.206403200893078</v>
      </c>
      <c r="N9" s="30">
        <v>91.2</v>
      </c>
      <c r="O9" s="30">
        <f t="shared" si="6"/>
        <v>0.47142101753406718</v>
      </c>
      <c r="Q9" s="4" t="s">
        <v>19</v>
      </c>
      <c r="R9" s="4" t="s">
        <v>20</v>
      </c>
      <c r="S9" s="16"/>
      <c r="T9" s="6"/>
      <c r="U9" s="9" t="s">
        <v>19</v>
      </c>
      <c r="V9" s="9" t="s">
        <v>20</v>
      </c>
      <c r="Z9" s="2">
        <v>4</v>
      </c>
      <c r="AA9" s="2">
        <f t="shared" si="7"/>
        <v>6.9813170079773182E-2</v>
      </c>
      <c r="AB9" s="2">
        <f t="shared" si="1"/>
        <v>0.14367338360301574</v>
      </c>
      <c r="AC9" s="3">
        <f t="shared" si="2"/>
        <v>0.14367338360301882</v>
      </c>
    </row>
    <row r="10" spans="1:29" ht="17.399999999999999" x14ac:dyDescent="0.3">
      <c r="A10" s="6"/>
      <c r="B10" s="11" t="s">
        <v>5</v>
      </c>
      <c r="C10" s="13"/>
      <c r="D10" s="1"/>
      <c r="E10" s="14">
        <v>2250</v>
      </c>
      <c r="F10" s="14">
        <v>1</v>
      </c>
      <c r="G10" s="14">
        <f t="shared" si="3"/>
        <v>6.2831853071795868E-2</v>
      </c>
      <c r="H10" s="14">
        <v>-10</v>
      </c>
      <c r="I10" s="14"/>
      <c r="J10" s="6"/>
      <c r="K10" s="30">
        <f t="shared" si="4"/>
        <v>84.736220472440891</v>
      </c>
      <c r="L10" s="30">
        <f t="shared" si="5"/>
        <v>180</v>
      </c>
      <c r="M10" s="30">
        <f t="shared" si="0"/>
        <v>48.206403200893078</v>
      </c>
      <c r="N10" s="30">
        <v>91.2</v>
      </c>
      <c r="O10" s="30">
        <f t="shared" si="6"/>
        <v>0.47142101753406718</v>
      </c>
      <c r="Q10" s="42">
        <v>0</v>
      </c>
      <c r="R10" s="42">
        <v>397</v>
      </c>
      <c r="S10" s="16"/>
      <c r="T10" s="6"/>
      <c r="U10" s="45">
        <v>0</v>
      </c>
      <c r="V10" s="43">
        <v>129</v>
      </c>
      <c r="Z10" s="2">
        <v>5</v>
      </c>
      <c r="AA10" s="2">
        <f t="shared" si="7"/>
        <v>8.7266462599716474E-2</v>
      </c>
      <c r="AB10" s="2">
        <f t="shared" si="1"/>
        <v>0.22440646907519907</v>
      </c>
      <c r="AC10" s="3">
        <f t="shared" si="2"/>
        <v>0.22440646907519779</v>
      </c>
    </row>
    <row r="11" spans="1:29" ht="17.399999999999999" x14ac:dyDescent="0.3">
      <c r="A11" s="6"/>
      <c r="B11" s="1"/>
      <c r="C11" s="1"/>
      <c r="D11" s="1"/>
      <c r="E11" s="14">
        <v>2500</v>
      </c>
      <c r="F11" s="14">
        <v>1</v>
      </c>
      <c r="G11" s="14">
        <f t="shared" si="3"/>
        <v>6.2831853071795868E-2</v>
      </c>
      <c r="H11" s="14">
        <v>-10</v>
      </c>
      <c r="I11" s="14"/>
      <c r="J11" s="6"/>
      <c r="K11" s="30">
        <f t="shared" si="4"/>
        <v>84.736220472440891</v>
      </c>
      <c r="L11" s="30">
        <f t="shared" si="5"/>
        <v>180</v>
      </c>
      <c r="M11" s="30">
        <f t="shared" si="0"/>
        <v>48.206403200893078</v>
      </c>
      <c r="N11" s="30">
        <v>91.2</v>
      </c>
      <c r="O11" s="30">
        <f t="shared" si="6"/>
        <v>0.47142101753406718</v>
      </c>
      <c r="Q11" s="42">
        <v>0.1016</v>
      </c>
      <c r="R11" s="42">
        <v>398</v>
      </c>
      <c r="S11" s="16"/>
      <c r="T11" s="6"/>
      <c r="U11" s="46">
        <v>0.1016</v>
      </c>
      <c r="V11" s="44">
        <v>130</v>
      </c>
      <c r="Z11" s="2">
        <v>6</v>
      </c>
      <c r="AA11" s="2">
        <f t="shared" si="7"/>
        <v>0.10471975511965977</v>
      </c>
      <c r="AB11" s="2">
        <f t="shared" si="1"/>
        <v>0.32299895678403029</v>
      </c>
      <c r="AC11" s="3">
        <f t="shared" si="2"/>
        <v>0.322998956784049</v>
      </c>
    </row>
    <row r="12" spans="1:29" ht="17.399999999999999" x14ac:dyDescent="0.3">
      <c r="A12" s="6"/>
      <c r="B12" s="1"/>
      <c r="C12" s="1"/>
      <c r="D12" s="1"/>
      <c r="E12" s="14">
        <v>2750</v>
      </c>
      <c r="F12" s="14">
        <v>1</v>
      </c>
      <c r="G12" s="14">
        <f t="shared" si="3"/>
        <v>6.2831853071795868E-2</v>
      </c>
      <c r="H12" s="14">
        <v>-10</v>
      </c>
      <c r="I12" s="14"/>
      <c r="J12" s="6"/>
      <c r="K12" s="30">
        <f t="shared" si="4"/>
        <v>84.736220472440891</v>
      </c>
      <c r="L12" s="30">
        <f t="shared" si="5"/>
        <v>180</v>
      </c>
      <c r="M12" s="30">
        <f t="shared" si="0"/>
        <v>48.206403200893078</v>
      </c>
      <c r="N12" s="30">
        <v>91.2</v>
      </c>
      <c r="O12" s="30">
        <f t="shared" si="6"/>
        <v>0.47142101753406718</v>
      </c>
      <c r="Q12" s="42">
        <v>0.20319999999999999</v>
      </c>
      <c r="R12" s="42">
        <v>403</v>
      </c>
      <c r="S12" s="16"/>
      <c r="T12" s="6"/>
      <c r="U12" s="46">
        <v>0.20319999999999999</v>
      </c>
      <c r="V12" s="44">
        <v>136</v>
      </c>
      <c r="Z12" s="2">
        <v>7</v>
      </c>
      <c r="AA12" s="2">
        <f t="shared" si="7"/>
        <v>0.12217304763960307</v>
      </c>
      <c r="AB12" s="2">
        <f t="shared" si="1"/>
        <v>0.43940215552491041</v>
      </c>
      <c r="AC12" s="3">
        <f t="shared" si="2"/>
        <v>0.43940215552490675</v>
      </c>
    </row>
    <row r="13" spans="1:29" ht="17.399999999999999" x14ac:dyDescent="0.3">
      <c r="A13" s="6"/>
      <c r="B13" s="1"/>
      <c r="C13" s="1"/>
      <c r="D13" s="1"/>
      <c r="E13" s="14">
        <v>3000</v>
      </c>
      <c r="F13" s="14">
        <v>1</v>
      </c>
      <c r="G13" s="14">
        <f t="shared" si="3"/>
        <v>6.2831853071795868E-2</v>
      </c>
      <c r="H13" s="14">
        <v>-10</v>
      </c>
      <c r="I13" s="14"/>
      <c r="J13" s="6"/>
      <c r="K13" s="30">
        <f t="shared" si="4"/>
        <v>84.736220472440891</v>
      </c>
      <c r="L13" s="30">
        <f t="shared" si="5"/>
        <v>180</v>
      </c>
      <c r="M13" s="30">
        <f t="shared" si="0"/>
        <v>48.206403200893078</v>
      </c>
      <c r="N13" s="30">
        <v>91.2</v>
      </c>
      <c r="O13" s="30">
        <f t="shared" si="6"/>
        <v>0.47142101753406718</v>
      </c>
      <c r="Q13" s="42">
        <v>0.30480000000000002</v>
      </c>
      <c r="R13" s="42">
        <v>406</v>
      </c>
      <c r="S13" s="16"/>
      <c r="T13" s="6"/>
      <c r="U13" s="46">
        <v>0.30480000000000002</v>
      </c>
      <c r="V13" s="44">
        <v>140</v>
      </c>
      <c r="Z13" s="2">
        <v>8</v>
      </c>
      <c r="AA13" s="2">
        <f t="shared" si="7"/>
        <v>0.13962634015954636</v>
      </c>
      <c r="AB13" s="2">
        <f t="shared" si="1"/>
        <v>0.57355859283168265</v>
      </c>
      <c r="AC13" s="3">
        <f t="shared" si="2"/>
        <v>0.57355859283167343</v>
      </c>
    </row>
    <row r="14" spans="1:29" ht="17.399999999999999" x14ac:dyDescent="0.3">
      <c r="A14" s="6"/>
      <c r="B14" s="1"/>
      <c r="C14" s="1"/>
      <c r="D14" s="1"/>
      <c r="E14" s="14">
        <v>3250</v>
      </c>
      <c r="F14" s="14">
        <v>1</v>
      </c>
      <c r="G14" s="14">
        <f t="shared" si="3"/>
        <v>6.2831853071795868E-2</v>
      </c>
      <c r="H14" s="14">
        <v>-10</v>
      </c>
      <c r="I14" s="14"/>
      <c r="J14" s="6"/>
      <c r="K14" s="30">
        <f t="shared" si="4"/>
        <v>84.736220472440891</v>
      </c>
      <c r="L14" s="30">
        <f t="shared" si="5"/>
        <v>180</v>
      </c>
      <c r="M14" s="30">
        <f t="shared" si="0"/>
        <v>48.206403200893078</v>
      </c>
      <c r="N14" s="30">
        <v>91.2</v>
      </c>
      <c r="O14" s="30">
        <f t="shared" si="6"/>
        <v>0.47142101753406718</v>
      </c>
      <c r="Q14" s="42">
        <v>0.40639999999999998</v>
      </c>
      <c r="R14" s="42">
        <v>408.5</v>
      </c>
      <c r="S14" s="16"/>
      <c r="T14" s="6"/>
      <c r="U14" s="46">
        <v>0.40639999999999998</v>
      </c>
      <c r="V14" s="44">
        <v>142</v>
      </c>
      <c r="Z14" s="2">
        <v>9</v>
      </c>
      <c r="AA14" s="2">
        <f t="shared" si="7"/>
        <v>0.15707963267948966</v>
      </c>
      <c r="AB14" s="2">
        <f t="shared" si="1"/>
        <v>0.72540205082275511</v>
      </c>
      <c r="AC14" s="3">
        <f t="shared" si="2"/>
        <v>0.72540205082276465</v>
      </c>
    </row>
    <row r="15" spans="1:29" ht="17.399999999999999" x14ac:dyDescent="0.3">
      <c r="A15" s="6"/>
      <c r="B15" s="1"/>
      <c r="C15" s="1"/>
      <c r="D15" s="1"/>
      <c r="E15" s="14">
        <v>3500</v>
      </c>
      <c r="F15" s="14">
        <v>1</v>
      </c>
      <c r="G15" s="14">
        <f t="shared" si="3"/>
        <v>6.2831853071795868E-2</v>
      </c>
      <c r="H15" s="14">
        <v>-10</v>
      </c>
      <c r="I15" s="14"/>
      <c r="J15" s="6"/>
      <c r="K15" s="30">
        <f t="shared" si="4"/>
        <v>84.736220472440891</v>
      </c>
      <c r="L15" s="30">
        <f t="shared" si="5"/>
        <v>180</v>
      </c>
      <c r="M15" s="30">
        <f t="shared" si="0"/>
        <v>48.206403200893078</v>
      </c>
      <c r="N15" s="30">
        <v>91.2</v>
      </c>
      <c r="O15" s="30">
        <f t="shared" si="6"/>
        <v>0.47142101753406718</v>
      </c>
      <c r="Q15" s="42">
        <v>0.50800000000000001</v>
      </c>
      <c r="R15" s="42">
        <v>410</v>
      </c>
      <c r="S15" s="16"/>
      <c r="T15" s="6"/>
      <c r="U15" s="46">
        <v>0.50800000000000001</v>
      </c>
      <c r="V15" s="44">
        <v>144.5</v>
      </c>
      <c r="Z15" s="2">
        <v>10</v>
      </c>
      <c r="AA15" s="2">
        <f t="shared" si="7"/>
        <v>0.17453292519943295</v>
      </c>
      <c r="AB15" s="2">
        <f t="shared" si="1"/>
        <v>0.89485760756428157</v>
      </c>
      <c r="AC15" s="3">
        <f t="shared" si="2"/>
        <v>0.89485760756428068</v>
      </c>
    </row>
    <row r="16" spans="1:29" ht="17.399999999999999" x14ac:dyDescent="0.3">
      <c r="A16" s="6"/>
      <c r="B16" s="1"/>
      <c r="C16" s="1"/>
      <c r="D16" s="1"/>
      <c r="E16" s="14">
        <v>1850</v>
      </c>
      <c r="F16" s="14">
        <v>1.5</v>
      </c>
      <c r="G16" s="14">
        <f t="shared" si="3"/>
        <v>9.4247779607693802E-2</v>
      </c>
      <c r="H16" s="14">
        <v>-40</v>
      </c>
      <c r="I16" s="14"/>
      <c r="J16" s="6"/>
      <c r="K16" s="30">
        <f t="shared" si="4"/>
        <v>54.736220472440891</v>
      </c>
      <c r="L16" s="30">
        <f t="shared" si="5"/>
        <v>180</v>
      </c>
      <c r="M16" s="30">
        <f t="shared" si="0"/>
        <v>23.804544654704124</v>
      </c>
      <c r="N16" s="30">
        <v>91.2</v>
      </c>
      <c r="O16" s="30">
        <f t="shared" si="6"/>
        <v>0.73898525597912146</v>
      </c>
      <c r="Q16" s="42">
        <v>0.55879999999999996</v>
      </c>
      <c r="R16" s="42">
        <v>411</v>
      </c>
      <c r="S16" s="16"/>
      <c r="T16" s="6"/>
      <c r="U16" s="46">
        <v>0.60960000000000003</v>
      </c>
      <c r="V16" s="44">
        <v>146</v>
      </c>
      <c r="Z16" s="2">
        <v>11</v>
      </c>
      <c r="AA16" s="2">
        <f t="shared" si="7"/>
        <v>0.19198621771937624</v>
      </c>
      <c r="AB16" s="2">
        <f t="shared" si="1"/>
        <v>1.0818416839500149</v>
      </c>
      <c r="AC16" s="3">
        <f t="shared" si="2"/>
        <v>1.0818416839500142</v>
      </c>
    </row>
    <row r="17" spans="1:29" ht="17.399999999999999" x14ac:dyDescent="0.3">
      <c r="A17" s="6"/>
      <c r="B17" s="1"/>
      <c r="C17" s="1"/>
      <c r="D17" s="1"/>
      <c r="E17" s="14">
        <v>2000</v>
      </c>
      <c r="F17" s="14">
        <v>12</v>
      </c>
      <c r="G17" s="14">
        <f t="shared" si="3"/>
        <v>0.75398223686155041</v>
      </c>
      <c r="H17" s="14">
        <v>-40</v>
      </c>
      <c r="I17" s="14"/>
      <c r="J17" s="6"/>
      <c r="K17" s="30">
        <f t="shared" si="4"/>
        <v>54.736220472440891</v>
      </c>
      <c r="L17" s="30">
        <f t="shared" si="5"/>
        <v>180</v>
      </c>
      <c r="M17" s="30">
        <f t="shared" si="0"/>
        <v>23.804544654704124</v>
      </c>
      <c r="N17" s="30">
        <v>91.2</v>
      </c>
      <c r="O17" s="30">
        <f t="shared" si="6"/>
        <v>0.73898525597912146</v>
      </c>
      <c r="Q17" s="42">
        <v>0.60960000000000003</v>
      </c>
      <c r="R17" s="42">
        <v>412</v>
      </c>
      <c r="S17" s="16"/>
      <c r="T17" s="6"/>
      <c r="U17" s="46">
        <v>0.71120000000000005</v>
      </c>
      <c r="V17" s="44">
        <v>147.5</v>
      </c>
      <c r="Z17" s="2">
        <v>12</v>
      </c>
      <c r="AA17" s="2">
        <f t="shared" si="7"/>
        <v>0.20943951023931953</v>
      </c>
      <c r="AB17" s="2">
        <f t="shared" si="1"/>
        <v>1.2862620960993121</v>
      </c>
      <c r="AC17" s="3">
        <f t="shared" si="2"/>
        <v>1.2862620960993199</v>
      </c>
    </row>
    <row r="18" spans="1:29" ht="17.399999999999999" x14ac:dyDescent="0.3">
      <c r="A18" s="6"/>
      <c r="B18" s="1"/>
      <c r="C18" s="1"/>
      <c r="D18" s="1"/>
      <c r="E18" s="14">
        <v>2250</v>
      </c>
      <c r="F18" s="14">
        <v>1.5</v>
      </c>
      <c r="G18" s="14">
        <f t="shared" si="3"/>
        <v>9.4247779607693802E-2</v>
      </c>
      <c r="H18" s="14">
        <v>-40</v>
      </c>
      <c r="I18" s="14"/>
      <c r="J18" s="6"/>
      <c r="K18" s="30">
        <f t="shared" si="4"/>
        <v>54.736220472440891</v>
      </c>
      <c r="L18" s="30">
        <f t="shared" si="5"/>
        <v>180</v>
      </c>
      <c r="M18" s="30">
        <f t="shared" si="0"/>
        <v>23.804544654704124</v>
      </c>
      <c r="N18" s="30">
        <v>91.2</v>
      </c>
      <c r="O18" s="30">
        <f t="shared" si="6"/>
        <v>0.73898525597912146</v>
      </c>
      <c r="Q18" s="42">
        <v>0.71120000000000005</v>
      </c>
      <c r="R18" s="42">
        <v>413.5</v>
      </c>
      <c r="S18" s="16"/>
      <c r="T18" s="6"/>
      <c r="U18" s="46">
        <v>0.81279999999999997</v>
      </c>
      <c r="V18" s="44">
        <v>150</v>
      </c>
      <c r="Z18" s="2">
        <v>13</v>
      </c>
      <c r="AA18" s="2">
        <f t="shared" si="7"/>
        <v>0.22689280275926285</v>
      </c>
      <c r="AB18" s="2">
        <f t="shared" si="1"/>
        <v>1.5080181132715891</v>
      </c>
      <c r="AC18" s="3">
        <f t="shared" si="2"/>
        <v>1.508018113271602</v>
      </c>
    </row>
    <row r="19" spans="1:29" ht="17.399999999999999" x14ac:dyDescent="0.3">
      <c r="A19" s="6"/>
      <c r="B19" s="6"/>
      <c r="C19" s="6"/>
      <c r="D19" s="6"/>
      <c r="E19" s="14">
        <v>0</v>
      </c>
      <c r="F19" s="14">
        <v>12.5</v>
      </c>
      <c r="G19" s="14">
        <f t="shared" si="3"/>
        <v>0.78539816339744839</v>
      </c>
      <c r="H19" s="14">
        <v>-30</v>
      </c>
      <c r="I19" s="14"/>
      <c r="J19" s="6"/>
      <c r="K19" s="30">
        <f t="shared" si="4"/>
        <v>64.736220472440891</v>
      </c>
      <c r="L19" s="30">
        <f t="shared" si="5"/>
        <v>180</v>
      </c>
      <c r="M19" s="30">
        <f t="shared" si="0"/>
        <v>31.71648048673212</v>
      </c>
      <c r="N19" s="30">
        <v>91.2</v>
      </c>
      <c r="O19" s="30">
        <f t="shared" si="6"/>
        <v>0.65223157361039341</v>
      </c>
      <c r="Q19" s="42">
        <v>0.81279999999999997</v>
      </c>
      <c r="R19" s="42">
        <v>414.5</v>
      </c>
      <c r="S19" s="16"/>
      <c r="T19" s="6"/>
      <c r="U19" s="46">
        <v>0.91439999999999999</v>
      </c>
      <c r="V19" s="44">
        <v>151.5</v>
      </c>
      <c r="Z19" s="2">
        <v>14</v>
      </c>
      <c r="AA19" s="2">
        <f t="shared" si="7"/>
        <v>0.24434609527920614</v>
      </c>
      <c r="AB19" s="2">
        <f t="shared" si="1"/>
        <v>1.7470005212967405</v>
      </c>
      <c r="AC19" s="3">
        <f t="shared" si="2"/>
        <v>1.7470005212967272</v>
      </c>
    </row>
    <row r="20" spans="1:29" ht="17.399999999999999" x14ac:dyDescent="0.3">
      <c r="A20" s="6"/>
      <c r="B20" s="6"/>
      <c r="C20" s="6"/>
      <c r="D20" s="6"/>
      <c r="E20" s="14">
        <v>800</v>
      </c>
      <c r="F20" s="14">
        <v>5.5</v>
      </c>
      <c r="G20" s="14">
        <f t="shared" si="3"/>
        <v>0.34557519189487723</v>
      </c>
      <c r="H20" s="14">
        <v>-30</v>
      </c>
      <c r="I20" s="14"/>
      <c r="J20" s="6"/>
      <c r="K20" s="30">
        <f t="shared" si="4"/>
        <v>64.736220472440891</v>
      </c>
      <c r="L20" s="30">
        <f t="shared" si="5"/>
        <v>180</v>
      </c>
      <c r="M20" s="30">
        <f t="shared" si="0"/>
        <v>31.71648048673212</v>
      </c>
      <c r="N20" s="30">
        <v>91.2</v>
      </c>
      <c r="O20" s="30">
        <f t="shared" si="6"/>
        <v>0.65223157361039341</v>
      </c>
      <c r="Q20" s="42">
        <v>0.91439999999999999</v>
      </c>
      <c r="R20" s="42">
        <v>415.5</v>
      </c>
      <c r="S20" s="16"/>
      <c r="T20" s="6"/>
      <c r="U20" s="46">
        <v>1.016</v>
      </c>
      <c r="V20" s="44">
        <v>152.5</v>
      </c>
      <c r="Z20" s="2">
        <v>15</v>
      </c>
      <c r="AA20" s="2">
        <f t="shared" si="7"/>
        <v>0.26179938779914941</v>
      </c>
      <c r="AB20" s="2">
        <f t="shared" si="1"/>
        <v>2.0030916915194372</v>
      </c>
      <c r="AC20" s="3">
        <f t="shared" si="2"/>
        <v>2.0030916915194421</v>
      </c>
    </row>
    <row r="21" spans="1:29" ht="17.399999999999999" x14ac:dyDescent="0.3">
      <c r="A21" s="6"/>
      <c r="B21" s="6"/>
      <c r="C21" s="6"/>
      <c r="D21" s="6"/>
      <c r="E21" s="14">
        <v>1250</v>
      </c>
      <c r="F21" s="14">
        <v>12.5</v>
      </c>
      <c r="G21" s="14">
        <f t="shared" si="3"/>
        <v>0.78539816339744839</v>
      </c>
      <c r="H21" s="14">
        <v>-30</v>
      </c>
      <c r="I21" s="14"/>
      <c r="J21" s="6"/>
      <c r="K21" s="30">
        <f t="shared" si="4"/>
        <v>64.736220472440891</v>
      </c>
      <c r="L21" s="30">
        <f t="shared" si="5"/>
        <v>180</v>
      </c>
      <c r="M21" s="30">
        <f t="shared" si="0"/>
        <v>31.71648048673212</v>
      </c>
      <c r="N21" s="30">
        <v>91.2</v>
      </c>
      <c r="O21" s="30">
        <f t="shared" si="6"/>
        <v>0.65223157361039341</v>
      </c>
      <c r="Q21" s="42">
        <v>1.016</v>
      </c>
      <c r="R21" s="42">
        <v>417</v>
      </c>
      <c r="S21" s="16"/>
      <c r="T21" s="6"/>
      <c r="U21" s="46">
        <v>1.524</v>
      </c>
      <c r="V21" s="44">
        <v>158</v>
      </c>
      <c r="Z21" s="2">
        <v>16</v>
      </c>
      <c r="AA21" s="2">
        <f t="shared" si="7"/>
        <v>0.27925268031909273</v>
      </c>
      <c r="AB21" s="2">
        <f t="shared" si="1"/>
        <v>2.2761656552549736</v>
      </c>
      <c r="AC21" s="3">
        <f t="shared" si="2"/>
        <v>2.2761656552549834</v>
      </c>
    </row>
    <row r="22" spans="1:29" ht="17.399999999999999" x14ac:dyDescent="0.3">
      <c r="A22" s="6"/>
      <c r="B22" s="6"/>
      <c r="C22" s="6"/>
      <c r="D22" s="6"/>
      <c r="E22" s="14">
        <v>1500</v>
      </c>
      <c r="F22" s="14">
        <v>19.5</v>
      </c>
      <c r="G22" s="14">
        <f t="shared" si="3"/>
        <v>1.2252211349000193</v>
      </c>
      <c r="H22" s="14">
        <v>-30</v>
      </c>
      <c r="I22" s="14"/>
      <c r="J22" s="6"/>
      <c r="K22" s="30">
        <f t="shared" si="4"/>
        <v>64.736220472440891</v>
      </c>
      <c r="L22" s="30">
        <f t="shared" si="5"/>
        <v>180</v>
      </c>
      <c r="M22" s="30">
        <f t="shared" si="0"/>
        <v>31.71648048673212</v>
      </c>
      <c r="N22" s="30">
        <v>91.2</v>
      </c>
      <c r="O22" s="30">
        <f t="shared" si="6"/>
        <v>0.65223157361039341</v>
      </c>
      <c r="Q22" s="42">
        <v>1.524</v>
      </c>
      <c r="R22" s="42">
        <v>422.5</v>
      </c>
      <c r="S22" s="16"/>
      <c r="T22" s="6"/>
      <c r="U22" s="46">
        <v>2.032</v>
      </c>
      <c r="V22" s="44">
        <v>162.5</v>
      </c>
      <c r="Z22" s="2">
        <v>17</v>
      </c>
      <c r="AA22" s="2">
        <f t="shared" si="7"/>
        <v>0.29670597283903605</v>
      </c>
      <c r="AB22" s="2">
        <f t="shared" si="1"/>
        <v>2.5660881837515612</v>
      </c>
      <c r="AC22" s="3">
        <f t="shared" si="2"/>
        <v>2.5660881837515603</v>
      </c>
    </row>
    <row r="23" spans="1:29" ht="17.399999999999999" x14ac:dyDescent="0.3">
      <c r="A23" s="6"/>
      <c r="B23" s="6"/>
      <c r="C23" s="6"/>
      <c r="D23" s="6"/>
      <c r="E23" s="14">
        <v>1750</v>
      </c>
      <c r="F23" s="14">
        <v>19</v>
      </c>
      <c r="G23" s="14">
        <f t="shared" si="3"/>
        <v>1.1938052083641215</v>
      </c>
      <c r="H23" s="14">
        <v>-30</v>
      </c>
      <c r="I23" s="14"/>
      <c r="J23" s="6"/>
      <c r="K23" s="30">
        <f t="shared" si="4"/>
        <v>64.736220472440891</v>
      </c>
      <c r="L23" s="30">
        <f t="shared" si="5"/>
        <v>180</v>
      </c>
      <c r="M23" s="30">
        <f t="shared" si="0"/>
        <v>31.71648048673212</v>
      </c>
      <c r="N23" s="30">
        <v>91.2</v>
      </c>
      <c r="O23" s="30">
        <f t="shared" si="6"/>
        <v>0.65223157361039341</v>
      </c>
      <c r="Q23" s="42">
        <v>2.032</v>
      </c>
      <c r="R23" s="42">
        <v>426.5</v>
      </c>
      <c r="S23" s="16"/>
      <c r="T23" s="6"/>
      <c r="U23" s="47">
        <v>2.54</v>
      </c>
      <c r="V23" s="44">
        <v>167</v>
      </c>
      <c r="Z23" s="2">
        <v>18</v>
      </c>
      <c r="AA23" s="2">
        <f t="shared" si="7"/>
        <v>0.31415926535897931</v>
      </c>
      <c r="AB23" s="2">
        <f t="shared" si="1"/>
        <v>2.8727168736546145</v>
      </c>
      <c r="AC23" s="3">
        <f t="shared" si="2"/>
        <v>2.8727168736546278</v>
      </c>
    </row>
    <row r="24" spans="1:29" ht="17.399999999999999" x14ac:dyDescent="0.3">
      <c r="A24" s="6"/>
      <c r="B24" s="6"/>
      <c r="C24" s="6"/>
      <c r="D24" s="6"/>
      <c r="E24" s="14">
        <v>2000</v>
      </c>
      <c r="F24" s="14">
        <v>19</v>
      </c>
      <c r="G24" s="14">
        <f t="shared" si="3"/>
        <v>1.1938052083641215</v>
      </c>
      <c r="H24" s="14">
        <v>-30</v>
      </c>
      <c r="I24" s="14"/>
      <c r="J24" s="6"/>
      <c r="K24" s="30">
        <f t="shared" si="4"/>
        <v>64.736220472440891</v>
      </c>
      <c r="L24" s="30">
        <f t="shared" si="5"/>
        <v>180</v>
      </c>
      <c r="M24" s="30">
        <f t="shared" si="0"/>
        <v>31.71648048673212</v>
      </c>
      <c r="N24" s="30">
        <v>91.2</v>
      </c>
      <c r="O24" s="30">
        <f t="shared" si="6"/>
        <v>0.65223157361039341</v>
      </c>
      <c r="Q24" s="42">
        <v>2.54</v>
      </c>
      <c r="R24" s="42">
        <v>431</v>
      </c>
      <c r="S24" s="16"/>
      <c r="T24" s="6"/>
      <c r="U24" s="46">
        <v>3.048</v>
      </c>
      <c r="V24" s="44">
        <v>171.5</v>
      </c>
      <c r="Z24" s="2">
        <v>19</v>
      </c>
      <c r="AA24" s="2">
        <f t="shared" si="7"/>
        <v>0.33161255787892258</v>
      </c>
      <c r="AB24" s="2">
        <f t="shared" si="1"/>
        <v>3.1959012379654332</v>
      </c>
      <c r="AC24" s="3">
        <f t="shared" si="2"/>
        <v>3.1959012379654421</v>
      </c>
    </row>
    <row r="25" spans="1:29" ht="17.399999999999999" x14ac:dyDescent="0.3">
      <c r="A25" s="6"/>
      <c r="B25" s="6"/>
      <c r="C25" s="6"/>
      <c r="D25" s="6"/>
      <c r="E25" s="14">
        <v>2250</v>
      </c>
      <c r="F25" s="14">
        <v>14</v>
      </c>
      <c r="G25" s="14">
        <f t="shared" si="3"/>
        <v>0.87964594300514209</v>
      </c>
      <c r="H25" s="14">
        <v>-30</v>
      </c>
      <c r="I25" s="14"/>
      <c r="J25" s="6"/>
      <c r="K25" s="30">
        <f t="shared" si="4"/>
        <v>64.736220472440891</v>
      </c>
      <c r="L25" s="30">
        <f t="shared" si="5"/>
        <v>180</v>
      </c>
      <c r="M25" s="30">
        <f t="shared" si="0"/>
        <v>31.71648048673212</v>
      </c>
      <c r="N25" s="30">
        <v>91.2</v>
      </c>
      <c r="O25" s="30">
        <f t="shared" si="6"/>
        <v>0.65223157361039341</v>
      </c>
      <c r="Q25" s="42">
        <v>3.048</v>
      </c>
      <c r="R25" s="42">
        <v>435</v>
      </c>
      <c r="S25" s="16"/>
      <c r="T25" s="6"/>
      <c r="U25" s="46">
        <v>3.556</v>
      </c>
      <c r="V25" s="44">
        <v>176</v>
      </c>
      <c r="Z25" s="2">
        <v>20</v>
      </c>
      <c r="AA25" s="2">
        <f t="shared" si="7"/>
        <v>0.3490658503988659</v>
      </c>
      <c r="AB25" s="2">
        <f t="shared" si="1"/>
        <v>3.5354828024850486</v>
      </c>
      <c r="AC25" s="3">
        <f t="shared" si="2"/>
        <v>3.5354828024850438</v>
      </c>
    </row>
    <row r="26" spans="1:29" ht="17.399999999999999" x14ac:dyDescent="0.3">
      <c r="A26" s="6"/>
      <c r="B26" s="6"/>
      <c r="C26" s="6"/>
      <c r="D26" s="6"/>
      <c r="E26" s="14">
        <v>2500</v>
      </c>
      <c r="F26" s="14">
        <v>11</v>
      </c>
      <c r="G26" s="14">
        <f t="shared" si="3"/>
        <v>0.69115038378975446</v>
      </c>
      <c r="H26" s="14">
        <v>-30</v>
      </c>
      <c r="I26" s="14"/>
      <c r="J26" s="6"/>
      <c r="K26" s="30">
        <f t="shared" si="4"/>
        <v>64.736220472440891</v>
      </c>
      <c r="L26" s="30">
        <f t="shared" si="5"/>
        <v>180</v>
      </c>
      <c r="M26" s="30">
        <f t="shared" si="0"/>
        <v>31.71648048673212</v>
      </c>
      <c r="N26" s="30">
        <v>91.2</v>
      </c>
      <c r="O26" s="30">
        <f t="shared" si="6"/>
        <v>0.65223157361039341</v>
      </c>
      <c r="Q26" s="42">
        <v>3.556</v>
      </c>
      <c r="R26" s="42">
        <v>438.5</v>
      </c>
      <c r="S26" s="16"/>
      <c r="T26" s="6"/>
      <c r="U26" s="46">
        <v>4.0640000000000001</v>
      </c>
      <c r="V26" s="44">
        <v>180.5</v>
      </c>
      <c r="Z26" s="2">
        <v>21</v>
      </c>
      <c r="AA26" s="2">
        <f t="shared" si="7"/>
        <v>0.36651914291880922</v>
      </c>
      <c r="AB26" s="2">
        <f t="shared" si="1"/>
        <v>3.8912952077322367</v>
      </c>
      <c r="AC26" s="3">
        <f t="shared" si="2"/>
        <v>3.8912952077322323</v>
      </c>
    </row>
    <row r="27" spans="1:29" ht="17.399999999999999" x14ac:dyDescent="0.3">
      <c r="A27" s="6"/>
      <c r="B27" s="6"/>
      <c r="C27" s="6"/>
      <c r="D27" s="6"/>
      <c r="E27" s="14">
        <v>2750</v>
      </c>
      <c r="F27" s="14">
        <v>11</v>
      </c>
      <c r="G27" s="14">
        <f t="shared" si="3"/>
        <v>0.69115038378975446</v>
      </c>
      <c r="H27" s="14">
        <v>-30</v>
      </c>
      <c r="I27" s="14"/>
      <c r="J27" s="6"/>
      <c r="K27" s="30">
        <f t="shared" si="4"/>
        <v>64.736220472440891</v>
      </c>
      <c r="L27" s="30">
        <f t="shared" si="5"/>
        <v>180</v>
      </c>
      <c r="M27" s="30">
        <f t="shared" si="0"/>
        <v>31.71648048673212</v>
      </c>
      <c r="N27" s="30">
        <v>91.2</v>
      </c>
      <c r="O27" s="30">
        <f t="shared" si="6"/>
        <v>0.65223157361039341</v>
      </c>
      <c r="Q27" s="42">
        <v>4.0640000000000001</v>
      </c>
      <c r="R27" s="42">
        <v>442.5</v>
      </c>
      <c r="S27" s="16"/>
      <c r="T27" s="6"/>
      <c r="U27" s="46">
        <v>4.5720000000000001</v>
      </c>
      <c r="V27" s="44">
        <v>185.5</v>
      </c>
      <c r="Z27" s="2">
        <v>22</v>
      </c>
      <c r="AA27" s="2">
        <f t="shared" si="7"/>
        <v>0.38397243543875248</v>
      </c>
      <c r="AB27" s="2">
        <f t="shared" si="1"/>
        <v>4.26316431632213</v>
      </c>
      <c r="AC27" s="3">
        <f t="shared" si="2"/>
        <v>4.2631643163221247</v>
      </c>
    </row>
    <row r="28" spans="1:29" ht="17.399999999999999" x14ac:dyDescent="0.3">
      <c r="A28" s="6"/>
      <c r="B28" s="6"/>
      <c r="C28" s="6"/>
      <c r="D28" s="6"/>
      <c r="E28" s="14">
        <v>3000</v>
      </c>
      <c r="F28" s="14">
        <v>14</v>
      </c>
      <c r="G28" s="14">
        <f t="shared" si="3"/>
        <v>0.87964594300514209</v>
      </c>
      <c r="H28" s="14">
        <v>-30</v>
      </c>
      <c r="I28" s="14"/>
      <c r="J28" s="6"/>
      <c r="K28" s="30">
        <f t="shared" si="4"/>
        <v>64.736220472440891</v>
      </c>
      <c r="L28" s="30">
        <f t="shared" si="5"/>
        <v>180</v>
      </c>
      <c r="M28" s="30">
        <f t="shared" si="0"/>
        <v>31.71648048673212</v>
      </c>
      <c r="N28" s="30">
        <v>91.2</v>
      </c>
      <c r="O28" s="30">
        <f t="shared" si="6"/>
        <v>0.65223157361039341</v>
      </c>
      <c r="Q28" s="42">
        <v>4.5720000000000001</v>
      </c>
      <c r="R28" s="42">
        <v>446.5</v>
      </c>
      <c r="S28" s="16"/>
      <c r="T28" s="6"/>
      <c r="U28" s="47">
        <v>5.08</v>
      </c>
      <c r="V28" s="44">
        <v>190.5</v>
      </c>
      <c r="Z28" s="2">
        <v>23</v>
      </c>
      <c r="AA28" s="2">
        <f t="shared" si="7"/>
        <v>0.40142572795869574</v>
      </c>
      <c r="AB28" s="2">
        <f t="shared" si="1"/>
        <v>4.6509083257885422</v>
      </c>
      <c r="AC28" s="3">
        <f t="shared" si="2"/>
        <v>4.650908325788552</v>
      </c>
    </row>
    <row r="29" spans="1:29" ht="17.399999999999999" x14ac:dyDescent="0.3">
      <c r="A29" s="6"/>
      <c r="B29" s="6"/>
      <c r="C29" s="6"/>
      <c r="D29" s="6"/>
      <c r="E29" s="14">
        <v>3250</v>
      </c>
      <c r="F29" s="14">
        <v>15</v>
      </c>
      <c r="G29" s="14">
        <f t="shared" si="3"/>
        <v>0.94247779607693793</v>
      </c>
      <c r="H29" s="14">
        <v>-30</v>
      </c>
      <c r="I29" s="14"/>
      <c r="J29" s="6"/>
      <c r="K29" s="30">
        <f t="shared" si="4"/>
        <v>64.736220472440891</v>
      </c>
      <c r="L29" s="30">
        <f t="shared" si="5"/>
        <v>180</v>
      </c>
      <c r="M29" s="30">
        <f t="shared" si="0"/>
        <v>31.71648048673212</v>
      </c>
      <c r="N29" s="30">
        <v>91.2</v>
      </c>
      <c r="O29" s="30">
        <f t="shared" si="6"/>
        <v>0.65223157361039341</v>
      </c>
      <c r="Q29" s="42">
        <v>5.08</v>
      </c>
      <c r="R29" s="42">
        <v>450.5</v>
      </c>
      <c r="S29" s="16"/>
      <c r="T29" s="6"/>
      <c r="U29" s="46">
        <v>5.5880000000000001</v>
      </c>
      <c r="V29" s="44">
        <v>196</v>
      </c>
      <c r="Z29" s="2">
        <v>24</v>
      </c>
      <c r="AA29" s="2">
        <f t="shared" si="7"/>
        <v>0.41887902047863906</v>
      </c>
      <c r="AB29" s="2">
        <f t="shared" si="1"/>
        <v>5.0543378868307824</v>
      </c>
      <c r="AC29" s="3">
        <f t="shared" si="2"/>
        <v>5.0543378868307816</v>
      </c>
    </row>
    <row r="30" spans="1:29" ht="17.399999999999999" x14ac:dyDescent="0.3">
      <c r="A30" s="6"/>
      <c r="B30" s="6"/>
      <c r="C30" s="6"/>
      <c r="D30" s="6"/>
      <c r="E30" s="14">
        <v>3500</v>
      </c>
      <c r="F30" s="14">
        <v>12.5</v>
      </c>
      <c r="G30" s="14">
        <f t="shared" si="3"/>
        <v>0.78539816339744839</v>
      </c>
      <c r="H30" s="14">
        <v>-30</v>
      </c>
      <c r="I30" s="14"/>
      <c r="J30" s="6"/>
      <c r="K30" s="30">
        <f t="shared" si="4"/>
        <v>64.736220472440891</v>
      </c>
      <c r="L30" s="30">
        <f t="shared" si="5"/>
        <v>180</v>
      </c>
      <c r="M30" s="30">
        <f t="shared" si="0"/>
        <v>31.71648048673212</v>
      </c>
      <c r="N30" s="30">
        <v>91.2</v>
      </c>
      <c r="O30" s="30">
        <f t="shared" si="6"/>
        <v>0.65223157361039341</v>
      </c>
      <c r="Q30" s="42">
        <v>5.5880000000000001</v>
      </c>
      <c r="R30" s="42">
        <v>454.5</v>
      </c>
      <c r="S30" s="16"/>
      <c r="T30" s="6"/>
      <c r="U30" s="46">
        <v>6.0960000000000001</v>
      </c>
      <c r="V30" s="44">
        <v>202</v>
      </c>
      <c r="Z30" s="2">
        <v>25</v>
      </c>
      <c r="AA30" s="2">
        <f t="shared" si="7"/>
        <v>0.43633231299858238</v>
      </c>
      <c r="AB30" s="2">
        <f t="shared" si="1"/>
        <v>5.4732562269618414</v>
      </c>
      <c r="AC30" s="3">
        <f t="shared" si="2"/>
        <v>5.4732562269618485</v>
      </c>
    </row>
    <row r="31" spans="1:29" ht="17.399999999999999" x14ac:dyDescent="0.3">
      <c r="A31" s="6"/>
      <c r="B31" s="6"/>
      <c r="C31" s="6"/>
      <c r="D31" s="6"/>
      <c r="E31" s="14">
        <v>3750</v>
      </c>
      <c r="F31" s="14">
        <v>11</v>
      </c>
      <c r="G31" s="14">
        <f t="shared" si="3"/>
        <v>0.69115038378975446</v>
      </c>
      <c r="H31" s="14">
        <v>-30</v>
      </c>
      <c r="I31" s="14"/>
      <c r="J31" s="6"/>
      <c r="K31" s="30">
        <f t="shared" si="4"/>
        <v>64.736220472440891</v>
      </c>
      <c r="L31" s="30">
        <f t="shared" si="5"/>
        <v>180</v>
      </c>
      <c r="M31" s="30">
        <f t="shared" si="0"/>
        <v>31.71648048673212</v>
      </c>
      <c r="N31" s="30">
        <v>91.2</v>
      </c>
      <c r="O31" s="30">
        <f t="shared" si="6"/>
        <v>0.65223157361039341</v>
      </c>
      <c r="Q31" s="42">
        <v>6.0960000000000001</v>
      </c>
      <c r="R31" s="42">
        <v>459</v>
      </c>
      <c r="S31" s="16"/>
      <c r="T31" s="6"/>
      <c r="U31" s="46">
        <v>6.6040000000000001</v>
      </c>
      <c r="V31" s="44">
        <v>208.5</v>
      </c>
      <c r="Z31" s="2">
        <v>26</v>
      </c>
      <c r="AA31" s="2">
        <f t="shared" si="7"/>
        <v>0.4537856055185257</v>
      </c>
      <c r="AB31" s="2">
        <f t="shared" si="1"/>
        <v>5.9074592795317136</v>
      </c>
      <c r="AC31" s="3">
        <f t="shared" si="2"/>
        <v>5.9074592795317047</v>
      </c>
    </row>
    <row r="32" spans="1:29" ht="17.399999999999999" x14ac:dyDescent="0.3">
      <c r="A32" s="6"/>
      <c r="B32" s="6"/>
      <c r="C32" s="6"/>
      <c r="D32" s="6"/>
      <c r="E32" s="14">
        <v>4000</v>
      </c>
      <c r="F32" s="14">
        <v>9</v>
      </c>
      <c r="G32" s="14">
        <f t="shared" si="3"/>
        <v>0.56548667764616278</v>
      </c>
      <c r="H32" s="14">
        <v>-30</v>
      </c>
      <c r="I32" s="14"/>
      <c r="J32" s="6"/>
      <c r="K32" s="30">
        <f t="shared" si="4"/>
        <v>64.736220472440891</v>
      </c>
      <c r="L32" s="30">
        <f t="shared" si="5"/>
        <v>180</v>
      </c>
      <c r="M32" s="30">
        <f t="shared" si="0"/>
        <v>31.71648048673212</v>
      </c>
      <c r="N32" s="30">
        <v>91.2</v>
      </c>
      <c r="O32" s="30">
        <f t="shared" si="6"/>
        <v>0.65223157361039341</v>
      </c>
      <c r="Q32" s="42">
        <v>6.6040000000000001</v>
      </c>
      <c r="R32" s="42">
        <v>463.5</v>
      </c>
      <c r="S32" s="16"/>
      <c r="T32" s="6"/>
      <c r="U32" s="46">
        <v>6.7055999999999996</v>
      </c>
      <c r="V32" s="44">
        <v>210</v>
      </c>
      <c r="Z32" s="2">
        <v>27</v>
      </c>
      <c r="AA32" s="2">
        <f t="shared" si="7"/>
        <v>0.47123889803846897</v>
      </c>
      <c r="AB32" s="2">
        <f t="shared" si="1"/>
        <v>6.3567358180943137</v>
      </c>
      <c r="AC32" s="3">
        <f t="shared" si="2"/>
        <v>6.3567358180943083</v>
      </c>
    </row>
    <row r="33" spans="1:29" ht="17.399999999999999" x14ac:dyDescent="0.3">
      <c r="A33" s="6"/>
      <c r="B33" s="6"/>
      <c r="C33" s="6"/>
      <c r="D33" s="6"/>
      <c r="E33" s="14">
        <v>4250</v>
      </c>
      <c r="F33" s="14">
        <v>9</v>
      </c>
      <c r="G33" s="14">
        <f t="shared" si="3"/>
        <v>0.56548667764616278</v>
      </c>
      <c r="H33" s="14">
        <v>-30</v>
      </c>
      <c r="I33" s="14"/>
      <c r="J33" s="6"/>
      <c r="K33" s="30">
        <f t="shared" si="4"/>
        <v>64.736220472440891</v>
      </c>
      <c r="L33" s="30">
        <f t="shared" si="5"/>
        <v>180</v>
      </c>
      <c r="M33" s="30">
        <f t="shared" si="0"/>
        <v>31.71648048673212</v>
      </c>
      <c r="N33" s="30">
        <v>91.2</v>
      </c>
      <c r="O33" s="30">
        <f t="shared" si="6"/>
        <v>0.65223157361039341</v>
      </c>
      <c r="Q33" s="42">
        <v>7.1120000000000001</v>
      </c>
      <c r="R33" s="42">
        <v>468.5</v>
      </c>
      <c r="S33" s="16"/>
      <c r="T33" s="6"/>
      <c r="U33" s="46">
        <v>6.8071999999999999</v>
      </c>
      <c r="V33" s="44">
        <v>211.5</v>
      </c>
      <c r="Z33" s="2">
        <v>28</v>
      </c>
      <c r="AA33" s="2">
        <f t="shared" si="7"/>
        <v>0.48869219055841229</v>
      </c>
      <c r="AB33" s="2">
        <f t="shared" si="1"/>
        <v>6.8208675960840113</v>
      </c>
      <c r="AC33" s="3">
        <f t="shared" si="2"/>
        <v>6.8208675960840095</v>
      </c>
    </row>
    <row r="34" spans="1:29" ht="17.399999999999999" x14ac:dyDescent="0.3">
      <c r="A34" s="6"/>
      <c r="B34" s="6"/>
      <c r="C34" s="6"/>
      <c r="D34" s="6"/>
      <c r="E34" s="14">
        <v>4500</v>
      </c>
      <c r="F34" s="14">
        <v>6</v>
      </c>
      <c r="G34" s="14">
        <f t="shared" si="3"/>
        <v>0.37699111843077521</v>
      </c>
      <c r="H34" s="14">
        <v>-30</v>
      </c>
      <c r="I34" s="14"/>
      <c r="J34" s="6"/>
      <c r="K34" s="30">
        <f t="shared" si="4"/>
        <v>64.736220472440891</v>
      </c>
      <c r="L34" s="30">
        <f t="shared" si="5"/>
        <v>180</v>
      </c>
      <c r="M34" s="30">
        <f t="shared" si="0"/>
        <v>31.71648048673212</v>
      </c>
      <c r="N34" s="30">
        <v>91.2</v>
      </c>
      <c r="O34" s="30">
        <f t="shared" si="6"/>
        <v>0.65223157361039341</v>
      </c>
      <c r="Q34" s="42">
        <v>7.62</v>
      </c>
      <c r="R34" s="42">
        <v>474</v>
      </c>
      <c r="S34" s="16"/>
      <c r="T34" s="6"/>
      <c r="U34" s="46">
        <v>6.9088000000000003</v>
      </c>
      <c r="V34" s="44">
        <v>213.5</v>
      </c>
      <c r="Z34" s="2">
        <v>29</v>
      </c>
      <c r="AA34" s="2">
        <f t="shared" si="7"/>
        <v>0.50614548307835561</v>
      </c>
      <c r="AB34" s="2">
        <f t="shared" si="1"/>
        <v>7.2996294917608022</v>
      </c>
      <c r="AC34" s="3">
        <f t="shared" si="2"/>
        <v>7.2996294917608111</v>
      </c>
    </row>
    <row r="35" spans="1:29" ht="17.399999999999999" x14ac:dyDescent="0.3">
      <c r="A35" s="6"/>
      <c r="B35" s="6"/>
      <c r="C35" s="6"/>
      <c r="D35" s="6"/>
      <c r="E35" s="14">
        <v>1100</v>
      </c>
      <c r="F35" s="14">
        <v>34</v>
      </c>
      <c r="G35" s="14">
        <f t="shared" si="3"/>
        <v>2.1362830044410597</v>
      </c>
      <c r="H35" s="14">
        <v>-10</v>
      </c>
      <c r="I35" s="14"/>
      <c r="J35" s="6"/>
      <c r="K35" s="30">
        <f t="shared" si="4"/>
        <v>84.736220472440891</v>
      </c>
      <c r="L35" s="30">
        <f t="shared" si="5"/>
        <v>180</v>
      </c>
      <c r="M35" s="30">
        <f t="shared" si="0"/>
        <v>48.206403200893078</v>
      </c>
      <c r="N35" s="30">
        <v>91.2</v>
      </c>
      <c r="O35" s="30">
        <f t="shared" si="6"/>
        <v>0.47142101753406718</v>
      </c>
      <c r="Q35" s="42">
        <v>8.1280000000000001</v>
      </c>
      <c r="R35" s="42">
        <v>479.5</v>
      </c>
      <c r="S35" s="16"/>
      <c r="T35" s="6"/>
      <c r="U35" s="46">
        <v>7.0103999999999997</v>
      </c>
      <c r="V35" s="44">
        <v>215</v>
      </c>
      <c r="Z35" s="2">
        <v>30</v>
      </c>
      <c r="AA35" s="2">
        <f t="shared" si="7"/>
        <v>0.52359877559829882</v>
      </c>
      <c r="AB35" s="2">
        <f t="shared" si="1"/>
        <v>7.7927896583797995</v>
      </c>
      <c r="AC35" s="3">
        <f t="shared" si="2"/>
        <v>7.7927896583798013</v>
      </c>
    </row>
    <row r="36" spans="1:29" ht="17.399999999999999" x14ac:dyDescent="0.3">
      <c r="A36" s="6"/>
      <c r="B36" s="6"/>
      <c r="C36" s="6"/>
      <c r="D36" s="6"/>
      <c r="E36" s="14">
        <v>1250</v>
      </c>
      <c r="F36" s="14">
        <v>39</v>
      </c>
      <c r="G36" s="14">
        <f t="shared" si="3"/>
        <v>2.4504422698000385</v>
      </c>
      <c r="H36" s="14">
        <v>-10</v>
      </c>
      <c r="I36" s="14"/>
      <c r="J36" s="6"/>
      <c r="K36" s="30">
        <f t="shared" si="4"/>
        <v>84.736220472440891</v>
      </c>
      <c r="L36" s="30">
        <f t="shared" si="5"/>
        <v>180</v>
      </c>
      <c r="M36" s="30">
        <f t="shared" si="0"/>
        <v>48.206403200893078</v>
      </c>
      <c r="N36" s="30">
        <v>91.2</v>
      </c>
      <c r="O36" s="30">
        <f t="shared" si="6"/>
        <v>0.47142101753406718</v>
      </c>
      <c r="Q36" s="42">
        <v>8.6359999999999992</v>
      </c>
      <c r="R36" s="42">
        <v>486</v>
      </c>
      <c r="S36" s="16"/>
      <c r="T36" s="6"/>
      <c r="U36" s="46">
        <v>7.1120000000000001</v>
      </c>
      <c r="V36" s="44">
        <v>217</v>
      </c>
      <c r="Z36" s="2">
        <v>31</v>
      </c>
      <c r="AA36" s="2">
        <f t="shared" si="7"/>
        <v>0.54105206811824214</v>
      </c>
      <c r="AB36" s="2">
        <f t="shared" si="1"/>
        <v>8.3001096795340548</v>
      </c>
      <c r="AC36" s="3">
        <f t="shared" si="2"/>
        <v>8.3001096795340725</v>
      </c>
    </row>
    <row r="37" spans="1:29" ht="17.399999999999999" x14ac:dyDescent="0.3">
      <c r="A37" s="6"/>
      <c r="B37" s="6"/>
      <c r="C37" s="6"/>
      <c r="D37" s="6"/>
      <c r="E37" s="14">
        <v>1500</v>
      </c>
      <c r="F37" s="14">
        <v>48</v>
      </c>
      <c r="G37" s="14">
        <f t="shared" si="3"/>
        <v>3.0159289474462017</v>
      </c>
      <c r="H37" s="14">
        <v>-10</v>
      </c>
      <c r="I37" s="14"/>
      <c r="J37" s="6"/>
      <c r="K37" s="30">
        <f t="shared" si="4"/>
        <v>84.736220472440891</v>
      </c>
      <c r="L37" s="30">
        <f t="shared" si="5"/>
        <v>180</v>
      </c>
      <c r="M37" s="30">
        <f t="shared" si="0"/>
        <v>48.206403200893078</v>
      </c>
      <c r="N37" s="30">
        <v>91.2</v>
      </c>
      <c r="O37" s="30">
        <f t="shared" si="6"/>
        <v>0.47142101753406718</v>
      </c>
      <c r="Q37" s="42">
        <v>8.7376000000000005</v>
      </c>
      <c r="R37" s="42">
        <v>487.5</v>
      </c>
      <c r="S37" s="16"/>
      <c r="T37" s="6"/>
      <c r="U37" s="46">
        <v>7.2135999999999996</v>
      </c>
      <c r="V37" s="44">
        <v>218.5</v>
      </c>
      <c r="Z37" s="2">
        <v>32</v>
      </c>
      <c r="AA37" s="2">
        <f t="shared" si="7"/>
        <v>0.55850536063818546</v>
      </c>
      <c r="AB37" s="2">
        <f t="shared" si="1"/>
        <v>8.8213447296147649</v>
      </c>
      <c r="AC37" s="3">
        <f t="shared" si="2"/>
        <v>8.8213447296147542</v>
      </c>
    </row>
    <row r="38" spans="1:29" ht="17.399999999999999" x14ac:dyDescent="0.3">
      <c r="A38" s="6"/>
      <c r="B38" s="6"/>
      <c r="C38" s="6"/>
      <c r="D38" s="6"/>
      <c r="E38" s="14">
        <v>1750</v>
      </c>
      <c r="F38" s="14">
        <v>49</v>
      </c>
      <c r="G38" s="14">
        <f t="shared" si="3"/>
        <v>3.0787608005179972</v>
      </c>
      <c r="H38" s="14">
        <v>-10</v>
      </c>
      <c r="I38" s="14"/>
      <c r="J38" s="6"/>
      <c r="K38" s="30">
        <f t="shared" si="4"/>
        <v>84.736220472440891</v>
      </c>
      <c r="L38" s="30">
        <f t="shared" si="5"/>
        <v>180</v>
      </c>
      <c r="M38" s="30">
        <f t="shared" si="0"/>
        <v>48.206403200893078</v>
      </c>
      <c r="N38" s="30">
        <v>91.2</v>
      </c>
      <c r="O38" s="30">
        <f t="shared" si="6"/>
        <v>0.47142101753406718</v>
      </c>
      <c r="Q38" s="42">
        <v>8.8391999999999999</v>
      </c>
      <c r="R38" s="42">
        <v>489</v>
      </c>
      <c r="S38" s="16"/>
      <c r="T38" s="6"/>
      <c r="U38" s="46">
        <v>7.3151999999999999</v>
      </c>
      <c r="V38" s="44">
        <v>220.5</v>
      </c>
      <c r="Z38" s="2">
        <v>33</v>
      </c>
      <c r="AA38" s="2">
        <f t="shared" si="7"/>
        <v>0.57595865315812877</v>
      </c>
      <c r="AB38" s="2">
        <f t="shared" si="1"/>
        <v>9.3562437393252402</v>
      </c>
      <c r="AC38" s="3">
        <f t="shared" si="2"/>
        <v>9.3562437393252456</v>
      </c>
    </row>
    <row r="39" spans="1:29" ht="17.399999999999999" x14ac:dyDescent="0.3">
      <c r="A39" s="6"/>
      <c r="B39" s="6"/>
      <c r="C39" s="6"/>
      <c r="D39" s="6"/>
      <c r="E39" s="14">
        <v>2000</v>
      </c>
      <c r="F39" s="14">
        <v>39.5</v>
      </c>
      <c r="G39" s="14">
        <f t="shared" si="3"/>
        <v>2.4818581963359367</v>
      </c>
      <c r="H39" s="14">
        <v>-10</v>
      </c>
      <c r="I39" s="14"/>
      <c r="J39" s="6"/>
      <c r="K39" s="30">
        <f t="shared" si="4"/>
        <v>84.736220472440891</v>
      </c>
      <c r="L39" s="30">
        <f t="shared" si="5"/>
        <v>180</v>
      </c>
      <c r="M39" s="30">
        <f t="shared" si="0"/>
        <v>48.206403200893078</v>
      </c>
      <c r="N39" s="30">
        <v>91.2</v>
      </c>
      <c r="O39" s="30">
        <f t="shared" si="6"/>
        <v>0.47142101753406718</v>
      </c>
      <c r="Q39" s="42">
        <v>8.9407999999999994</v>
      </c>
      <c r="R39" s="42">
        <v>490</v>
      </c>
      <c r="S39" s="16"/>
      <c r="T39" s="6"/>
      <c r="U39" s="46">
        <v>7.4168000000000003</v>
      </c>
      <c r="V39" s="44">
        <v>222.5</v>
      </c>
      <c r="Z39" s="2">
        <v>34</v>
      </c>
      <c r="AA39" s="2">
        <f t="shared" si="7"/>
        <v>0.59341194567807209</v>
      </c>
      <c r="AB39" s="2">
        <f t="shared" si="1"/>
        <v>9.9045495661807053</v>
      </c>
      <c r="AC39" s="3">
        <f t="shared" si="2"/>
        <v>9.9045495661806964</v>
      </c>
    </row>
    <row r="40" spans="1:29" ht="17.399999999999999" x14ac:dyDescent="0.3">
      <c r="A40" s="6"/>
      <c r="B40" s="6"/>
      <c r="C40" s="6"/>
      <c r="D40" s="6"/>
      <c r="E40" s="14">
        <v>2250</v>
      </c>
      <c r="F40" s="14">
        <v>29</v>
      </c>
      <c r="G40" s="14">
        <f t="shared" si="3"/>
        <v>1.8221237390820804</v>
      </c>
      <c r="H40" s="14">
        <v>-10</v>
      </c>
      <c r="I40" s="14"/>
      <c r="J40" s="6"/>
      <c r="K40" s="30">
        <f t="shared" si="4"/>
        <v>84.736220472440891</v>
      </c>
      <c r="L40" s="30">
        <f t="shared" si="5"/>
        <v>180</v>
      </c>
      <c r="M40" s="30">
        <f t="shared" si="0"/>
        <v>48.206403200893078</v>
      </c>
      <c r="N40" s="30">
        <v>91.2</v>
      </c>
      <c r="O40" s="30">
        <f t="shared" si="6"/>
        <v>0.47142101753406718</v>
      </c>
      <c r="Q40" s="42">
        <v>9.0424000000000007</v>
      </c>
      <c r="R40" s="42">
        <v>491.5</v>
      </c>
      <c r="S40" s="16"/>
      <c r="T40" s="6"/>
      <c r="U40" s="46">
        <v>7.5183999999999997</v>
      </c>
      <c r="V40" s="44">
        <v>225</v>
      </c>
      <c r="Z40" s="2">
        <v>35</v>
      </c>
      <c r="AA40" s="2">
        <f t="shared" si="7"/>
        <v>0.6108652381980153</v>
      </c>
      <c r="AB40" s="2">
        <f t="shared" si="1"/>
        <v>10.465999169915708</v>
      </c>
      <c r="AC40" s="3">
        <f t="shared" si="2"/>
        <v>10.465999169915715</v>
      </c>
    </row>
    <row r="41" spans="1:29" ht="17.399999999999999" x14ac:dyDescent="0.3">
      <c r="A41" s="6"/>
      <c r="B41" s="6"/>
      <c r="C41" s="6"/>
      <c r="D41" s="6"/>
      <c r="E41" s="14">
        <v>2500</v>
      </c>
      <c r="F41" s="14">
        <v>18</v>
      </c>
      <c r="G41" s="14">
        <f t="shared" si="3"/>
        <v>1.1309733552923256</v>
      </c>
      <c r="H41" s="14">
        <v>-10</v>
      </c>
      <c r="I41" s="14"/>
      <c r="J41" s="6"/>
      <c r="K41" s="30">
        <f t="shared" si="4"/>
        <v>84.736220472440891</v>
      </c>
      <c r="L41" s="30">
        <f t="shared" si="5"/>
        <v>180</v>
      </c>
      <c r="M41" s="30">
        <f t="shared" si="0"/>
        <v>48.206403200893078</v>
      </c>
      <c r="N41" s="30">
        <v>91.2</v>
      </c>
      <c r="O41" s="30">
        <f t="shared" si="6"/>
        <v>0.47142101753406718</v>
      </c>
      <c r="Q41" s="42">
        <v>9.1440000000000001</v>
      </c>
      <c r="R41" s="42">
        <v>493.5</v>
      </c>
      <c r="S41" s="16"/>
      <c r="T41" s="6"/>
      <c r="U41" s="47" t="s">
        <v>39</v>
      </c>
      <c r="V41" s="44">
        <v>227.5</v>
      </c>
      <c r="Z41" s="2">
        <v>36</v>
      </c>
      <c r="AA41" s="2">
        <f t="shared" si="7"/>
        <v>0.62831853071795862</v>
      </c>
      <c r="AB41" s="2">
        <f t="shared" si="1"/>
        <v>11.040323792717134</v>
      </c>
      <c r="AC41" s="3">
        <f t="shared" si="2"/>
        <v>11.040323792717125</v>
      </c>
    </row>
    <row r="42" spans="1:29" ht="17.399999999999999" x14ac:dyDescent="0.3">
      <c r="A42" s="6"/>
      <c r="B42" s="6"/>
      <c r="C42" s="6"/>
      <c r="D42" s="6"/>
      <c r="E42" s="14">
        <v>2750</v>
      </c>
      <c r="F42" s="14">
        <v>23</v>
      </c>
      <c r="G42" s="14">
        <f t="shared" si="3"/>
        <v>1.4451326206513047</v>
      </c>
      <c r="H42" s="14">
        <v>-10</v>
      </c>
      <c r="I42" s="14"/>
      <c r="J42" s="6"/>
      <c r="K42" s="30">
        <f t="shared" si="4"/>
        <v>84.736220472440891</v>
      </c>
      <c r="L42" s="30">
        <f t="shared" si="5"/>
        <v>180</v>
      </c>
      <c r="M42" s="30">
        <f t="shared" si="0"/>
        <v>48.206403200893078</v>
      </c>
      <c r="N42" s="30">
        <v>91.2</v>
      </c>
      <c r="O42" s="30">
        <f t="shared" si="6"/>
        <v>0.47142101753406718</v>
      </c>
      <c r="Q42" s="42">
        <v>9.2455999999999996</v>
      </c>
      <c r="R42" s="42">
        <v>495</v>
      </c>
      <c r="S42" s="16"/>
      <c r="T42" s="6"/>
      <c r="U42" s="46">
        <v>7.7215999999999996</v>
      </c>
      <c r="V42" s="44">
        <v>231</v>
      </c>
      <c r="Z42" s="2">
        <v>37</v>
      </c>
      <c r="AA42" s="2">
        <f t="shared" si="7"/>
        <v>0.64577182323790194</v>
      </c>
      <c r="AB42" s="2">
        <f t="shared" si="1"/>
        <v>11.627249144189848</v>
      </c>
      <c r="AC42" s="3">
        <f t="shared" si="2"/>
        <v>11.627249144189845</v>
      </c>
    </row>
    <row r="43" spans="1:29" ht="17.399999999999999" x14ac:dyDescent="0.3">
      <c r="A43" s="6"/>
      <c r="B43" s="6"/>
      <c r="C43" s="6"/>
      <c r="D43" s="6"/>
      <c r="E43" s="14">
        <v>3000</v>
      </c>
      <c r="F43" s="14">
        <v>30</v>
      </c>
      <c r="G43" s="14">
        <f t="shared" si="3"/>
        <v>1.8849555921538759</v>
      </c>
      <c r="H43" s="14">
        <v>-10</v>
      </c>
      <c r="I43" s="14"/>
      <c r="J43" s="6"/>
      <c r="K43" s="30">
        <f t="shared" si="4"/>
        <v>84.736220472440891</v>
      </c>
      <c r="L43" s="30">
        <f t="shared" si="5"/>
        <v>180</v>
      </c>
      <c r="M43" s="30">
        <f t="shared" si="0"/>
        <v>48.206403200893078</v>
      </c>
      <c r="N43" s="30">
        <v>91.2</v>
      </c>
      <c r="O43" s="30">
        <f t="shared" si="6"/>
        <v>0.47142101753406718</v>
      </c>
      <c r="Q43" s="42">
        <v>9.3472000000000008</v>
      </c>
      <c r="R43" s="42">
        <v>497</v>
      </c>
      <c r="S43" s="16"/>
      <c r="T43" s="6"/>
      <c r="U43" s="46">
        <v>7.8231999999999999</v>
      </c>
      <c r="V43" s="44">
        <v>235</v>
      </c>
      <c r="Z43" s="2">
        <v>38</v>
      </c>
      <c r="AA43" s="2">
        <f t="shared" si="7"/>
        <v>0.66322511575784515</v>
      </c>
      <c r="AB43" s="2">
        <f t="shared" si="1"/>
        <v>12.226495590956127</v>
      </c>
      <c r="AC43" s="3">
        <f t="shared" si="2"/>
        <v>12.226495590956119</v>
      </c>
    </row>
    <row r="44" spans="1:29" ht="17.399999999999999" x14ac:dyDescent="0.3">
      <c r="A44" s="6"/>
      <c r="B44" s="6"/>
      <c r="C44" s="6"/>
      <c r="D44" s="6"/>
      <c r="E44" s="14">
        <v>3115</v>
      </c>
      <c r="F44" s="14">
        <v>42.5</v>
      </c>
      <c r="G44" s="14">
        <f t="shared" si="3"/>
        <v>2.6703537555513241</v>
      </c>
      <c r="H44" s="14">
        <v>-10</v>
      </c>
      <c r="I44" s="14"/>
      <c r="J44" s="6"/>
      <c r="K44" s="30">
        <f t="shared" si="4"/>
        <v>84.736220472440891</v>
      </c>
      <c r="L44" s="30">
        <f t="shared" si="5"/>
        <v>180</v>
      </c>
      <c r="M44" s="30">
        <f t="shared" si="0"/>
        <v>48.206403200893078</v>
      </c>
      <c r="N44" s="30">
        <v>91.2</v>
      </c>
      <c r="O44" s="30">
        <f t="shared" si="6"/>
        <v>0.47142101753406718</v>
      </c>
      <c r="Q44" s="42">
        <v>9.4488000000000003</v>
      </c>
      <c r="R44" s="42">
        <v>499</v>
      </c>
      <c r="S44" s="16"/>
      <c r="T44" s="6"/>
      <c r="U44" s="46">
        <v>7.9248000000000003</v>
      </c>
      <c r="V44" s="44">
        <v>240</v>
      </c>
      <c r="Z44" s="2">
        <v>39</v>
      </c>
      <c r="AA44" s="2">
        <f t="shared" si="7"/>
        <v>0.68067840827778847</v>
      </c>
      <c r="AB44" s="2">
        <f t="shared" si="1"/>
        <v>12.837778350780297</v>
      </c>
      <c r="AC44" s="3">
        <f t="shared" si="2"/>
        <v>12.83777835078029</v>
      </c>
    </row>
    <row r="45" spans="1:29" ht="17.399999999999999" x14ac:dyDescent="0.3">
      <c r="A45" s="6"/>
      <c r="B45" s="6"/>
      <c r="C45" s="6"/>
      <c r="D45" s="6"/>
      <c r="E45" s="14">
        <v>3090</v>
      </c>
      <c r="F45" s="14">
        <v>50</v>
      </c>
      <c r="G45" s="14">
        <f t="shared" si="3"/>
        <v>3.1415926535897936</v>
      </c>
      <c r="H45" s="14">
        <v>-10</v>
      </c>
      <c r="I45" s="14"/>
      <c r="J45" s="6"/>
      <c r="K45" s="30">
        <f t="shared" si="4"/>
        <v>84.736220472440891</v>
      </c>
      <c r="L45" s="30">
        <f t="shared" si="5"/>
        <v>180</v>
      </c>
      <c r="M45" s="30">
        <f t="shared" si="0"/>
        <v>48.206403200893078</v>
      </c>
      <c r="N45" s="30">
        <v>91.2</v>
      </c>
      <c r="O45" s="30">
        <f t="shared" si="6"/>
        <v>0.47142101753406718</v>
      </c>
      <c r="Q45" s="42">
        <v>9.5503999999999998</v>
      </c>
      <c r="R45" s="42">
        <v>501.5</v>
      </c>
      <c r="S45" s="16"/>
      <c r="T45" s="6"/>
      <c r="U45" s="46">
        <v>7.9756</v>
      </c>
      <c r="V45" s="44">
        <v>250</v>
      </c>
      <c r="Z45" s="2">
        <v>40</v>
      </c>
      <c r="AA45" s="2">
        <f t="shared" si="7"/>
        <v>0.69813170079773179</v>
      </c>
      <c r="AB45" s="2">
        <f t="shared" si="1"/>
        <v>13.460807691101602</v>
      </c>
      <c r="AC45" s="3">
        <f t="shared" si="2"/>
        <v>13.460807691101589</v>
      </c>
    </row>
    <row r="46" spans="1:29" ht="17.399999999999999" x14ac:dyDescent="0.3">
      <c r="A46" s="6"/>
      <c r="B46" s="6"/>
      <c r="C46" s="6"/>
      <c r="D46" s="6"/>
      <c r="E46" s="14">
        <v>3000</v>
      </c>
      <c r="F46" s="14">
        <v>57</v>
      </c>
      <c r="G46" s="14">
        <f t="shared" si="3"/>
        <v>3.5814156250923643</v>
      </c>
      <c r="H46" s="14">
        <v>-10</v>
      </c>
      <c r="I46" s="14"/>
      <c r="J46" s="6"/>
      <c r="K46" s="30">
        <f t="shared" si="4"/>
        <v>84.736220472440891</v>
      </c>
      <c r="L46" s="30">
        <f t="shared" si="5"/>
        <v>180</v>
      </c>
      <c r="M46" s="30">
        <f t="shared" si="0"/>
        <v>48.206403200893078</v>
      </c>
      <c r="N46" s="30">
        <v>91.2</v>
      </c>
      <c r="O46" s="30">
        <f t="shared" si="6"/>
        <v>0.47142101753406718</v>
      </c>
      <c r="Q46" s="42">
        <v>9.6519999999999992</v>
      </c>
      <c r="R46" s="42">
        <v>503.5</v>
      </c>
      <c r="S46" s="16"/>
      <c r="T46" s="6"/>
      <c r="U46" s="46">
        <v>7.9248000000000003</v>
      </c>
      <c r="V46" s="44">
        <v>254</v>
      </c>
      <c r="Z46" s="2">
        <v>41</v>
      </c>
      <c r="AA46" s="2">
        <f t="shared" si="7"/>
        <v>0.715584993317675</v>
      </c>
      <c r="AB46" s="2">
        <f t="shared" si="1"/>
        <v>14.095289131849327</v>
      </c>
      <c r="AC46" s="3">
        <f t="shared" si="2"/>
        <v>14.09528913184932</v>
      </c>
    </row>
    <row r="47" spans="1:29" ht="17.399999999999999" x14ac:dyDescent="0.3">
      <c r="A47" s="6"/>
      <c r="B47" s="6"/>
      <c r="C47" s="6"/>
      <c r="D47" s="6"/>
      <c r="E47" s="14">
        <v>2750</v>
      </c>
      <c r="F47" s="14">
        <v>75</v>
      </c>
      <c r="G47" s="14">
        <f t="shared" si="3"/>
        <v>4.7123889803846897</v>
      </c>
      <c r="H47" s="14">
        <v>-10</v>
      </c>
      <c r="I47" s="14"/>
      <c r="J47" s="6"/>
      <c r="K47" s="30">
        <f t="shared" si="4"/>
        <v>84.736220472440891</v>
      </c>
      <c r="L47" s="30">
        <f t="shared" si="5"/>
        <v>180</v>
      </c>
      <c r="M47" s="30">
        <f t="shared" si="0"/>
        <v>48.206403200893078</v>
      </c>
      <c r="N47" s="30">
        <v>91.2</v>
      </c>
      <c r="O47" s="30">
        <f t="shared" si="6"/>
        <v>0.47142101753406718</v>
      </c>
      <c r="Q47" s="42">
        <v>9.7536000000000005</v>
      </c>
      <c r="R47" s="42">
        <v>506.5</v>
      </c>
      <c r="S47" s="16"/>
      <c r="T47" s="6"/>
      <c r="U47" s="46">
        <v>7.8231999999999999</v>
      </c>
      <c r="V47" s="44">
        <v>260</v>
      </c>
      <c r="Z47" s="2">
        <v>42</v>
      </c>
      <c r="AA47" s="2">
        <f t="shared" si="7"/>
        <v>0.73303828583761843</v>
      </c>
      <c r="AB47" s="2">
        <f t="shared" si="1"/>
        <v>14.740923652404582</v>
      </c>
      <c r="AC47" s="3">
        <f t="shared" si="2"/>
        <v>14.740923652404582</v>
      </c>
    </row>
    <row r="48" spans="1:29" ht="17.399999999999999" x14ac:dyDescent="0.3">
      <c r="A48" s="6"/>
      <c r="B48" s="6"/>
      <c r="C48" s="6"/>
      <c r="D48" s="6"/>
      <c r="E48" s="14">
        <v>2500</v>
      </c>
      <c r="F48" s="14">
        <v>83</v>
      </c>
      <c r="G48" s="14">
        <f t="shared" si="3"/>
        <v>5.2150438049590573</v>
      </c>
      <c r="H48" s="14">
        <v>-10</v>
      </c>
      <c r="I48" s="14"/>
      <c r="J48" s="6"/>
      <c r="K48" s="30">
        <f t="shared" si="4"/>
        <v>84.736220472440891</v>
      </c>
      <c r="L48" s="30">
        <f t="shared" si="5"/>
        <v>180</v>
      </c>
      <c r="M48" s="30">
        <f t="shared" si="0"/>
        <v>48.206403200893078</v>
      </c>
      <c r="N48" s="30">
        <v>91.2</v>
      </c>
      <c r="O48" s="30">
        <f t="shared" si="6"/>
        <v>0.47142101753406718</v>
      </c>
      <c r="Q48" s="42">
        <v>9.8552</v>
      </c>
      <c r="R48" s="42">
        <v>510</v>
      </c>
      <c r="S48" s="16"/>
      <c r="T48" s="6"/>
      <c r="U48" s="46">
        <v>7.7215999999999996</v>
      </c>
      <c r="V48" s="44">
        <v>264</v>
      </c>
      <c r="Z48" s="2">
        <v>43</v>
      </c>
      <c r="AA48" s="2">
        <f t="shared" si="7"/>
        <v>0.75049157835756164</v>
      </c>
      <c r="AB48" s="2">
        <f t="shared" si="1"/>
        <v>15.397407902563167</v>
      </c>
      <c r="AC48" s="3">
        <f t="shared" si="2"/>
        <v>15.397407902563172</v>
      </c>
    </row>
    <row r="49" spans="1:29" ht="17.399999999999999" x14ac:dyDescent="0.3">
      <c r="A49" s="6"/>
      <c r="B49" s="6"/>
      <c r="C49" s="6"/>
      <c r="D49" s="6"/>
      <c r="E49" s="14">
        <v>2250</v>
      </c>
      <c r="F49" s="14">
        <v>87.5</v>
      </c>
      <c r="G49" s="14">
        <f t="shared" si="3"/>
        <v>5.497787143782138</v>
      </c>
      <c r="H49" s="14">
        <v>-10</v>
      </c>
      <c r="I49" s="14"/>
      <c r="J49" s="6"/>
      <c r="K49" s="30">
        <f t="shared" si="4"/>
        <v>84.736220472440891</v>
      </c>
      <c r="L49" s="30">
        <f t="shared" si="5"/>
        <v>180</v>
      </c>
      <c r="M49" s="30">
        <f t="shared" si="0"/>
        <v>48.206403200893078</v>
      </c>
      <c r="N49" s="30">
        <v>91.2</v>
      </c>
      <c r="O49" s="30">
        <f t="shared" si="6"/>
        <v>0.47142101753406718</v>
      </c>
      <c r="Q49" s="42">
        <v>9.9567999999999994</v>
      </c>
      <c r="R49" s="42">
        <v>514</v>
      </c>
      <c r="S49" s="16"/>
      <c r="T49" s="6"/>
      <c r="U49" s="47">
        <v>7.62</v>
      </c>
      <c r="V49" s="44">
        <v>267.5</v>
      </c>
      <c r="Z49" s="2">
        <v>44</v>
      </c>
      <c r="AA49" s="2">
        <f t="shared" si="7"/>
        <v>0.76794487087750496</v>
      </c>
      <c r="AB49" s="2">
        <f t="shared" si="1"/>
        <v>16.064434417344717</v>
      </c>
      <c r="AC49" s="3">
        <f t="shared" si="2"/>
        <v>16.06443441734471</v>
      </c>
    </row>
    <row r="50" spans="1:29" ht="17.399999999999999" x14ac:dyDescent="0.3">
      <c r="A50" s="6"/>
      <c r="B50" s="6"/>
      <c r="C50" s="6"/>
      <c r="D50" s="6"/>
      <c r="E50" s="14">
        <v>2000</v>
      </c>
      <c r="F50" s="14">
        <v>89</v>
      </c>
      <c r="G50" s="14">
        <f t="shared" si="3"/>
        <v>5.592034923389833</v>
      </c>
      <c r="H50" s="14">
        <v>-10</v>
      </c>
      <c r="I50" s="14"/>
      <c r="J50" s="6"/>
      <c r="K50" s="30">
        <f t="shared" si="4"/>
        <v>84.736220472440891</v>
      </c>
      <c r="L50" s="30">
        <f t="shared" si="5"/>
        <v>180</v>
      </c>
      <c r="M50" s="30">
        <f t="shared" si="0"/>
        <v>48.206403200893078</v>
      </c>
      <c r="N50" s="30">
        <v>91.2</v>
      </c>
      <c r="O50" s="30">
        <f t="shared" si="6"/>
        <v>0.47142101753406718</v>
      </c>
      <c r="Q50" s="42">
        <v>10.058400000000001</v>
      </c>
      <c r="R50" s="42">
        <v>523</v>
      </c>
      <c r="S50" s="16"/>
      <c r="T50" s="6"/>
      <c r="U50" s="46">
        <v>7.5183999999999997</v>
      </c>
      <c r="V50" s="44">
        <v>270</v>
      </c>
      <c r="Z50" s="2">
        <v>45</v>
      </c>
      <c r="AA50" s="2">
        <f t="shared" si="7"/>
        <v>0.78539816339744828</v>
      </c>
      <c r="AB50" s="2">
        <f t="shared" si="1"/>
        <v>16.741691835482445</v>
      </c>
      <c r="AC50" s="3">
        <f t="shared" si="2"/>
        <v>16.741691835482449</v>
      </c>
    </row>
    <row r="51" spans="1:29" ht="17.399999999999999" x14ac:dyDescent="0.3">
      <c r="A51" s="6"/>
      <c r="B51" s="6"/>
      <c r="C51" s="6"/>
      <c r="D51" s="6"/>
      <c r="E51" s="14">
        <v>1750</v>
      </c>
      <c r="F51" s="14">
        <v>80</v>
      </c>
      <c r="G51" s="14">
        <f t="shared" si="3"/>
        <v>5.0265482457436699</v>
      </c>
      <c r="H51" s="14">
        <v>-10</v>
      </c>
      <c r="I51" s="14"/>
      <c r="J51" s="6"/>
      <c r="K51" s="30">
        <f t="shared" si="4"/>
        <v>84.736220472440891</v>
      </c>
      <c r="L51" s="30">
        <f t="shared" si="5"/>
        <v>180</v>
      </c>
      <c r="M51" s="30">
        <f t="shared" si="0"/>
        <v>48.206403200893078</v>
      </c>
      <c r="N51" s="30">
        <v>91.2</v>
      </c>
      <c r="O51" s="30">
        <f t="shared" si="6"/>
        <v>0.47142101753406718</v>
      </c>
      <c r="Q51" s="42">
        <v>9.9567999999999994</v>
      </c>
      <c r="R51" s="42">
        <v>536</v>
      </c>
      <c r="S51" s="16"/>
      <c r="T51" s="6"/>
      <c r="U51" s="46">
        <v>7.4168000000000003</v>
      </c>
      <c r="V51" s="44">
        <v>272</v>
      </c>
      <c r="Z51" s="2">
        <v>46</v>
      </c>
      <c r="AA51" s="2">
        <f t="shared" si="7"/>
        <v>0.80285145591739149</v>
      </c>
      <c r="AB51" s="2">
        <f t="shared" si="1"/>
        <v>17.42886512141779</v>
      </c>
      <c r="AC51" s="3">
        <f t="shared" si="2"/>
        <v>17.428865121417779</v>
      </c>
    </row>
    <row r="52" spans="1:29" ht="17.399999999999999" x14ac:dyDescent="0.3">
      <c r="A52" s="6"/>
      <c r="B52" s="6"/>
      <c r="C52" s="6"/>
      <c r="D52" s="6"/>
      <c r="E52" s="14">
        <v>1500</v>
      </c>
      <c r="F52" s="14">
        <v>78</v>
      </c>
      <c r="G52" s="14">
        <f t="shared" si="3"/>
        <v>4.9008845396000771</v>
      </c>
      <c r="H52" s="14">
        <v>-10</v>
      </c>
      <c r="I52" s="14"/>
      <c r="J52" s="6"/>
      <c r="K52" s="30">
        <f t="shared" si="4"/>
        <v>84.736220472440891</v>
      </c>
      <c r="L52" s="30">
        <f t="shared" si="5"/>
        <v>180</v>
      </c>
      <c r="M52" s="30">
        <f t="shared" si="0"/>
        <v>48.206403200893078</v>
      </c>
      <c r="N52" s="30">
        <v>91.2</v>
      </c>
      <c r="O52" s="30">
        <f t="shared" si="6"/>
        <v>0.47142101753406718</v>
      </c>
      <c r="Q52" s="42">
        <v>9.8552</v>
      </c>
      <c r="R52" s="42">
        <v>540</v>
      </c>
      <c r="S52" s="16"/>
      <c r="T52" s="6"/>
      <c r="U52" s="46">
        <v>7.3151999999999999</v>
      </c>
      <c r="V52" s="44">
        <v>274.5</v>
      </c>
      <c r="Z52" s="2">
        <v>47</v>
      </c>
      <c r="AA52" s="2">
        <f t="shared" si="7"/>
        <v>0.82030474843733492</v>
      </c>
      <c r="AB52" s="2">
        <f t="shared" si="1"/>
        <v>18.125635790613494</v>
      </c>
      <c r="AC52" s="3">
        <f t="shared" si="2"/>
        <v>18.125635790613504</v>
      </c>
    </row>
    <row r="53" spans="1:29" ht="17.399999999999999" x14ac:dyDescent="0.3">
      <c r="A53" s="6"/>
      <c r="B53" s="6"/>
      <c r="C53" s="6"/>
      <c r="D53" s="6"/>
      <c r="E53" s="14">
        <v>1250</v>
      </c>
      <c r="F53" s="14">
        <v>75</v>
      </c>
      <c r="G53" s="14">
        <f t="shared" si="3"/>
        <v>4.7123889803846897</v>
      </c>
      <c r="H53" s="14">
        <v>-10</v>
      </c>
      <c r="I53" s="14"/>
      <c r="J53" s="6"/>
      <c r="K53" s="30">
        <f t="shared" si="4"/>
        <v>84.736220472440891</v>
      </c>
      <c r="L53" s="30">
        <f t="shared" si="5"/>
        <v>180</v>
      </c>
      <c r="M53" s="30">
        <f t="shared" si="0"/>
        <v>48.206403200893078</v>
      </c>
      <c r="N53" s="30">
        <v>91.2</v>
      </c>
      <c r="O53" s="30">
        <f t="shared" si="6"/>
        <v>0.47142101753406718</v>
      </c>
      <c r="Q53" s="42">
        <v>9.7536000000000005</v>
      </c>
      <c r="R53" s="42">
        <v>542.5</v>
      </c>
      <c r="S53" s="16"/>
      <c r="T53" s="6"/>
      <c r="U53" s="46">
        <v>7.2135999999999996</v>
      </c>
      <c r="V53" s="44">
        <v>276.5</v>
      </c>
      <c r="Z53" s="2">
        <v>48</v>
      </c>
      <c r="AA53" s="2">
        <f t="shared" si="7"/>
        <v>0.83775804095727813</v>
      </c>
      <c r="AB53" s="2">
        <f t="shared" si="1"/>
        <v>18.831682137988548</v>
      </c>
      <c r="AC53" s="3">
        <f t="shared" si="2"/>
        <v>18.831682137988555</v>
      </c>
    </row>
    <row r="54" spans="1:29" ht="17.399999999999999" x14ac:dyDescent="0.3">
      <c r="A54" s="6"/>
      <c r="B54" s="6"/>
      <c r="C54" s="6"/>
      <c r="D54" s="6"/>
      <c r="E54" s="14">
        <v>1050</v>
      </c>
      <c r="F54" s="14">
        <v>70</v>
      </c>
      <c r="G54" s="14">
        <f t="shared" si="3"/>
        <v>4.3982297150257104</v>
      </c>
      <c r="H54" s="14">
        <v>-10</v>
      </c>
      <c r="I54" s="14"/>
      <c r="J54" s="6"/>
      <c r="K54" s="30">
        <f t="shared" si="4"/>
        <v>84.736220472440891</v>
      </c>
      <c r="L54" s="30">
        <f t="shared" si="5"/>
        <v>180</v>
      </c>
      <c r="M54" s="30">
        <f t="shared" si="0"/>
        <v>48.206403200893078</v>
      </c>
      <c r="N54" s="30">
        <v>91.2</v>
      </c>
      <c r="O54" s="30">
        <f t="shared" si="6"/>
        <v>0.47142101753406718</v>
      </c>
      <c r="Q54" s="42">
        <v>9.6519999999999992</v>
      </c>
      <c r="R54" s="42">
        <v>545.5</v>
      </c>
      <c r="S54" s="16"/>
      <c r="T54" s="6"/>
      <c r="U54" s="46">
        <v>7.1120000000000001</v>
      </c>
      <c r="V54" s="44">
        <v>278.5</v>
      </c>
      <c r="Z54" s="2">
        <v>49</v>
      </c>
      <c r="AA54" s="2">
        <f t="shared" si="7"/>
        <v>0.85521133347722145</v>
      </c>
      <c r="AB54" s="2">
        <f t="shared" si="1"/>
        <v>19.546679469266717</v>
      </c>
      <c r="AC54" s="3">
        <f t="shared" si="2"/>
        <v>19.546679469266724</v>
      </c>
    </row>
    <row r="55" spans="1:29" ht="17.399999999999999" x14ac:dyDescent="0.3">
      <c r="A55" s="6"/>
      <c r="B55" s="6"/>
      <c r="C55" s="6"/>
      <c r="D55" s="6"/>
      <c r="E55" s="14">
        <v>1050</v>
      </c>
      <c r="F55" s="14">
        <v>50</v>
      </c>
      <c r="G55" s="14">
        <f t="shared" si="3"/>
        <v>3.1415926535897936</v>
      </c>
      <c r="H55" s="14">
        <v>-10</v>
      </c>
      <c r="I55" s="14"/>
      <c r="J55" s="6"/>
      <c r="K55" s="30">
        <f t="shared" si="4"/>
        <v>84.736220472440891</v>
      </c>
      <c r="L55" s="30">
        <f t="shared" si="5"/>
        <v>180</v>
      </c>
      <c r="M55" s="30">
        <f t="shared" si="0"/>
        <v>48.206403200893078</v>
      </c>
      <c r="N55" s="30">
        <v>91.2</v>
      </c>
      <c r="O55" s="30">
        <f t="shared" si="6"/>
        <v>0.47142101753406718</v>
      </c>
      <c r="Q55" s="42">
        <v>9.5503999999999998</v>
      </c>
      <c r="R55" s="42">
        <v>548</v>
      </c>
      <c r="S55" s="16"/>
      <c r="T55" s="6"/>
      <c r="U55" s="46">
        <v>7.0103999999999997</v>
      </c>
      <c r="V55" s="44">
        <v>280</v>
      </c>
      <c r="Z55" s="2">
        <v>50</v>
      </c>
      <c r="AA55" s="2">
        <f t="shared" si="7"/>
        <v>0.87266462599716477</v>
      </c>
      <c r="AB55" s="2">
        <f t="shared" si="1"/>
        <v>20.27030033502086</v>
      </c>
      <c r="AC55" s="3">
        <f t="shared" si="2"/>
        <v>20.270300335020856</v>
      </c>
    </row>
    <row r="56" spans="1:29" ht="17.399999999999999" x14ac:dyDescent="0.3">
      <c r="A56" s="6"/>
      <c r="B56" s="6"/>
      <c r="C56" s="6"/>
      <c r="D56" s="6"/>
      <c r="E56" s="14">
        <v>750</v>
      </c>
      <c r="F56" s="14">
        <v>92</v>
      </c>
      <c r="G56" s="14">
        <f t="shared" si="3"/>
        <v>5.7805304826052186</v>
      </c>
      <c r="H56" s="14">
        <v>-20</v>
      </c>
      <c r="I56" s="14"/>
      <c r="J56" s="6"/>
      <c r="K56" s="30">
        <f t="shared" si="4"/>
        <v>74.736220472440891</v>
      </c>
      <c r="L56" s="30">
        <f t="shared" si="5"/>
        <v>180</v>
      </c>
      <c r="M56" s="30">
        <f t="shared" si="0"/>
        <v>39.959121678908872</v>
      </c>
      <c r="N56" s="30">
        <v>91.2</v>
      </c>
      <c r="O56" s="30">
        <f t="shared" si="6"/>
        <v>0.56185173597687643</v>
      </c>
      <c r="Q56" s="42">
        <v>9.4488000000000003</v>
      </c>
      <c r="R56" s="42">
        <v>550.5</v>
      </c>
      <c r="S56" s="16"/>
      <c r="T56" s="6"/>
      <c r="U56" s="46">
        <v>6.9088000000000003</v>
      </c>
      <c r="V56" s="44">
        <v>282</v>
      </c>
      <c r="Z56" s="2">
        <v>51</v>
      </c>
      <c r="AA56" s="2">
        <f t="shared" si="7"/>
        <v>0.89011791851710798</v>
      </c>
      <c r="AB56" s="2">
        <f t="shared" si="1"/>
        <v>21.002214767183371</v>
      </c>
      <c r="AC56" s="3">
        <f t="shared" si="2"/>
        <v>21.002214767183379</v>
      </c>
    </row>
    <row r="57" spans="1:29" ht="17.399999999999999" x14ac:dyDescent="0.3">
      <c r="A57" s="6"/>
      <c r="B57" s="6"/>
      <c r="C57" s="6"/>
      <c r="D57" s="6"/>
      <c r="E57" s="14">
        <v>1000</v>
      </c>
      <c r="F57" s="14">
        <v>94</v>
      </c>
      <c r="G57" s="14">
        <f t="shared" si="3"/>
        <v>5.9061941887488114</v>
      </c>
      <c r="H57" s="14">
        <v>-20</v>
      </c>
      <c r="I57" s="14"/>
      <c r="J57" s="6"/>
      <c r="K57" s="30">
        <f t="shared" si="4"/>
        <v>74.736220472440891</v>
      </c>
      <c r="L57" s="30">
        <f t="shared" si="5"/>
        <v>180</v>
      </c>
      <c r="M57" s="30">
        <f t="shared" si="0"/>
        <v>39.959121678908872</v>
      </c>
      <c r="N57" s="30">
        <v>91.2</v>
      </c>
      <c r="O57" s="30">
        <f t="shared" si="6"/>
        <v>0.56185173597687643</v>
      </c>
      <c r="Q57" s="42">
        <v>9.3472000000000008</v>
      </c>
      <c r="R57" s="42">
        <v>552.5</v>
      </c>
      <c r="S57" s="16"/>
      <c r="T57" s="6"/>
      <c r="U57" s="46">
        <v>6.8071999999999999</v>
      </c>
      <c r="V57" s="44">
        <v>283.5</v>
      </c>
      <c r="Z57" s="2">
        <v>52</v>
      </c>
      <c r="AA57" s="2">
        <f t="shared" si="7"/>
        <v>0.90757121103705141</v>
      </c>
      <c r="AB57" s="2">
        <f t="shared" si="1"/>
        <v>21.742090517783367</v>
      </c>
      <c r="AC57" s="3">
        <f t="shared" si="2"/>
        <v>21.742090517783357</v>
      </c>
    </row>
    <row r="58" spans="1:29" ht="17.399999999999999" x14ac:dyDescent="0.3">
      <c r="A58" s="6"/>
      <c r="B58" s="6"/>
      <c r="C58" s="6"/>
      <c r="D58" s="6"/>
      <c r="E58" s="14">
        <v>1250</v>
      </c>
      <c r="F58" s="14">
        <v>98</v>
      </c>
      <c r="G58" s="14">
        <f t="shared" si="3"/>
        <v>6.1575216010359943</v>
      </c>
      <c r="H58" s="14">
        <v>-20</v>
      </c>
      <c r="I58" s="14"/>
      <c r="J58" s="6"/>
      <c r="K58" s="30">
        <f t="shared" si="4"/>
        <v>74.736220472440891</v>
      </c>
      <c r="L58" s="30">
        <f t="shared" si="5"/>
        <v>180</v>
      </c>
      <c r="M58" s="30">
        <f t="shared" si="0"/>
        <v>39.959121678908872</v>
      </c>
      <c r="N58" s="30">
        <v>91.2</v>
      </c>
      <c r="O58" s="30">
        <f t="shared" si="6"/>
        <v>0.56185173597687643</v>
      </c>
      <c r="Q58" s="42">
        <v>9.2455999999999996</v>
      </c>
      <c r="R58" s="42">
        <v>554.5</v>
      </c>
      <c r="S58" s="16"/>
      <c r="T58" s="6"/>
      <c r="U58" s="46">
        <v>6.7055999999999996</v>
      </c>
      <c r="V58" s="44">
        <v>285</v>
      </c>
      <c r="Z58" s="2">
        <v>53</v>
      </c>
      <c r="AA58" s="2">
        <f t="shared" si="7"/>
        <v>0.92502450355699462</v>
      </c>
      <c r="AB58" s="2">
        <f t="shared" si="1"/>
        <v>22.48959329965977</v>
      </c>
      <c r="AC58" s="3">
        <f t="shared" si="2"/>
        <v>22.48959329965977</v>
      </c>
    </row>
    <row r="59" spans="1:29" ht="17.399999999999999" x14ac:dyDescent="0.3">
      <c r="A59" s="6"/>
      <c r="B59" s="6"/>
      <c r="C59" s="6"/>
      <c r="D59" s="6"/>
      <c r="E59" s="14">
        <v>1500</v>
      </c>
      <c r="F59" s="14">
        <v>99</v>
      </c>
      <c r="G59" s="14">
        <f t="shared" si="3"/>
        <v>6.2203534541077916</v>
      </c>
      <c r="H59" s="14">
        <v>-20</v>
      </c>
      <c r="I59" s="14"/>
      <c r="J59" s="6"/>
      <c r="K59" s="30">
        <f t="shared" si="4"/>
        <v>74.736220472440891</v>
      </c>
      <c r="L59" s="30">
        <f t="shared" si="5"/>
        <v>180</v>
      </c>
      <c r="M59" s="30">
        <f t="shared" si="0"/>
        <v>39.959121678908872</v>
      </c>
      <c r="N59" s="30">
        <v>91.2</v>
      </c>
      <c r="O59" s="30">
        <f t="shared" si="6"/>
        <v>0.56185173597687643</v>
      </c>
      <c r="Q59" s="42">
        <v>9.1440000000000001</v>
      </c>
      <c r="R59" s="42">
        <v>556</v>
      </c>
      <c r="S59" s="16"/>
      <c r="T59" s="6"/>
      <c r="U59" s="46">
        <v>6.6040000000000001</v>
      </c>
      <c r="V59" s="44">
        <v>286.5</v>
      </c>
      <c r="Z59" s="2">
        <v>54</v>
      </c>
      <c r="AA59" s="2">
        <f t="shared" si="7"/>
        <v>0.94247779607693793</v>
      </c>
      <c r="AB59" s="2">
        <f t="shared" si="1"/>
        <v>23.244387028890074</v>
      </c>
      <c r="AC59" s="3">
        <f t="shared" si="2"/>
        <v>23.244387028890081</v>
      </c>
    </row>
    <row r="60" spans="1:29" ht="17.399999999999999" x14ac:dyDescent="0.3">
      <c r="A60" s="6"/>
      <c r="B60" s="6"/>
      <c r="C60" s="6"/>
      <c r="D60" s="6"/>
      <c r="E60" s="14">
        <v>1750</v>
      </c>
      <c r="F60" s="14">
        <v>100</v>
      </c>
      <c r="G60" s="14">
        <f t="shared" si="3"/>
        <v>6.2831853071795871</v>
      </c>
      <c r="H60" s="14">
        <v>-20</v>
      </c>
      <c r="I60" s="14"/>
      <c r="J60" s="6"/>
      <c r="K60" s="30">
        <f t="shared" si="4"/>
        <v>74.736220472440891</v>
      </c>
      <c r="L60" s="30">
        <f t="shared" si="5"/>
        <v>180</v>
      </c>
      <c r="M60" s="30">
        <f t="shared" si="0"/>
        <v>39.959121678908872</v>
      </c>
      <c r="N60" s="30">
        <v>91.2</v>
      </c>
      <c r="O60" s="30">
        <f t="shared" si="6"/>
        <v>0.56185173597687643</v>
      </c>
      <c r="Q60" s="42">
        <v>9.0424000000000007</v>
      </c>
      <c r="R60" s="42">
        <v>558</v>
      </c>
      <c r="S60" s="16"/>
      <c r="T60" s="6"/>
      <c r="U60" s="46">
        <v>6.0960000000000001</v>
      </c>
      <c r="V60" s="44">
        <v>293</v>
      </c>
      <c r="Z60" s="2">
        <v>55</v>
      </c>
      <c r="AA60" s="2">
        <f t="shared" si="7"/>
        <v>0.95993108859688125</v>
      </c>
      <c r="AB60" s="2">
        <f t="shared" si="1"/>
        <v>24.006134068663528</v>
      </c>
      <c r="AC60" s="3">
        <f t="shared" si="2"/>
        <v>24.006134068663524</v>
      </c>
    </row>
    <row r="61" spans="1:29" ht="17.399999999999999" x14ac:dyDescent="0.3">
      <c r="A61" s="6"/>
      <c r="B61" s="6"/>
      <c r="C61" s="6"/>
      <c r="D61" s="6"/>
      <c r="E61" s="14">
        <v>2000</v>
      </c>
      <c r="F61" s="14">
        <v>103</v>
      </c>
      <c r="G61" s="14">
        <f t="shared" si="3"/>
        <v>6.4716808663949736</v>
      </c>
      <c r="H61" s="14">
        <v>-20</v>
      </c>
      <c r="I61" s="14"/>
      <c r="J61" s="6"/>
      <c r="K61" s="30">
        <f t="shared" si="4"/>
        <v>74.736220472440891</v>
      </c>
      <c r="L61" s="30">
        <f t="shared" si="5"/>
        <v>180</v>
      </c>
      <c r="M61" s="30">
        <f t="shared" si="0"/>
        <v>39.959121678908872</v>
      </c>
      <c r="N61" s="30">
        <v>91.2</v>
      </c>
      <c r="O61" s="30">
        <f t="shared" si="6"/>
        <v>0.56185173597687643</v>
      </c>
      <c r="Q61" s="42">
        <v>8.9407999999999994</v>
      </c>
      <c r="R61" s="42">
        <v>559.5</v>
      </c>
      <c r="S61" s="16"/>
      <c r="T61" s="6"/>
      <c r="U61" s="46">
        <v>5.5880000000000001</v>
      </c>
      <c r="V61" s="44">
        <v>297.5</v>
      </c>
      <c r="Z61" s="2">
        <v>56</v>
      </c>
      <c r="AA61" s="2">
        <f t="shared" si="7"/>
        <v>0.97738438111682457</v>
      </c>
      <c r="AB61" s="2">
        <f t="shared" si="1"/>
        <v>24.774495474318226</v>
      </c>
      <c r="AC61" s="3">
        <f t="shared" si="2"/>
        <v>24.774495474318226</v>
      </c>
    </row>
    <row r="62" spans="1:29" ht="17.399999999999999" x14ac:dyDescent="0.3">
      <c r="A62" s="6"/>
      <c r="B62" s="6"/>
      <c r="C62" s="6"/>
      <c r="D62" s="6"/>
      <c r="E62" s="14">
        <v>2250</v>
      </c>
      <c r="F62" s="14">
        <v>109</v>
      </c>
      <c r="G62" s="14">
        <f t="shared" si="3"/>
        <v>6.8486719848257485</v>
      </c>
      <c r="H62" s="14">
        <v>-20</v>
      </c>
      <c r="I62" s="14"/>
      <c r="J62" s="6"/>
      <c r="K62" s="30">
        <f t="shared" si="4"/>
        <v>74.736220472440891</v>
      </c>
      <c r="L62" s="30">
        <f t="shared" si="5"/>
        <v>180</v>
      </c>
      <c r="M62" s="30">
        <f t="shared" si="0"/>
        <v>39.959121678908872</v>
      </c>
      <c r="N62" s="30">
        <v>91.2</v>
      </c>
      <c r="O62" s="30">
        <f t="shared" si="6"/>
        <v>0.56185173597687643</v>
      </c>
      <c r="Q62" s="42">
        <v>8.8391999999999999</v>
      </c>
      <c r="R62" s="42">
        <v>561</v>
      </c>
      <c r="S62" s="16"/>
      <c r="T62" s="6"/>
      <c r="U62" s="47">
        <v>5.08</v>
      </c>
      <c r="V62" s="44">
        <v>303</v>
      </c>
      <c r="Z62" s="2">
        <v>57</v>
      </c>
      <c r="AA62" s="2">
        <f t="shared" si="7"/>
        <v>0.99483767363676778</v>
      </c>
      <c r="AB62" s="2">
        <f t="shared" si="1"/>
        <v>25.549131239251921</v>
      </c>
      <c r="AC62" s="3">
        <f t="shared" si="2"/>
        <v>25.549131239251924</v>
      </c>
    </row>
    <row r="63" spans="1:29" ht="17.399999999999999" x14ac:dyDescent="0.3">
      <c r="A63" s="6"/>
      <c r="B63" s="6"/>
      <c r="C63" s="6"/>
      <c r="D63" s="6"/>
      <c r="E63" s="14">
        <v>2500</v>
      </c>
      <c r="F63" s="14">
        <v>113</v>
      </c>
      <c r="G63" s="14">
        <f t="shared" si="3"/>
        <v>7.0999993971129323</v>
      </c>
      <c r="H63" s="14">
        <v>-20</v>
      </c>
      <c r="I63" s="14"/>
      <c r="J63" s="6"/>
      <c r="K63" s="30">
        <f t="shared" si="4"/>
        <v>74.736220472440891</v>
      </c>
      <c r="L63" s="30">
        <f t="shared" si="5"/>
        <v>180</v>
      </c>
      <c r="M63" s="30">
        <f t="shared" si="0"/>
        <v>39.959121678908872</v>
      </c>
      <c r="N63" s="30">
        <v>91.2</v>
      </c>
      <c r="O63" s="30">
        <f t="shared" si="6"/>
        <v>0.56185173597687643</v>
      </c>
      <c r="Q63" s="42">
        <v>8.7376000000000005</v>
      </c>
      <c r="R63" s="42">
        <v>562.5</v>
      </c>
      <c r="S63" s="16"/>
      <c r="T63" s="6"/>
      <c r="U63" s="46">
        <v>4.5720000000000001</v>
      </c>
      <c r="V63" s="44">
        <v>308</v>
      </c>
      <c r="Z63" s="2">
        <v>58</v>
      </c>
      <c r="AA63" s="2">
        <f t="shared" si="7"/>
        <v>1.0122909661567112</v>
      </c>
      <c r="AB63" s="2">
        <f t="shared" si="1"/>
        <v>26.329700541407377</v>
      </c>
      <c r="AC63" s="3">
        <f t="shared" si="2"/>
        <v>26.329700541407366</v>
      </c>
    </row>
    <row r="64" spans="1:29" ht="17.399999999999999" x14ac:dyDescent="0.3">
      <c r="A64" s="6"/>
      <c r="B64" s="6"/>
      <c r="C64" s="6"/>
      <c r="D64" s="6"/>
      <c r="E64" s="14">
        <v>2750</v>
      </c>
      <c r="F64" s="14">
        <v>105.5</v>
      </c>
      <c r="G64" s="14">
        <f t="shared" si="3"/>
        <v>6.6287604990744642</v>
      </c>
      <c r="H64" s="14">
        <v>-20</v>
      </c>
      <c r="I64" s="14"/>
      <c r="J64" s="6"/>
      <c r="K64" s="30">
        <f t="shared" si="4"/>
        <v>74.736220472440891</v>
      </c>
      <c r="L64" s="30">
        <f t="shared" si="5"/>
        <v>180</v>
      </c>
      <c r="M64" s="30">
        <f t="shared" si="0"/>
        <v>39.959121678908872</v>
      </c>
      <c r="N64" s="30">
        <v>91.2</v>
      </c>
      <c r="O64" s="30">
        <f t="shared" si="6"/>
        <v>0.56185173597687643</v>
      </c>
      <c r="Q64" s="42">
        <v>8.6359999999999992</v>
      </c>
      <c r="R64" s="42">
        <v>564</v>
      </c>
      <c r="S64" s="16"/>
      <c r="T64" s="6"/>
      <c r="U64" s="46">
        <v>4.0640000000000001</v>
      </c>
      <c r="V64" s="44">
        <v>312.5</v>
      </c>
      <c r="Z64" s="2">
        <v>59</v>
      </c>
      <c r="AA64" s="2">
        <f t="shared" si="7"/>
        <v>1.0297442586766543</v>
      </c>
      <c r="AB64" s="2">
        <f t="shared" si="1"/>
        <v>27.115861990024108</v>
      </c>
      <c r="AC64" s="3">
        <f t="shared" si="2"/>
        <v>27.115861990024097</v>
      </c>
    </row>
    <row r="65" spans="1:29" ht="17.399999999999999" x14ac:dyDescent="0.3">
      <c r="A65" s="6"/>
      <c r="B65" s="6"/>
      <c r="C65" s="6"/>
      <c r="D65" s="6"/>
      <c r="E65" s="14">
        <v>3000</v>
      </c>
      <c r="F65" s="14">
        <v>96</v>
      </c>
      <c r="G65" s="14">
        <f t="shared" si="3"/>
        <v>6.0318578948924033</v>
      </c>
      <c r="H65" s="14">
        <v>-20</v>
      </c>
      <c r="I65" s="14"/>
      <c r="J65" s="6"/>
      <c r="K65" s="30">
        <f t="shared" si="4"/>
        <v>74.736220472440891</v>
      </c>
      <c r="L65" s="30">
        <f t="shared" si="5"/>
        <v>180</v>
      </c>
      <c r="M65" s="30">
        <f t="shared" si="0"/>
        <v>39.959121678908872</v>
      </c>
      <c r="N65" s="30">
        <v>91.2</v>
      </c>
      <c r="O65" s="30">
        <f t="shared" si="6"/>
        <v>0.56185173597687643</v>
      </c>
      <c r="Q65" s="42">
        <v>8.1280000000000001</v>
      </c>
      <c r="R65" s="42">
        <v>570.5</v>
      </c>
      <c r="S65" s="16"/>
      <c r="T65" s="6"/>
      <c r="U65" s="46">
        <v>3.556</v>
      </c>
      <c r="V65" s="44">
        <v>317</v>
      </c>
      <c r="Z65" s="2">
        <v>60</v>
      </c>
      <c r="AA65" s="2">
        <f t="shared" si="7"/>
        <v>1.0471975511965976</v>
      </c>
      <c r="AB65" s="2">
        <f t="shared" si="1"/>
        <v>27.907273872341364</v>
      </c>
      <c r="AC65" s="3">
        <f t="shared" si="2"/>
        <v>27.907273872341364</v>
      </c>
    </row>
    <row r="66" spans="1:29" ht="17.399999999999999" x14ac:dyDescent="0.3">
      <c r="A66" s="6"/>
      <c r="B66" s="6"/>
      <c r="C66" s="6"/>
      <c r="D66" s="6"/>
      <c r="E66" s="14">
        <v>3250</v>
      </c>
      <c r="F66" s="14">
        <v>89</v>
      </c>
      <c r="G66" s="14">
        <f t="shared" si="3"/>
        <v>5.592034923389833</v>
      </c>
      <c r="H66" s="14">
        <v>-20</v>
      </c>
      <c r="I66" s="14"/>
      <c r="J66" s="6"/>
      <c r="K66" s="30">
        <f t="shared" si="4"/>
        <v>74.736220472440891</v>
      </c>
      <c r="L66" s="30">
        <f t="shared" si="5"/>
        <v>180</v>
      </c>
      <c r="M66" s="30">
        <f t="shared" si="0"/>
        <v>39.959121678908872</v>
      </c>
      <c r="N66" s="30">
        <v>91.2</v>
      </c>
      <c r="O66" s="30">
        <f t="shared" si="6"/>
        <v>0.56185173597687643</v>
      </c>
      <c r="Q66" s="42">
        <v>7.62</v>
      </c>
      <c r="R66" s="42">
        <v>576</v>
      </c>
      <c r="S66" s="16"/>
      <c r="T66" s="6"/>
      <c r="U66" s="46">
        <v>3.048</v>
      </c>
      <c r="V66" s="44">
        <v>322</v>
      </c>
      <c r="Z66" s="2">
        <v>61</v>
      </c>
      <c r="AA66" s="2">
        <f t="shared" si="7"/>
        <v>1.064650843716541</v>
      </c>
      <c r="AB66" s="2">
        <f t="shared" si="1"/>
        <v>28.703594399928253</v>
      </c>
      <c r="AC66" s="3">
        <f t="shared" si="2"/>
        <v>28.703594399928264</v>
      </c>
    </row>
    <row r="67" spans="1:29" ht="17.399999999999999" x14ac:dyDescent="0.3">
      <c r="A67" s="6"/>
      <c r="B67" s="6"/>
      <c r="C67" s="6"/>
      <c r="D67" s="6"/>
      <c r="E67" s="14">
        <v>3500</v>
      </c>
      <c r="F67" s="14">
        <v>84</v>
      </c>
      <c r="G67" s="14">
        <f t="shared" si="3"/>
        <v>5.2778756580308528</v>
      </c>
      <c r="H67" s="14">
        <v>-20</v>
      </c>
      <c r="I67" s="14"/>
      <c r="J67" s="6"/>
      <c r="K67" s="30">
        <f t="shared" si="4"/>
        <v>74.736220472440891</v>
      </c>
      <c r="L67" s="30">
        <f t="shared" si="5"/>
        <v>180</v>
      </c>
      <c r="M67" s="30">
        <f t="shared" si="0"/>
        <v>39.959121678908872</v>
      </c>
      <c r="N67" s="30">
        <v>91.2</v>
      </c>
      <c r="O67" s="30">
        <f t="shared" si="6"/>
        <v>0.56185173597687643</v>
      </c>
      <c r="Q67" s="42">
        <v>7.1120000000000001</v>
      </c>
      <c r="R67" s="42">
        <v>581</v>
      </c>
      <c r="S67" s="16"/>
      <c r="T67" s="6"/>
      <c r="U67" s="47">
        <v>2.54</v>
      </c>
      <c r="V67" s="44">
        <v>327</v>
      </c>
      <c r="Z67" s="2">
        <v>62</v>
      </c>
      <c r="AA67" s="2">
        <f t="shared" si="7"/>
        <v>1.0821041362364843</v>
      </c>
      <c r="AB67" s="2">
        <f t="shared" si="1"/>
        <v>29.504481954311728</v>
      </c>
      <c r="AC67" s="3">
        <f t="shared" si="2"/>
        <v>29.504481954311728</v>
      </c>
    </row>
    <row r="68" spans="1:29" ht="17.399999999999999" x14ac:dyDescent="0.3">
      <c r="A68" s="6"/>
      <c r="B68" s="6"/>
      <c r="C68" s="6"/>
      <c r="D68" s="6"/>
      <c r="E68" s="14">
        <v>3750</v>
      </c>
      <c r="F68" s="14">
        <v>78</v>
      </c>
      <c r="G68" s="14">
        <f t="shared" si="3"/>
        <v>4.9008845396000771</v>
      </c>
      <c r="H68" s="14">
        <v>-20</v>
      </c>
      <c r="I68" s="14"/>
      <c r="J68" s="6"/>
      <c r="K68" s="30">
        <f t="shared" si="4"/>
        <v>74.736220472440891</v>
      </c>
      <c r="L68" s="30">
        <f t="shared" si="5"/>
        <v>180</v>
      </c>
      <c r="M68" s="30">
        <f t="shared" si="0"/>
        <v>39.959121678908872</v>
      </c>
      <c r="N68" s="30">
        <v>91.2</v>
      </c>
      <c r="O68" s="30">
        <f t="shared" si="6"/>
        <v>0.56185173597687643</v>
      </c>
      <c r="Q68" s="42">
        <v>6.6040000000000001</v>
      </c>
      <c r="R68" s="42">
        <v>586</v>
      </c>
      <c r="S68" s="16"/>
      <c r="T68" s="6"/>
      <c r="U68" s="46">
        <v>2.032</v>
      </c>
      <c r="V68" s="44">
        <v>332.5</v>
      </c>
      <c r="Z68" s="2">
        <v>63</v>
      </c>
      <c r="AA68" s="2">
        <f t="shared" si="7"/>
        <v>1.0995574287564276</v>
      </c>
      <c r="AB68" s="2">
        <f t="shared" si="1"/>
        <v>30.30959533156582</v>
      </c>
      <c r="AC68" s="3">
        <f t="shared" si="2"/>
        <v>30.30959533156582</v>
      </c>
    </row>
    <row r="69" spans="1:29" ht="17.399999999999999" x14ac:dyDescent="0.3">
      <c r="A69" s="6"/>
      <c r="B69" s="6"/>
      <c r="C69" s="6"/>
      <c r="D69" s="6"/>
      <c r="E69" s="14">
        <v>4000</v>
      </c>
      <c r="F69" s="14">
        <v>68.5</v>
      </c>
      <c r="G69" s="14">
        <f t="shared" si="3"/>
        <v>4.3039819354180171</v>
      </c>
      <c r="H69" s="14">
        <v>-20</v>
      </c>
      <c r="I69" s="14"/>
      <c r="J69" s="6"/>
      <c r="K69" s="30">
        <f t="shared" si="4"/>
        <v>74.736220472440891</v>
      </c>
      <c r="L69" s="30">
        <f t="shared" si="5"/>
        <v>180</v>
      </c>
      <c r="M69" s="30">
        <f t="shared" ref="M69:M132" si="8">$C$6*(SQRT((1+(1/$C$9))^2-($C$10/$C$9)^2)-COS(K69*PI()/180)-(1/$C$9)*SQRT(1-($C$9*SIN(K69*PI()/180)-$C$10)^2))</f>
        <v>39.959121678908872</v>
      </c>
      <c r="N69" s="30">
        <v>91.2</v>
      </c>
      <c r="O69" s="30">
        <f t="shared" si="6"/>
        <v>0.56185173597687643</v>
      </c>
      <c r="Q69" s="42">
        <v>6.0960000000000001</v>
      </c>
      <c r="R69" s="42">
        <v>591</v>
      </c>
      <c r="S69" s="16"/>
      <c r="T69" s="6"/>
      <c r="U69" s="46">
        <v>1.524</v>
      </c>
      <c r="V69" s="44">
        <v>338</v>
      </c>
      <c r="Z69" s="2">
        <v>64</v>
      </c>
      <c r="AA69" s="2">
        <f t="shared" si="7"/>
        <v>1.1170107212763709</v>
      </c>
      <c r="AB69" s="2">
        <f t="shared" ref="AB69:AB132" si="9">$C$6*(SQRT((1+(1/$C$9))^2-($C$10/$C$9)^2)-COS(AA69)-(1/$C$9)*SQRT(1-($C$9*SIN(AA69)-$C$10)^2))</f>
        <v>31.118593985521617</v>
      </c>
      <c r="AC69" s="3">
        <f t="shared" ref="AC69:AC132" si="10">$C$6*((1-COS(AA69))+(1/$C$9)*(1-SQRT(1-$C$9^2*SIN(AA69)^2)))</f>
        <v>31.11859398552161</v>
      </c>
    </row>
    <row r="70" spans="1:29" ht="17.399999999999999" x14ac:dyDescent="0.3">
      <c r="A70" s="6"/>
      <c r="B70" s="6"/>
      <c r="C70" s="6"/>
      <c r="D70" s="6"/>
      <c r="E70" s="14">
        <v>4250</v>
      </c>
      <c r="F70" s="14">
        <v>69.5</v>
      </c>
      <c r="G70" s="14">
        <f t="shared" ref="G70:G133" si="11">2*PI()*F70/(0.002*0.5)*10^-5</f>
        <v>4.3668137884898126</v>
      </c>
      <c r="H70" s="14">
        <v>-20</v>
      </c>
      <c r="I70" s="14"/>
      <c r="J70" s="6"/>
      <c r="K70" s="30">
        <f t="shared" ref="K70:K133" si="12">($S$6+H70)</f>
        <v>74.736220472440891</v>
      </c>
      <c r="L70" s="30">
        <f t="shared" ref="L70:L133" si="13">IF(180+$W$5+I70&gt;180,180,180+$W$5+I70)</f>
        <v>180</v>
      </c>
      <c r="M70" s="30">
        <f t="shared" si="8"/>
        <v>39.959121678908872</v>
      </c>
      <c r="N70" s="30">
        <v>91.2</v>
      </c>
      <c r="O70" s="30">
        <f t="shared" ref="O70:O133" si="14">1-(M70/N70)</f>
        <v>0.56185173597687643</v>
      </c>
      <c r="Q70" s="42">
        <v>5.5880000000000001</v>
      </c>
      <c r="R70" s="42">
        <v>595.5</v>
      </c>
      <c r="S70" s="16"/>
      <c r="T70" s="6"/>
      <c r="U70" s="46">
        <v>1.016</v>
      </c>
      <c r="V70" s="44">
        <v>344.5</v>
      </c>
      <c r="Z70" s="2">
        <v>65</v>
      </c>
      <c r="AA70" s="2">
        <f t="shared" ref="AA70:AA133" si="15">Z70*PI()/180</f>
        <v>1.1344640137963142</v>
      </c>
      <c r="AB70" s="2">
        <f t="shared" si="9"/>
        <v>31.931138269251818</v>
      </c>
      <c r="AC70" s="3">
        <f t="shared" si="10"/>
        <v>31.931138269251804</v>
      </c>
    </row>
    <row r="71" spans="1:29" ht="17.399999999999999" x14ac:dyDescent="0.3">
      <c r="A71" s="6"/>
      <c r="B71" s="6"/>
      <c r="C71" s="6"/>
      <c r="D71" s="6"/>
      <c r="E71" s="14">
        <v>4500</v>
      </c>
      <c r="F71" s="14">
        <v>68.5</v>
      </c>
      <c r="G71" s="14">
        <f t="shared" si="11"/>
        <v>4.3039819354180171</v>
      </c>
      <c r="H71" s="14">
        <v>-20</v>
      </c>
      <c r="I71" s="14"/>
      <c r="J71" s="6"/>
      <c r="K71" s="30">
        <f t="shared" si="12"/>
        <v>74.736220472440891</v>
      </c>
      <c r="L71" s="30">
        <f t="shared" si="13"/>
        <v>180</v>
      </c>
      <c r="M71" s="30">
        <f t="shared" si="8"/>
        <v>39.959121678908872</v>
      </c>
      <c r="N71" s="30">
        <v>91.2</v>
      </c>
      <c r="O71" s="30">
        <f t="shared" si="14"/>
        <v>0.56185173597687643</v>
      </c>
      <c r="Q71" s="42">
        <v>5.08</v>
      </c>
      <c r="R71" s="42">
        <v>600</v>
      </c>
      <c r="S71" s="16"/>
      <c r="T71" s="6"/>
      <c r="U71" s="46">
        <v>0.91439999999999999</v>
      </c>
      <c r="V71" s="44">
        <v>346</v>
      </c>
      <c r="Z71" s="2">
        <v>66</v>
      </c>
      <c r="AA71" s="2">
        <f t="shared" si="15"/>
        <v>1.1519173063162575</v>
      </c>
      <c r="AB71" s="2">
        <f t="shared" si="9"/>
        <v>32.746889674481189</v>
      </c>
      <c r="AC71" s="3">
        <f t="shared" si="10"/>
        <v>32.746889674481189</v>
      </c>
    </row>
    <row r="72" spans="1:29" ht="17.399999999999999" x14ac:dyDescent="0.3">
      <c r="A72" s="6"/>
      <c r="B72" s="6"/>
      <c r="C72" s="6"/>
      <c r="D72" s="6"/>
      <c r="E72" s="14">
        <v>800</v>
      </c>
      <c r="F72" s="14">
        <v>119</v>
      </c>
      <c r="G72" s="14">
        <f t="shared" si="11"/>
        <v>7.4769905155437071</v>
      </c>
      <c r="H72" s="14">
        <v>-30</v>
      </c>
      <c r="I72" s="14"/>
      <c r="J72" s="6"/>
      <c r="K72" s="30">
        <f t="shared" si="12"/>
        <v>64.736220472440891</v>
      </c>
      <c r="L72" s="30">
        <f t="shared" si="13"/>
        <v>180</v>
      </c>
      <c r="M72" s="30">
        <f t="shared" si="8"/>
        <v>31.71648048673212</v>
      </c>
      <c r="N72" s="30">
        <v>91.2</v>
      </c>
      <c r="O72" s="30">
        <f t="shared" si="14"/>
        <v>0.65223157361039341</v>
      </c>
      <c r="Q72" s="42">
        <v>4.5720000000000001</v>
      </c>
      <c r="R72" s="42">
        <v>604</v>
      </c>
      <c r="S72" s="16"/>
      <c r="T72" s="6"/>
      <c r="U72" s="46">
        <v>0.81279999999999997</v>
      </c>
      <c r="V72" s="44">
        <v>347.5</v>
      </c>
      <c r="Z72" s="2">
        <v>67</v>
      </c>
      <c r="AA72" s="2">
        <f t="shared" si="15"/>
        <v>1.1693705988362006</v>
      </c>
      <c r="AB72" s="2">
        <f t="shared" si="9"/>
        <v>33.565511068571674</v>
      </c>
      <c r="AC72" s="3">
        <f t="shared" si="10"/>
        <v>33.565511068571666</v>
      </c>
    </row>
    <row r="73" spans="1:29" ht="17.399999999999999" x14ac:dyDescent="0.3">
      <c r="A73" s="6"/>
      <c r="B73" s="6"/>
      <c r="C73" s="6"/>
      <c r="D73" s="6"/>
      <c r="E73" s="14">
        <v>1000</v>
      </c>
      <c r="F73" s="14">
        <v>106.5</v>
      </c>
      <c r="G73" s="14">
        <f t="shared" si="11"/>
        <v>6.6915923521462597</v>
      </c>
      <c r="H73" s="14">
        <v>-30</v>
      </c>
      <c r="I73" s="14"/>
      <c r="J73" s="6"/>
      <c r="K73" s="30">
        <f t="shared" si="12"/>
        <v>64.736220472440891</v>
      </c>
      <c r="L73" s="30">
        <f t="shared" si="13"/>
        <v>180</v>
      </c>
      <c r="M73" s="30">
        <f t="shared" si="8"/>
        <v>31.71648048673212</v>
      </c>
      <c r="N73" s="30">
        <v>91.2</v>
      </c>
      <c r="O73" s="30">
        <f t="shared" si="14"/>
        <v>0.65223157361039341</v>
      </c>
      <c r="Q73" s="42">
        <v>4.0640000000000001</v>
      </c>
      <c r="R73" s="42">
        <v>608</v>
      </c>
      <c r="S73" s="16"/>
      <c r="T73" s="6"/>
      <c r="U73" s="46">
        <v>0.71120000000000005</v>
      </c>
      <c r="V73" s="44">
        <v>349.5</v>
      </c>
      <c r="Z73" s="2">
        <v>68</v>
      </c>
      <c r="AA73" s="2">
        <f t="shared" si="15"/>
        <v>1.1868238913561442</v>
      </c>
      <c r="AB73" s="2">
        <f t="shared" si="9"/>
        <v>34.386666928729063</v>
      </c>
      <c r="AC73" s="3">
        <f t="shared" si="10"/>
        <v>34.38666692872907</v>
      </c>
    </row>
    <row r="74" spans="1:29" ht="17.399999999999999" x14ac:dyDescent="0.3">
      <c r="A74" s="6"/>
      <c r="B74" s="6"/>
      <c r="C74" s="6"/>
      <c r="D74" s="6"/>
      <c r="E74" s="14">
        <v>1250</v>
      </c>
      <c r="F74" s="14">
        <v>109.5</v>
      </c>
      <c r="G74" s="14">
        <f t="shared" si="11"/>
        <v>6.8800879113616471</v>
      </c>
      <c r="H74" s="14">
        <v>-30</v>
      </c>
      <c r="I74" s="14"/>
      <c r="J74" s="6"/>
      <c r="K74" s="30">
        <f t="shared" si="12"/>
        <v>64.736220472440891</v>
      </c>
      <c r="L74" s="30">
        <f t="shared" si="13"/>
        <v>180</v>
      </c>
      <c r="M74" s="30">
        <f t="shared" si="8"/>
        <v>31.71648048673212</v>
      </c>
      <c r="N74" s="30">
        <v>91.2</v>
      </c>
      <c r="O74" s="30">
        <f t="shared" si="14"/>
        <v>0.65223157361039341</v>
      </c>
      <c r="Q74" s="42">
        <v>3.556</v>
      </c>
      <c r="R74" s="42">
        <v>612</v>
      </c>
      <c r="S74" s="16"/>
      <c r="T74" s="6"/>
      <c r="U74" s="46">
        <v>0.60960000000000003</v>
      </c>
      <c r="V74" s="44">
        <v>351</v>
      </c>
      <c r="Z74" s="2">
        <v>69</v>
      </c>
      <c r="AA74" s="2">
        <f t="shared" si="15"/>
        <v>1.2042771838760873</v>
      </c>
      <c r="AB74" s="2">
        <f t="shared" si="9"/>
        <v>35.210023573078125</v>
      </c>
      <c r="AC74" s="3">
        <f t="shared" si="10"/>
        <v>35.210023573078125</v>
      </c>
    </row>
    <row r="75" spans="1:29" ht="17.399999999999999" x14ac:dyDescent="0.3">
      <c r="A75" s="6"/>
      <c r="B75" s="6"/>
      <c r="C75" s="6"/>
      <c r="D75" s="6"/>
      <c r="E75" s="14">
        <v>1500</v>
      </c>
      <c r="F75" s="14">
        <v>108</v>
      </c>
      <c r="G75" s="14">
        <f t="shared" si="11"/>
        <v>6.7858401317539538</v>
      </c>
      <c r="H75" s="14">
        <v>-30</v>
      </c>
      <c r="I75" s="14"/>
      <c r="J75" s="6"/>
      <c r="K75" s="30">
        <f t="shared" si="12"/>
        <v>64.736220472440891</v>
      </c>
      <c r="L75" s="30">
        <f t="shared" si="13"/>
        <v>180</v>
      </c>
      <c r="M75" s="30">
        <f t="shared" si="8"/>
        <v>31.71648048673212</v>
      </c>
      <c r="N75" s="30">
        <v>91.2</v>
      </c>
      <c r="O75" s="30">
        <f t="shared" si="14"/>
        <v>0.65223157361039341</v>
      </c>
      <c r="Q75" s="42">
        <v>3.048</v>
      </c>
      <c r="R75" s="42">
        <v>616</v>
      </c>
      <c r="S75" s="16"/>
      <c r="T75" s="6"/>
      <c r="U75" s="46">
        <v>0.50800000000000001</v>
      </c>
      <c r="V75" s="44">
        <v>353.5</v>
      </c>
      <c r="Z75" s="2">
        <v>70</v>
      </c>
      <c r="AA75" s="2">
        <f t="shared" si="15"/>
        <v>1.2217304763960306</v>
      </c>
      <c r="AB75" s="2">
        <f t="shared" si="9"/>
        <v>36.035249388254179</v>
      </c>
      <c r="AC75" s="3">
        <f t="shared" si="10"/>
        <v>36.035249388254165</v>
      </c>
    </row>
    <row r="76" spans="1:29" ht="17.399999999999999" x14ac:dyDescent="0.3">
      <c r="A76" s="6"/>
      <c r="B76" s="6"/>
      <c r="C76" s="6"/>
      <c r="D76" s="6"/>
      <c r="E76" s="14">
        <v>1750</v>
      </c>
      <c r="F76" s="14">
        <v>114</v>
      </c>
      <c r="G76" s="14">
        <f t="shared" si="11"/>
        <v>7.1628312501847287</v>
      </c>
      <c r="H76" s="14">
        <v>-30</v>
      </c>
      <c r="I76" s="14"/>
      <c r="J76" s="6"/>
      <c r="K76" s="30">
        <f t="shared" si="12"/>
        <v>64.736220472440891</v>
      </c>
      <c r="L76" s="30">
        <f t="shared" si="13"/>
        <v>180</v>
      </c>
      <c r="M76" s="30">
        <f t="shared" si="8"/>
        <v>31.71648048673212</v>
      </c>
      <c r="N76" s="30">
        <v>91.2</v>
      </c>
      <c r="O76" s="30">
        <f t="shared" si="14"/>
        <v>0.65223157361039341</v>
      </c>
      <c r="Q76" s="42">
        <v>2.54</v>
      </c>
      <c r="R76" s="42">
        <v>620</v>
      </c>
      <c r="S76" s="16"/>
      <c r="T76" s="6"/>
      <c r="U76" s="46">
        <v>0.40639999999999998</v>
      </c>
      <c r="V76" s="44">
        <v>356.5</v>
      </c>
      <c r="Z76" s="2">
        <v>71</v>
      </c>
      <c r="AA76" s="2">
        <f t="shared" si="15"/>
        <v>1.2391837689159739</v>
      </c>
      <c r="AB76" s="2">
        <f t="shared" si="9"/>
        <v>36.86201505315988</v>
      </c>
      <c r="AC76" s="3">
        <f t="shared" si="10"/>
        <v>36.862015053159894</v>
      </c>
    </row>
    <row r="77" spans="1:29" ht="17.399999999999999" x14ac:dyDescent="0.3">
      <c r="A77" s="6"/>
      <c r="B77" s="6"/>
      <c r="C77" s="6"/>
      <c r="D77" s="6"/>
      <c r="E77" s="14">
        <v>2000</v>
      </c>
      <c r="F77" s="14">
        <v>119</v>
      </c>
      <c r="G77" s="14">
        <f t="shared" si="11"/>
        <v>7.4769905155437071</v>
      </c>
      <c r="H77" s="14">
        <v>-30</v>
      </c>
      <c r="I77" s="14"/>
      <c r="J77" s="6"/>
      <c r="K77" s="30">
        <f t="shared" si="12"/>
        <v>64.736220472440891</v>
      </c>
      <c r="L77" s="30">
        <f t="shared" si="13"/>
        <v>180</v>
      </c>
      <c r="M77" s="30">
        <f t="shared" si="8"/>
        <v>31.71648048673212</v>
      </c>
      <c r="N77" s="30">
        <v>91.2</v>
      </c>
      <c r="O77" s="30">
        <f t="shared" si="14"/>
        <v>0.65223157361039341</v>
      </c>
      <c r="Q77" s="42">
        <v>2.032</v>
      </c>
      <c r="R77" s="42">
        <v>624</v>
      </c>
      <c r="S77" s="16"/>
      <c r="T77" s="6"/>
      <c r="U77" s="46">
        <v>0.30480000000000002</v>
      </c>
      <c r="V77" s="44">
        <v>360</v>
      </c>
      <c r="Z77" s="2">
        <v>72</v>
      </c>
      <c r="AA77" s="2">
        <f t="shared" si="15"/>
        <v>1.2566370614359172</v>
      </c>
      <c r="AB77" s="2">
        <f t="shared" si="9"/>
        <v>37.689993758540673</v>
      </c>
      <c r="AC77" s="3">
        <f t="shared" si="10"/>
        <v>37.689993758540673</v>
      </c>
    </row>
    <row r="78" spans="1:29" ht="17.399999999999999" x14ac:dyDescent="0.3">
      <c r="A78" s="6"/>
      <c r="B78" s="6"/>
      <c r="C78" s="6"/>
      <c r="D78" s="6"/>
      <c r="E78" s="14">
        <v>2250</v>
      </c>
      <c r="F78" s="14">
        <v>124</v>
      </c>
      <c r="G78" s="14">
        <f t="shared" si="11"/>
        <v>7.7911497809026873</v>
      </c>
      <c r="H78" s="14">
        <v>-30</v>
      </c>
      <c r="I78" s="14"/>
      <c r="J78" s="6"/>
      <c r="K78" s="30">
        <f t="shared" si="12"/>
        <v>64.736220472440891</v>
      </c>
      <c r="L78" s="30">
        <f t="shared" si="13"/>
        <v>180</v>
      </c>
      <c r="M78" s="30">
        <f t="shared" si="8"/>
        <v>31.71648048673212</v>
      </c>
      <c r="N78" s="30">
        <v>91.2</v>
      </c>
      <c r="O78" s="30">
        <f t="shared" si="14"/>
        <v>0.65223157361039341</v>
      </c>
      <c r="Q78" s="42">
        <v>1.524</v>
      </c>
      <c r="R78" s="42">
        <v>629</v>
      </c>
      <c r="S78" s="16"/>
      <c r="T78" s="6"/>
      <c r="U78" s="46">
        <v>0.20319999999999999</v>
      </c>
      <c r="V78" s="44">
        <v>365</v>
      </c>
      <c r="Z78" s="2">
        <v>73</v>
      </c>
      <c r="AA78" s="2">
        <f t="shared" si="15"/>
        <v>1.2740903539558606</v>
      </c>
      <c r="AB78" s="2">
        <f t="shared" si="9"/>
        <v>38.518861422035044</v>
      </c>
      <c r="AC78" s="3">
        <f t="shared" si="10"/>
        <v>38.518861422035023</v>
      </c>
    </row>
    <row r="79" spans="1:29" ht="17.399999999999999" x14ac:dyDescent="0.3">
      <c r="A79" s="6"/>
      <c r="B79" s="6"/>
      <c r="C79" s="6"/>
      <c r="D79" s="6"/>
      <c r="E79" s="14">
        <v>2500</v>
      </c>
      <c r="F79" s="14">
        <v>129</v>
      </c>
      <c r="G79" s="14">
        <f t="shared" si="11"/>
        <v>8.1053090462616666</v>
      </c>
      <c r="H79" s="14">
        <v>-30</v>
      </c>
      <c r="I79" s="14"/>
      <c r="J79" s="6"/>
      <c r="K79" s="30">
        <f t="shared" si="12"/>
        <v>64.736220472440891</v>
      </c>
      <c r="L79" s="30">
        <f t="shared" si="13"/>
        <v>180</v>
      </c>
      <c r="M79" s="30">
        <f t="shared" si="8"/>
        <v>31.71648048673212</v>
      </c>
      <c r="N79" s="30">
        <v>91.2</v>
      </c>
      <c r="O79" s="30">
        <f t="shared" si="14"/>
        <v>0.65223157361039341</v>
      </c>
      <c r="Q79" s="42">
        <v>1.016</v>
      </c>
      <c r="R79" s="42">
        <v>634.5</v>
      </c>
      <c r="S79" s="16"/>
      <c r="T79" s="6"/>
      <c r="U79" s="46">
        <v>0.1016</v>
      </c>
      <c r="V79" s="44">
        <v>374.5</v>
      </c>
      <c r="Z79" s="2">
        <v>74</v>
      </c>
      <c r="AA79" s="2">
        <f t="shared" si="15"/>
        <v>1.2915436464758039</v>
      </c>
      <c r="AB79" s="2">
        <f t="shared" si="9"/>
        <v>39.348296898362463</v>
      </c>
      <c r="AC79" s="3">
        <f t="shared" si="10"/>
        <v>39.348296898362477</v>
      </c>
    </row>
    <row r="80" spans="1:29" ht="17.399999999999999" x14ac:dyDescent="0.3">
      <c r="A80" s="6"/>
      <c r="B80" s="6"/>
      <c r="C80" s="6"/>
      <c r="D80" s="6"/>
      <c r="E80" s="14">
        <v>2750</v>
      </c>
      <c r="F80" s="14">
        <v>126</v>
      </c>
      <c r="G80" s="14">
        <f t="shared" si="11"/>
        <v>7.9168134870462801</v>
      </c>
      <c r="H80" s="14">
        <v>-30</v>
      </c>
      <c r="I80" s="14"/>
      <c r="J80" s="6"/>
      <c r="K80" s="30">
        <f t="shared" si="12"/>
        <v>64.736220472440891</v>
      </c>
      <c r="L80" s="30">
        <f t="shared" si="13"/>
        <v>180</v>
      </c>
      <c r="M80" s="30">
        <f t="shared" si="8"/>
        <v>31.71648048673212</v>
      </c>
      <c r="N80" s="30">
        <v>91.2</v>
      </c>
      <c r="O80" s="30">
        <f t="shared" si="14"/>
        <v>0.65223157361039341</v>
      </c>
      <c r="Q80" s="42">
        <v>0.91439999999999999</v>
      </c>
      <c r="R80" s="42">
        <v>636</v>
      </c>
      <c r="S80" s="16"/>
      <c r="T80" s="6"/>
      <c r="U80" s="47">
        <v>0</v>
      </c>
      <c r="V80" s="44">
        <v>375</v>
      </c>
      <c r="Z80" s="2">
        <v>75</v>
      </c>
      <c r="AA80" s="2">
        <f t="shared" si="15"/>
        <v>1.3089969389957472</v>
      </c>
      <c r="AB80" s="2">
        <f t="shared" si="9"/>
        <v>40.177982184318246</v>
      </c>
      <c r="AC80" s="3">
        <f t="shared" si="10"/>
        <v>40.177982184318246</v>
      </c>
    </row>
    <row r="81" spans="1:29" ht="17.399999999999999" x14ac:dyDescent="0.3">
      <c r="A81" s="6"/>
      <c r="B81" s="6"/>
      <c r="C81" s="6"/>
      <c r="D81" s="6"/>
      <c r="E81" s="14">
        <v>3000</v>
      </c>
      <c r="F81" s="14">
        <v>121</v>
      </c>
      <c r="G81" s="14">
        <f t="shared" si="11"/>
        <v>7.6026542216872999</v>
      </c>
      <c r="H81" s="14">
        <v>-30</v>
      </c>
      <c r="I81" s="14"/>
      <c r="J81" s="6"/>
      <c r="K81" s="30">
        <f t="shared" si="12"/>
        <v>64.736220472440891</v>
      </c>
      <c r="L81" s="30">
        <f t="shared" si="13"/>
        <v>180</v>
      </c>
      <c r="M81" s="30">
        <f t="shared" si="8"/>
        <v>31.71648048673212</v>
      </c>
      <c r="N81" s="30">
        <v>91.2</v>
      </c>
      <c r="O81" s="30">
        <f t="shared" si="14"/>
        <v>0.65223157361039341</v>
      </c>
      <c r="Q81" s="42">
        <v>0.81279999999999997</v>
      </c>
      <c r="R81" s="42">
        <v>637.5</v>
      </c>
      <c r="S81" s="16"/>
      <c r="T81" s="6"/>
      <c r="U81" s="9"/>
      <c r="V81" s="9"/>
      <c r="Z81" s="2">
        <v>76</v>
      </c>
      <c r="AA81" s="2">
        <f t="shared" si="15"/>
        <v>1.3264502315156903</v>
      </c>
      <c r="AB81" s="2">
        <f t="shared" si="9"/>
        <v>41.007602618251632</v>
      </c>
      <c r="AC81" s="3">
        <f t="shared" si="10"/>
        <v>41.007602618251624</v>
      </c>
    </row>
    <row r="82" spans="1:29" ht="17.399999999999999" x14ac:dyDescent="0.3">
      <c r="A82" s="6"/>
      <c r="B82" s="6"/>
      <c r="C82" s="6"/>
      <c r="D82" s="6"/>
      <c r="E82" s="14">
        <v>3250</v>
      </c>
      <c r="F82" s="14">
        <v>119</v>
      </c>
      <c r="G82" s="14">
        <f t="shared" si="11"/>
        <v>7.4769905155437071</v>
      </c>
      <c r="H82" s="14">
        <v>-30</v>
      </c>
      <c r="I82" s="14"/>
      <c r="J82" s="6"/>
      <c r="K82" s="30">
        <f t="shared" si="12"/>
        <v>64.736220472440891</v>
      </c>
      <c r="L82" s="30">
        <f t="shared" si="13"/>
        <v>180</v>
      </c>
      <c r="M82" s="30">
        <f t="shared" si="8"/>
        <v>31.71648048673212</v>
      </c>
      <c r="N82" s="30">
        <v>91.2</v>
      </c>
      <c r="O82" s="30">
        <f t="shared" si="14"/>
        <v>0.65223157361039341</v>
      </c>
      <c r="Q82" s="42">
        <v>0.71120000000000005</v>
      </c>
      <c r="R82" s="42">
        <v>639</v>
      </c>
      <c r="S82" s="16"/>
      <c r="T82" s="6"/>
      <c r="U82" s="9"/>
      <c r="V82" s="9"/>
      <c r="Z82" s="2">
        <v>77</v>
      </c>
      <c r="AA82" s="2">
        <f t="shared" si="15"/>
        <v>1.3439035240356338</v>
      </c>
      <c r="AB82" s="2">
        <f t="shared" si="9"/>
        <v>41.836847073714644</v>
      </c>
      <c r="AC82" s="3">
        <f t="shared" si="10"/>
        <v>41.836847073714658</v>
      </c>
    </row>
    <row r="83" spans="1:29" ht="17.399999999999999" x14ac:dyDescent="0.3">
      <c r="A83" s="6"/>
      <c r="B83" s="6"/>
      <c r="C83" s="6"/>
      <c r="D83" s="6"/>
      <c r="E83" s="14">
        <v>3500</v>
      </c>
      <c r="F83" s="14">
        <v>115</v>
      </c>
      <c r="G83" s="14">
        <f t="shared" si="11"/>
        <v>7.2256631032565251</v>
      </c>
      <c r="H83" s="14">
        <v>-30</v>
      </c>
      <c r="I83" s="14"/>
      <c r="J83" s="6"/>
      <c r="K83" s="30">
        <f t="shared" si="12"/>
        <v>64.736220472440891</v>
      </c>
      <c r="L83" s="30">
        <f t="shared" si="13"/>
        <v>180</v>
      </c>
      <c r="M83" s="30">
        <f t="shared" si="8"/>
        <v>31.71648048673212</v>
      </c>
      <c r="N83" s="30">
        <v>91.2</v>
      </c>
      <c r="O83" s="30">
        <f t="shared" si="14"/>
        <v>0.65223157361039341</v>
      </c>
      <c r="Q83" s="42">
        <v>0.60960000000000003</v>
      </c>
      <c r="R83" s="42">
        <v>640.5</v>
      </c>
      <c r="S83" s="16"/>
      <c r="T83" s="6"/>
      <c r="U83" s="9"/>
      <c r="V83" s="9"/>
      <c r="Z83" s="2">
        <v>78</v>
      </c>
      <c r="AA83" s="2">
        <f t="shared" si="15"/>
        <v>1.3613568165555769</v>
      </c>
      <c r="AB83" s="2">
        <f t="shared" si="9"/>
        <v>42.66540814697732</v>
      </c>
      <c r="AC83" s="3">
        <f t="shared" si="10"/>
        <v>42.665408146977342</v>
      </c>
    </row>
    <row r="84" spans="1:29" ht="17.399999999999999" x14ac:dyDescent="0.3">
      <c r="A84" s="6"/>
      <c r="B84" s="6"/>
      <c r="C84" s="6"/>
      <c r="D84" s="6"/>
      <c r="E84" s="14">
        <v>3750</v>
      </c>
      <c r="F84" s="14">
        <v>116.5</v>
      </c>
      <c r="G84" s="14">
        <f t="shared" si="11"/>
        <v>7.3199108828642192</v>
      </c>
      <c r="H84" s="14">
        <v>-30</v>
      </c>
      <c r="I84" s="14"/>
      <c r="J84" s="6"/>
      <c r="K84" s="30">
        <f t="shared" si="12"/>
        <v>64.736220472440891</v>
      </c>
      <c r="L84" s="30">
        <f t="shared" si="13"/>
        <v>180</v>
      </c>
      <c r="M84" s="30">
        <f t="shared" si="8"/>
        <v>31.71648048673212</v>
      </c>
      <c r="N84" s="30">
        <v>91.2</v>
      </c>
      <c r="O84" s="30">
        <f t="shared" si="14"/>
        <v>0.65223157361039341</v>
      </c>
      <c r="Q84" s="42">
        <v>0.50800000000000001</v>
      </c>
      <c r="R84" s="42">
        <v>642.5</v>
      </c>
      <c r="S84" s="16"/>
      <c r="T84" s="6"/>
      <c r="U84" s="9"/>
      <c r="V84" s="9"/>
      <c r="Z84" s="2">
        <v>79</v>
      </c>
      <c r="AA84" s="2">
        <f t="shared" si="15"/>
        <v>1.3788101090755203</v>
      </c>
      <c r="AB84" s="2">
        <f t="shared" si="9"/>
        <v>43.492982338118523</v>
      </c>
      <c r="AC84" s="3">
        <f t="shared" si="10"/>
        <v>43.492982338118537</v>
      </c>
    </row>
    <row r="85" spans="1:29" ht="17.399999999999999" x14ac:dyDescent="0.3">
      <c r="A85" s="6"/>
      <c r="B85" s="6"/>
      <c r="C85" s="6"/>
      <c r="D85" s="6"/>
      <c r="E85" s="14">
        <v>4000</v>
      </c>
      <c r="F85" s="14">
        <v>116</v>
      </c>
      <c r="G85" s="14">
        <f t="shared" si="11"/>
        <v>7.2884949563283215</v>
      </c>
      <c r="H85" s="14">
        <v>-30</v>
      </c>
      <c r="I85" s="14"/>
      <c r="J85" s="6"/>
      <c r="K85" s="30">
        <f t="shared" si="12"/>
        <v>64.736220472440891</v>
      </c>
      <c r="L85" s="30">
        <f t="shared" si="13"/>
        <v>180</v>
      </c>
      <c r="M85" s="30">
        <f t="shared" si="8"/>
        <v>31.71648048673212</v>
      </c>
      <c r="N85" s="30">
        <v>91.2</v>
      </c>
      <c r="O85" s="30">
        <f t="shared" si="14"/>
        <v>0.65223157361039341</v>
      </c>
      <c r="Q85" s="42">
        <v>0.40639999999999998</v>
      </c>
      <c r="R85" s="42">
        <v>645</v>
      </c>
      <c r="S85" s="16"/>
      <c r="T85" s="6"/>
      <c r="U85" s="9"/>
      <c r="V85" s="9"/>
      <c r="Z85" s="2">
        <v>80</v>
      </c>
      <c r="AA85" s="2">
        <f t="shared" si="15"/>
        <v>1.3962634015954636</v>
      </c>
      <c r="AB85" s="2">
        <f t="shared" si="9"/>
        <v>44.319270225412751</v>
      </c>
      <c r="AC85" s="3">
        <f t="shared" si="10"/>
        <v>44.319270225412737</v>
      </c>
    </row>
    <row r="86" spans="1:29" ht="17.399999999999999" x14ac:dyDescent="0.3">
      <c r="A86" s="6"/>
      <c r="B86" s="6"/>
      <c r="C86" s="6"/>
      <c r="D86" s="6"/>
      <c r="E86" s="14">
        <v>4250</v>
      </c>
      <c r="F86" s="14">
        <v>114.5</v>
      </c>
      <c r="G86" s="14">
        <f t="shared" si="11"/>
        <v>7.1942471767206264</v>
      </c>
      <c r="H86" s="14">
        <v>-30</v>
      </c>
      <c r="I86" s="14"/>
      <c r="J86" s="6"/>
      <c r="K86" s="30">
        <f t="shared" si="12"/>
        <v>64.736220472440891</v>
      </c>
      <c r="L86" s="30">
        <f t="shared" si="13"/>
        <v>180</v>
      </c>
      <c r="M86" s="30">
        <f t="shared" si="8"/>
        <v>31.71648048673212</v>
      </c>
      <c r="N86" s="30">
        <v>91.2</v>
      </c>
      <c r="O86" s="30">
        <f t="shared" si="14"/>
        <v>0.65223157361039341</v>
      </c>
      <c r="Q86" s="42">
        <v>0.30480000000000002</v>
      </c>
      <c r="R86" s="42">
        <v>647.5</v>
      </c>
      <c r="S86" s="16"/>
      <c r="T86" s="6"/>
      <c r="U86" s="9"/>
      <c r="V86" s="9"/>
      <c r="Z86" s="2">
        <v>81</v>
      </c>
      <c r="AA86" s="2">
        <f t="shared" si="15"/>
        <v>1.4137166941154069</v>
      </c>
      <c r="AB86" s="2">
        <f t="shared" si="9"/>
        <v>45.143976632748576</v>
      </c>
      <c r="AC86" s="3">
        <f t="shared" si="10"/>
        <v>45.14397663274859</v>
      </c>
    </row>
    <row r="87" spans="1:29" ht="17.399999999999999" x14ac:dyDescent="0.3">
      <c r="A87" s="6"/>
      <c r="B87" s="6"/>
      <c r="C87" s="6"/>
      <c r="D87" s="6"/>
      <c r="E87" s="14">
        <v>4500</v>
      </c>
      <c r="F87" s="14">
        <v>112.5</v>
      </c>
      <c r="G87" s="14">
        <f t="shared" si="11"/>
        <v>7.0685834705770345</v>
      </c>
      <c r="H87" s="14">
        <v>-30</v>
      </c>
      <c r="I87" s="14"/>
      <c r="J87" s="6"/>
      <c r="K87" s="30">
        <f t="shared" si="12"/>
        <v>64.736220472440891</v>
      </c>
      <c r="L87" s="30">
        <f t="shared" si="13"/>
        <v>180</v>
      </c>
      <c r="M87" s="30">
        <f t="shared" si="8"/>
        <v>31.71648048673212</v>
      </c>
      <c r="N87" s="30">
        <v>91.2</v>
      </c>
      <c r="O87" s="30">
        <f t="shared" si="14"/>
        <v>0.65223157361039341</v>
      </c>
      <c r="Q87" s="42">
        <v>0.20319999999999999</v>
      </c>
      <c r="R87" s="42">
        <v>653</v>
      </c>
      <c r="S87" s="16"/>
      <c r="T87" s="6"/>
      <c r="U87" s="9"/>
      <c r="V87" s="9"/>
      <c r="Z87" s="2">
        <v>82</v>
      </c>
      <c r="AA87" s="2">
        <f t="shared" si="15"/>
        <v>1.43116998663535</v>
      </c>
      <c r="AB87" s="2">
        <f t="shared" si="9"/>
        <v>45.966810789828507</v>
      </c>
      <c r="AC87" s="3">
        <f t="shared" si="10"/>
        <v>45.966810789828507</v>
      </c>
    </row>
    <row r="88" spans="1:29" ht="17.399999999999999" x14ac:dyDescent="0.3">
      <c r="A88" s="6"/>
      <c r="B88" s="6"/>
      <c r="C88" s="6"/>
      <c r="D88" s="6"/>
      <c r="E88" s="14">
        <v>950</v>
      </c>
      <c r="F88" s="14">
        <v>118.5</v>
      </c>
      <c r="G88" s="14">
        <f t="shared" si="11"/>
        <v>7.4455745890078093</v>
      </c>
      <c r="H88" s="14">
        <v>-40</v>
      </c>
      <c r="I88" s="14"/>
      <c r="J88" s="6"/>
      <c r="K88" s="30">
        <f t="shared" si="12"/>
        <v>54.736220472440891</v>
      </c>
      <c r="L88" s="30">
        <f t="shared" si="13"/>
        <v>180</v>
      </c>
      <c r="M88" s="30">
        <f t="shared" si="8"/>
        <v>23.804544654704124</v>
      </c>
      <c r="N88" s="30">
        <v>91.2</v>
      </c>
      <c r="O88" s="30">
        <f t="shared" si="14"/>
        <v>0.73898525597912146</v>
      </c>
      <c r="Q88" s="42">
        <v>0.1016</v>
      </c>
      <c r="R88" s="42">
        <v>662.5</v>
      </c>
      <c r="S88" s="16"/>
      <c r="T88" s="6"/>
      <c r="U88" s="9"/>
      <c r="V88" s="9"/>
      <c r="Z88" s="2">
        <v>83</v>
      </c>
      <c r="AA88" s="2">
        <f t="shared" si="15"/>
        <v>1.4486232791552935</v>
      </c>
      <c r="AB88" s="2">
        <f t="shared" si="9"/>
        <v>46.787486484916002</v>
      </c>
      <c r="AC88" s="3">
        <f t="shared" si="10"/>
        <v>46.787486484915988</v>
      </c>
    </row>
    <row r="89" spans="1:29" ht="17.399999999999999" x14ac:dyDescent="0.3">
      <c r="A89" s="6"/>
      <c r="B89" s="6"/>
      <c r="C89" s="6"/>
      <c r="D89" s="6"/>
      <c r="E89" s="14">
        <v>1000</v>
      </c>
      <c r="F89" s="14">
        <v>118.5</v>
      </c>
      <c r="G89" s="14">
        <f t="shared" si="11"/>
        <v>7.4455745890078093</v>
      </c>
      <c r="H89" s="14">
        <v>-40</v>
      </c>
      <c r="I89" s="14"/>
      <c r="J89" s="6"/>
      <c r="K89" s="30">
        <f t="shared" si="12"/>
        <v>54.736220472440891</v>
      </c>
      <c r="L89" s="30">
        <f t="shared" si="13"/>
        <v>180</v>
      </c>
      <c r="M89" s="30">
        <f t="shared" si="8"/>
        <v>23.804544654704124</v>
      </c>
      <c r="N89" s="30">
        <v>91.2</v>
      </c>
      <c r="O89" s="30">
        <f t="shared" si="14"/>
        <v>0.73898525597912146</v>
      </c>
      <c r="Q89" s="42">
        <v>0</v>
      </c>
      <c r="R89" s="42">
        <v>663</v>
      </c>
      <c r="S89" s="16"/>
      <c r="T89" s="6"/>
      <c r="U89" s="9"/>
      <c r="V89" s="9"/>
      <c r="Z89" s="2">
        <v>84</v>
      </c>
      <c r="AA89" s="2">
        <f t="shared" si="15"/>
        <v>1.4660765716752369</v>
      </c>
      <c r="AB89" s="2">
        <f t="shared" si="9"/>
        <v>47.605722209913239</v>
      </c>
      <c r="AC89" s="3">
        <f t="shared" si="10"/>
        <v>47.605722209913246</v>
      </c>
    </row>
    <row r="90" spans="1:29" ht="17.399999999999999" x14ac:dyDescent="0.3">
      <c r="A90" s="6"/>
      <c r="B90" s="6"/>
      <c r="C90" s="6"/>
      <c r="D90" s="6"/>
      <c r="E90" s="14">
        <v>1250</v>
      </c>
      <c r="F90" s="14">
        <v>113</v>
      </c>
      <c r="G90" s="14">
        <f t="shared" si="11"/>
        <v>7.0999993971129323</v>
      </c>
      <c r="H90" s="14">
        <v>-40</v>
      </c>
      <c r="I90" s="14"/>
      <c r="J90" s="6"/>
      <c r="K90" s="30">
        <f t="shared" si="12"/>
        <v>54.736220472440891</v>
      </c>
      <c r="L90" s="30">
        <f t="shared" si="13"/>
        <v>180</v>
      </c>
      <c r="M90" s="30">
        <f t="shared" si="8"/>
        <v>23.804544654704124</v>
      </c>
      <c r="N90" s="30">
        <v>91.2</v>
      </c>
      <c r="O90" s="30">
        <f t="shared" si="14"/>
        <v>0.73898525597912146</v>
      </c>
      <c r="Z90" s="2">
        <v>85</v>
      </c>
      <c r="AA90" s="2">
        <f t="shared" si="15"/>
        <v>1.4835298641951802</v>
      </c>
      <c r="AB90" s="2">
        <f t="shared" si="9"/>
        <v>48.42124129757029</v>
      </c>
      <c r="AC90" s="3">
        <f t="shared" si="10"/>
        <v>48.42124129757029</v>
      </c>
    </row>
    <row r="91" spans="1:29" ht="17.399999999999999" x14ac:dyDescent="0.3">
      <c r="A91" s="6"/>
      <c r="B91" s="6"/>
      <c r="C91" s="6"/>
      <c r="D91" s="6"/>
      <c r="E91" s="14">
        <v>1500</v>
      </c>
      <c r="F91" s="14">
        <v>112.5</v>
      </c>
      <c r="G91" s="14">
        <f t="shared" si="11"/>
        <v>7.0685834705770345</v>
      </c>
      <c r="H91" s="14">
        <v>-40</v>
      </c>
      <c r="I91" s="14"/>
      <c r="J91" s="6"/>
      <c r="K91" s="30">
        <f t="shared" si="12"/>
        <v>54.736220472440891</v>
      </c>
      <c r="L91" s="30">
        <f t="shared" si="13"/>
        <v>180</v>
      </c>
      <c r="M91" s="30">
        <f t="shared" si="8"/>
        <v>23.804544654704124</v>
      </c>
      <c r="N91" s="30">
        <v>91.2</v>
      </c>
      <c r="O91" s="30">
        <f t="shared" si="14"/>
        <v>0.73898525597912146</v>
      </c>
      <c r="Z91" s="2">
        <v>86</v>
      </c>
      <c r="AA91" s="2">
        <f t="shared" si="15"/>
        <v>1.5009831567151233</v>
      </c>
      <c r="AB91" s="2">
        <f t="shared" si="9"/>
        <v>49.233772050645079</v>
      </c>
      <c r="AC91" s="3">
        <f t="shared" si="10"/>
        <v>49.233772050645094</v>
      </c>
    </row>
    <row r="92" spans="1:29" ht="17.399999999999999" x14ac:dyDescent="0.3">
      <c r="A92" s="6"/>
      <c r="B92" s="6"/>
      <c r="C92" s="6"/>
      <c r="D92" s="6"/>
      <c r="E92" s="14">
        <v>1750</v>
      </c>
      <c r="F92" s="14">
        <v>121</v>
      </c>
      <c r="G92" s="14">
        <f t="shared" si="11"/>
        <v>7.6026542216872999</v>
      </c>
      <c r="H92" s="14">
        <v>-40</v>
      </c>
      <c r="I92" s="14"/>
      <c r="J92" s="6"/>
      <c r="K92" s="30">
        <f t="shared" si="12"/>
        <v>54.736220472440891</v>
      </c>
      <c r="L92" s="30">
        <f t="shared" si="13"/>
        <v>180</v>
      </c>
      <c r="M92" s="30">
        <f t="shared" si="8"/>
        <v>23.804544654704124</v>
      </c>
      <c r="N92" s="30">
        <v>91.2</v>
      </c>
      <c r="O92" s="30">
        <f t="shared" si="14"/>
        <v>0.73898525597912146</v>
      </c>
      <c r="Z92" s="2">
        <v>87</v>
      </c>
      <c r="AA92" s="2">
        <f t="shared" si="15"/>
        <v>1.5184364492350666</v>
      </c>
      <c r="AB92" s="2">
        <f t="shared" si="9"/>
        <v>50.043047862854003</v>
      </c>
      <c r="AC92" s="3">
        <f t="shared" si="10"/>
        <v>50.043047862854003</v>
      </c>
    </row>
    <row r="93" spans="1:29" ht="17.399999999999999" x14ac:dyDescent="0.3">
      <c r="A93" s="6"/>
      <c r="B93" s="6"/>
      <c r="C93" s="6"/>
      <c r="D93" s="6"/>
      <c r="E93" s="14">
        <v>2000</v>
      </c>
      <c r="F93" s="14">
        <v>129</v>
      </c>
      <c r="G93" s="14">
        <f t="shared" si="11"/>
        <v>8.1053090462616666</v>
      </c>
      <c r="H93" s="14">
        <v>-40</v>
      </c>
      <c r="I93" s="14"/>
      <c r="J93" s="6"/>
      <c r="K93" s="30">
        <f t="shared" si="12"/>
        <v>54.736220472440891</v>
      </c>
      <c r="L93" s="30">
        <f t="shared" si="13"/>
        <v>180</v>
      </c>
      <c r="M93" s="30">
        <f t="shared" si="8"/>
        <v>23.804544654704124</v>
      </c>
      <c r="N93" s="30">
        <v>91.2</v>
      </c>
      <c r="O93" s="30">
        <f t="shared" si="14"/>
        <v>0.73898525597912146</v>
      </c>
      <c r="Z93" s="2">
        <v>88</v>
      </c>
      <c r="AA93" s="2">
        <f t="shared" si="15"/>
        <v>1.5358897417550099</v>
      </c>
      <c r="AB93" s="2">
        <f t="shared" si="9"/>
        <v>50.848807331471427</v>
      </c>
      <c r="AC93" s="3">
        <f t="shared" si="10"/>
        <v>50.84880733147142</v>
      </c>
    </row>
    <row r="94" spans="1:29" ht="17.399999999999999" x14ac:dyDescent="0.3">
      <c r="A94" s="6"/>
      <c r="B94" s="6"/>
      <c r="C94" s="6"/>
      <c r="D94" s="6"/>
      <c r="E94" s="14">
        <v>2250</v>
      </c>
      <c r="F94" s="14">
        <v>131.5</v>
      </c>
      <c r="G94" s="14">
        <f t="shared" si="11"/>
        <v>8.2623886789411571</v>
      </c>
      <c r="H94" s="14">
        <v>-40</v>
      </c>
      <c r="I94" s="14"/>
      <c r="J94" s="6"/>
      <c r="K94" s="30">
        <f t="shared" si="12"/>
        <v>54.736220472440891</v>
      </c>
      <c r="L94" s="30">
        <f t="shared" si="13"/>
        <v>180</v>
      </c>
      <c r="M94" s="30">
        <f t="shared" si="8"/>
        <v>23.804544654704124</v>
      </c>
      <c r="N94" s="30">
        <v>91.2</v>
      </c>
      <c r="O94" s="30">
        <f t="shared" si="14"/>
        <v>0.73898525597912146</v>
      </c>
      <c r="Z94" s="2">
        <v>89</v>
      </c>
      <c r="AA94" s="2">
        <f t="shared" si="15"/>
        <v>1.5533430342749535</v>
      </c>
      <c r="AB94" s="2">
        <f t="shared" si="9"/>
        <v>51.65079436145902</v>
      </c>
      <c r="AC94" s="3">
        <f t="shared" si="10"/>
        <v>51.650794361459035</v>
      </c>
    </row>
    <row r="95" spans="1:29" ht="17.399999999999999" x14ac:dyDescent="0.3">
      <c r="A95" s="6"/>
      <c r="B95" s="6"/>
      <c r="C95" s="6"/>
      <c r="D95" s="6"/>
      <c r="E95" s="14">
        <v>2500</v>
      </c>
      <c r="F95" s="14">
        <v>137</v>
      </c>
      <c r="G95" s="14">
        <f t="shared" si="11"/>
        <v>8.6079638708360342</v>
      </c>
      <c r="H95" s="14">
        <v>-40</v>
      </c>
      <c r="I95" s="14"/>
      <c r="J95" s="6"/>
      <c r="K95" s="30">
        <f t="shared" si="12"/>
        <v>54.736220472440891</v>
      </c>
      <c r="L95" s="30">
        <f t="shared" si="13"/>
        <v>180</v>
      </c>
      <c r="M95" s="30">
        <f t="shared" si="8"/>
        <v>23.804544654704124</v>
      </c>
      <c r="N95" s="30">
        <v>91.2</v>
      </c>
      <c r="O95" s="30">
        <f t="shared" si="14"/>
        <v>0.73898525597912146</v>
      </c>
      <c r="Z95" s="2">
        <v>90</v>
      </c>
      <c r="AA95" s="2">
        <f t="shared" si="15"/>
        <v>1.5707963267948966</v>
      </c>
      <c r="AB95" s="2">
        <f t="shared" si="9"/>
        <v>52.448758261025468</v>
      </c>
      <c r="AC95" s="3">
        <f t="shared" si="10"/>
        <v>52.448758261025468</v>
      </c>
    </row>
    <row r="96" spans="1:29" ht="17.399999999999999" x14ac:dyDescent="0.3">
      <c r="A96" s="6"/>
      <c r="B96" s="6"/>
      <c r="C96" s="6"/>
      <c r="D96" s="6"/>
      <c r="E96" s="14">
        <v>2750</v>
      </c>
      <c r="F96" s="14">
        <v>138</v>
      </c>
      <c r="G96" s="14">
        <f t="shared" si="11"/>
        <v>8.6707957239078297</v>
      </c>
      <c r="H96" s="14">
        <v>-40</v>
      </c>
      <c r="I96" s="14"/>
      <c r="J96" s="6"/>
      <c r="K96" s="30">
        <f t="shared" si="12"/>
        <v>54.736220472440891</v>
      </c>
      <c r="L96" s="30">
        <f t="shared" si="13"/>
        <v>180</v>
      </c>
      <c r="M96" s="30">
        <f t="shared" si="8"/>
        <v>23.804544654704124</v>
      </c>
      <c r="N96" s="30">
        <v>91.2</v>
      </c>
      <c r="O96" s="30">
        <f t="shared" si="14"/>
        <v>0.73898525597912146</v>
      </c>
      <c r="Z96" s="2">
        <v>91</v>
      </c>
      <c r="AA96" s="2">
        <f t="shared" si="15"/>
        <v>1.5882496193148399</v>
      </c>
      <c r="AB96" s="2">
        <f t="shared" si="9"/>
        <v>53.242453828539261</v>
      </c>
      <c r="AC96" s="3">
        <f t="shared" si="10"/>
        <v>53.242453828539283</v>
      </c>
    </row>
    <row r="97" spans="1:29" ht="17.399999999999999" x14ac:dyDescent="0.3">
      <c r="A97" s="6"/>
      <c r="B97" s="6"/>
      <c r="C97" s="6"/>
      <c r="D97" s="6"/>
      <c r="E97" s="14">
        <v>3000</v>
      </c>
      <c r="F97" s="14">
        <v>141</v>
      </c>
      <c r="G97" s="14">
        <f t="shared" si="11"/>
        <v>8.8592912831232162</v>
      </c>
      <c r="H97" s="14">
        <v>-40</v>
      </c>
      <c r="I97" s="14"/>
      <c r="J97" s="6"/>
      <c r="K97" s="30">
        <f t="shared" si="12"/>
        <v>54.736220472440891</v>
      </c>
      <c r="L97" s="30">
        <f t="shared" si="13"/>
        <v>180</v>
      </c>
      <c r="M97" s="30">
        <f t="shared" si="8"/>
        <v>23.804544654704124</v>
      </c>
      <c r="N97" s="30">
        <v>91.2</v>
      </c>
      <c r="O97" s="30">
        <f t="shared" si="14"/>
        <v>0.73898525597912146</v>
      </c>
      <c r="Z97" s="2">
        <v>92</v>
      </c>
      <c r="AA97" s="2">
        <f t="shared" si="15"/>
        <v>1.605702911834783</v>
      </c>
      <c r="AB97" s="2">
        <f t="shared" si="9"/>
        <v>54.031641430739491</v>
      </c>
      <c r="AC97" s="3">
        <f t="shared" si="10"/>
        <v>54.031641430739491</v>
      </c>
    </row>
    <row r="98" spans="1:29" ht="17.399999999999999" x14ac:dyDescent="0.3">
      <c r="A98" s="6"/>
      <c r="B98" s="6"/>
      <c r="C98" s="6"/>
      <c r="D98" s="6"/>
      <c r="E98" s="14">
        <v>3250</v>
      </c>
      <c r="F98" s="14">
        <v>145</v>
      </c>
      <c r="G98" s="14">
        <f t="shared" si="11"/>
        <v>9.1106186954104</v>
      </c>
      <c r="H98" s="14">
        <v>-40</v>
      </c>
      <c r="I98" s="14"/>
      <c r="J98" s="6"/>
      <c r="K98" s="30">
        <f t="shared" si="12"/>
        <v>54.736220472440891</v>
      </c>
      <c r="L98" s="30">
        <f t="shared" si="13"/>
        <v>180</v>
      </c>
      <c r="M98" s="30">
        <f t="shared" si="8"/>
        <v>23.804544654704124</v>
      </c>
      <c r="N98" s="30">
        <v>91.2</v>
      </c>
      <c r="O98" s="30">
        <f t="shared" si="14"/>
        <v>0.73898525597912146</v>
      </c>
      <c r="Z98" s="2">
        <v>93</v>
      </c>
      <c r="AA98" s="2">
        <f t="shared" si="15"/>
        <v>1.6231562043547263</v>
      </c>
      <c r="AB98" s="2">
        <f t="shared" si="9"/>
        <v>54.816087072210472</v>
      </c>
      <c r="AC98" s="3">
        <f t="shared" si="10"/>
        <v>54.816087072210472</v>
      </c>
    </row>
    <row r="99" spans="1:29" ht="17.399999999999999" x14ac:dyDescent="0.3">
      <c r="A99" s="6"/>
      <c r="B99" s="6"/>
      <c r="C99" s="6"/>
      <c r="D99" s="6"/>
      <c r="E99" s="14">
        <v>3500</v>
      </c>
      <c r="F99" s="14">
        <v>162.5</v>
      </c>
      <c r="G99" s="14">
        <f t="shared" si="11"/>
        <v>10.210176124166827</v>
      </c>
      <c r="H99" s="14">
        <v>-40</v>
      </c>
      <c r="I99" s="14"/>
      <c r="J99" s="6"/>
      <c r="K99" s="30">
        <f t="shared" si="12"/>
        <v>54.736220472440891</v>
      </c>
      <c r="L99" s="30">
        <f t="shared" si="13"/>
        <v>180</v>
      </c>
      <c r="M99" s="30">
        <f t="shared" si="8"/>
        <v>23.804544654704124</v>
      </c>
      <c r="N99" s="30">
        <v>91.2</v>
      </c>
      <c r="O99" s="30">
        <f t="shared" si="14"/>
        <v>0.73898525597912146</v>
      </c>
      <c r="Z99" s="2">
        <v>94</v>
      </c>
      <c r="AA99" s="2">
        <f t="shared" si="15"/>
        <v>1.6406094968746698</v>
      </c>
      <c r="AB99" s="2">
        <f t="shared" si="9"/>
        <v>55.595562456109342</v>
      </c>
      <c r="AC99" s="3">
        <f t="shared" si="10"/>
        <v>55.595562456109327</v>
      </c>
    </row>
    <row r="100" spans="1:29" ht="17.399999999999999" x14ac:dyDescent="0.3">
      <c r="A100" s="6"/>
      <c r="B100" s="6"/>
      <c r="C100" s="6"/>
      <c r="D100" s="6"/>
      <c r="E100" s="14">
        <v>3750</v>
      </c>
      <c r="F100" s="14">
        <v>162.5</v>
      </c>
      <c r="G100" s="14">
        <f t="shared" si="11"/>
        <v>10.210176124166827</v>
      </c>
      <c r="H100" s="14">
        <v>-40</v>
      </c>
      <c r="I100" s="14"/>
      <c r="J100" s="6"/>
      <c r="K100" s="30">
        <f t="shared" si="12"/>
        <v>54.736220472440891</v>
      </c>
      <c r="L100" s="30">
        <f t="shared" si="13"/>
        <v>180</v>
      </c>
      <c r="M100" s="30">
        <f t="shared" si="8"/>
        <v>23.804544654704124</v>
      </c>
      <c r="N100" s="30">
        <v>91.2</v>
      </c>
      <c r="O100" s="30">
        <f t="shared" si="14"/>
        <v>0.73898525597912146</v>
      </c>
      <c r="Z100" s="2">
        <v>95</v>
      </c>
      <c r="AA100" s="2">
        <f t="shared" si="15"/>
        <v>1.6580627893946132</v>
      </c>
      <c r="AB100" s="2">
        <f t="shared" si="9"/>
        <v>56.369845036156711</v>
      </c>
      <c r="AC100" s="3">
        <f t="shared" si="10"/>
        <v>56.369845036156711</v>
      </c>
    </row>
    <row r="101" spans="1:29" ht="17.399999999999999" x14ac:dyDescent="0.3">
      <c r="A101" s="6"/>
      <c r="B101" s="6"/>
      <c r="C101" s="6"/>
      <c r="D101" s="6"/>
      <c r="E101" s="14">
        <v>4000</v>
      </c>
      <c r="F101" s="14">
        <v>162</v>
      </c>
      <c r="G101" s="14">
        <f t="shared" si="11"/>
        <v>10.178760197630929</v>
      </c>
      <c r="H101" s="14">
        <v>-40</v>
      </c>
      <c r="I101" s="14"/>
      <c r="J101" s="6"/>
      <c r="K101" s="30">
        <f t="shared" si="12"/>
        <v>54.736220472440891</v>
      </c>
      <c r="L101" s="30">
        <f t="shared" si="13"/>
        <v>180</v>
      </c>
      <c r="M101" s="30">
        <f t="shared" si="8"/>
        <v>23.804544654704124</v>
      </c>
      <c r="N101" s="30">
        <v>91.2</v>
      </c>
      <c r="O101" s="30">
        <f t="shared" si="14"/>
        <v>0.73898525597912146</v>
      </c>
      <c r="Z101" s="2">
        <v>96</v>
      </c>
      <c r="AA101" s="2">
        <f t="shared" si="15"/>
        <v>1.6755160819145563</v>
      </c>
      <c r="AB101" s="2">
        <f t="shared" si="9"/>
        <v>57.138718059923264</v>
      </c>
      <c r="AC101" s="3">
        <f t="shared" si="10"/>
        <v>57.138718059923228</v>
      </c>
    </row>
    <row r="102" spans="1:29" ht="17.399999999999999" x14ac:dyDescent="0.3">
      <c r="A102" s="6"/>
      <c r="B102" s="6"/>
      <c r="C102" s="6"/>
      <c r="D102" s="6"/>
      <c r="E102" s="14">
        <v>4250</v>
      </c>
      <c r="F102" s="14">
        <v>162</v>
      </c>
      <c r="G102" s="14">
        <f t="shared" si="11"/>
        <v>10.178760197630929</v>
      </c>
      <c r="H102" s="14">
        <v>-40</v>
      </c>
      <c r="I102" s="14"/>
      <c r="J102" s="6"/>
      <c r="K102" s="30">
        <f t="shared" si="12"/>
        <v>54.736220472440891</v>
      </c>
      <c r="L102" s="30">
        <f t="shared" si="13"/>
        <v>180</v>
      </c>
      <c r="M102" s="30">
        <f t="shared" si="8"/>
        <v>23.804544654704124</v>
      </c>
      <c r="N102" s="30">
        <v>91.2</v>
      </c>
      <c r="O102" s="30">
        <f t="shared" si="14"/>
        <v>0.73898525597912146</v>
      </c>
      <c r="Z102" s="2">
        <v>97</v>
      </c>
      <c r="AA102" s="2">
        <f t="shared" si="15"/>
        <v>1.6929693744344996</v>
      </c>
      <c r="AB102" s="2">
        <f t="shared" si="9"/>
        <v>57.901970603465429</v>
      </c>
      <c r="AC102" s="3">
        <f t="shared" si="10"/>
        <v>57.901970603465436</v>
      </c>
    </row>
    <row r="103" spans="1:29" ht="17.399999999999999" x14ac:dyDescent="0.3">
      <c r="A103" s="6"/>
      <c r="B103" s="6"/>
      <c r="C103" s="6"/>
      <c r="D103" s="6"/>
      <c r="E103" s="14">
        <v>4500</v>
      </c>
      <c r="F103" s="14">
        <v>165</v>
      </c>
      <c r="G103" s="14">
        <f t="shared" si="11"/>
        <v>10.367255756846317</v>
      </c>
      <c r="H103" s="14">
        <v>-40</v>
      </c>
      <c r="I103" s="14"/>
      <c r="J103" s="6"/>
      <c r="K103" s="30">
        <f t="shared" si="12"/>
        <v>54.736220472440891</v>
      </c>
      <c r="L103" s="30">
        <f t="shared" si="13"/>
        <v>180</v>
      </c>
      <c r="M103" s="30">
        <f t="shared" si="8"/>
        <v>23.804544654704124</v>
      </c>
      <c r="N103" s="30">
        <v>91.2</v>
      </c>
      <c r="O103" s="30">
        <f t="shared" si="14"/>
        <v>0.73898525597912146</v>
      </c>
      <c r="Z103" s="2">
        <v>98</v>
      </c>
      <c r="AA103" s="2">
        <f t="shared" si="15"/>
        <v>1.7104226669544429</v>
      </c>
      <c r="AB103" s="2">
        <f t="shared" si="9"/>
        <v>58.659397597386494</v>
      </c>
      <c r="AC103" s="3">
        <f t="shared" si="10"/>
        <v>58.65939759738648</v>
      </c>
    </row>
    <row r="104" spans="1:29" ht="17.399999999999999" x14ac:dyDescent="0.3">
      <c r="A104" s="6"/>
      <c r="B104" s="6"/>
      <c r="C104" s="6"/>
      <c r="D104" s="6"/>
      <c r="E104" s="14">
        <v>1100</v>
      </c>
      <c r="F104" s="14">
        <v>130</v>
      </c>
      <c r="G104" s="14">
        <f t="shared" si="11"/>
        <v>8.1681408993334621</v>
      </c>
      <c r="H104" s="14">
        <v>-50</v>
      </c>
      <c r="I104" s="14"/>
      <c r="J104" s="6"/>
      <c r="K104" s="30">
        <f t="shared" si="12"/>
        <v>44.736220472440891</v>
      </c>
      <c r="L104" s="30">
        <f t="shared" si="13"/>
        <v>180</v>
      </c>
      <c r="M104" s="30">
        <f t="shared" si="8"/>
        <v>16.562069414110418</v>
      </c>
      <c r="N104" s="30">
        <v>91.2</v>
      </c>
      <c r="O104" s="30">
        <f t="shared" si="14"/>
        <v>0.81839836168738578</v>
      </c>
      <c r="Z104" s="2">
        <v>99</v>
      </c>
      <c r="AA104" s="2">
        <f t="shared" si="15"/>
        <v>1.7278759594743864</v>
      </c>
      <c r="AB104" s="2">
        <f t="shared" si="9"/>
        <v>59.41079984441766</v>
      </c>
      <c r="AC104" s="3">
        <f t="shared" si="10"/>
        <v>59.410799844417653</v>
      </c>
    </row>
    <row r="105" spans="1:29" ht="17.399999999999999" x14ac:dyDescent="0.3">
      <c r="A105" s="6"/>
      <c r="B105" s="6"/>
      <c r="C105" s="6"/>
      <c r="D105" s="6"/>
      <c r="E105" s="14">
        <v>1250</v>
      </c>
      <c r="F105" s="14">
        <v>118</v>
      </c>
      <c r="G105" s="14">
        <f t="shared" si="11"/>
        <v>7.4141586624719116</v>
      </c>
      <c r="H105" s="14">
        <v>-50</v>
      </c>
      <c r="I105" s="14"/>
      <c r="J105" s="6"/>
      <c r="K105" s="30">
        <f t="shared" si="12"/>
        <v>44.736220472440891</v>
      </c>
      <c r="L105" s="30">
        <f t="shared" si="13"/>
        <v>180</v>
      </c>
      <c r="M105" s="30">
        <f t="shared" si="8"/>
        <v>16.562069414110418</v>
      </c>
      <c r="N105" s="30">
        <v>91.2</v>
      </c>
      <c r="O105" s="30">
        <f t="shared" si="14"/>
        <v>0.81839836168738578</v>
      </c>
      <c r="Z105" s="2">
        <v>100</v>
      </c>
      <c r="AA105" s="2">
        <f t="shared" si="15"/>
        <v>1.7453292519943295</v>
      </c>
      <c r="AB105" s="2">
        <f t="shared" si="9"/>
        <v>60.15598402863678</v>
      </c>
      <c r="AC105" s="3">
        <f t="shared" si="10"/>
        <v>60.155984028636787</v>
      </c>
    </row>
    <row r="106" spans="1:29" ht="17.399999999999999" x14ac:dyDescent="0.3">
      <c r="A106" s="6"/>
      <c r="B106" s="6"/>
      <c r="C106" s="6"/>
      <c r="D106" s="6"/>
      <c r="E106" s="14">
        <v>1500</v>
      </c>
      <c r="F106" s="14">
        <v>115</v>
      </c>
      <c r="G106" s="14">
        <f t="shared" si="11"/>
        <v>7.2256631032565251</v>
      </c>
      <c r="H106" s="14">
        <v>-50</v>
      </c>
      <c r="I106" s="14"/>
      <c r="J106" s="6"/>
      <c r="K106" s="30">
        <f t="shared" si="12"/>
        <v>44.736220472440891</v>
      </c>
      <c r="L106" s="30">
        <f t="shared" si="13"/>
        <v>180</v>
      </c>
      <c r="M106" s="30">
        <f t="shared" si="8"/>
        <v>16.562069414110418</v>
      </c>
      <c r="N106" s="30">
        <v>91.2</v>
      </c>
      <c r="O106" s="30">
        <f t="shared" si="14"/>
        <v>0.81839836168738578</v>
      </c>
      <c r="Z106" s="2">
        <v>101</v>
      </c>
      <c r="AA106" s="2">
        <f t="shared" si="15"/>
        <v>1.7627825445142729</v>
      </c>
      <c r="AB106" s="2">
        <f t="shared" si="9"/>
        <v>60.894762716459411</v>
      </c>
      <c r="AC106" s="3">
        <f t="shared" si="10"/>
        <v>60.894762716459425</v>
      </c>
    </row>
    <row r="107" spans="1:29" ht="17.399999999999999" x14ac:dyDescent="0.3">
      <c r="A107" s="6"/>
      <c r="B107" s="6"/>
      <c r="C107" s="6"/>
      <c r="D107" s="6"/>
      <c r="E107" s="14">
        <v>1750</v>
      </c>
      <c r="F107" s="14">
        <v>125</v>
      </c>
      <c r="G107" s="14">
        <f t="shared" si="11"/>
        <v>7.8539816339744828</v>
      </c>
      <c r="H107" s="14">
        <v>-50</v>
      </c>
      <c r="I107" s="14"/>
      <c r="J107" s="6"/>
      <c r="K107" s="30">
        <f t="shared" si="12"/>
        <v>44.736220472440891</v>
      </c>
      <c r="L107" s="30">
        <f t="shared" si="13"/>
        <v>180</v>
      </c>
      <c r="M107" s="30">
        <f t="shared" si="8"/>
        <v>16.562069414110418</v>
      </c>
      <c r="N107" s="30">
        <v>91.2</v>
      </c>
      <c r="O107" s="30">
        <f t="shared" si="14"/>
        <v>0.81839836168738578</v>
      </c>
      <c r="Z107" s="2">
        <v>102</v>
      </c>
      <c r="AA107" s="2">
        <f t="shared" si="15"/>
        <v>1.780235837034216</v>
      </c>
      <c r="AB107" s="2">
        <f t="shared" si="9"/>
        <v>61.626954349556961</v>
      </c>
      <c r="AC107" s="3">
        <f t="shared" si="10"/>
        <v>61.626954349556989</v>
      </c>
    </row>
    <row r="108" spans="1:29" ht="17.399999999999999" x14ac:dyDescent="0.3">
      <c r="A108" s="6"/>
      <c r="B108" s="6"/>
      <c r="C108" s="6"/>
      <c r="D108" s="6"/>
      <c r="E108" s="14">
        <v>2000</v>
      </c>
      <c r="F108" s="14">
        <v>128</v>
      </c>
      <c r="G108" s="14">
        <f t="shared" si="11"/>
        <v>8.0424771931898711</v>
      </c>
      <c r="H108" s="14">
        <v>-50</v>
      </c>
      <c r="I108" s="14"/>
      <c r="J108" s="6"/>
      <c r="K108" s="30">
        <f t="shared" si="12"/>
        <v>44.736220472440891</v>
      </c>
      <c r="L108" s="30">
        <f t="shared" si="13"/>
        <v>180</v>
      </c>
      <c r="M108" s="30">
        <f t="shared" si="8"/>
        <v>16.562069414110418</v>
      </c>
      <c r="N108" s="30">
        <v>91.2</v>
      </c>
      <c r="O108" s="30">
        <f t="shared" si="14"/>
        <v>0.81839836168738578</v>
      </c>
      <c r="Z108" s="2">
        <v>103</v>
      </c>
      <c r="AA108" s="2">
        <f t="shared" si="15"/>
        <v>1.7976891295541593</v>
      </c>
      <c r="AB108" s="2">
        <f t="shared" si="9"/>
        <v>62.352383229875123</v>
      </c>
      <c r="AC108" s="3">
        <f t="shared" si="10"/>
        <v>62.35238322987513</v>
      </c>
    </row>
    <row r="109" spans="1:29" ht="17.399999999999999" x14ac:dyDescent="0.3">
      <c r="A109" s="6"/>
      <c r="B109" s="6"/>
      <c r="C109" s="6"/>
      <c r="D109" s="6"/>
      <c r="E109" s="14">
        <v>2250</v>
      </c>
      <c r="F109" s="14">
        <v>139</v>
      </c>
      <c r="G109" s="14">
        <f t="shared" si="11"/>
        <v>8.7336275769796252</v>
      </c>
      <c r="H109" s="14">
        <v>-50</v>
      </c>
      <c r="I109" s="14"/>
      <c r="J109" s="6"/>
      <c r="K109" s="30">
        <f t="shared" si="12"/>
        <v>44.736220472440891</v>
      </c>
      <c r="L109" s="30">
        <f t="shared" si="13"/>
        <v>180</v>
      </c>
      <c r="M109" s="30">
        <f t="shared" si="8"/>
        <v>16.562069414110418</v>
      </c>
      <c r="N109" s="30">
        <v>91.2</v>
      </c>
      <c r="O109" s="30">
        <f t="shared" si="14"/>
        <v>0.81839836168738578</v>
      </c>
      <c r="Z109" s="2">
        <v>104</v>
      </c>
      <c r="AA109" s="2">
        <f t="shared" si="15"/>
        <v>1.8151424220741028</v>
      </c>
      <c r="AB109" s="2">
        <f t="shared" si="9"/>
        <v>63.070879496941338</v>
      </c>
      <c r="AC109" s="3">
        <f t="shared" si="10"/>
        <v>63.070879496941338</v>
      </c>
    </row>
    <row r="110" spans="1:29" ht="17.399999999999999" x14ac:dyDescent="0.3">
      <c r="A110" s="6"/>
      <c r="B110" s="6"/>
      <c r="C110" s="6"/>
      <c r="D110" s="6"/>
      <c r="E110" s="14">
        <v>2500</v>
      </c>
      <c r="F110" s="14">
        <v>144.5</v>
      </c>
      <c r="G110" s="14">
        <f t="shared" si="11"/>
        <v>9.0792027688745023</v>
      </c>
      <c r="H110" s="14">
        <v>-50</v>
      </c>
      <c r="I110" s="14"/>
      <c r="J110" s="6"/>
      <c r="K110" s="30">
        <f t="shared" si="12"/>
        <v>44.736220472440891</v>
      </c>
      <c r="L110" s="30">
        <f t="shared" si="13"/>
        <v>180</v>
      </c>
      <c r="M110" s="30">
        <f t="shared" si="8"/>
        <v>16.562069414110418</v>
      </c>
      <c r="N110" s="30">
        <v>91.2</v>
      </c>
      <c r="O110" s="30">
        <f t="shared" si="14"/>
        <v>0.81839836168738578</v>
      </c>
      <c r="Z110" s="2">
        <v>105</v>
      </c>
      <c r="AA110" s="2">
        <f t="shared" si="15"/>
        <v>1.8325957145940461</v>
      </c>
      <c r="AB110" s="2">
        <f t="shared" si="9"/>
        <v>63.782279097668138</v>
      </c>
      <c r="AC110" s="3">
        <f t="shared" si="10"/>
        <v>63.782279097668138</v>
      </c>
    </row>
    <row r="111" spans="1:29" ht="17.399999999999999" x14ac:dyDescent="0.3">
      <c r="A111" s="6"/>
      <c r="B111" s="6"/>
      <c r="C111" s="6"/>
      <c r="D111" s="6"/>
      <c r="E111" s="14">
        <v>2750</v>
      </c>
      <c r="F111" s="14">
        <v>148</v>
      </c>
      <c r="G111" s="14">
        <f t="shared" si="11"/>
        <v>9.2991142546257883</v>
      </c>
      <c r="H111" s="14">
        <v>-50</v>
      </c>
      <c r="I111" s="14"/>
      <c r="J111" s="6"/>
      <c r="K111" s="30">
        <f t="shared" si="12"/>
        <v>44.736220472440891</v>
      </c>
      <c r="L111" s="30">
        <f t="shared" si="13"/>
        <v>180</v>
      </c>
      <c r="M111" s="30">
        <f t="shared" si="8"/>
        <v>16.562069414110418</v>
      </c>
      <c r="N111" s="30">
        <v>91.2</v>
      </c>
      <c r="O111" s="30">
        <f t="shared" si="14"/>
        <v>0.81839836168738578</v>
      </c>
      <c r="Z111" s="2">
        <v>106</v>
      </c>
      <c r="AA111" s="2">
        <f t="shared" si="15"/>
        <v>1.8500490071139892</v>
      </c>
      <c r="AB111" s="2">
        <f t="shared" si="9"/>
        <v>64.486423748872781</v>
      </c>
      <c r="AC111" s="3">
        <f t="shared" si="10"/>
        <v>64.486423748872795</v>
      </c>
    </row>
    <row r="112" spans="1:29" ht="17.399999999999999" x14ac:dyDescent="0.3">
      <c r="A112" s="6"/>
      <c r="B112" s="6"/>
      <c r="C112" s="6"/>
      <c r="D112" s="6"/>
      <c r="E112" s="14">
        <v>3000</v>
      </c>
      <c r="F112" s="14">
        <v>151</v>
      </c>
      <c r="G112" s="14">
        <f t="shared" si="11"/>
        <v>9.4876098138411766</v>
      </c>
      <c r="H112" s="14">
        <v>-50</v>
      </c>
      <c r="I112" s="14"/>
      <c r="J112" s="6"/>
      <c r="K112" s="30">
        <f t="shared" si="12"/>
        <v>44.736220472440891</v>
      </c>
      <c r="L112" s="30">
        <f t="shared" si="13"/>
        <v>180</v>
      </c>
      <c r="M112" s="30">
        <f t="shared" si="8"/>
        <v>16.562069414110418</v>
      </c>
      <c r="N112" s="30">
        <v>91.2</v>
      </c>
      <c r="O112" s="30">
        <f t="shared" si="14"/>
        <v>0.81839836168738578</v>
      </c>
      <c r="Z112" s="2">
        <v>107</v>
      </c>
      <c r="AA112" s="2">
        <f t="shared" si="15"/>
        <v>1.8675022996339325</v>
      </c>
      <c r="AB112" s="2">
        <f t="shared" si="9"/>
        <v>65.183160892748589</v>
      </c>
      <c r="AC112" s="3">
        <f t="shared" si="10"/>
        <v>65.183160892748617</v>
      </c>
    </row>
    <row r="113" spans="1:29" ht="17.399999999999999" x14ac:dyDescent="0.3">
      <c r="A113" s="6"/>
      <c r="B113" s="6"/>
      <c r="C113" s="6"/>
      <c r="D113" s="6"/>
      <c r="E113" s="14">
        <v>3250</v>
      </c>
      <c r="F113" s="14">
        <v>168.5</v>
      </c>
      <c r="G113" s="14">
        <f t="shared" si="11"/>
        <v>10.587167242597603</v>
      </c>
      <c r="H113" s="14">
        <v>-50</v>
      </c>
      <c r="I113" s="14"/>
      <c r="J113" s="6"/>
      <c r="K113" s="30">
        <f t="shared" si="12"/>
        <v>44.736220472440891</v>
      </c>
      <c r="L113" s="30">
        <f t="shared" si="13"/>
        <v>180</v>
      </c>
      <c r="M113" s="30">
        <f t="shared" si="8"/>
        <v>16.562069414110418</v>
      </c>
      <c r="N113" s="30">
        <v>91.2</v>
      </c>
      <c r="O113" s="30">
        <f t="shared" si="14"/>
        <v>0.81839836168738578</v>
      </c>
      <c r="Z113" s="2">
        <v>108</v>
      </c>
      <c r="AA113" s="2">
        <f t="shared" si="15"/>
        <v>1.8849555921538759</v>
      </c>
      <c r="AB113" s="2">
        <f t="shared" si="9"/>
        <v>65.872343645535878</v>
      </c>
      <c r="AC113" s="3">
        <f t="shared" si="10"/>
        <v>65.872343645535878</v>
      </c>
    </row>
    <row r="114" spans="1:29" ht="17.399999999999999" x14ac:dyDescent="0.3">
      <c r="A114" s="6"/>
      <c r="B114" s="6"/>
      <c r="C114" s="6"/>
      <c r="D114" s="6"/>
      <c r="E114" s="14">
        <v>3500</v>
      </c>
      <c r="F114" s="14">
        <v>177.5</v>
      </c>
      <c r="G114" s="14">
        <f t="shared" si="11"/>
        <v>11.152653920243765</v>
      </c>
      <c r="H114" s="14">
        <v>-50</v>
      </c>
      <c r="I114" s="14"/>
      <c r="J114" s="6"/>
      <c r="K114" s="30">
        <f t="shared" si="12"/>
        <v>44.736220472440891</v>
      </c>
      <c r="L114" s="30">
        <f t="shared" si="13"/>
        <v>180</v>
      </c>
      <c r="M114" s="30">
        <f t="shared" si="8"/>
        <v>16.562069414110418</v>
      </c>
      <c r="N114" s="30">
        <v>91.2</v>
      </c>
      <c r="O114" s="30">
        <f t="shared" si="14"/>
        <v>0.81839836168738578</v>
      </c>
      <c r="Z114" s="2">
        <v>109</v>
      </c>
      <c r="AA114" s="2">
        <f t="shared" si="15"/>
        <v>1.902408884673819</v>
      </c>
      <c r="AB114" s="2">
        <f t="shared" si="9"/>
        <v>66.553830739652554</v>
      </c>
      <c r="AC114" s="3">
        <f t="shared" si="10"/>
        <v>66.553830739652568</v>
      </c>
    </row>
    <row r="115" spans="1:29" ht="17.399999999999999" x14ac:dyDescent="0.3">
      <c r="A115" s="6"/>
      <c r="B115" s="6"/>
      <c r="C115" s="6"/>
      <c r="D115" s="6"/>
      <c r="E115" s="14">
        <v>3750</v>
      </c>
      <c r="F115" s="14">
        <v>177.5</v>
      </c>
      <c r="G115" s="14">
        <f t="shared" si="11"/>
        <v>11.152653920243765</v>
      </c>
      <c r="H115" s="14">
        <v>-50</v>
      </c>
      <c r="I115" s="14"/>
      <c r="J115" s="6"/>
      <c r="K115" s="30">
        <f t="shared" si="12"/>
        <v>44.736220472440891</v>
      </c>
      <c r="L115" s="30">
        <f t="shared" si="13"/>
        <v>180</v>
      </c>
      <c r="M115" s="30">
        <f t="shared" si="8"/>
        <v>16.562069414110418</v>
      </c>
      <c r="N115" s="30">
        <v>91.2</v>
      </c>
      <c r="O115" s="30">
        <f t="shared" si="14"/>
        <v>0.81839836168738578</v>
      </c>
      <c r="Z115" s="2">
        <v>110</v>
      </c>
      <c r="AA115" s="2">
        <f t="shared" si="15"/>
        <v>1.9198621771937625</v>
      </c>
      <c r="AB115" s="2">
        <f t="shared" si="9"/>
        <v>67.227486459555138</v>
      </c>
      <c r="AC115" s="3">
        <f t="shared" si="10"/>
        <v>67.227486459555152</v>
      </c>
    </row>
    <row r="116" spans="1:29" ht="17.399999999999999" x14ac:dyDescent="0.3">
      <c r="A116" s="6"/>
      <c r="B116" s="6"/>
      <c r="C116" s="6"/>
      <c r="D116" s="6"/>
      <c r="E116" s="14">
        <v>4000</v>
      </c>
      <c r="F116" s="14">
        <v>177</v>
      </c>
      <c r="G116" s="14">
        <f t="shared" si="11"/>
        <v>11.12123799370787</v>
      </c>
      <c r="H116" s="14">
        <v>-50</v>
      </c>
      <c r="I116" s="14"/>
      <c r="J116" s="6"/>
      <c r="K116" s="30">
        <f t="shared" si="12"/>
        <v>44.736220472440891</v>
      </c>
      <c r="L116" s="30">
        <f t="shared" si="13"/>
        <v>180</v>
      </c>
      <c r="M116" s="30">
        <f t="shared" si="8"/>
        <v>16.562069414110418</v>
      </c>
      <c r="N116" s="30">
        <v>91.2</v>
      </c>
      <c r="O116" s="30">
        <f t="shared" si="14"/>
        <v>0.81839836168738578</v>
      </c>
      <c r="Z116" s="2">
        <v>111</v>
      </c>
      <c r="AA116" s="2">
        <f t="shared" si="15"/>
        <v>1.9373154697137058</v>
      </c>
      <c r="AB116" s="2">
        <f t="shared" si="9"/>
        <v>67.893180571609534</v>
      </c>
      <c r="AC116" s="3">
        <f t="shared" si="10"/>
        <v>67.89318057160952</v>
      </c>
    </row>
    <row r="117" spans="1:29" ht="17.399999999999999" x14ac:dyDescent="0.3">
      <c r="A117" s="6"/>
      <c r="B117" s="6"/>
      <c r="C117" s="6"/>
      <c r="D117" s="6"/>
      <c r="E117" s="14">
        <v>4250</v>
      </c>
      <c r="F117" s="14">
        <v>177.5</v>
      </c>
      <c r="G117" s="14">
        <f t="shared" si="11"/>
        <v>11.152653920243765</v>
      </c>
      <c r="H117" s="14">
        <v>-50</v>
      </c>
      <c r="I117" s="14"/>
      <c r="J117" s="6"/>
      <c r="K117" s="30">
        <f t="shared" si="12"/>
        <v>44.736220472440891</v>
      </c>
      <c r="L117" s="30">
        <f t="shared" si="13"/>
        <v>180</v>
      </c>
      <c r="M117" s="30">
        <f t="shared" si="8"/>
        <v>16.562069414110418</v>
      </c>
      <c r="N117" s="30">
        <v>91.2</v>
      </c>
      <c r="O117" s="30">
        <f t="shared" si="14"/>
        <v>0.81839836168738578</v>
      </c>
      <c r="Z117" s="2">
        <v>112</v>
      </c>
      <c r="AA117" s="2">
        <f t="shared" si="15"/>
        <v>1.9547687622336491</v>
      </c>
      <c r="AB117" s="2">
        <f t="shared" si="9"/>
        <v>68.550788248260233</v>
      </c>
      <c r="AC117" s="3">
        <f t="shared" si="10"/>
        <v>68.550788248260233</v>
      </c>
    </row>
    <row r="118" spans="1:29" ht="17.399999999999999" x14ac:dyDescent="0.3">
      <c r="A118" s="6"/>
      <c r="B118" s="6"/>
      <c r="C118" s="6"/>
      <c r="D118" s="6"/>
      <c r="E118" s="14">
        <v>4500</v>
      </c>
      <c r="F118" s="14">
        <v>177.5</v>
      </c>
      <c r="G118" s="14">
        <f t="shared" si="11"/>
        <v>11.152653920243765</v>
      </c>
      <c r="H118" s="14">
        <v>-50</v>
      </c>
      <c r="I118" s="14"/>
      <c r="J118" s="6"/>
      <c r="K118" s="30">
        <f t="shared" si="12"/>
        <v>44.736220472440891</v>
      </c>
      <c r="L118" s="30">
        <f t="shared" si="13"/>
        <v>180</v>
      </c>
      <c r="M118" s="30">
        <f t="shared" si="8"/>
        <v>16.562069414110418</v>
      </c>
      <c r="N118" s="30">
        <v>91.2</v>
      </c>
      <c r="O118" s="30">
        <f t="shared" si="14"/>
        <v>0.81839836168738578</v>
      </c>
      <c r="Z118" s="2">
        <v>113</v>
      </c>
      <c r="AA118" s="2">
        <f t="shared" si="15"/>
        <v>1.9722220547535922</v>
      </c>
      <c r="AB118" s="2">
        <f t="shared" si="9"/>
        <v>69.200189986793418</v>
      </c>
      <c r="AC118" s="3">
        <f t="shared" si="10"/>
        <v>69.200189986793461</v>
      </c>
    </row>
    <row r="119" spans="1:29" ht="17.399999999999999" x14ac:dyDescent="0.3">
      <c r="A119" s="6"/>
      <c r="B119" s="6"/>
      <c r="C119" s="6"/>
      <c r="D119" s="6"/>
      <c r="E119" s="14">
        <v>1200</v>
      </c>
      <c r="F119" s="14">
        <v>137.5</v>
      </c>
      <c r="G119" s="14">
        <f t="shared" si="11"/>
        <v>8.639379797371932</v>
      </c>
      <c r="H119" s="14">
        <v>-60</v>
      </c>
      <c r="I119" s="14"/>
      <c r="J119" s="6"/>
      <c r="K119" s="30">
        <f t="shared" si="12"/>
        <v>34.736220472440891</v>
      </c>
      <c r="L119" s="30">
        <f t="shared" si="13"/>
        <v>180</v>
      </c>
      <c r="M119" s="30">
        <f t="shared" si="8"/>
        <v>10.31663900197567</v>
      </c>
      <c r="N119" s="30">
        <v>91.2</v>
      </c>
      <c r="O119" s="30">
        <f t="shared" si="14"/>
        <v>0.8868789583116703</v>
      </c>
      <c r="Z119" s="2">
        <v>114</v>
      </c>
      <c r="AA119" s="2">
        <f t="shared" si="15"/>
        <v>1.9896753472735356</v>
      </c>
      <c r="AB119" s="2">
        <f t="shared" si="9"/>
        <v>69.841271522994163</v>
      </c>
      <c r="AC119" s="3">
        <f t="shared" si="10"/>
        <v>69.841271522994163</v>
      </c>
    </row>
    <row r="120" spans="1:29" ht="17.399999999999999" x14ac:dyDescent="0.3">
      <c r="A120" s="6"/>
      <c r="B120" s="6"/>
      <c r="C120" s="6"/>
      <c r="D120" s="6"/>
      <c r="E120" s="14">
        <v>1250</v>
      </c>
      <c r="F120" s="14">
        <v>133</v>
      </c>
      <c r="G120" s="14">
        <f t="shared" si="11"/>
        <v>8.3566364585488504</v>
      </c>
      <c r="H120" s="14">
        <v>-60</v>
      </c>
      <c r="I120" s="14"/>
      <c r="J120" s="6"/>
      <c r="K120" s="30">
        <f t="shared" si="12"/>
        <v>34.736220472440891</v>
      </c>
      <c r="L120" s="30">
        <f t="shared" si="13"/>
        <v>180</v>
      </c>
      <c r="M120" s="30">
        <f t="shared" si="8"/>
        <v>10.31663900197567</v>
      </c>
      <c r="N120" s="30">
        <v>91.2</v>
      </c>
      <c r="O120" s="30">
        <f t="shared" si="14"/>
        <v>0.8868789583116703</v>
      </c>
      <c r="Z120" s="2">
        <v>115</v>
      </c>
      <c r="AA120" s="2">
        <f t="shared" si="15"/>
        <v>2.0071286397934789</v>
      </c>
      <c r="AB120" s="2">
        <f t="shared" si="9"/>
        <v>70.473923740003599</v>
      </c>
      <c r="AC120" s="3">
        <f t="shared" si="10"/>
        <v>70.473923740003599</v>
      </c>
    </row>
    <row r="121" spans="1:29" ht="17.399999999999999" x14ac:dyDescent="0.3">
      <c r="A121" s="6"/>
      <c r="B121" s="6"/>
      <c r="C121" s="6"/>
      <c r="D121" s="6"/>
      <c r="E121" s="14">
        <v>1500</v>
      </c>
      <c r="F121" s="14">
        <v>119</v>
      </c>
      <c r="G121" s="14">
        <f t="shared" si="11"/>
        <v>7.4769905155437071</v>
      </c>
      <c r="H121" s="14">
        <v>-60</v>
      </c>
      <c r="I121" s="14"/>
      <c r="J121" s="6"/>
      <c r="K121" s="30">
        <f t="shared" si="12"/>
        <v>34.736220472440891</v>
      </c>
      <c r="L121" s="30">
        <f t="shared" si="13"/>
        <v>180</v>
      </c>
      <c r="M121" s="30">
        <f t="shared" si="8"/>
        <v>10.31663900197567</v>
      </c>
      <c r="N121" s="30">
        <v>91.2</v>
      </c>
      <c r="O121" s="30">
        <f t="shared" si="14"/>
        <v>0.8868789583116703</v>
      </c>
      <c r="Z121" s="2">
        <v>116</v>
      </c>
      <c r="AA121" s="2">
        <f t="shared" si="15"/>
        <v>2.0245819323134224</v>
      </c>
      <c r="AB121" s="2">
        <f t="shared" si="9"/>
        <v>71.0980425726855</v>
      </c>
      <c r="AC121" s="3">
        <f t="shared" si="10"/>
        <v>71.098042572685472</v>
      </c>
    </row>
    <row r="122" spans="1:29" ht="17.399999999999999" x14ac:dyDescent="0.3">
      <c r="A122" s="6"/>
      <c r="B122" s="6"/>
      <c r="C122" s="6"/>
      <c r="D122" s="6"/>
      <c r="E122" s="14">
        <v>1750</v>
      </c>
      <c r="F122" s="14">
        <v>127.5</v>
      </c>
      <c r="G122" s="14">
        <f t="shared" si="11"/>
        <v>8.0110612666539733</v>
      </c>
      <c r="H122" s="14">
        <v>-60</v>
      </c>
      <c r="I122" s="14"/>
      <c r="J122" s="6"/>
      <c r="K122" s="30">
        <f t="shared" si="12"/>
        <v>34.736220472440891</v>
      </c>
      <c r="L122" s="30">
        <f t="shared" si="13"/>
        <v>180</v>
      </c>
      <c r="M122" s="30">
        <f t="shared" si="8"/>
        <v>10.31663900197567</v>
      </c>
      <c r="N122" s="30">
        <v>91.2</v>
      </c>
      <c r="O122" s="30">
        <f t="shared" si="14"/>
        <v>0.8868789583116703</v>
      </c>
      <c r="Z122" s="2">
        <v>117</v>
      </c>
      <c r="AA122" s="2">
        <f t="shared" si="15"/>
        <v>2.0420352248333655</v>
      </c>
      <c r="AB122" s="2">
        <f t="shared" si="9"/>
        <v>71.713528907812488</v>
      </c>
      <c r="AC122" s="3">
        <f t="shared" si="10"/>
        <v>71.713528907812488</v>
      </c>
    </row>
    <row r="123" spans="1:29" ht="17.399999999999999" x14ac:dyDescent="0.3">
      <c r="A123" s="6"/>
      <c r="B123" s="6"/>
      <c r="C123" s="6"/>
      <c r="D123" s="6"/>
      <c r="E123" s="14">
        <v>2000</v>
      </c>
      <c r="F123" s="14">
        <v>138</v>
      </c>
      <c r="G123" s="14">
        <f t="shared" si="11"/>
        <v>8.6707957239078297</v>
      </c>
      <c r="H123" s="14">
        <v>-60</v>
      </c>
      <c r="I123" s="14"/>
      <c r="J123" s="6"/>
      <c r="K123" s="30">
        <f t="shared" si="12"/>
        <v>34.736220472440891</v>
      </c>
      <c r="L123" s="30">
        <f t="shared" si="13"/>
        <v>180</v>
      </c>
      <c r="M123" s="30">
        <f t="shared" si="8"/>
        <v>10.31663900197567</v>
      </c>
      <c r="N123" s="30">
        <v>91.2</v>
      </c>
      <c r="O123" s="30">
        <f t="shared" si="14"/>
        <v>0.8868789583116703</v>
      </c>
      <c r="Z123" s="2">
        <v>118</v>
      </c>
      <c r="AA123" s="2">
        <f t="shared" si="15"/>
        <v>2.0594885173533086</v>
      </c>
      <c r="AB123" s="2">
        <f t="shared" si="9"/>
        <v>72.320288480384946</v>
      </c>
      <c r="AC123" s="3">
        <f t="shared" si="10"/>
        <v>72.32028848038496</v>
      </c>
    </row>
    <row r="124" spans="1:29" ht="17.399999999999999" x14ac:dyDescent="0.3">
      <c r="A124" s="6"/>
      <c r="B124" s="6"/>
      <c r="C124" s="6"/>
      <c r="D124" s="6"/>
      <c r="E124" s="14">
        <v>2250</v>
      </c>
      <c r="F124" s="14">
        <v>152.5</v>
      </c>
      <c r="G124" s="14">
        <f t="shared" si="11"/>
        <v>9.5818575934488699</v>
      </c>
      <c r="H124" s="14">
        <v>-60</v>
      </c>
      <c r="I124" s="14"/>
      <c r="J124" s="6"/>
      <c r="K124" s="30">
        <f t="shared" si="12"/>
        <v>34.736220472440891</v>
      </c>
      <c r="L124" s="30">
        <f t="shared" si="13"/>
        <v>180</v>
      </c>
      <c r="M124" s="30">
        <f t="shared" si="8"/>
        <v>10.31663900197567</v>
      </c>
      <c r="N124" s="30">
        <v>91.2</v>
      </c>
      <c r="O124" s="30">
        <f t="shared" si="14"/>
        <v>0.8868789583116703</v>
      </c>
      <c r="Z124" s="2">
        <v>119</v>
      </c>
      <c r="AA124" s="2">
        <f t="shared" si="15"/>
        <v>2.0769418098732522</v>
      </c>
      <c r="AB124" s="2">
        <f t="shared" si="9"/>
        <v>72.918231766394229</v>
      </c>
      <c r="AC124" s="3">
        <f t="shared" si="10"/>
        <v>72.918231766394214</v>
      </c>
    </row>
    <row r="125" spans="1:29" ht="17.399999999999999" x14ac:dyDescent="0.3">
      <c r="A125" s="6"/>
      <c r="B125" s="6"/>
      <c r="C125" s="6"/>
      <c r="D125" s="6"/>
      <c r="E125" s="14">
        <v>2500</v>
      </c>
      <c r="F125" s="14">
        <v>154</v>
      </c>
      <c r="G125" s="14">
        <f t="shared" si="11"/>
        <v>9.6761053730565632</v>
      </c>
      <c r="H125" s="14">
        <v>-60</v>
      </c>
      <c r="I125" s="14"/>
      <c r="J125" s="6"/>
      <c r="K125" s="30">
        <f t="shared" si="12"/>
        <v>34.736220472440891</v>
      </c>
      <c r="L125" s="30">
        <f t="shared" si="13"/>
        <v>180</v>
      </c>
      <c r="M125" s="30">
        <f t="shared" si="8"/>
        <v>10.31663900197567</v>
      </c>
      <c r="N125" s="30">
        <v>91.2</v>
      </c>
      <c r="O125" s="30">
        <f t="shared" si="14"/>
        <v>0.8868789583116703</v>
      </c>
      <c r="Z125" s="2">
        <v>120</v>
      </c>
      <c r="AA125" s="2">
        <f t="shared" si="15"/>
        <v>2.0943951023931953</v>
      </c>
      <c r="AB125" s="2">
        <f t="shared" si="9"/>
        <v>73.507273872341372</v>
      </c>
      <c r="AC125" s="3">
        <f t="shared" si="10"/>
        <v>73.507273872341358</v>
      </c>
    </row>
    <row r="126" spans="1:29" ht="17.399999999999999" x14ac:dyDescent="0.3">
      <c r="A126" s="6"/>
      <c r="B126" s="6"/>
      <c r="C126" s="6"/>
      <c r="D126" s="6"/>
      <c r="E126" s="14">
        <v>2750</v>
      </c>
      <c r="F126" s="14">
        <v>164</v>
      </c>
      <c r="G126" s="14">
        <f t="shared" si="11"/>
        <v>10.304423903774522</v>
      </c>
      <c r="H126" s="14">
        <v>-60</v>
      </c>
      <c r="I126" s="14"/>
      <c r="J126" s="6"/>
      <c r="K126" s="30">
        <f t="shared" si="12"/>
        <v>34.736220472440891</v>
      </c>
      <c r="L126" s="30">
        <f t="shared" si="13"/>
        <v>180</v>
      </c>
      <c r="M126" s="30">
        <f t="shared" si="8"/>
        <v>10.31663900197567</v>
      </c>
      <c r="N126" s="30">
        <v>91.2</v>
      </c>
      <c r="O126" s="30">
        <f t="shared" si="14"/>
        <v>0.8868789583116703</v>
      </c>
      <c r="Z126" s="2">
        <v>121</v>
      </c>
      <c r="AA126" s="2">
        <f t="shared" si="15"/>
        <v>2.1118483949131388</v>
      </c>
      <c r="AB126" s="2">
        <f t="shared" si="9"/>
        <v>74.087334421821041</v>
      </c>
      <c r="AC126" s="3">
        <f t="shared" si="10"/>
        <v>74.087334421821041</v>
      </c>
    </row>
    <row r="127" spans="1:29" ht="17.399999999999999" x14ac:dyDescent="0.3">
      <c r="A127" s="6"/>
      <c r="B127" s="6"/>
      <c r="C127" s="6"/>
      <c r="D127" s="6"/>
      <c r="E127" s="14">
        <v>3000</v>
      </c>
      <c r="F127" s="14">
        <v>172</v>
      </c>
      <c r="G127" s="14">
        <f t="shared" si="11"/>
        <v>10.807078728348888</v>
      </c>
      <c r="H127" s="14">
        <v>-60</v>
      </c>
      <c r="I127" s="14"/>
      <c r="J127" s="6"/>
      <c r="K127" s="30">
        <f t="shared" si="12"/>
        <v>34.736220472440891</v>
      </c>
      <c r="L127" s="30">
        <f t="shared" si="13"/>
        <v>180</v>
      </c>
      <c r="M127" s="30">
        <f t="shared" si="8"/>
        <v>10.31663900197567</v>
      </c>
      <c r="N127" s="30">
        <v>91.2</v>
      </c>
      <c r="O127" s="30">
        <f t="shared" si="14"/>
        <v>0.8868789583116703</v>
      </c>
      <c r="Z127" s="2">
        <v>122</v>
      </c>
      <c r="AA127" s="2">
        <f t="shared" si="15"/>
        <v>2.1293016874330819</v>
      </c>
      <c r="AB127" s="2">
        <f t="shared" si="9"/>
        <v>74.658337439475645</v>
      </c>
      <c r="AC127" s="3">
        <f t="shared" si="10"/>
        <v>74.658337439475645</v>
      </c>
    </row>
    <row r="128" spans="1:29" ht="17.399999999999999" x14ac:dyDescent="0.3">
      <c r="A128" s="6"/>
      <c r="B128" s="6"/>
      <c r="C128" s="6"/>
      <c r="D128" s="6"/>
      <c r="E128" s="14">
        <v>3250</v>
      </c>
      <c r="F128" s="14">
        <v>181</v>
      </c>
      <c r="G128" s="14">
        <f t="shared" si="11"/>
        <v>11.372565405995053</v>
      </c>
      <c r="H128" s="14">
        <v>-60</v>
      </c>
      <c r="I128" s="14"/>
      <c r="J128" s="6"/>
      <c r="K128" s="30">
        <f t="shared" si="12"/>
        <v>34.736220472440891</v>
      </c>
      <c r="L128" s="30">
        <f t="shared" si="13"/>
        <v>180</v>
      </c>
      <c r="M128" s="30">
        <f t="shared" si="8"/>
        <v>10.31663900197567</v>
      </c>
      <c r="N128" s="30">
        <v>91.2</v>
      </c>
      <c r="O128" s="30">
        <f t="shared" si="14"/>
        <v>0.8868789583116703</v>
      </c>
      <c r="Z128" s="2">
        <v>123</v>
      </c>
      <c r="AA128" s="2">
        <f t="shared" si="15"/>
        <v>2.1467549799530254</v>
      </c>
      <c r="AB128" s="2">
        <f t="shared" si="9"/>
        <v>75.220211232622418</v>
      </c>
      <c r="AC128" s="3">
        <f t="shared" si="10"/>
        <v>75.220211232622404</v>
      </c>
    </row>
    <row r="129" spans="1:29" ht="17.399999999999999" x14ac:dyDescent="0.3">
      <c r="A129" s="6"/>
      <c r="B129" s="6"/>
      <c r="C129" s="6"/>
      <c r="D129" s="6"/>
      <c r="E129" s="14">
        <v>3500</v>
      </c>
      <c r="F129" s="14">
        <v>186</v>
      </c>
      <c r="G129" s="14">
        <f t="shared" si="11"/>
        <v>11.68672467135403</v>
      </c>
      <c r="H129" s="14">
        <v>-60</v>
      </c>
      <c r="I129" s="14"/>
      <c r="J129" s="6"/>
      <c r="K129" s="30">
        <f t="shared" si="12"/>
        <v>34.736220472440891</v>
      </c>
      <c r="L129" s="30">
        <f t="shared" si="13"/>
        <v>180</v>
      </c>
      <c r="M129" s="30">
        <f t="shared" si="8"/>
        <v>10.31663900197567</v>
      </c>
      <c r="N129" s="30">
        <v>91.2</v>
      </c>
      <c r="O129" s="30">
        <f t="shared" si="14"/>
        <v>0.8868789583116703</v>
      </c>
      <c r="Z129" s="2">
        <v>124</v>
      </c>
      <c r="AA129" s="2">
        <f t="shared" si="15"/>
        <v>2.1642082724729685</v>
      </c>
      <c r="AB129" s="2">
        <f t="shared" si="9"/>
        <v>75.772888270850316</v>
      </c>
      <c r="AC129" s="3">
        <f t="shared" si="10"/>
        <v>75.772888270850316</v>
      </c>
    </row>
    <row r="130" spans="1:29" ht="17.399999999999999" x14ac:dyDescent="0.3">
      <c r="A130" s="6"/>
      <c r="B130" s="6"/>
      <c r="C130" s="6"/>
      <c r="D130" s="6"/>
      <c r="E130" s="14">
        <v>3750</v>
      </c>
      <c r="F130" s="14">
        <v>188</v>
      </c>
      <c r="G130" s="14">
        <f t="shared" si="11"/>
        <v>11.812388377497623</v>
      </c>
      <c r="H130" s="14">
        <v>-60</v>
      </c>
      <c r="I130" s="14"/>
      <c r="J130" s="6"/>
      <c r="K130" s="30">
        <f t="shared" si="12"/>
        <v>34.736220472440891</v>
      </c>
      <c r="L130" s="30">
        <f t="shared" si="13"/>
        <v>180</v>
      </c>
      <c r="M130" s="30">
        <f t="shared" si="8"/>
        <v>10.31663900197567</v>
      </c>
      <c r="N130" s="30">
        <v>91.2</v>
      </c>
      <c r="O130" s="30">
        <f t="shared" si="14"/>
        <v>0.8868789583116703</v>
      </c>
      <c r="Z130" s="2">
        <v>125</v>
      </c>
      <c r="AA130" s="2">
        <f t="shared" si="15"/>
        <v>2.1816615649929116</v>
      </c>
      <c r="AB130" s="2">
        <f t="shared" si="9"/>
        <v>76.316305063878929</v>
      </c>
      <c r="AC130" s="3">
        <f t="shared" si="10"/>
        <v>76.316305063878914</v>
      </c>
    </row>
    <row r="131" spans="1:29" ht="17.399999999999999" x14ac:dyDescent="0.3">
      <c r="A131" s="6"/>
      <c r="B131" s="6"/>
      <c r="C131" s="6"/>
      <c r="D131" s="6"/>
      <c r="E131" s="14">
        <v>4000</v>
      </c>
      <c r="F131" s="14">
        <v>188</v>
      </c>
      <c r="G131" s="14">
        <f t="shared" si="11"/>
        <v>11.812388377497623</v>
      </c>
      <c r="H131" s="14">
        <v>-60</v>
      </c>
      <c r="I131" s="14"/>
      <c r="J131" s="6"/>
      <c r="K131" s="30">
        <f t="shared" si="12"/>
        <v>34.736220472440891</v>
      </c>
      <c r="L131" s="30">
        <f t="shared" si="13"/>
        <v>180</v>
      </c>
      <c r="M131" s="30">
        <f t="shared" si="8"/>
        <v>10.31663900197567</v>
      </c>
      <c r="N131" s="30">
        <v>91.2</v>
      </c>
      <c r="O131" s="30">
        <f t="shared" si="14"/>
        <v>0.8868789583116703</v>
      </c>
      <c r="Z131" s="2">
        <v>126</v>
      </c>
      <c r="AA131" s="2">
        <f t="shared" si="15"/>
        <v>2.1991148575128552</v>
      </c>
      <c r="AB131" s="2">
        <f t="shared" si="9"/>
        <v>76.850402037963647</v>
      </c>
      <c r="AC131" s="3">
        <f t="shared" si="10"/>
        <v>76.850402037963633</v>
      </c>
    </row>
    <row r="132" spans="1:29" ht="17.399999999999999" x14ac:dyDescent="0.3">
      <c r="A132" s="6"/>
      <c r="B132" s="6"/>
      <c r="C132" s="6"/>
      <c r="D132" s="6"/>
      <c r="E132" s="14">
        <v>4250</v>
      </c>
      <c r="F132" s="14">
        <v>188.5</v>
      </c>
      <c r="G132" s="14">
        <f t="shared" si="11"/>
        <v>11.843804304033521</v>
      </c>
      <c r="H132" s="14">
        <v>-60</v>
      </c>
      <c r="I132" s="14"/>
      <c r="J132" s="6"/>
      <c r="K132" s="30">
        <f t="shared" si="12"/>
        <v>34.736220472440891</v>
      </c>
      <c r="L132" s="30">
        <f t="shared" si="13"/>
        <v>180</v>
      </c>
      <c r="M132" s="30">
        <f t="shared" si="8"/>
        <v>10.31663900197567</v>
      </c>
      <c r="N132" s="30">
        <v>91.2</v>
      </c>
      <c r="O132" s="30">
        <f t="shared" si="14"/>
        <v>0.8868789583116703</v>
      </c>
      <c r="Z132" s="2">
        <v>127</v>
      </c>
      <c r="AA132" s="2">
        <f t="shared" si="15"/>
        <v>2.2165681500327987</v>
      </c>
      <c r="AB132" s="2">
        <f t="shared" si="9"/>
        <v>77.375123411126594</v>
      </c>
      <c r="AC132" s="3">
        <f t="shared" si="10"/>
        <v>77.37512341112658</v>
      </c>
    </row>
    <row r="133" spans="1:29" ht="17.399999999999999" x14ac:dyDescent="0.3">
      <c r="A133" s="6"/>
      <c r="B133" s="6"/>
      <c r="C133" s="6"/>
      <c r="D133" s="6"/>
      <c r="E133" s="14">
        <v>4300</v>
      </c>
      <c r="F133" s="14">
        <v>188.5</v>
      </c>
      <c r="G133" s="14">
        <f t="shared" si="11"/>
        <v>11.843804304033521</v>
      </c>
      <c r="H133" s="14">
        <v>-60</v>
      </c>
      <c r="I133" s="14"/>
      <c r="J133" s="6"/>
      <c r="K133" s="30">
        <f t="shared" si="12"/>
        <v>34.736220472440891</v>
      </c>
      <c r="L133" s="30">
        <f t="shared" si="13"/>
        <v>180</v>
      </c>
      <c r="M133" s="30">
        <f t="shared" ref="M133:M136" si="16">$C$6*(SQRT((1+(1/$C$9))^2-($C$10/$C$9)^2)-COS(K133*PI()/180)-(1/$C$9)*SQRT(1-($C$9*SIN(K133*PI()/180)-$C$10)^2))</f>
        <v>10.31663900197567</v>
      </c>
      <c r="N133" s="30">
        <v>91.2</v>
      </c>
      <c r="O133" s="30">
        <f t="shared" si="14"/>
        <v>0.8868789583116703</v>
      </c>
      <c r="Z133" s="2">
        <v>128</v>
      </c>
      <c r="AA133" s="2">
        <f t="shared" si="15"/>
        <v>2.2340214425527418</v>
      </c>
      <c r="AB133" s="2">
        <f t="shared" ref="AB133:AB196" si="17">$C$6*(SQRT((1+(1/$C$9))^2-($C$10/$C$9)^2)-COS(AA133)-(1/$C$9)*SQRT(1-($C$9*SIN(AA133)-$C$10)^2))</f>
        <v>77.890417067483398</v>
      </c>
      <c r="AC133" s="3">
        <f t="shared" ref="AC133:AC196" si="18">$C$6*((1-COS(AA133))+(1/$C$9)*(1-SQRT(1-$C$9^2*SIN(AA133)^2)))</f>
        <v>77.890417067483398</v>
      </c>
    </row>
    <row r="134" spans="1:29" ht="17.399999999999999" x14ac:dyDescent="0.3">
      <c r="A134" s="6"/>
      <c r="B134" s="6"/>
      <c r="C134" s="6"/>
      <c r="D134" s="6"/>
      <c r="E134" s="14">
        <v>2750</v>
      </c>
      <c r="F134" s="14">
        <v>187.5</v>
      </c>
      <c r="G134" s="14">
        <f t="shared" ref="G134:G136" si="19">2*PI()*F134/(0.002*0.5)*10^-5</f>
        <v>11.780972450961725</v>
      </c>
      <c r="H134" s="14">
        <v>-70</v>
      </c>
      <c r="I134" s="14"/>
      <c r="J134" s="6"/>
      <c r="K134" s="30">
        <f t="shared" ref="K134:K136" si="20">($S$6+H134)</f>
        <v>24.736220472440891</v>
      </c>
      <c r="L134" s="30">
        <f t="shared" ref="L134:L136" si="21">IF(180+$W$5+I134&gt;180,180,180+$W$5+I134)</f>
        <v>180</v>
      </c>
      <c r="M134" s="30">
        <f t="shared" si="16"/>
        <v>5.3612615249665287</v>
      </c>
      <c r="N134" s="30">
        <v>91.2</v>
      </c>
      <c r="O134" s="30">
        <f t="shared" ref="O134:O136" si="22">1-(M134/N134)</f>
        <v>0.94121423766484069</v>
      </c>
      <c r="Z134" s="2">
        <v>129</v>
      </c>
      <c r="AA134" s="2">
        <f t="shared" ref="AA134:AA197" si="23">Z134*PI()/180</f>
        <v>2.2514747350726849</v>
      </c>
      <c r="AB134" s="2">
        <f t="shared" si="17"/>
        <v>78.396234430928573</v>
      </c>
      <c r="AC134" s="3">
        <f t="shared" si="18"/>
        <v>78.396234430928544</v>
      </c>
    </row>
    <row r="135" spans="1:29" ht="17.399999999999999" x14ac:dyDescent="0.3">
      <c r="A135" s="6"/>
      <c r="B135" s="6"/>
      <c r="C135" s="6"/>
      <c r="D135" s="6"/>
      <c r="E135" s="14">
        <v>3000</v>
      </c>
      <c r="F135" s="14">
        <v>186.5</v>
      </c>
      <c r="G135" s="14">
        <f t="shared" si="19"/>
        <v>11.71814059788993</v>
      </c>
      <c r="H135" s="14">
        <v>-70</v>
      </c>
      <c r="I135" s="14"/>
      <c r="J135" s="6"/>
      <c r="K135" s="30">
        <f t="shared" si="20"/>
        <v>24.736220472440891</v>
      </c>
      <c r="L135" s="30">
        <f t="shared" si="21"/>
        <v>180</v>
      </c>
      <c r="M135" s="30">
        <f t="shared" si="16"/>
        <v>5.3612615249665287</v>
      </c>
      <c r="N135" s="30">
        <v>91.2</v>
      </c>
      <c r="O135" s="30">
        <f t="shared" si="22"/>
        <v>0.94121423766484069</v>
      </c>
      <c r="Z135" s="2">
        <v>130</v>
      </c>
      <c r="AA135" s="2">
        <f t="shared" si="23"/>
        <v>2.2689280275926285</v>
      </c>
      <c r="AB135" s="2">
        <f t="shared" si="17"/>
        <v>78.892530338433261</v>
      </c>
      <c r="AC135" s="3">
        <f t="shared" si="18"/>
        <v>78.892530338433247</v>
      </c>
    </row>
    <row r="136" spans="1:29" ht="17.399999999999999" x14ac:dyDescent="0.3">
      <c r="A136" s="6"/>
      <c r="B136" s="6"/>
      <c r="C136" s="6"/>
      <c r="D136" s="6"/>
      <c r="E136" s="14">
        <v>3125</v>
      </c>
      <c r="F136" s="14">
        <v>190</v>
      </c>
      <c r="G136" s="14">
        <f t="shared" si="19"/>
        <v>11.938052083641216</v>
      </c>
      <c r="H136" s="14">
        <v>-70</v>
      </c>
      <c r="I136" s="14"/>
      <c r="J136" s="6"/>
      <c r="K136" s="30">
        <f t="shared" si="20"/>
        <v>24.736220472440891</v>
      </c>
      <c r="L136" s="30">
        <f t="shared" si="21"/>
        <v>180</v>
      </c>
      <c r="M136" s="30">
        <f t="shared" si="16"/>
        <v>5.3612615249665287</v>
      </c>
      <c r="N136" s="30">
        <v>91.2</v>
      </c>
      <c r="O136" s="30">
        <f t="shared" si="22"/>
        <v>0.94121423766484069</v>
      </c>
      <c r="Z136" s="2">
        <v>131</v>
      </c>
      <c r="AA136" s="2">
        <f t="shared" si="23"/>
        <v>2.286381320112572</v>
      </c>
      <c r="AB136" s="2">
        <f t="shared" si="17"/>
        <v>79.379262913201003</v>
      </c>
      <c r="AC136" s="3">
        <f t="shared" si="18"/>
        <v>79.379262913200989</v>
      </c>
    </row>
    <row r="137" spans="1:29" ht="17.399999999999999" x14ac:dyDescent="0.3">
      <c r="A137" s="6"/>
      <c r="B137" s="6"/>
      <c r="C137" s="6"/>
      <c r="D137" s="6"/>
      <c r="E137" s="14">
        <v>1000</v>
      </c>
      <c r="F137" s="14">
        <v>127</v>
      </c>
      <c r="G137" s="14">
        <f>2*PI()*F137/(0.002*0.5)*10^-5</f>
        <v>7.9796453401180747</v>
      </c>
      <c r="H137" s="14">
        <v>-60</v>
      </c>
      <c r="I137" s="14"/>
      <c r="J137" s="6"/>
      <c r="K137" s="30">
        <f>($S$6+H137)</f>
        <v>34.736220472440891</v>
      </c>
      <c r="L137" s="30">
        <f>IF(180+$W$5+I137&gt;180,180,180+$W$5+I137)</f>
        <v>180</v>
      </c>
      <c r="M137" s="30">
        <f>$C$6*(SQRT((1+(1/$C$9))^2-($C$10/$C$9)^2)-COS(K137*PI()/180)-(1/$C$9)*SQRT(1-($C$9*SIN(K137*PI()/180)-$C$10)^2))</f>
        <v>10.31663900197567</v>
      </c>
      <c r="N137" s="30">
        <v>91.2</v>
      </c>
      <c r="O137" s="30">
        <f>1-(M137/N137)</f>
        <v>0.8868789583116703</v>
      </c>
      <c r="Z137" s="2">
        <v>132</v>
      </c>
      <c r="AA137" s="2">
        <f t="shared" si="23"/>
        <v>2.3038346126325151</v>
      </c>
      <c r="AB137" s="2">
        <f t="shared" si="17"/>
        <v>79.856393437916424</v>
      </c>
      <c r="AC137" s="3">
        <f t="shared" si="18"/>
        <v>79.856393437916424</v>
      </c>
    </row>
    <row r="138" spans="1:29" ht="17.399999999999999" x14ac:dyDescent="0.3">
      <c r="A138" s="6"/>
      <c r="B138" s="6"/>
      <c r="C138" s="6"/>
      <c r="D138" s="6"/>
      <c r="E138" s="14">
        <v>2000</v>
      </c>
      <c r="F138" s="14">
        <v>181</v>
      </c>
      <c r="G138" s="14">
        <f>2*PI()*F138/(0.002*0.5)*10^-5</f>
        <v>11.372565405995053</v>
      </c>
      <c r="H138" s="14">
        <v>-60</v>
      </c>
      <c r="I138" s="14"/>
      <c r="J138" s="6"/>
      <c r="K138" s="30">
        <f>($S$6+H138)</f>
        <v>34.736220472440891</v>
      </c>
      <c r="L138" s="30">
        <f>IF(180+$W$5+I138&gt;180,180,180+$W$5+I138)</f>
        <v>180</v>
      </c>
      <c r="M138" s="30">
        <f>$C$6*(SQRT((1+(1/$C$9))^2-($C$10/$C$9)^2)-COS(K138*PI()/180)-(1/$C$9)*SQRT(1-($C$9*SIN(K138*PI()/180)-$C$10)^2))</f>
        <v>10.31663900197567</v>
      </c>
      <c r="N138" s="30">
        <v>91.2</v>
      </c>
      <c r="O138" s="30">
        <f>1-(M138/N138)</f>
        <v>0.8868789583116703</v>
      </c>
      <c r="Z138" s="2">
        <v>133</v>
      </c>
      <c r="AA138" s="2">
        <f t="shared" si="23"/>
        <v>2.3212879051524582</v>
      </c>
      <c r="AB138" s="2">
        <f t="shared" si="17"/>
        <v>80.323886228313341</v>
      </c>
      <c r="AC138" s="3">
        <f t="shared" si="18"/>
        <v>80.323886228313356</v>
      </c>
    </row>
    <row r="139" spans="1:29" ht="17.399999999999999" x14ac:dyDescent="0.3">
      <c r="A139" s="6"/>
      <c r="B139" s="6"/>
      <c r="C139" s="6"/>
      <c r="D139" s="6"/>
      <c r="E139" s="14">
        <v>4000</v>
      </c>
      <c r="F139" s="14">
        <v>197</v>
      </c>
      <c r="G139" s="14">
        <f>2*PI()*F139/(0.002*0.5)*10^-5</f>
        <v>12.377875055143786</v>
      </c>
      <c r="H139" s="14">
        <v>-60</v>
      </c>
      <c r="I139" s="14"/>
      <c r="J139" s="6"/>
      <c r="K139" s="30">
        <f>($S$6+H139)</f>
        <v>34.736220472440891</v>
      </c>
      <c r="L139" s="30">
        <f>IF(180+$W$5+I139&gt;180,180,180+$W$5+I139)</f>
        <v>180</v>
      </c>
      <c r="M139" s="30">
        <f>$C$6*(SQRT((1+(1/$C$9))^2-($C$10/$C$9)^2)-COS(K139*PI()/180)-(1/$C$9)*SQRT(1-($C$9*SIN(K139*PI()/180)-$C$10)^2))</f>
        <v>10.31663900197567</v>
      </c>
      <c r="N139" s="30">
        <v>91.2</v>
      </c>
      <c r="O139" s="30">
        <f>1-(M139/N139)</f>
        <v>0.8868789583116703</v>
      </c>
      <c r="Z139" s="2">
        <v>134</v>
      </c>
      <c r="AA139" s="2">
        <f t="shared" si="23"/>
        <v>2.3387411976724013</v>
      </c>
      <c r="AB139" s="2">
        <f t="shared" si="17"/>
        <v>80.781708507278339</v>
      </c>
      <c r="AC139" s="3">
        <f t="shared" si="18"/>
        <v>80.781708507278339</v>
      </c>
    </row>
    <row r="140" spans="1:29" ht="17.399999999999999" x14ac:dyDescent="0.3">
      <c r="A140" s="6"/>
      <c r="B140" s="6"/>
      <c r="C140" s="6"/>
      <c r="D140" s="6"/>
      <c r="E140" s="14">
        <v>4500</v>
      </c>
      <c r="F140" s="14">
        <v>187.5</v>
      </c>
      <c r="G140" s="14">
        <f>2*PI()*F140/(0.002*0.5)*10^-5</f>
        <v>11.780972450961725</v>
      </c>
      <c r="H140" s="14">
        <v>-60</v>
      </c>
      <c r="I140" s="14"/>
      <c r="J140" s="6"/>
      <c r="K140" s="30">
        <f>($S$6+H140)</f>
        <v>34.736220472440891</v>
      </c>
      <c r="L140" s="30">
        <f>IF(180+$W$5+I140&gt;180,180,180+$W$5+I140)</f>
        <v>180</v>
      </c>
      <c r="M140" s="30">
        <f>$C$6*(SQRT((1+(1/$C$9))^2-($C$10/$C$9)^2)-COS(K140*PI()/180)-(1/$C$9)*SQRT(1-($C$9*SIN(K140*PI()/180)-$C$10)^2))</f>
        <v>10.31663900197567</v>
      </c>
      <c r="N140" s="30">
        <v>91.2</v>
      </c>
      <c r="O140" s="30">
        <f>1-(M140/N140)</f>
        <v>0.8868789583116703</v>
      </c>
      <c r="Z140" s="2">
        <v>135</v>
      </c>
      <c r="AA140" s="2">
        <f t="shared" si="23"/>
        <v>2.3561944901923448</v>
      </c>
      <c r="AB140" s="2">
        <f t="shared" si="17"/>
        <v>81.229830279695591</v>
      </c>
      <c r="AC140" s="3">
        <f t="shared" si="18"/>
        <v>81.229830279695591</v>
      </c>
    </row>
    <row r="141" spans="1:29" ht="17.399999999999999" x14ac:dyDescent="0.3">
      <c r="A141" s="6"/>
      <c r="B141" s="6"/>
      <c r="C141" s="6"/>
      <c r="D141" s="6"/>
      <c r="E141" s="16"/>
      <c r="F141" s="16"/>
      <c r="G141" s="16"/>
      <c r="H141" s="16"/>
      <c r="I141" s="16"/>
      <c r="J141" s="16"/>
      <c r="K141" s="49"/>
      <c r="L141" s="49"/>
      <c r="M141" s="49"/>
      <c r="N141" s="49"/>
      <c r="O141" s="49"/>
      <c r="P141" s="16"/>
      <c r="Z141" s="2">
        <v>136</v>
      </c>
      <c r="AA141" s="2">
        <f t="shared" si="23"/>
        <v>2.3736477827122884</v>
      </c>
      <c r="AB141" s="2">
        <f t="shared" si="17"/>
        <v>81.668224208229702</v>
      </c>
      <c r="AC141" s="3">
        <f t="shared" si="18"/>
        <v>81.668224208229702</v>
      </c>
    </row>
    <row r="142" spans="1:29" ht="17.399999999999999" x14ac:dyDescent="0.3">
      <c r="A142" s="6"/>
      <c r="B142" s="6"/>
      <c r="C142" s="6"/>
      <c r="D142" s="6"/>
      <c r="Z142" s="2">
        <v>137</v>
      </c>
      <c r="AA142" s="2">
        <f t="shared" si="23"/>
        <v>2.3911010752322315</v>
      </c>
      <c r="AB142" s="2">
        <f t="shared" si="17"/>
        <v>82.096865490231508</v>
      </c>
      <c r="AC142" s="3">
        <f t="shared" si="18"/>
        <v>82.096865490231522</v>
      </c>
    </row>
    <row r="143" spans="1:29" ht="17.399999999999999" x14ac:dyDescent="0.3">
      <c r="A143" s="6"/>
      <c r="B143" s="6"/>
      <c r="C143" s="6"/>
      <c r="D143" s="6"/>
      <c r="E143" s="16"/>
      <c r="F143" s="16"/>
      <c r="G143" s="16"/>
      <c r="H143" s="16"/>
      <c r="I143" s="16"/>
      <c r="J143" s="16"/>
      <c r="K143" s="49"/>
      <c r="L143" s="49"/>
      <c r="M143" s="49"/>
      <c r="N143" s="49"/>
      <c r="O143" s="49"/>
      <c r="Z143" s="2">
        <v>138</v>
      </c>
      <c r="AA143" s="2">
        <f t="shared" si="23"/>
        <v>2.4085543677521746</v>
      </c>
      <c r="AB143" s="2">
        <f t="shared" si="17"/>
        <v>82.515731735942921</v>
      </c>
      <c r="AC143" s="3">
        <f t="shared" si="18"/>
        <v>82.515731735942936</v>
      </c>
    </row>
    <row r="144" spans="1:29" ht="17.399999999999999" x14ac:dyDescent="0.3">
      <c r="A144" s="6"/>
      <c r="B144" s="6"/>
      <c r="C144" s="6"/>
      <c r="D144" s="6"/>
      <c r="E144" s="16"/>
      <c r="F144" s="16"/>
      <c r="G144" s="16"/>
      <c r="H144" s="16"/>
      <c r="I144" s="16"/>
      <c r="J144" s="16"/>
      <c r="K144" s="49"/>
      <c r="L144" s="49"/>
      <c r="M144" s="49"/>
      <c r="N144" s="49"/>
      <c r="O144" s="49"/>
      <c r="Z144" s="2">
        <v>139</v>
      </c>
      <c r="AA144" s="2">
        <f t="shared" si="23"/>
        <v>2.4260076602721181</v>
      </c>
      <c r="AB144" s="2">
        <f t="shared" si="17"/>
        <v>82.924802848166152</v>
      </c>
      <c r="AC144" s="3">
        <f t="shared" si="18"/>
        <v>82.924802848166138</v>
      </c>
    </row>
    <row r="145" spans="1:29" ht="17.399999999999999" x14ac:dyDescent="0.3">
      <c r="A145" s="6"/>
      <c r="B145" s="6"/>
      <c r="C145" s="6"/>
      <c r="D145" s="6"/>
      <c r="E145" s="16"/>
      <c r="F145" s="16"/>
      <c r="G145" s="16"/>
      <c r="H145" s="16"/>
      <c r="I145" s="16"/>
      <c r="J145" s="16"/>
      <c r="K145" s="49"/>
      <c r="L145" s="49"/>
      <c r="M145" s="49"/>
      <c r="N145" s="49"/>
      <c r="O145" s="49"/>
      <c r="Z145" s="2">
        <v>140</v>
      </c>
      <c r="AA145" s="2">
        <f t="shared" si="23"/>
        <v>2.4434609527920612</v>
      </c>
      <c r="AB145" s="2">
        <f t="shared" si="17"/>
        <v>83.324060903552393</v>
      </c>
      <c r="AC145" s="3">
        <f t="shared" si="18"/>
        <v>83.324060903552379</v>
      </c>
    </row>
    <row r="146" spans="1:29" ht="17.399999999999999" x14ac:dyDescent="0.3">
      <c r="A146" s="6"/>
      <c r="B146" s="6"/>
      <c r="C146" s="6"/>
      <c r="D146" s="6"/>
      <c r="E146" s="16"/>
      <c r="F146" s="16"/>
      <c r="G146" s="16"/>
      <c r="H146" s="16"/>
      <c r="I146" s="16"/>
      <c r="J146" s="16"/>
      <c r="K146" s="49"/>
      <c r="L146" s="49"/>
      <c r="M146" s="49"/>
      <c r="N146" s="49"/>
      <c r="O146" s="49"/>
      <c r="Z146" s="2">
        <v>141</v>
      </c>
      <c r="AA146" s="2">
        <f t="shared" si="23"/>
        <v>2.4609142453120043</v>
      </c>
      <c r="AB146" s="2">
        <f t="shared" si="17"/>
        <v>83.713490035656051</v>
      </c>
      <c r="AC146" s="3">
        <f t="shared" si="18"/>
        <v>83.713490035656022</v>
      </c>
    </row>
    <row r="147" spans="1:29" ht="17.399999999999999" x14ac:dyDescent="0.3">
      <c r="A147" s="6"/>
      <c r="B147" s="6"/>
      <c r="C147" s="6"/>
      <c r="D147" s="6"/>
      <c r="E147" s="16"/>
      <c r="F147" s="16"/>
      <c r="G147" s="16"/>
      <c r="H147" s="16"/>
      <c r="I147" s="16"/>
      <c r="J147" s="16"/>
      <c r="K147" s="49"/>
      <c r="L147" s="49"/>
      <c r="M147" s="49"/>
      <c r="N147" s="49"/>
      <c r="O147" s="49"/>
      <c r="Z147" s="2">
        <v>142</v>
      </c>
      <c r="AA147" s="2">
        <f t="shared" si="23"/>
        <v>2.4783675378319479</v>
      </c>
      <c r="AB147" s="2">
        <f t="shared" si="17"/>
        <v>84.093076319889178</v>
      </c>
      <c r="AC147" s="3">
        <f t="shared" si="18"/>
        <v>84.093076319889178</v>
      </c>
    </row>
    <row r="148" spans="1:29" ht="17.399999999999999" x14ac:dyDescent="0.3">
      <c r="A148" s="6"/>
      <c r="B148" s="6"/>
      <c r="C148" s="6"/>
      <c r="D148" s="6"/>
      <c r="E148" s="16"/>
      <c r="F148" s="16"/>
      <c r="G148" s="16"/>
      <c r="H148" s="16"/>
      <c r="I148" s="16"/>
      <c r="J148" s="16"/>
      <c r="K148" s="49"/>
      <c r="L148" s="49"/>
      <c r="M148" s="49"/>
      <c r="N148" s="49"/>
      <c r="O148" s="49"/>
      <c r="Z148" s="2">
        <v>143</v>
      </c>
      <c r="AA148" s="2">
        <f t="shared" si="23"/>
        <v>2.4958208303518914</v>
      </c>
      <c r="AB148" s="2">
        <f t="shared" si="17"/>
        <v>84.462807660502975</v>
      </c>
      <c r="AC148" s="3">
        <f t="shared" si="18"/>
        <v>84.462807660502961</v>
      </c>
    </row>
    <row r="149" spans="1:29" ht="17.399999999999999" x14ac:dyDescent="0.3">
      <c r="A149" s="6"/>
      <c r="B149" s="6"/>
      <c r="C149" s="6"/>
      <c r="D149" s="6"/>
      <c r="E149" s="16"/>
      <c r="F149" s="16"/>
      <c r="G149" s="16"/>
      <c r="H149" s="16"/>
      <c r="I149" s="16"/>
      <c r="J149" s="16"/>
      <c r="K149" s="49"/>
      <c r="L149" s="49"/>
      <c r="M149" s="49"/>
      <c r="N149" s="49"/>
      <c r="O149" s="49"/>
      <c r="Z149" s="2">
        <v>144</v>
      </c>
      <c r="AA149" s="2">
        <f t="shared" si="23"/>
        <v>2.5132741228718345</v>
      </c>
      <c r="AB149" s="2">
        <f t="shared" si="17"/>
        <v>84.822673679712338</v>
      </c>
      <c r="AC149" s="3">
        <f t="shared" si="18"/>
        <v>84.822673679712338</v>
      </c>
    </row>
    <row r="150" spans="1:29" ht="17.399999999999999" x14ac:dyDescent="0.3">
      <c r="A150" s="6"/>
      <c r="B150" s="6"/>
      <c r="C150" s="6"/>
      <c r="D150" s="6"/>
      <c r="E150" s="16"/>
      <c r="F150" s="16"/>
      <c r="G150" s="16"/>
      <c r="H150" s="16"/>
      <c r="I150" s="16"/>
      <c r="J150" s="16"/>
      <c r="K150" s="49"/>
      <c r="L150" s="49"/>
      <c r="M150" s="49"/>
      <c r="N150" s="49"/>
      <c r="O150" s="49"/>
      <c r="Z150" s="2">
        <v>145</v>
      </c>
      <c r="AA150" s="2">
        <f t="shared" si="23"/>
        <v>2.5307274153917776</v>
      </c>
      <c r="AB150" s="2">
        <f t="shared" si="17"/>
        <v>85.172665609071771</v>
      </c>
      <c r="AC150" s="3">
        <f t="shared" si="18"/>
        <v>85.172665609071757</v>
      </c>
    </row>
    <row r="151" spans="1:29" ht="17.399999999999999" x14ac:dyDescent="0.3">
      <c r="Z151" s="2">
        <v>146</v>
      </c>
      <c r="AA151" s="2">
        <f t="shared" si="23"/>
        <v>2.5481807079117211</v>
      </c>
      <c r="AB151" s="2">
        <f t="shared" si="17"/>
        <v>85.512776183200486</v>
      </c>
      <c r="AC151" s="3">
        <f t="shared" si="18"/>
        <v>85.512776183200486</v>
      </c>
    </row>
    <row r="152" spans="1:29" ht="17.399999999999999" x14ac:dyDescent="0.3">
      <c r="Z152" s="2">
        <v>147</v>
      </c>
      <c r="AA152" s="2">
        <f t="shared" si="23"/>
        <v>2.5656340004316647</v>
      </c>
      <c r="AB152" s="2">
        <f t="shared" si="17"/>
        <v>85.842999535947939</v>
      </c>
      <c r="AC152" s="3">
        <f t="shared" si="18"/>
        <v>85.842999535947911</v>
      </c>
    </row>
    <row r="153" spans="1:29" ht="17.399999999999999" x14ac:dyDescent="0.3">
      <c r="Z153" s="2">
        <v>148</v>
      </c>
      <c r="AA153" s="2">
        <f t="shared" si="23"/>
        <v>2.5830872929516078</v>
      </c>
      <c r="AB153" s="2">
        <f t="shared" si="17"/>
        <v>86.163331099080821</v>
      </c>
      <c r="AC153" s="3">
        <f t="shared" si="18"/>
        <v>86.163331099080793</v>
      </c>
    </row>
    <row r="154" spans="1:29" ht="17.399999999999999" x14ac:dyDescent="0.3">
      <c r="E154" s="16"/>
      <c r="F154" s="16"/>
      <c r="Z154" s="2">
        <v>149</v>
      </c>
      <c r="AA154" s="2">
        <f t="shared" si="23"/>
        <v>2.6005405854715509</v>
      </c>
      <c r="AB154" s="2">
        <f t="shared" si="17"/>
        <v>86.473767503566719</v>
      </c>
      <c r="AC154" s="3">
        <f t="shared" si="18"/>
        <v>86.473767503566705</v>
      </c>
    </row>
    <row r="155" spans="1:29" ht="17.399999999999999" x14ac:dyDescent="0.3">
      <c r="E155" s="16"/>
      <c r="F155" s="16"/>
      <c r="Z155" s="2">
        <v>150</v>
      </c>
      <c r="AA155" s="2">
        <f t="shared" si="23"/>
        <v>2.6179938779914944</v>
      </c>
      <c r="AB155" s="2">
        <f t="shared" si="17"/>
        <v>86.774306483520604</v>
      </c>
      <c r="AC155" s="3">
        <f t="shared" si="18"/>
        <v>86.774306483520618</v>
      </c>
    </row>
    <row r="156" spans="1:29" ht="17.399999999999999" x14ac:dyDescent="0.3">
      <c r="E156" s="16"/>
      <c r="F156" s="16"/>
      <c r="Z156" s="2">
        <v>151</v>
      </c>
      <c r="AA156" s="2">
        <f t="shared" si="23"/>
        <v>2.6354471705114375</v>
      </c>
      <c r="AB156" s="2">
        <f t="shared" si="17"/>
        <v>87.064946782873719</v>
      </c>
      <c r="AC156" s="3">
        <f t="shared" si="18"/>
        <v>87.064946782873704</v>
      </c>
    </row>
    <row r="157" spans="1:29" ht="17.399999999999999" x14ac:dyDescent="0.3">
      <c r="E157" s="16"/>
      <c r="F157" s="16"/>
      <c r="Z157" s="2">
        <v>152</v>
      </c>
      <c r="AA157" s="2">
        <f t="shared" si="23"/>
        <v>2.6529004630313806</v>
      </c>
      <c r="AB157" s="2">
        <f t="shared" si="17"/>
        <v>87.345688064818162</v>
      </c>
      <c r="AC157" s="3">
        <f t="shared" si="18"/>
        <v>87.345688064818148</v>
      </c>
    </row>
    <row r="158" spans="1:29" ht="17.399999999999999" x14ac:dyDescent="0.3">
      <c r="E158" s="16"/>
      <c r="F158" s="16"/>
      <c r="Z158" s="2">
        <v>153</v>
      </c>
      <c r="AA158" s="2">
        <f t="shared" si="23"/>
        <v>2.6703537555513241</v>
      </c>
      <c r="AB158" s="2">
        <f t="shared" si="17"/>
        <v>87.616530824073479</v>
      </c>
      <c r="AC158" s="3">
        <f t="shared" si="18"/>
        <v>87.616530824073465</v>
      </c>
    </row>
    <row r="159" spans="1:29" ht="17.399999999999999" x14ac:dyDescent="0.3">
      <c r="E159" s="16"/>
      <c r="F159" s="16"/>
      <c r="Z159" s="2">
        <v>154</v>
      </c>
      <c r="AA159" s="2">
        <f t="shared" si="23"/>
        <v>2.6878070480712677</v>
      </c>
      <c r="AB159" s="2">
        <f t="shared" si="17"/>
        <v>87.877476302015722</v>
      </c>
      <c r="AC159" s="3">
        <f t="shared" si="18"/>
        <v>87.877476302015737</v>
      </c>
    </row>
    <row r="160" spans="1:29" ht="17.399999999999999" x14ac:dyDescent="0.3">
      <c r="E160" s="16"/>
      <c r="F160" s="16"/>
      <c r="Z160" s="2">
        <v>155</v>
      </c>
      <c r="AA160" s="2">
        <f t="shared" si="23"/>
        <v>2.7052603405912108</v>
      </c>
      <c r="AB160" s="2">
        <f t="shared" si="17"/>
        <v>88.128526404704331</v>
      </c>
      <c r="AC160" s="3">
        <f t="shared" si="18"/>
        <v>88.128526404704331</v>
      </c>
    </row>
    <row r="161" spans="5:29" ht="17.399999999999999" x14ac:dyDescent="0.3">
      <c r="E161" s="16"/>
      <c r="F161" s="16"/>
      <c r="Z161" s="2">
        <v>156</v>
      </c>
      <c r="AA161" s="2">
        <f t="shared" si="23"/>
        <v>2.7227136331111539</v>
      </c>
      <c r="AB161" s="2">
        <f t="shared" si="17"/>
        <v>88.369683623835954</v>
      </c>
      <c r="AC161" s="3">
        <f t="shared" si="18"/>
        <v>88.369683623835968</v>
      </c>
    </row>
    <row r="162" spans="5:29" ht="17.399999999999999" x14ac:dyDescent="0.3">
      <c r="E162" s="16"/>
      <c r="F162" s="16"/>
      <c r="Z162" s="2">
        <v>157</v>
      </c>
      <c r="AA162" s="2">
        <f t="shared" si="23"/>
        <v>2.740166925631097</v>
      </c>
      <c r="AB162" s="2">
        <f t="shared" si="17"/>
        <v>88.600950960651119</v>
      </c>
      <c r="AC162" s="3">
        <f t="shared" si="18"/>
        <v>88.60095096065109</v>
      </c>
    </row>
    <row r="163" spans="5:29" ht="17.399999999999999" x14ac:dyDescent="0.3">
      <c r="E163" s="16"/>
      <c r="F163" s="16"/>
      <c r="Z163" s="2">
        <v>158</v>
      </c>
      <c r="AA163" s="2">
        <f t="shared" si="23"/>
        <v>2.7576202181510405</v>
      </c>
      <c r="AB163" s="2">
        <f t="shared" si="17"/>
        <v>88.82233185281315</v>
      </c>
      <c r="AC163" s="3">
        <f t="shared" si="18"/>
        <v>88.822331852813136</v>
      </c>
    </row>
    <row r="164" spans="5:29" ht="17.399999999999999" x14ac:dyDescent="0.3">
      <c r="E164" s="16"/>
      <c r="F164" s="16"/>
      <c r="Z164" s="2">
        <v>159</v>
      </c>
      <c r="AA164" s="2">
        <f t="shared" si="23"/>
        <v>2.7750735106709841</v>
      </c>
      <c r="AB164" s="2">
        <f t="shared" si="17"/>
        <v>89.033830104277044</v>
      </c>
      <c r="AC164" s="3">
        <f t="shared" si="18"/>
        <v>89.03383010427703</v>
      </c>
    </row>
    <row r="165" spans="5:29" ht="17.399999999999999" x14ac:dyDescent="0.3">
      <c r="E165" s="16"/>
      <c r="F165" s="16"/>
      <c r="Z165" s="2">
        <v>160</v>
      </c>
      <c r="AA165" s="2">
        <f t="shared" si="23"/>
        <v>2.7925268031909272</v>
      </c>
      <c r="AB165" s="2">
        <f t="shared" si="17"/>
        <v>89.235449818159879</v>
      </c>
      <c r="AC165" s="3">
        <f t="shared" si="18"/>
        <v>89.235449818159893</v>
      </c>
    </row>
    <row r="166" spans="5:29" ht="17.399999999999999" x14ac:dyDescent="0.3">
      <c r="E166" s="16"/>
      <c r="F166" s="16"/>
      <c r="Z166" s="2">
        <v>161</v>
      </c>
      <c r="AA166" s="2">
        <f t="shared" si="23"/>
        <v>2.8099800957108703</v>
      </c>
      <c r="AB166" s="2">
        <f t="shared" si="17"/>
        <v>89.427195332623143</v>
      </c>
      <c r="AC166" s="3">
        <f t="shared" si="18"/>
        <v>89.427195332623157</v>
      </c>
    </row>
    <row r="167" spans="5:29" ht="17.399999999999999" x14ac:dyDescent="0.3">
      <c r="E167" s="16"/>
      <c r="F167" s="16"/>
      <c r="Z167" s="2">
        <v>162</v>
      </c>
      <c r="AA167" s="2">
        <f t="shared" si="23"/>
        <v>2.8274333882308138</v>
      </c>
      <c r="AB167" s="2">
        <f t="shared" si="17"/>
        <v>89.609071159772625</v>
      </c>
      <c r="AC167" s="3">
        <f t="shared" si="18"/>
        <v>89.60907115977264</v>
      </c>
    </row>
    <row r="168" spans="5:29" ht="17.399999999999999" x14ac:dyDescent="0.3">
      <c r="E168" s="16"/>
      <c r="F168" s="16"/>
      <c r="Z168" s="2">
        <v>163</v>
      </c>
      <c r="AA168" s="2">
        <f t="shared" si="23"/>
        <v>2.8448866807507569</v>
      </c>
      <c r="AB168" s="2">
        <f t="shared" si="17"/>
        <v>89.781081927580402</v>
      </c>
      <c r="AC168" s="3">
        <f t="shared" si="18"/>
        <v>89.781081927580402</v>
      </c>
    </row>
    <row r="169" spans="5:29" ht="17.399999999999999" x14ac:dyDescent="0.3">
      <c r="E169" s="16"/>
      <c r="F169" s="16"/>
      <c r="Z169" s="2">
        <v>164</v>
      </c>
      <c r="AA169" s="2">
        <f t="shared" si="23"/>
        <v>2.8623399732707</v>
      </c>
      <c r="AB169" s="2">
        <f t="shared" si="17"/>
        <v>89.943232324829665</v>
      </c>
      <c r="AC169" s="3">
        <f t="shared" si="18"/>
        <v>89.943232324829665</v>
      </c>
    </row>
    <row r="170" spans="5:29" ht="17.399999999999999" x14ac:dyDescent="0.3">
      <c r="E170" s="16"/>
      <c r="F170" s="16"/>
      <c r="Z170" s="2">
        <v>165</v>
      </c>
      <c r="AA170" s="2">
        <f t="shared" si="23"/>
        <v>2.8797932657906435</v>
      </c>
      <c r="AB170" s="2">
        <f t="shared" si="17"/>
        <v>90.095527049082435</v>
      </c>
      <c r="AC170" s="3">
        <f t="shared" si="18"/>
        <v>90.095527049082463</v>
      </c>
    </row>
    <row r="171" spans="5:29" ht="17.399999999999999" x14ac:dyDescent="0.3">
      <c r="E171" s="16"/>
      <c r="F171" s="16"/>
      <c r="Z171" s="2">
        <v>166</v>
      </c>
      <c r="AA171" s="2">
        <f t="shared" si="23"/>
        <v>2.8972465583105871</v>
      </c>
      <c r="AB171" s="2">
        <f t="shared" si="17"/>
        <v>90.237970757667625</v>
      </c>
      <c r="AC171" s="3">
        <f t="shared" si="18"/>
        <v>90.237970757667597</v>
      </c>
    </row>
    <row r="172" spans="5:29" ht="17.399999999999999" x14ac:dyDescent="0.3">
      <c r="E172" s="16"/>
      <c r="F172" s="16"/>
      <c r="Z172" s="2">
        <v>167</v>
      </c>
      <c r="AA172" s="2">
        <f t="shared" si="23"/>
        <v>2.9146998508305306</v>
      </c>
      <c r="AB172" s="2">
        <f t="shared" si="17"/>
        <v>90.37056802168506</v>
      </c>
      <c r="AC172" s="3">
        <f t="shared" si="18"/>
        <v>90.37056802168506</v>
      </c>
    </row>
    <row r="173" spans="5:29" ht="17.399999999999999" x14ac:dyDescent="0.3">
      <c r="E173" s="16"/>
      <c r="F173" s="16"/>
      <c r="Z173" s="2">
        <v>168</v>
      </c>
      <c r="AA173" s="2">
        <f t="shared" si="23"/>
        <v>2.9321531433504737</v>
      </c>
      <c r="AB173" s="2">
        <f t="shared" si="17"/>
        <v>90.493323283022391</v>
      </c>
      <c r="AC173" s="3">
        <f t="shared" si="18"/>
        <v>90.493323283022406</v>
      </c>
    </row>
    <row r="174" spans="5:29" ht="17.399999999999999" x14ac:dyDescent="0.3">
      <c r="E174" s="16"/>
      <c r="F174" s="16"/>
      <c r="Z174" s="2">
        <v>169</v>
      </c>
      <c r="AA174" s="2">
        <f t="shared" si="23"/>
        <v>2.9496064358704168</v>
      </c>
      <c r="AB174" s="2">
        <f t="shared" si="17"/>
        <v>90.606240814376946</v>
      </c>
      <c r="AC174" s="3">
        <f t="shared" si="18"/>
        <v>90.606240814376974</v>
      </c>
    </row>
    <row r="175" spans="5:29" ht="17.399999999999999" x14ac:dyDescent="0.3">
      <c r="E175" s="16"/>
      <c r="F175" s="16"/>
      <c r="Z175" s="2">
        <v>170</v>
      </c>
      <c r="AA175" s="2">
        <f t="shared" si="23"/>
        <v>2.9670597283903604</v>
      </c>
      <c r="AB175" s="2">
        <f t="shared" si="17"/>
        <v>90.709324682277668</v>
      </c>
      <c r="AC175" s="3">
        <f t="shared" si="18"/>
        <v>90.709324682277654</v>
      </c>
    </row>
    <row r="176" spans="5:29" ht="17.399999999999999" x14ac:dyDescent="0.3">
      <c r="E176" s="16"/>
      <c r="F176" s="16"/>
      <c r="Z176" s="2">
        <v>171</v>
      </c>
      <c r="AA176" s="2">
        <f t="shared" si="23"/>
        <v>2.9845130209103035</v>
      </c>
      <c r="AB176" s="2">
        <f t="shared" si="17"/>
        <v>90.802578713099322</v>
      </c>
      <c r="AC176" s="3">
        <f t="shared" si="18"/>
        <v>90.802578713099351</v>
      </c>
    </row>
    <row r="177" spans="5:29" ht="17.399999999999999" x14ac:dyDescent="0.3">
      <c r="E177" s="16"/>
      <c r="F177" s="16"/>
      <c r="Z177" s="2">
        <v>172</v>
      </c>
      <c r="AA177" s="2">
        <f t="shared" si="23"/>
        <v>3.0019663134302466</v>
      </c>
      <c r="AB177" s="2">
        <f t="shared" si="17"/>
        <v>90.88600646206288</v>
      </c>
      <c r="AC177" s="3">
        <f t="shared" si="18"/>
        <v>90.88600646206288</v>
      </c>
    </row>
    <row r="178" spans="5:29" ht="17.399999999999999" x14ac:dyDescent="0.3">
      <c r="E178" s="16"/>
      <c r="F178" s="16"/>
      <c r="Z178" s="2">
        <v>173</v>
      </c>
      <c r="AA178" s="2">
        <f t="shared" si="23"/>
        <v>3.0194196059501901</v>
      </c>
      <c r="AB178" s="2">
        <f t="shared" si="17"/>
        <v>90.959611185213461</v>
      </c>
      <c r="AC178" s="3">
        <f t="shared" si="18"/>
        <v>90.959611185213475</v>
      </c>
    </row>
    <row r="179" spans="5:29" ht="17.399999999999999" x14ac:dyDescent="0.3">
      <c r="E179" s="16"/>
      <c r="F179" s="16"/>
      <c r="Z179" s="2">
        <v>174</v>
      </c>
      <c r="AA179" s="2">
        <f t="shared" si="23"/>
        <v>3.0368728984701332</v>
      </c>
      <c r="AB179" s="2">
        <f t="shared" si="17"/>
        <v>91.023395814370573</v>
      </c>
      <c r="AC179" s="3">
        <f t="shared" si="18"/>
        <v>91.023395814370573</v>
      </c>
    </row>
    <row r="180" spans="5:29" ht="17.399999999999999" x14ac:dyDescent="0.3">
      <c r="E180" s="16"/>
      <c r="F180" s="16"/>
      <c r="Z180" s="2">
        <v>175</v>
      </c>
      <c r="AA180" s="2">
        <f t="shared" si="23"/>
        <v>3.0543261909900763</v>
      </c>
      <c r="AB180" s="2">
        <f t="shared" si="17"/>
        <v>91.077362935042373</v>
      </c>
      <c r="AC180" s="3">
        <f t="shared" si="18"/>
        <v>91.077362935042402</v>
      </c>
    </row>
    <row r="181" spans="5:29" ht="17.399999999999999" x14ac:dyDescent="0.3">
      <c r="E181" s="16"/>
      <c r="F181" s="16"/>
      <c r="Z181" s="2">
        <v>176</v>
      </c>
      <c r="AA181" s="2">
        <f t="shared" si="23"/>
        <v>3.0717794835100198</v>
      </c>
      <c r="AB181" s="2">
        <f t="shared" si="17"/>
        <v>91.121514767299004</v>
      </c>
      <c r="AC181" s="3">
        <f t="shared" si="18"/>
        <v>91.12151476729899</v>
      </c>
    </row>
    <row r="182" spans="5:29" ht="17.399999999999999" x14ac:dyDescent="0.3">
      <c r="E182" s="16"/>
      <c r="F182" s="16"/>
      <c r="Z182" s="2">
        <v>177</v>
      </c>
      <c r="AA182" s="2">
        <f t="shared" si="23"/>
        <v>3.0892327760299634</v>
      </c>
      <c r="AB182" s="2">
        <f t="shared" si="17"/>
        <v>91.1558531495983</v>
      </c>
      <c r="AC182" s="3">
        <f t="shared" si="18"/>
        <v>91.155853149598272</v>
      </c>
    </row>
    <row r="183" spans="5:29" ht="17.399999999999999" x14ac:dyDescent="0.3">
      <c r="E183" s="16"/>
      <c r="F183" s="16"/>
      <c r="Z183" s="2">
        <v>178</v>
      </c>
      <c r="AA183" s="2">
        <f t="shared" si="23"/>
        <v>3.1066860685499069</v>
      </c>
      <c r="AB183" s="2">
        <f t="shared" si="17"/>
        <v>91.180379525559744</v>
      </c>
      <c r="AC183" s="3">
        <f t="shared" si="18"/>
        <v>91.180379525559744</v>
      </c>
    </row>
    <row r="184" spans="5:29" ht="17.399999999999999" x14ac:dyDescent="0.3">
      <c r="E184" s="16"/>
      <c r="F184" s="16"/>
      <c r="Z184" s="2">
        <v>179</v>
      </c>
      <c r="AA184" s="2">
        <f t="shared" si="23"/>
        <v>3.12413936106985</v>
      </c>
      <c r="AB184" s="2">
        <f t="shared" si="17"/>
        <v>91.195094933681858</v>
      </c>
      <c r="AC184" s="3">
        <f t="shared" si="18"/>
        <v>91.195094933681887</v>
      </c>
    </row>
    <row r="185" spans="5:29" ht="17.399999999999999" x14ac:dyDescent="0.3">
      <c r="E185" s="16"/>
      <c r="F185" s="16"/>
      <c r="Z185" s="2">
        <v>180</v>
      </c>
      <c r="AA185" s="2">
        <f t="shared" si="23"/>
        <v>3.1415926535897931</v>
      </c>
      <c r="AB185" s="2">
        <f t="shared" si="17"/>
        <v>91.2</v>
      </c>
      <c r="AC185" s="3">
        <f t="shared" si="18"/>
        <v>91.2</v>
      </c>
    </row>
    <row r="186" spans="5:29" ht="17.399999999999999" x14ac:dyDescent="0.3">
      <c r="E186" s="16"/>
      <c r="F186" s="16"/>
      <c r="Z186" s="2">
        <v>181</v>
      </c>
      <c r="AA186" s="2">
        <f t="shared" si="23"/>
        <v>3.1590459461097362</v>
      </c>
      <c r="AB186" s="2">
        <f t="shared" si="17"/>
        <v>91.195094933681858</v>
      </c>
      <c r="AC186" s="3">
        <f t="shared" si="18"/>
        <v>91.195094933681887</v>
      </c>
    </row>
    <row r="187" spans="5:29" ht="17.399999999999999" x14ac:dyDescent="0.3">
      <c r="E187" s="16"/>
      <c r="F187" s="16"/>
      <c r="Z187" s="2">
        <v>182</v>
      </c>
      <c r="AA187" s="2">
        <f t="shared" si="23"/>
        <v>3.1764992386296798</v>
      </c>
      <c r="AB187" s="2">
        <f t="shared" si="17"/>
        <v>91.180379525559744</v>
      </c>
      <c r="AC187" s="3">
        <f t="shared" si="18"/>
        <v>91.180379525559744</v>
      </c>
    </row>
    <row r="188" spans="5:29" ht="17.399999999999999" x14ac:dyDescent="0.3">
      <c r="E188" s="16"/>
      <c r="F188" s="16"/>
      <c r="Z188" s="2">
        <v>183</v>
      </c>
      <c r="AA188" s="2">
        <f t="shared" si="23"/>
        <v>3.1939525311496229</v>
      </c>
      <c r="AB188" s="2">
        <f t="shared" si="17"/>
        <v>91.1558531495983</v>
      </c>
      <c r="AC188" s="3">
        <f t="shared" si="18"/>
        <v>91.155853149598272</v>
      </c>
    </row>
    <row r="189" spans="5:29" ht="17.399999999999999" x14ac:dyDescent="0.3">
      <c r="E189" s="16"/>
      <c r="F189" s="16"/>
      <c r="Z189" s="2">
        <v>184</v>
      </c>
      <c r="AA189" s="2">
        <f t="shared" si="23"/>
        <v>3.211405823669566</v>
      </c>
      <c r="AB189" s="2">
        <f t="shared" si="17"/>
        <v>91.121514767299004</v>
      </c>
      <c r="AC189" s="3">
        <f t="shared" si="18"/>
        <v>91.12151476729899</v>
      </c>
    </row>
    <row r="190" spans="5:29" ht="17.399999999999999" x14ac:dyDescent="0.3">
      <c r="E190" s="16"/>
      <c r="F190" s="16"/>
      <c r="Z190" s="2">
        <v>185</v>
      </c>
      <c r="AA190" s="2">
        <f t="shared" si="23"/>
        <v>3.2288591161895095</v>
      </c>
      <c r="AB190" s="2">
        <f t="shared" si="17"/>
        <v>91.077362935042373</v>
      </c>
      <c r="AC190" s="3">
        <f t="shared" si="18"/>
        <v>91.077362935042402</v>
      </c>
    </row>
    <row r="191" spans="5:29" ht="17.399999999999999" x14ac:dyDescent="0.3">
      <c r="E191" s="16"/>
      <c r="F191" s="16"/>
      <c r="Z191" s="2">
        <v>186</v>
      </c>
      <c r="AA191" s="2">
        <f t="shared" si="23"/>
        <v>3.2463124087094526</v>
      </c>
      <c r="AB191" s="2">
        <f t="shared" si="17"/>
        <v>91.023395814370573</v>
      </c>
      <c r="AC191" s="3">
        <f t="shared" si="18"/>
        <v>91.023395814370588</v>
      </c>
    </row>
    <row r="192" spans="5:29" ht="17.399999999999999" x14ac:dyDescent="0.3">
      <c r="E192" s="16"/>
      <c r="F192" s="16"/>
      <c r="Z192" s="2">
        <v>187</v>
      </c>
      <c r="AA192" s="2">
        <f t="shared" si="23"/>
        <v>3.2637657012293966</v>
      </c>
      <c r="AB192" s="2">
        <f t="shared" si="17"/>
        <v>90.959611185213461</v>
      </c>
      <c r="AC192" s="3">
        <f t="shared" si="18"/>
        <v>90.959611185213475</v>
      </c>
    </row>
    <row r="193" spans="5:29" ht="17.399999999999999" x14ac:dyDescent="0.3">
      <c r="E193" s="16"/>
      <c r="F193" s="16"/>
      <c r="Z193" s="2">
        <v>188</v>
      </c>
      <c r="AA193" s="2">
        <f t="shared" si="23"/>
        <v>3.2812189937493397</v>
      </c>
      <c r="AB193" s="2">
        <f t="shared" si="17"/>
        <v>90.88600646206288</v>
      </c>
      <c r="AC193" s="3">
        <f t="shared" si="18"/>
        <v>90.88600646206288</v>
      </c>
    </row>
    <row r="194" spans="5:29" ht="17.399999999999999" x14ac:dyDescent="0.3">
      <c r="E194" s="16"/>
      <c r="F194" s="16"/>
      <c r="Z194" s="2">
        <v>189</v>
      </c>
      <c r="AA194" s="2">
        <f t="shared" si="23"/>
        <v>3.2986722862692828</v>
      </c>
      <c r="AB194" s="2">
        <f t="shared" si="17"/>
        <v>90.802578713099336</v>
      </c>
      <c r="AC194" s="3">
        <f t="shared" si="18"/>
        <v>90.802578713099336</v>
      </c>
    </row>
    <row r="195" spans="5:29" ht="17.399999999999999" x14ac:dyDescent="0.3">
      <c r="E195" s="16"/>
      <c r="F195" s="16"/>
      <c r="Z195" s="2">
        <v>190</v>
      </c>
      <c r="AA195" s="2">
        <f t="shared" si="23"/>
        <v>3.3161255787892263</v>
      </c>
      <c r="AB195" s="2">
        <f t="shared" si="17"/>
        <v>90.709324682277668</v>
      </c>
      <c r="AC195" s="3">
        <f t="shared" si="18"/>
        <v>90.709324682277654</v>
      </c>
    </row>
    <row r="196" spans="5:29" ht="17.399999999999999" x14ac:dyDescent="0.3">
      <c r="E196" s="16"/>
      <c r="F196" s="16"/>
      <c r="Z196" s="2">
        <v>191</v>
      </c>
      <c r="AA196" s="2">
        <f t="shared" si="23"/>
        <v>3.3335788713091694</v>
      </c>
      <c r="AB196" s="2">
        <f t="shared" si="17"/>
        <v>90.606240814376946</v>
      </c>
      <c r="AC196" s="3">
        <f t="shared" si="18"/>
        <v>90.606240814376974</v>
      </c>
    </row>
    <row r="197" spans="5:29" ht="17.399999999999999" x14ac:dyDescent="0.3">
      <c r="E197" s="16"/>
      <c r="F197" s="16"/>
      <c r="Z197" s="2">
        <v>192</v>
      </c>
      <c r="AA197" s="2">
        <f t="shared" si="23"/>
        <v>3.3510321638291125</v>
      </c>
      <c r="AB197" s="2">
        <f t="shared" ref="AB197:AB260" si="24">$C$6*(SQRT((1+(1/$C$9))^2-($C$10/$C$9)^2)-COS(AA197)-(1/$C$9)*SQRT(1-($C$9*SIN(AA197)-$C$10)^2))</f>
        <v>90.493323283022391</v>
      </c>
      <c r="AC197" s="3">
        <f t="shared" ref="AC197:AC260" si="25">$C$6*((1-COS(AA197))+(1/$C$9)*(1-SQRT(1-$C$9^2*SIN(AA197)^2)))</f>
        <v>90.493323283022406</v>
      </c>
    </row>
    <row r="198" spans="5:29" ht="17.399999999999999" x14ac:dyDescent="0.3">
      <c r="E198" s="16"/>
      <c r="F198" s="16"/>
      <c r="Z198" s="2">
        <v>193</v>
      </c>
      <c r="AA198" s="2">
        <f t="shared" ref="AA198:AA261" si="26">Z198*PI()/180</f>
        <v>3.3684854563490561</v>
      </c>
      <c r="AB198" s="2">
        <f t="shared" si="24"/>
        <v>90.37056802168506</v>
      </c>
      <c r="AC198" s="3">
        <f t="shared" si="25"/>
        <v>90.37056802168506</v>
      </c>
    </row>
    <row r="199" spans="5:29" ht="17.399999999999999" x14ac:dyDescent="0.3">
      <c r="E199" s="16"/>
      <c r="F199" s="16"/>
      <c r="Z199" s="2">
        <v>194</v>
      </c>
      <c r="AA199" s="2">
        <f t="shared" si="26"/>
        <v>3.3859387488689991</v>
      </c>
      <c r="AB199" s="2">
        <f t="shared" si="24"/>
        <v>90.237970757667625</v>
      </c>
      <c r="AC199" s="3">
        <f t="shared" si="25"/>
        <v>90.237970757667597</v>
      </c>
    </row>
    <row r="200" spans="5:29" ht="17.399999999999999" x14ac:dyDescent="0.3">
      <c r="E200" s="16"/>
      <c r="F200" s="16"/>
      <c r="Z200" s="2">
        <v>195</v>
      </c>
      <c r="AA200" s="2">
        <f t="shared" si="26"/>
        <v>3.4033920413889422</v>
      </c>
      <c r="AB200" s="2">
        <f t="shared" si="24"/>
        <v>90.095527049082477</v>
      </c>
      <c r="AC200" s="3">
        <f t="shared" si="25"/>
        <v>90.095527049082477</v>
      </c>
    </row>
    <row r="201" spans="5:29" ht="17.399999999999999" x14ac:dyDescent="0.3">
      <c r="E201" s="16"/>
      <c r="F201" s="16"/>
      <c r="Z201" s="2">
        <v>196</v>
      </c>
      <c r="AA201" s="2">
        <f t="shared" si="26"/>
        <v>3.4208453339088858</v>
      </c>
      <c r="AB201" s="2">
        <f t="shared" si="24"/>
        <v>89.943232324829665</v>
      </c>
      <c r="AC201" s="3">
        <f t="shared" si="25"/>
        <v>89.943232324829651</v>
      </c>
    </row>
    <row r="202" spans="5:29" ht="17.399999999999999" x14ac:dyDescent="0.3">
      <c r="E202" s="16"/>
      <c r="F202" s="16"/>
      <c r="Z202" s="2">
        <v>197</v>
      </c>
      <c r="AA202" s="2">
        <f t="shared" si="26"/>
        <v>3.4382986264288289</v>
      </c>
      <c r="AB202" s="2">
        <f t="shared" si="24"/>
        <v>89.781081927580402</v>
      </c>
      <c r="AC202" s="3">
        <f t="shared" si="25"/>
        <v>89.781081927580402</v>
      </c>
    </row>
    <row r="203" spans="5:29" ht="17.399999999999999" x14ac:dyDescent="0.3">
      <c r="E203" s="16"/>
      <c r="F203" s="16"/>
      <c r="Z203" s="2">
        <v>198</v>
      </c>
      <c r="AA203" s="2">
        <f t="shared" si="26"/>
        <v>3.4557519189487729</v>
      </c>
      <c r="AB203" s="2">
        <f t="shared" si="24"/>
        <v>89.609071159772625</v>
      </c>
      <c r="AC203" s="3">
        <f t="shared" si="25"/>
        <v>89.60907115977264</v>
      </c>
    </row>
    <row r="204" spans="5:29" ht="17.399999999999999" x14ac:dyDescent="0.3">
      <c r="E204" s="16"/>
      <c r="F204" s="16"/>
      <c r="Z204" s="2">
        <v>199</v>
      </c>
      <c r="AA204" s="2">
        <f t="shared" si="26"/>
        <v>3.473205211468716</v>
      </c>
      <c r="AB204" s="2">
        <f t="shared" si="24"/>
        <v>89.427195332623143</v>
      </c>
      <c r="AC204" s="3">
        <f t="shared" si="25"/>
        <v>89.427195332623157</v>
      </c>
    </row>
    <row r="205" spans="5:29" ht="17.399999999999999" x14ac:dyDescent="0.3">
      <c r="E205" s="16"/>
      <c r="F205" s="16"/>
      <c r="Z205" s="2">
        <v>200</v>
      </c>
      <c r="AA205" s="2">
        <f t="shared" si="26"/>
        <v>3.4906585039886591</v>
      </c>
      <c r="AB205" s="2">
        <f t="shared" si="24"/>
        <v>89.235449818159921</v>
      </c>
      <c r="AC205" s="3">
        <f t="shared" si="25"/>
        <v>89.235449818159893</v>
      </c>
    </row>
    <row r="206" spans="5:29" ht="17.399999999999999" x14ac:dyDescent="0.3">
      <c r="E206" s="16"/>
      <c r="F206" s="16"/>
      <c r="Z206" s="2">
        <v>201</v>
      </c>
      <c r="AA206" s="2">
        <f t="shared" si="26"/>
        <v>3.5081117965086026</v>
      </c>
      <c r="AB206" s="2">
        <f t="shared" si="24"/>
        <v>89.033830104277044</v>
      </c>
      <c r="AC206" s="3">
        <f t="shared" si="25"/>
        <v>89.03383010427703</v>
      </c>
    </row>
    <row r="207" spans="5:29" ht="17.399999999999999" x14ac:dyDescent="0.3">
      <c r="E207" s="16"/>
      <c r="F207" s="16"/>
      <c r="Z207" s="2">
        <v>202</v>
      </c>
      <c r="AA207" s="2">
        <f t="shared" si="26"/>
        <v>3.5255650890285457</v>
      </c>
      <c r="AB207" s="2">
        <f t="shared" si="24"/>
        <v>88.82233185281315</v>
      </c>
      <c r="AC207" s="3">
        <f t="shared" si="25"/>
        <v>88.822331852813136</v>
      </c>
    </row>
    <row r="208" spans="5:29" ht="17.399999999999999" x14ac:dyDescent="0.3">
      <c r="E208" s="16"/>
      <c r="F208" s="16"/>
      <c r="Z208" s="2">
        <v>203</v>
      </c>
      <c r="AA208" s="2">
        <f t="shared" si="26"/>
        <v>3.5430183815484888</v>
      </c>
      <c r="AB208" s="2">
        <f t="shared" si="24"/>
        <v>88.600950960651119</v>
      </c>
      <c r="AC208" s="3">
        <f t="shared" si="25"/>
        <v>88.600950960651119</v>
      </c>
    </row>
    <row r="209" spans="5:29" ht="17.399999999999999" x14ac:dyDescent="0.3">
      <c r="E209" s="16"/>
      <c r="F209" s="16"/>
      <c r="Z209" s="2">
        <v>204</v>
      </c>
      <c r="AA209" s="2">
        <f t="shared" si="26"/>
        <v>3.5604716740684319</v>
      </c>
      <c r="AB209" s="2">
        <f t="shared" si="24"/>
        <v>88.369683623835996</v>
      </c>
      <c r="AC209" s="3">
        <f t="shared" si="25"/>
        <v>88.369683623835982</v>
      </c>
    </row>
    <row r="210" spans="5:29" ht="17.399999999999999" x14ac:dyDescent="0.3">
      <c r="E210" s="16"/>
      <c r="F210" s="16"/>
      <c r="Z210" s="2">
        <v>205</v>
      </c>
      <c r="AA210" s="2">
        <f t="shared" si="26"/>
        <v>3.5779249665883754</v>
      </c>
      <c r="AB210" s="2">
        <f t="shared" si="24"/>
        <v>88.128526404704331</v>
      </c>
      <c r="AC210" s="3">
        <f t="shared" si="25"/>
        <v>88.128526404704331</v>
      </c>
    </row>
    <row r="211" spans="5:29" ht="17.399999999999999" x14ac:dyDescent="0.3">
      <c r="E211" s="16"/>
      <c r="F211" s="16"/>
      <c r="Z211" s="2">
        <v>206</v>
      </c>
      <c r="AA211" s="2">
        <f t="shared" si="26"/>
        <v>3.5953782591083185</v>
      </c>
      <c r="AB211" s="2">
        <f t="shared" si="24"/>
        <v>87.877476302015708</v>
      </c>
      <c r="AC211" s="3">
        <f t="shared" si="25"/>
        <v>87.877476302015722</v>
      </c>
    </row>
    <row r="212" spans="5:29" ht="17.399999999999999" x14ac:dyDescent="0.3">
      <c r="E212" s="16"/>
      <c r="F212" s="16"/>
      <c r="Z212" s="2">
        <v>207</v>
      </c>
      <c r="AA212" s="2">
        <f t="shared" si="26"/>
        <v>3.6128315516282616</v>
      </c>
      <c r="AB212" s="2">
        <f t="shared" si="24"/>
        <v>87.616530824073465</v>
      </c>
      <c r="AC212" s="3">
        <f t="shared" si="25"/>
        <v>87.616530824073465</v>
      </c>
    </row>
    <row r="213" spans="5:29" ht="17.399999999999999" x14ac:dyDescent="0.3">
      <c r="E213" s="16"/>
      <c r="F213" s="16"/>
      <c r="Z213" s="2">
        <v>208</v>
      </c>
      <c r="AA213" s="2">
        <f t="shared" si="26"/>
        <v>3.6302848441482056</v>
      </c>
      <c r="AB213" s="2">
        <f t="shared" si="24"/>
        <v>87.345688064818162</v>
      </c>
      <c r="AC213" s="3">
        <f t="shared" si="25"/>
        <v>87.345688064818162</v>
      </c>
    </row>
    <row r="214" spans="5:29" ht="17.399999999999999" x14ac:dyDescent="0.3">
      <c r="E214" s="16"/>
      <c r="F214" s="16"/>
      <c r="Z214" s="2">
        <v>209</v>
      </c>
      <c r="AA214" s="2">
        <f t="shared" si="26"/>
        <v>3.6477381366681487</v>
      </c>
      <c r="AB214" s="2">
        <f t="shared" si="24"/>
        <v>87.064946782873719</v>
      </c>
      <c r="AC214" s="3">
        <f t="shared" si="25"/>
        <v>87.064946782873719</v>
      </c>
    </row>
    <row r="215" spans="5:29" ht="17.399999999999999" x14ac:dyDescent="0.3">
      <c r="E215" s="16"/>
      <c r="F215" s="16"/>
      <c r="Z215" s="2">
        <v>210</v>
      </c>
      <c r="AA215" s="2">
        <f t="shared" si="26"/>
        <v>3.6651914291880923</v>
      </c>
      <c r="AB215" s="2">
        <f t="shared" si="24"/>
        <v>86.774306483520604</v>
      </c>
      <c r="AC215" s="3">
        <f t="shared" si="25"/>
        <v>86.774306483520618</v>
      </c>
    </row>
    <row r="216" spans="5:29" ht="17.399999999999999" x14ac:dyDescent="0.3">
      <c r="E216" s="16"/>
      <c r="F216" s="16"/>
      <c r="Z216" s="2">
        <v>211</v>
      </c>
      <c r="AA216" s="2">
        <f t="shared" si="26"/>
        <v>3.6826447217080354</v>
      </c>
      <c r="AB216" s="2">
        <f t="shared" si="24"/>
        <v>86.473767503566719</v>
      </c>
      <c r="AC216" s="3">
        <f t="shared" si="25"/>
        <v>86.473767503566719</v>
      </c>
    </row>
    <row r="217" spans="5:29" ht="17.399999999999999" x14ac:dyDescent="0.3">
      <c r="E217" s="16"/>
      <c r="F217" s="16"/>
      <c r="Z217" s="2">
        <v>212</v>
      </c>
      <c r="AA217" s="2">
        <f t="shared" si="26"/>
        <v>3.7000980142279785</v>
      </c>
      <c r="AB217" s="2">
        <f t="shared" si="24"/>
        <v>86.163331099080821</v>
      </c>
      <c r="AC217" s="3">
        <f t="shared" si="25"/>
        <v>86.163331099080807</v>
      </c>
    </row>
    <row r="218" spans="5:29" ht="17.399999999999999" x14ac:dyDescent="0.3">
      <c r="E218" s="16"/>
      <c r="F218" s="16"/>
      <c r="Z218" s="2">
        <v>213</v>
      </c>
      <c r="AA218" s="2">
        <f t="shared" si="26"/>
        <v>3.717551306747922</v>
      </c>
      <c r="AB218" s="2">
        <f t="shared" si="24"/>
        <v>85.842999535947939</v>
      </c>
      <c r="AC218" s="3">
        <f t="shared" si="25"/>
        <v>85.842999535947911</v>
      </c>
    </row>
    <row r="219" spans="5:29" ht="17.399999999999999" x14ac:dyDescent="0.3">
      <c r="E219" s="16"/>
      <c r="F219" s="16"/>
      <c r="Z219" s="2">
        <v>214</v>
      </c>
      <c r="AA219" s="2">
        <f t="shared" si="26"/>
        <v>3.7350045992678651</v>
      </c>
      <c r="AB219" s="2">
        <f t="shared" si="24"/>
        <v>85.512776183200529</v>
      </c>
      <c r="AC219" s="3">
        <f t="shared" si="25"/>
        <v>85.512776183200501</v>
      </c>
    </row>
    <row r="220" spans="5:29" ht="17.399999999999999" x14ac:dyDescent="0.3">
      <c r="E220" s="16"/>
      <c r="F220" s="16"/>
      <c r="Z220" s="2">
        <v>215</v>
      </c>
      <c r="AA220" s="2">
        <f t="shared" si="26"/>
        <v>3.7524578917878082</v>
      </c>
      <c r="AB220" s="2">
        <f t="shared" si="24"/>
        <v>85.172665609071757</v>
      </c>
      <c r="AC220" s="3">
        <f t="shared" si="25"/>
        <v>85.172665609071757</v>
      </c>
    </row>
    <row r="221" spans="5:29" ht="17.399999999999999" x14ac:dyDescent="0.3">
      <c r="E221" s="16"/>
      <c r="F221" s="16"/>
      <c r="Z221" s="2">
        <v>216</v>
      </c>
      <c r="AA221" s="2">
        <f t="shared" si="26"/>
        <v>3.7699111843077517</v>
      </c>
      <c r="AB221" s="2">
        <f t="shared" si="24"/>
        <v>84.822673679712338</v>
      </c>
      <c r="AC221" s="3">
        <f t="shared" si="25"/>
        <v>84.822673679712338</v>
      </c>
    </row>
    <row r="222" spans="5:29" ht="17.399999999999999" x14ac:dyDescent="0.3">
      <c r="E222" s="16"/>
      <c r="F222" s="16"/>
      <c r="Z222" s="2">
        <v>217</v>
      </c>
      <c r="AA222" s="2">
        <f t="shared" si="26"/>
        <v>3.7873644768276948</v>
      </c>
      <c r="AB222" s="2">
        <f t="shared" si="24"/>
        <v>84.462807660502975</v>
      </c>
      <c r="AC222" s="3">
        <f t="shared" si="25"/>
        <v>84.462807660502961</v>
      </c>
    </row>
    <row r="223" spans="5:29" ht="17.399999999999999" x14ac:dyDescent="0.3">
      <c r="E223" s="16"/>
      <c r="F223" s="16"/>
      <c r="Z223" s="2">
        <v>218</v>
      </c>
      <c r="AA223" s="2">
        <f t="shared" si="26"/>
        <v>3.8048177693476379</v>
      </c>
      <c r="AB223" s="2">
        <f t="shared" si="24"/>
        <v>84.09307631988915</v>
      </c>
      <c r="AC223" s="3">
        <f t="shared" si="25"/>
        <v>84.093076319889178</v>
      </c>
    </row>
    <row r="224" spans="5:29" ht="17.399999999999999" x14ac:dyDescent="0.3">
      <c r="E224" s="16"/>
      <c r="F224" s="16"/>
      <c r="Z224" s="2">
        <v>219</v>
      </c>
      <c r="AA224" s="2">
        <f t="shared" si="26"/>
        <v>3.8222710618675819</v>
      </c>
      <c r="AB224" s="2">
        <f t="shared" si="24"/>
        <v>83.713490035656051</v>
      </c>
      <c r="AC224" s="3">
        <f t="shared" si="25"/>
        <v>83.713490035656037</v>
      </c>
    </row>
    <row r="225" spans="5:29" ht="17.399999999999999" x14ac:dyDescent="0.3">
      <c r="E225" s="16"/>
      <c r="F225" s="16"/>
      <c r="Z225" s="2">
        <v>220</v>
      </c>
      <c r="AA225" s="2">
        <f t="shared" si="26"/>
        <v>3.839724354387525</v>
      </c>
      <c r="AB225" s="2">
        <f t="shared" si="24"/>
        <v>83.324060903552393</v>
      </c>
      <c r="AC225" s="3">
        <f t="shared" si="25"/>
        <v>83.324060903552379</v>
      </c>
    </row>
    <row r="226" spans="5:29" ht="17.399999999999999" x14ac:dyDescent="0.3">
      <c r="E226" s="16"/>
      <c r="F226" s="16"/>
      <c r="Z226" s="2">
        <v>221</v>
      </c>
      <c r="AA226" s="2">
        <f t="shared" si="26"/>
        <v>3.8571776469074686</v>
      </c>
      <c r="AB226" s="2">
        <f t="shared" si="24"/>
        <v>82.924802848166152</v>
      </c>
      <c r="AC226" s="3">
        <f t="shared" si="25"/>
        <v>82.924802848166124</v>
      </c>
    </row>
    <row r="227" spans="5:29" ht="17.399999999999999" x14ac:dyDescent="0.3">
      <c r="E227" s="16"/>
      <c r="F227" s="16"/>
      <c r="Z227" s="2">
        <v>222</v>
      </c>
      <c r="AA227" s="2">
        <f t="shared" si="26"/>
        <v>3.8746309394274117</v>
      </c>
      <c r="AB227" s="2">
        <f t="shared" si="24"/>
        <v>82.515731735942921</v>
      </c>
      <c r="AC227" s="3">
        <f t="shared" si="25"/>
        <v>82.515731735942936</v>
      </c>
    </row>
    <row r="228" spans="5:29" ht="17.399999999999999" x14ac:dyDescent="0.3">
      <c r="E228" s="16"/>
      <c r="F228" s="16"/>
      <c r="Z228" s="2">
        <v>223</v>
      </c>
      <c r="AA228" s="2">
        <f t="shared" si="26"/>
        <v>3.8920842319473548</v>
      </c>
      <c r="AB228" s="2">
        <f t="shared" si="24"/>
        <v>82.096865490231508</v>
      </c>
      <c r="AC228" s="3">
        <f t="shared" si="25"/>
        <v>82.096865490231536</v>
      </c>
    </row>
    <row r="229" spans="5:29" ht="17.399999999999999" x14ac:dyDescent="0.3">
      <c r="E229" s="16"/>
      <c r="F229" s="16"/>
      <c r="Z229" s="2">
        <v>224</v>
      </c>
      <c r="AA229" s="2">
        <f t="shared" si="26"/>
        <v>3.9095375244672983</v>
      </c>
      <c r="AB229" s="2">
        <f t="shared" si="24"/>
        <v>81.668224208229702</v>
      </c>
      <c r="AC229" s="3">
        <f t="shared" si="25"/>
        <v>81.668224208229702</v>
      </c>
    </row>
    <row r="230" spans="5:29" ht="17.399999999999999" x14ac:dyDescent="0.3">
      <c r="E230" s="16"/>
      <c r="F230" s="16"/>
      <c r="Z230" s="2">
        <v>225</v>
      </c>
      <c r="AA230" s="2">
        <f t="shared" si="26"/>
        <v>3.9269908169872414</v>
      </c>
      <c r="AB230" s="2">
        <f t="shared" si="24"/>
        <v>81.229830279695591</v>
      </c>
      <c r="AC230" s="3">
        <f t="shared" si="25"/>
        <v>81.229830279695591</v>
      </c>
    </row>
    <row r="231" spans="5:29" ht="17.399999999999999" x14ac:dyDescent="0.3">
      <c r="E231" s="16"/>
      <c r="F231" s="16"/>
      <c r="Z231" s="2">
        <v>226</v>
      </c>
      <c r="AA231" s="2">
        <f t="shared" si="26"/>
        <v>3.9444441095071845</v>
      </c>
      <c r="AB231" s="2">
        <f t="shared" si="24"/>
        <v>80.781708507278339</v>
      </c>
      <c r="AC231" s="3">
        <f t="shared" si="25"/>
        <v>80.781708507278367</v>
      </c>
    </row>
    <row r="232" spans="5:29" ht="17.399999999999999" x14ac:dyDescent="0.3">
      <c r="E232" s="16"/>
      <c r="F232" s="16"/>
      <c r="Z232" s="2">
        <v>227</v>
      </c>
      <c r="AA232" s="2">
        <f t="shared" si="26"/>
        <v>3.9618974020271276</v>
      </c>
      <c r="AB232" s="2">
        <f t="shared" si="24"/>
        <v>80.323886228313384</v>
      </c>
      <c r="AC232" s="3">
        <f t="shared" si="25"/>
        <v>80.323886228313384</v>
      </c>
    </row>
    <row r="233" spans="5:29" ht="17.399999999999999" x14ac:dyDescent="0.3">
      <c r="E233" s="16"/>
      <c r="F233" s="16"/>
      <c r="Z233" s="2">
        <v>228</v>
      </c>
      <c r="AA233" s="2">
        <f t="shared" si="26"/>
        <v>3.9793506945470711</v>
      </c>
      <c r="AB233" s="2">
        <f t="shared" si="24"/>
        <v>79.856393437916424</v>
      </c>
      <c r="AC233" s="3">
        <f t="shared" si="25"/>
        <v>79.856393437916438</v>
      </c>
    </row>
    <row r="234" spans="5:29" ht="17.399999999999999" x14ac:dyDescent="0.3">
      <c r="E234" s="16"/>
      <c r="F234" s="16"/>
      <c r="Z234" s="2">
        <v>229</v>
      </c>
      <c r="AA234" s="2">
        <f t="shared" si="26"/>
        <v>3.9968039870670142</v>
      </c>
      <c r="AB234" s="2">
        <f t="shared" si="24"/>
        <v>79.379262913201003</v>
      </c>
      <c r="AC234" s="3">
        <f t="shared" si="25"/>
        <v>79.379262913201003</v>
      </c>
    </row>
    <row r="235" spans="5:29" ht="17.399999999999999" x14ac:dyDescent="0.3">
      <c r="E235" s="16"/>
      <c r="F235" s="16"/>
      <c r="Z235" s="2">
        <v>230</v>
      </c>
      <c r="AA235" s="2">
        <f t="shared" si="26"/>
        <v>4.0142572795869578</v>
      </c>
      <c r="AB235" s="2">
        <f t="shared" si="24"/>
        <v>78.892530338433261</v>
      </c>
      <c r="AC235" s="3">
        <f t="shared" si="25"/>
        <v>78.892530338433247</v>
      </c>
    </row>
    <row r="236" spans="5:29" ht="17.399999999999999" x14ac:dyDescent="0.3">
      <c r="E236" s="16"/>
      <c r="F236" s="16"/>
      <c r="Z236" s="2">
        <v>231</v>
      </c>
      <c r="AA236" s="2">
        <f t="shared" si="26"/>
        <v>4.0317105721069018</v>
      </c>
      <c r="AB236" s="2">
        <f t="shared" si="24"/>
        <v>78.39623443092853</v>
      </c>
      <c r="AC236" s="3">
        <f t="shared" si="25"/>
        <v>78.396234430928544</v>
      </c>
    </row>
    <row r="237" spans="5:29" ht="17.399999999999999" x14ac:dyDescent="0.3">
      <c r="E237" s="16"/>
      <c r="F237" s="16"/>
      <c r="Z237" s="2">
        <v>232</v>
      </c>
      <c r="AA237" s="2">
        <f t="shared" si="26"/>
        <v>4.0491638646268449</v>
      </c>
      <c r="AB237" s="2">
        <f t="shared" si="24"/>
        <v>77.890417067483398</v>
      </c>
      <c r="AC237" s="3">
        <f t="shared" si="25"/>
        <v>77.890417067483398</v>
      </c>
    </row>
    <row r="238" spans="5:29" ht="17.399999999999999" x14ac:dyDescent="0.3">
      <c r="E238" s="16"/>
      <c r="F238" s="16"/>
      <c r="Z238" s="2">
        <v>233</v>
      </c>
      <c r="AA238" s="2">
        <f t="shared" si="26"/>
        <v>4.066617157146788</v>
      </c>
      <c r="AB238" s="2">
        <f t="shared" si="24"/>
        <v>77.375123411126594</v>
      </c>
      <c r="AC238" s="3">
        <f t="shared" si="25"/>
        <v>77.37512341112658</v>
      </c>
    </row>
    <row r="239" spans="5:29" ht="17.399999999999999" x14ac:dyDescent="0.3">
      <c r="E239" s="16"/>
      <c r="F239" s="16"/>
      <c r="Z239" s="2">
        <v>234</v>
      </c>
      <c r="AA239" s="2">
        <f t="shared" si="26"/>
        <v>4.0840704496667311</v>
      </c>
      <c r="AB239" s="2">
        <f t="shared" si="24"/>
        <v>76.850402037963647</v>
      </c>
      <c r="AC239" s="3">
        <f t="shared" si="25"/>
        <v>76.850402037963647</v>
      </c>
    </row>
    <row r="240" spans="5:29" ht="17.399999999999999" x14ac:dyDescent="0.3">
      <c r="E240" s="16"/>
      <c r="F240" s="16"/>
      <c r="Z240" s="2">
        <v>235</v>
      </c>
      <c r="AA240" s="2">
        <f t="shared" si="26"/>
        <v>4.1015237421866741</v>
      </c>
      <c r="AB240" s="2">
        <f t="shared" si="24"/>
        <v>76.316305063878929</v>
      </c>
      <c r="AC240" s="3">
        <f t="shared" si="25"/>
        <v>76.316305063878943</v>
      </c>
    </row>
    <row r="241" spans="5:29" ht="17.399999999999999" x14ac:dyDescent="0.3">
      <c r="E241" s="16"/>
      <c r="F241" s="16"/>
      <c r="Z241" s="2">
        <v>236</v>
      </c>
      <c r="AA241" s="2">
        <f t="shared" si="26"/>
        <v>4.1189770347066172</v>
      </c>
      <c r="AB241" s="2">
        <f t="shared" si="24"/>
        <v>75.772888270850359</v>
      </c>
      <c r="AC241" s="3">
        <f t="shared" si="25"/>
        <v>75.772888270850359</v>
      </c>
    </row>
    <row r="242" spans="5:29" ht="17.399999999999999" x14ac:dyDescent="0.3">
      <c r="E242" s="16"/>
      <c r="F242" s="16"/>
      <c r="Z242" s="2">
        <v>237</v>
      </c>
      <c r="AA242" s="2">
        <f t="shared" si="26"/>
        <v>4.1364303272265612</v>
      </c>
      <c r="AB242" s="2">
        <f t="shared" si="24"/>
        <v>75.220211232622418</v>
      </c>
      <c r="AC242" s="3">
        <f t="shared" si="25"/>
        <v>75.220211232622404</v>
      </c>
    </row>
    <row r="243" spans="5:29" ht="17.399999999999999" x14ac:dyDescent="0.3">
      <c r="E243" s="16"/>
      <c r="F243" s="16"/>
      <c r="Z243" s="2">
        <v>238</v>
      </c>
      <c r="AA243" s="2">
        <f t="shared" si="26"/>
        <v>4.1538836197465043</v>
      </c>
      <c r="AB243" s="2">
        <f t="shared" si="24"/>
        <v>74.658337439475645</v>
      </c>
      <c r="AC243" s="3">
        <f t="shared" si="25"/>
        <v>74.658337439475659</v>
      </c>
    </row>
    <row r="244" spans="5:29" ht="17.399999999999999" x14ac:dyDescent="0.3">
      <c r="E244" s="16"/>
      <c r="F244" s="16"/>
      <c r="Z244" s="2">
        <v>239</v>
      </c>
      <c r="AA244" s="2">
        <f t="shared" si="26"/>
        <v>4.1713369122664474</v>
      </c>
      <c r="AB244" s="2">
        <f t="shared" si="24"/>
        <v>74.087334421821083</v>
      </c>
      <c r="AC244" s="3">
        <f t="shared" si="25"/>
        <v>74.087334421821055</v>
      </c>
    </row>
    <row r="245" spans="5:29" ht="17.399999999999999" x14ac:dyDescent="0.3">
      <c r="E245" s="16"/>
      <c r="F245" s="16"/>
      <c r="Z245" s="2">
        <v>240</v>
      </c>
      <c r="AA245" s="2">
        <f t="shared" si="26"/>
        <v>4.1887902047863905</v>
      </c>
      <c r="AB245" s="2">
        <f t="shared" si="24"/>
        <v>73.507273872341372</v>
      </c>
      <c r="AC245" s="3">
        <f t="shared" si="25"/>
        <v>73.507273872341386</v>
      </c>
    </row>
    <row r="246" spans="5:29" ht="17.399999999999999" x14ac:dyDescent="0.3">
      <c r="E246" s="16"/>
      <c r="F246" s="16"/>
      <c r="Z246" s="2">
        <v>241</v>
      </c>
      <c r="AA246" s="2">
        <f t="shared" si="26"/>
        <v>4.2062434973063345</v>
      </c>
      <c r="AB246" s="2">
        <f t="shared" si="24"/>
        <v>72.918231766394229</v>
      </c>
      <c r="AC246" s="3">
        <f t="shared" si="25"/>
        <v>72.918231766394214</v>
      </c>
    </row>
    <row r="247" spans="5:29" ht="17.399999999999999" x14ac:dyDescent="0.3">
      <c r="E247" s="16"/>
      <c r="F247" s="16"/>
      <c r="Z247" s="2">
        <v>242</v>
      </c>
      <c r="AA247" s="2">
        <f t="shared" si="26"/>
        <v>4.2236967898262776</v>
      </c>
      <c r="AB247" s="2">
        <f t="shared" si="24"/>
        <v>72.320288480384988</v>
      </c>
      <c r="AC247" s="3">
        <f t="shared" si="25"/>
        <v>72.32028848038496</v>
      </c>
    </row>
    <row r="248" spans="5:29" ht="17.399999999999999" x14ac:dyDescent="0.3">
      <c r="E248" s="16"/>
      <c r="F248" s="16"/>
      <c r="Z248" s="2">
        <v>243</v>
      </c>
      <c r="AA248" s="2">
        <f t="shared" si="26"/>
        <v>4.2411500823462207</v>
      </c>
      <c r="AB248" s="2">
        <f t="shared" si="24"/>
        <v>71.713528907812488</v>
      </c>
      <c r="AC248" s="3">
        <f t="shared" si="25"/>
        <v>71.713528907812488</v>
      </c>
    </row>
    <row r="249" spans="5:29" ht="17.399999999999999" x14ac:dyDescent="0.3">
      <c r="E249" s="16"/>
      <c r="F249" s="16"/>
      <c r="Z249" s="2">
        <v>244</v>
      </c>
      <c r="AA249" s="2">
        <f t="shared" si="26"/>
        <v>4.2586033748661638</v>
      </c>
      <c r="AB249" s="2">
        <f t="shared" si="24"/>
        <v>71.0980425726855</v>
      </c>
      <c r="AC249" s="3">
        <f t="shared" si="25"/>
        <v>71.098042572685486</v>
      </c>
    </row>
    <row r="250" spans="5:29" ht="17.399999999999999" x14ac:dyDescent="0.3">
      <c r="E250" s="16"/>
      <c r="F250" s="16"/>
      <c r="Z250" s="2">
        <v>245</v>
      </c>
      <c r="AA250" s="2">
        <f t="shared" si="26"/>
        <v>4.2760566673861069</v>
      </c>
      <c r="AB250" s="2">
        <f t="shared" si="24"/>
        <v>70.473923740003642</v>
      </c>
      <c r="AC250" s="3">
        <f t="shared" si="25"/>
        <v>70.473923740003627</v>
      </c>
    </row>
    <row r="251" spans="5:29" ht="17.399999999999999" x14ac:dyDescent="0.3">
      <c r="E251" s="16"/>
      <c r="F251" s="16"/>
      <c r="Z251" s="2">
        <v>246</v>
      </c>
      <c r="AA251" s="2">
        <f t="shared" si="26"/>
        <v>4.2935099599060509</v>
      </c>
      <c r="AB251" s="2">
        <f t="shared" si="24"/>
        <v>69.841271522994163</v>
      </c>
      <c r="AC251" s="3">
        <f t="shared" si="25"/>
        <v>69.841271522994163</v>
      </c>
    </row>
    <row r="252" spans="5:29" ht="17.399999999999999" x14ac:dyDescent="0.3">
      <c r="E252" s="16"/>
      <c r="F252" s="16"/>
      <c r="Z252" s="2">
        <v>247</v>
      </c>
      <c r="AA252" s="2">
        <f t="shared" si="26"/>
        <v>4.310963252425994</v>
      </c>
      <c r="AB252" s="2">
        <f t="shared" si="24"/>
        <v>69.200189986793461</v>
      </c>
      <c r="AC252" s="3">
        <f t="shared" si="25"/>
        <v>69.200189986793447</v>
      </c>
    </row>
    <row r="253" spans="5:29" ht="17.399999999999999" x14ac:dyDescent="0.3">
      <c r="E253" s="16"/>
      <c r="F253" s="16"/>
      <c r="Z253" s="2">
        <v>248</v>
      </c>
      <c r="AA253" s="2">
        <f t="shared" si="26"/>
        <v>4.3284165449459371</v>
      </c>
      <c r="AB253" s="2">
        <f t="shared" si="24"/>
        <v>68.550788248260233</v>
      </c>
      <c r="AC253" s="3">
        <f t="shared" si="25"/>
        <v>68.550788248260261</v>
      </c>
    </row>
    <row r="254" spans="5:29" ht="17.399999999999999" x14ac:dyDescent="0.3">
      <c r="E254" s="16"/>
      <c r="F254" s="16"/>
      <c r="Z254" s="2">
        <v>249</v>
      </c>
      <c r="AA254" s="2">
        <f t="shared" si="26"/>
        <v>4.3458698374658802</v>
      </c>
      <c r="AB254" s="2">
        <f t="shared" si="24"/>
        <v>67.893180571609534</v>
      </c>
      <c r="AC254" s="3">
        <f t="shared" si="25"/>
        <v>67.893180571609548</v>
      </c>
    </row>
    <row r="255" spans="5:29" ht="17.399999999999999" x14ac:dyDescent="0.3">
      <c r="E255" s="16"/>
      <c r="F255" s="16"/>
      <c r="Z255" s="2">
        <v>250</v>
      </c>
      <c r="AA255" s="2">
        <f t="shared" si="26"/>
        <v>4.3633231299858233</v>
      </c>
      <c r="AB255" s="2">
        <f t="shared" si="24"/>
        <v>67.22748645955518</v>
      </c>
      <c r="AC255" s="3">
        <f t="shared" si="25"/>
        <v>67.22748645955518</v>
      </c>
    </row>
    <row r="256" spans="5:29" ht="17.399999999999999" x14ac:dyDescent="0.3">
      <c r="E256" s="16"/>
      <c r="F256" s="16"/>
      <c r="Z256" s="2">
        <v>251</v>
      </c>
      <c r="AA256" s="2">
        <f t="shared" si="26"/>
        <v>4.3807764225057673</v>
      </c>
      <c r="AB256" s="2">
        <f t="shared" si="24"/>
        <v>66.553830739652597</v>
      </c>
      <c r="AC256" s="3">
        <f t="shared" si="25"/>
        <v>66.553830739652582</v>
      </c>
    </row>
    <row r="257" spans="5:29" ht="17.399999999999999" x14ac:dyDescent="0.3">
      <c r="E257" s="16"/>
      <c r="F257" s="16"/>
      <c r="Z257" s="2">
        <v>252</v>
      </c>
      <c r="AA257" s="2">
        <f t="shared" si="26"/>
        <v>4.3982297150257104</v>
      </c>
      <c r="AB257" s="2">
        <f t="shared" si="24"/>
        <v>65.872343645535878</v>
      </c>
      <c r="AC257" s="3">
        <f t="shared" si="25"/>
        <v>65.872343645535878</v>
      </c>
    </row>
    <row r="258" spans="5:29" ht="17.399999999999999" x14ac:dyDescent="0.3">
      <c r="E258" s="16"/>
      <c r="F258" s="16"/>
      <c r="Z258" s="2">
        <v>253</v>
      </c>
      <c r="AA258" s="2">
        <f t="shared" si="26"/>
        <v>4.4156830075456535</v>
      </c>
      <c r="AB258" s="2">
        <f t="shared" si="24"/>
        <v>65.183160892748617</v>
      </c>
      <c r="AC258" s="3">
        <f t="shared" si="25"/>
        <v>65.183160892748631</v>
      </c>
    </row>
    <row r="259" spans="5:29" ht="17.399999999999999" x14ac:dyDescent="0.3">
      <c r="E259" s="16"/>
      <c r="F259" s="16"/>
      <c r="Z259" s="2">
        <v>254</v>
      </c>
      <c r="AA259" s="2">
        <f t="shared" si="26"/>
        <v>4.4331363000655974</v>
      </c>
      <c r="AB259" s="2">
        <f t="shared" si="24"/>
        <v>64.486423748872781</v>
      </c>
      <c r="AC259" s="3">
        <f t="shared" si="25"/>
        <v>64.486423748872781</v>
      </c>
    </row>
    <row r="260" spans="5:29" ht="17.399999999999999" x14ac:dyDescent="0.3">
      <c r="E260" s="16"/>
      <c r="F260" s="16"/>
      <c r="Z260" s="2">
        <v>255</v>
      </c>
      <c r="AA260" s="2">
        <f t="shared" si="26"/>
        <v>4.4505895925855405</v>
      </c>
      <c r="AB260" s="2">
        <f t="shared" si="24"/>
        <v>63.782279097668138</v>
      </c>
      <c r="AC260" s="3">
        <f t="shared" si="25"/>
        <v>63.782279097668138</v>
      </c>
    </row>
    <row r="261" spans="5:29" ht="17.399999999999999" x14ac:dyDescent="0.3">
      <c r="E261" s="16"/>
      <c r="F261" s="16"/>
      <c r="Z261" s="2">
        <v>256</v>
      </c>
      <c r="AA261" s="2">
        <f t="shared" si="26"/>
        <v>4.4680428851054836</v>
      </c>
      <c r="AB261" s="2">
        <f t="shared" ref="AB261:AB324" si="27">$C$6*(SQRT((1+(1/$C$9))^2-($C$10/$C$9)^2)-COS(AA261)-(1/$C$9)*SQRT(1-($C$9*SIN(AA261)-$C$10)^2))</f>
        <v>63.070879496941338</v>
      </c>
      <c r="AC261" s="3">
        <f t="shared" ref="AC261:AC324" si="28">$C$6*((1-COS(AA261))+(1/$C$9)*(1-SQRT(1-$C$9^2*SIN(AA261)^2)))</f>
        <v>63.070879496941338</v>
      </c>
    </row>
    <row r="262" spans="5:29" ht="17.399999999999999" x14ac:dyDescent="0.3">
      <c r="E262" s="16"/>
      <c r="F262" s="16"/>
      <c r="Z262" s="2">
        <v>257</v>
      </c>
      <c r="AA262" s="2">
        <f t="shared" ref="AA262:AA325" si="29">Z262*PI()/180</f>
        <v>4.4854961776254267</v>
      </c>
      <c r="AB262" s="2">
        <f t="shared" si="27"/>
        <v>62.352383229875166</v>
      </c>
      <c r="AC262" s="3">
        <f t="shared" si="28"/>
        <v>62.352383229875151</v>
      </c>
    </row>
    <row r="263" spans="5:29" ht="17.399999999999999" x14ac:dyDescent="0.3">
      <c r="E263" s="16"/>
      <c r="F263" s="16"/>
      <c r="Z263" s="2">
        <v>258</v>
      </c>
      <c r="AA263" s="2">
        <f t="shared" si="29"/>
        <v>4.5029494701453698</v>
      </c>
      <c r="AB263" s="2">
        <f t="shared" si="27"/>
        <v>61.626954349557003</v>
      </c>
      <c r="AC263" s="3">
        <f t="shared" si="28"/>
        <v>61.626954349557018</v>
      </c>
    </row>
    <row r="264" spans="5:29" ht="17.399999999999999" x14ac:dyDescent="0.3">
      <c r="E264" s="16"/>
      <c r="F264" s="16"/>
      <c r="Z264" s="2">
        <v>259</v>
      </c>
      <c r="AA264" s="2">
        <f t="shared" si="29"/>
        <v>4.5204027626653129</v>
      </c>
      <c r="AB264" s="2">
        <f t="shared" si="27"/>
        <v>60.894762716459432</v>
      </c>
      <c r="AC264" s="3">
        <f t="shared" si="28"/>
        <v>60.894762716459446</v>
      </c>
    </row>
    <row r="265" spans="5:29" ht="17.399999999999999" x14ac:dyDescent="0.3">
      <c r="E265" s="16"/>
      <c r="F265" s="16"/>
      <c r="Z265" s="2">
        <v>260</v>
      </c>
      <c r="AA265" s="2">
        <f t="shared" si="29"/>
        <v>4.5378560551852569</v>
      </c>
      <c r="AB265" s="2">
        <f t="shared" si="27"/>
        <v>60.15598402863678</v>
      </c>
      <c r="AC265" s="3">
        <f t="shared" si="28"/>
        <v>60.155984028636787</v>
      </c>
    </row>
    <row r="266" spans="5:29" ht="17.399999999999999" x14ac:dyDescent="0.3">
      <c r="E266" s="16"/>
      <c r="F266" s="16"/>
      <c r="Z266" s="2">
        <v>261</v>
      </c>
      <c r="AA266" s="2">
        <f t="shared" si="29"/>
        <v>4.5553093477052</v>
      </c>
      <c r="AB266" s="2">
        <f t="shared" si="27"/>
        <v>59.41079984441766</v>
      </c>
      <c r="AC266" s="3">
        <f t="shared" si="28"/>
        <v>59.410799844417653</v>
      </c>
    </row>
    <row r="267" spans="5:29" ht="17.399999999999999" x14ac:dyDescent="0.3">
      <c r="E267" s="16"/>
      <c r="F267" s="16"/>
      <c r="Z267" s="2">
        <v>262</v>
      </c>
      <c r="AA267" s="2">
        <f t="shared" si="29"/>
        <v>4.572762640225144</v>
      </c>
      <c r="AB267" s="2">
        <f t="shared" si="27"/>
        <v>58.659397597386452</v>
      </c>
      <c r="AC267" s="3">
        <f t="shared" si="28"/>
        <v>58.659397597386459</v>
      </c>
    </row>
    <row r="268" spans="5:29" ht="17.399999999999999" x14ac:dyDescent="0.3">
      <c r="E268" s="16"/>
      <c r="F268" s="16"/>
      <c r="Z268" s="2">
        <v>263</v>
      </c>
      <c r="AA268" s="2">
        <f t="shared" si="29"/>
        <v>4.5902159327450871</v>
      </c>
      <c r="AB268" s="2">
        <f t="shared" si="27"/>
        <v>57.901970603465429</v>
      </c>
      <c r="AC268" s="3">
        <f t="shared" si="28"/>
        <v>57.901970603465429</v>
      </c>
    </row>
    <row r="269" spans="5:29" ht="17.399999999999999" x14ac:dyDescent="0.3">
      <c r="E269" s="16"/>
      <c r="F269" s="16"/>
      <c r="Z269" s="2">
        <v>264</v>
      </c>
      <c r="AA269" s="2">
        <f t="shared" si="29"/>
        <v>4.6076692252650302</v>
      </c>
      <c r="AB269" s="2">
        <f t="shared" si="27"/>
        <v>57.138718059923264</v>
      </c>
      <c r="AC269" s="3">
        <f t="shared" si="28"/>
        <v>57.138718059923228</v>
      </c>
    </row>
    <row r="270" spans="5:29" ht="17.399999999999999" x14ac:dyDescent="0.3">
      <c r="E270" s="16"/>
      <c r="F270" s="16"/>
      <c r="Z270" s="2">
        <v>265</v>
      </c>
      <c r="AA270" s="2">
        <f t="shared" si="29"/>
        <v>4.6251225177849733</v>
      </c>
      <c r="AB270" s="2">
        <f t="shared" si="27"/>
        <v>56.369845036156711</v>
      </c>
      <c r="AC270" s="3">
        <f t="shared" si="28"/>
        <v>56.369845036156711</v>
      </c>
    </row>
    <row r="271" spans="5:29" ht="17.399999999999999" x14ac:dyDescent="0.3">
      <c r="E271" s="16"/>
      <c r="F271" s="16"/>
      <c r="Z271" s="2">
        <v>266</v>
      </c>
      <c r="AA271" s="2">
        <f t="shared" si="29"/>
        <v>4.6425758103049164</v>
      </c>
      <c r="AB271" s="2">
        <f t="shared" si="27"/>
        <v>55.595562456109342</v>
      </c>
      <c r="AC271" s="3">
        <f t="shared" si="28"/>
        <v>55.595562456109342</v>
      </c>
    </row>
    <row r="272" spans="5:29" ht="17.399999999999999" x14ac:dyDescent="0.3">
      <c r="E272" s="16"/>
      <c r="F272" s="16"/>
      <c r="Z272" s="2">
        <v>267</v>
      </c>
      <c r="AA272" s="2">
        <f t="shared" si="29"/>
        <v>4.6600291028248595</v>
      </c>
      <c r="AB272" s="2">
        <f t="shared" si="27"/>
        <v>54.816087072210507</v>
      </c>
      <c r="AC272" s="3">
        <f t="shared" si="28"/>
        <v>54.816087072210507</v>
      </c>
    </row>
    <row r="273" spans="5:29" ht="17.399999999999999" x14ac:dyDescent="0.3">
      <c r="E273" s="16"/>
      <c r="F273" s="16"/>
      <c r="Z273" s="2">
        <v>268</v>
      </c>
      <c r="AA273" s="2">
        <f t="shared" si="29"/>
        <v>4.6774823953448026</v>
      </c>
      <c r="AB273" s="2">
        <f t="shared" si="27"/>
        <v>54.031641430739533</v>
      </c>
      <c r="AC273" s="3">
        <f t="shared" si="28"/>
        <v>54.031641430739533</v>
      </c>
    </row>
    <row r="274" spans="5:29" ht="17.399999999999999" x14ac:dyDescent="0.3">
      <c r="E274" s="16"/>
      <c r="F274" s="16"/>
      <c r="Z274" s="2">
        <v>269</v>
      </c>
      <c r="AA274" s="2">
        <f t="shared" si="29"/>
        <v>4.6949356878647466</v>
      </c>
      <c r="AB274" s="2">
        <f t="shared" si="27"/>
        <v>53.242453828539261</v>
      </c>
      <c r="AC274" s="3">
        <f t="shared" si="28"/>
        <v>53.242453828539283</v>
      </c>
    </row>
    <row r="275" spans="5:29" ht="17.399999999999999" x14ac:dyDescent="0.3">
      <c r="E275" s="16"/>
      <c r="F275" s="16"/>
      <c r="Z275" s="2">
        <v>270</v>
      </c>
      <c r="AA275" s="2">
        <f t="shared" si="29"/>
        <v>4.7123889803846897</v>
      </c>
      <c r="AB275" s="2">
        <f t="shared" si="27"/>
        <v>52.448758261025468</v>
      </c>
      <c r="AC275" s="3">
        <f t="shared" si="28"/>
        <v>52.448758261025482</v>
      </c>
    </row>
    <row r="276" spans="5:29" ht="17.399999999999999" x14ac:dyDescent="0.3">
      <c r="E276" s="16"/>
      <c r="F276" s="16"/>
      <c r="Z276" s="2">
        <v>271</v>
      </c>
      <c r="AA276" s="2">
        <f t="shared" si="29"/>
        <v>4.7298422729046328</v>
      </c>
      <c r="AB276" s="2">
        <f t="shared" si="27"/>
        <v>51.65079436145902</v>
      </c>
      <c r="AC276" s="3">
        <f t="shared" si="28"/>
        <v>51.650794361459049</v>
      </c>
    </row>
    <row r="277" spans="5:29" ht="17.399999999999999" x14ac:dyDescent="0.3">
      <c r="E277" s="16"/>
      <c r="F277" s="16"/>
      <c r="Z277" s="2">
        <v>272</v>
      </c>
      <c r="AA277" s="2">
        <f t="shared" si="29"/>
        <v>4.7472955654245768</v>
      </c>
      <c r="AB277" s="2">
        <f t="shared" si="27"/>
        <v>50.848807331471392</v>
      </c>
      <c r="AC277" s="3">
        <f t="shared" si="28"/>
        <v>50.848807331471413</v>
      </c>
    </row>
    <row r="278" spans="5:29" ht="17.399999999999999" x14ac:dyDescent="0.3">
      <c r="E278" s="16"/>
      <c r="F278" s="16"/>
      <c r="Z278" s="2">
        <v>273</v>
      </c>
      <c r="AA278" s="2">
        <f t="shared" si="29"/>
        <v>4.7647488579445199</v>
      </c>
      <c r="AB278" s="2">
        <f t="shared" si="27"/>
        <v>50.043047862854003</v>
      </c>
      <c r="AC278" s="3">
        <f t="shared" si="28"/>
        <v>50.043047862854003</v>
      </c>
    </row>
    <row r="279" spans="5:29" ht="17.399999999999999" x14ac:dyDescent="0.3">
      <c r="E279" s="16"/>
      <c r="F279" s="16"/>
      <c r="Z279" s="2">
        <v>274</v>
      </c>
      <c r="AA279" s="2">
        <f t="shared" si="29"/>
        <v>4.782202150464463</v>
      </c>
      <c r="AB279" s="2">
        <f t="shared" si="27"/>
        <v>49.233772050645079</v>
      </c>
      <c r="AC279" s="3">
        <f t="shared" si="28"/>
        <v>49.233772050645101</v>
      </c>
    </row>
    <row r="280" spans="5:29" ht="17.399999999999999" x14ac:dyDescent="0.3">
      <c r="E280" s="16"/>
      <c r="F280" s="16"/>
      <c r="Z280" s="2">
        <v>275</v>
      </c>
      <c r="AA280" s="2">
        <f t="shared" si="29"/>
        <v>4.7996554429844061</v>
      </c>
      <c r="AB280" s="2">
        <f t="shared" si="27"/>
        <v>48.42124129757029</v>
      </c>
      <c r="AC280" s="3">
        <f t="shared" si="28"/>
        <v>48.421241297570297</v>
      </c>
    </row>
    <row r="281" spans="5:29" ht="17.399999999999999" x14ac:dyDescent="0.3">
      <c r="E281" s="16"/>
      <c r="F281" s="16"/>
      <c r="Z281" s="2">
        <v>276</v>
      </c>
      <c r="AA281" s="2">
        <f t="shared" si="29"/>
        <v>4.8171087355043491</v>
      </c>
      <c r="AB281" s="2">
        <f t="shared" si="27"/>
        <v>47.605722209913282</v>
      </c>
      <c r="AC281" s="3">
        <f t="shared" si="28"/>
        <v>47.605722209913267</v>
      </c>
    </row>
    <row r="282" spans="5:29" ht="17.399999999999999" x14ac:dyDescent="0.3">
      <c r="E282" s="16"/>
      <c r="F282" s="16"/>
      <c r="Z282" s="2">
        <v>277</v>
      </c>
      <c r="AA282" s="2">
        <f t="shared" si="29"/>
        <v>4.8345620280242931</v>
      </c>
      <c r="AB282" s="2">
        <f t="shared" si="27"/>
        <v>46.787486484915959</v>
      </c>
      <c r="AC282" s="3">
        <f t="shared" si="28"/>
        <v>46.787486484915981</v>
      </c>
    </row>
    <row r="283" spans="5:29" ht="17.399999999999999" x14ac:dyDescent="0.3">
      <c r="E283" s="16"/>
      <c r="F283" s="16"/>
      <c r="Z283" s="2">
        <v>278</v>
      </c>
      <c r="AA283" s="2">
        <f t="shared" si="29"/>
        <v>4.8520153205442362</v>
      </c>
      <c r="AB283" s="2">
        <f t="shared" si="27"/>
        <v>45.966810789828507</v>
      </c>
      <c r="AC283" s="3">
        <f t="shared" si="28"/>
        <v>45.966810789828514</v>
      </c>
    </row>
    <row r="284" spans="5:29" ht="17.399999999999999" x14ac:dyDescent="0.3">
      <c r="E284" s="16"/>
      <c r="F284" s="16"/>
      <c r="Z284" s="2">
        <v>279</v>
      </c>
      <c r="AA284" s="2">
        <f t="shared" si="29"/>
        <v>4.8694686130641793</v>
      </c>
      <c r="AB284" s="2">
        <f t="shared" si="27"/>
        <v>45.143976632748618</v>
      </c>
      <c r="AC284" s="3">
        <f t="shared" si="28"/>
        <v>45.143976632748597</v>
      </c>
    </row>
    <row r="285" spans="5:29" ht="17.399999999999999" x14ac:dyDescent="0.3">
      <c r="E285" s="16"/>
      <c r="F285" s="16"/>
      <c r="Z285" s="2">
        <v>280</v>
      </c>
      <c r="AA285" s="2">
        <f t="shared" si="29"/>
        <v>4.8869219055841224</v>
      </c>
      <c r="AB285" s="2">
        <f t="shared" si="27"/>
        <v>44.319270225412751</v>
      </c>
      <c r="AC285" s="3">
        <f t="shared" si="28"/>
        <v>44.319270225412751</v>
      </c>
    </row>
    <row r="286" spans="5:29" ht="17.399999999999999" x14ac:dyDescent="0.3">
      <c r="E286" s="16"/>
      <c r="F286" s="16"/>
      <c r="Z286" s="2">
        <v>281</v>
      </c>
      <c r="AA286" s="2">
        <f t="shared" si="29"/>
        <v>4.9043751981040655</v>
      </c>
      <c r="AB286" s="2">
        <f t="shared" si="27"/>
        <v>43.492982338118566</v>
      </c>
      <c r="AC286" s="3">
        <f t="shared" si="28"/>
        <v>43.492982338118566</v>
      </c>
    </row>
    <row r="287" spans="5:29" ht="17.399999999999999" x14ac:dyDescent="0.3">
      <c r="E287" s="16"/>
      <c r="F287" s="16"/>
      <c r="Z287" s="2">
        <v>282</v>
      </c>
      <c r="AA287" s="2">
        <f t="shared" si="29"/>
        <v>4.9218284906240086</v>
      </c>
      <c r="AB287" s="2">
        <f t="shared" si="27"/>
        <v>42.665408146977363</v>
      </c>
      <c r="AC287" s="3">
        <f t="shared" si="28"/>
        <v>42.665408146977384</v>
      </c>
    </row>
    <row r="288" spans="5:29" ht="17.399999999999999" x14ac:dyDescent="0.3">
      <c r="E288" s="16"/>
      <c r="F288" s="16"/>
      <c r="Z288" s="2">
        <v>283</v>
      </c>
      <c r="AA288" s="2">
        <f t="shared" si="29"/>
        <v>4.9392817831439526</v>
      </c>
      <c r="AB288" s="2">
        <f t="shared" si="27"/>
        <v>41.836847073714644</v>
      </c>
      <c r="AC288" s="3">
        <f t="shared" si="28"/>
        <v>41.836847073714658</v>
      </c>
    </row>
    <row r="289" spans="5:29" ht="17.399999999999999" x14ac:dyDescent="0.3">
      <c r="E289" s="16"/>
      <c r="F289" s="16"/>
      <c r="Z289" s="2">
        <v>284</v>
      </c>
      <c r="AA289" s="2">
        <f t="shared" si="29"/>
        <v>4.9567350756638957</v>
      </c>
      <c r="AB289" s="2">
        <f t="shared" si="27"/>
        <v>41.007602618251632</v>
      </c>
      <c r="AC289" s="3">
        <f t="shared" si="28"/>
        <v>41.007602618251646</v>
      </c>
    </row>
    <row r="290" spans="5:29" ht="17.399999999999999" x14ac:dyDescent="0.3">
      <c r="E290" s="16"/>
      <c r="F290" s="16"/>
      <c r="Z290" s="2">
        <v>285</v>
      </c>
      <c r="AA290" s="2">
        <f t="shared" si="29"/>
        <v>4.9741883681838397</v>
      </c>
      <c r="AB290" s="2">
        <f t="shared" si="27"/>
        <v>40.177982184318246</v>
      </c>
      <c r="AC290" s="3">
        <f t="shared" si="28"/>
        <v>40.177982184318225</v>
      </c>
    </row>
    <row r="291" spans="5:29" ht="17.399999999999999" x14ac:dyDescent="0.3">
      <c r="E291" s="16"/>
      <c r="F291" s="16"/>
      <c r="Z291" s="2">
        <v>286</v>
      </c>
      <c r="AA291" s="2">
        <f t="shared" si="29"/>
        <v>4.9916416607037828</v>
      </c>
      <c r="AB291" s="2">
        <f t="shared" si="27"/>
        <v>39.348296898362463</v>
      </c>
      <c r="AC291" s="3">
        <f t="shared" si="28"/>
        <v>39.348296898362463</v>
      </c>
    </row>
    <row r="292" spans="5:29" ht="17.399999999999999" x14ac:dyDescent="0.3">
      <c r="Z292" s="2">
        <v>287</v>
      </c>
      <c r="AA292" s="2">
        <f t="shared" si="29"/>
        <v>5.0090949532237259</v>
      </c>
      <c r="AB292" s="2">
        <f t="shared" si="27"/>
        <v>38.518861422035044</v>
      </c>
      <c r="AC292" s="3">
        <f t="shared" si="28"/>
        <v>38.518861422035023</v>
      </c>
    </row>
    <row r="293" spans="5:29" ht="17.399999999999999" x14ac:dyDescent="0.3">
      <c r="Z293" s="2">
        <v>288</v>
      </c>
      <c r="AA293" s="2">
        <f t="shared" si="29"/>
        <v>5.026548245743669</v>
      </c>
      <c r="AB293" s="2">
        <f t="shared" si="27"/>
        <v>37.689993758540673</v>
      </c>
      <c r="AC293" s="3">
        <f t="shared" si="28"/>
        <v>37.689993758540687</v>
      </c>
    </row>
    <row r="294" spans="5:29" ht="17.399999999999999" x14ac:dyDescent="0.3">
      <c r="Z294" s="2">
        <v>289</v>
      </c>
      <c r="AA294" s="2">
        <f t="shared" si="29"/>
        <v>5.0440015382636121</v>
      </c>
      <c r="AB294" s="2">
        <f t="shared" si="27"/>
        <v>36.862015053159922</v>
      </c>
      <c r="AC294" s="3">
        <f t="shared" si="28"/>
        <v>36.862015053159908</v>
      </c>
    </row>
    <row r="295" spans="5:29" ht="17.399999999999999" x14ac:dyDescent="0.3">
      <c r="Z295" s="2">
        <v>290</v>
      </c>
      <c r="AA295" s="2">
        <f t="shared" si="29"/>
        <v>5.0614548307835552</v>
      </c>
      <c r="AB295" s="2">
        <f t="shared" si="27"/>
        <v>36.035249388254201</v>
      </c>
      <c r="AC295" s="3">
        <f t="shared" si="28"/>
        <v>36.035249388254215</v>
      </c>
    </row>
    <row r="296" spans="5:29" ht="17.399999999999999" x14ac:dyDescent="0.3">
      <c r="Z296" s="2">
        <v>291</v>
      </c>
      <c r="AA296" s="2">
        <f t="shared" si="29"/>
        <v>5.0789081233034983</v>
      </c>
      <c r="AB296" s="2">
        <f t="shared" si="27"/>
        <v>35.210023573078168</v>
      </c>
      <c r="AC296" s="3">
        <f t="shared" si="28"/>
        <v>35.210023573078168</v>
      </c>
    </row>
    <row r="297" spans="5:29" ht="17.399999999999999" x14ac:dyDescent="0.3">
      <c r="Z297" s="2">
        <v>292</v>
      </c>
      <c r="AA297" s="2">
        <f t="shared" si="29"/>
        <v>5.0963614158234423</v>
      </c>
      <c r="AB297" s="2">
        <f t="shared" si="27"/>
        <v>34.386666928729063</v>
      </c>
      <c r="AC297" s="3">
        <f t="shared" si="28"/>
        <v>34.38666692872907</v>
      </c>
    </row>
    <row r="298" spans="5:29" ht="17.399999999999999" x14ac:dyDescent="0.3">
      <c r="Z298" s="2">
        <v>293</v>
      </c>
      <c r="AA298" s="2">
        <f t="shared" si="29"/>
        <v>5.1138147083433854</v>
      </c>
      <c r="AB298" s="2">
        <f t="shared" si="27"/>
        <v>33.565511068571709</v>
      </c>
      <c r="AC298" s="3">
        <f t="shared" si="28"/>
        <v>33.565511068571702</v>
      </c>
    </row>
    <row r="299" spans="5:29" ht="17.399999999999999" x14ac:dyDescent="0.3">
      <c r="Z299" s="2">
        <v>294</v>
      </c>
      <c r="AA299" s="2">
        <f t="shared" si="29"/>
        <v>5.1312680008633293</v>
      </c>
      <c r="AB299" s="2">
        <f t="shared" si="27"/>
        <v>32.746889674481167</v>
      </c>
      <c r="AC299" s="3">
        <f t="shared" si="28"/>
        <v>32.746889674481167</v>
      </c>
    </row>
    <row r="300" spans="5:29" ht="17.399999999999999" x14ac:dyDescent="0.3">
      <c r="Z300" s="2">
        <v>295</v>
      </c>
      <c r="AA300" s="2">
        <f t="shared" si="29"/>
        <v>5.1487212933832724</v>
      </c>
      <c r="AB300" s="2">
        <f t="shared" si="27"/>
        <v>31.9311382692518</v>
      </c>
      <c r="AC300" s="3">
        <f t="shared" si="28"/>
        <v>31.9311382692518</v>
      </c>
    </row>
    <row r="301" spans="5:29" ht="17.399999999999999" x14ac:dyDescent="0.3">
      <c r="Z301" s="2">
        <v>296</v>
      </c>
      <c r="AA301" s="2">
        <f t="shared" si="29"/>
        <v>5.1661745859032155</v>
      </c>
      <c r="AB301" s="2">
        <f t="shared" si="27"/>
        <v>31.118593985521617</v>
      </c>
      <c r="AC301" s="3">
        <f t="shared" si="28"/>
        <v>31.11859398552161</v>
      </c>
    </row>
    <row r="302" spans="5:29" ht="17.399999999999999" x14ac:dyDescent="0.3">
      <c r="Z302" s="2">
        <v>297</v>
      </c>
      <c r="AA302" s="2">
        <f t="shared" si="29"/>
        <v>5.1836278784231586</v>
      </c>
      <c r="AB302" s="2">
        <f t="shared" si="27"/>
        <v>30.30959533156582</v>
      </c>
      <c r="AC302" s="3">
        <f t="shared" si="28"/>
        <v>30.309595331565824</v>
      </c>
    </row>
    <row r="303" spans="5:29" ht="17.399999999999999" x14ac:dyDescent="0.3">
      <c r="Z303" s="2">
        <v>298</v>
      </c>
      <c r="AA303" s="2">
        <f t="shared" si="29"/>
        <v>5.2010811709431017</v>
      </c>
      <c r="AB303" s="2">
        <f t="shared" si="27"/>
        <v>29.504481954311746</v>
      </c>
      <c r="AC303" s="3">
        <f t="shared" si="28"/>
        <v>29.504481954311746</v>
      </c>
    </row>
    <row r="304" spans="5:29" ht="17.399999999999999" x14ac:dyDescent="0.3">
      <c r="Z304" s="2">
        <v>299</v>
      </c>
      <c r="AA304" s="2">
        <f t="shared" si="29"/>
        <v>5.2185344634630448</v>
      </c>
      <c r="AB304" s="2">
        <f t="shared" si="27"/>
        <v>28.703594399928313</v>
      </c>
      <c r="AC304" s="3">
        <f t="shared" si="28"/>
        <v>28.703594399928306</v>
      </c>
    </row>
    <row r="305" spans="26:29" ht="17.399999999999999" x14ac:dyDescent="0.3">
      <c r="Z305" s="2">
        <v>300</v>
      </c>
      <c r="AA305" s="2">
        <f t="shared" si="29"/>
        <v>5.2359877559829888</v>
      </c>
      <c r="AB305" s="2">
        <f t="shared" si="27"/>
        <v>27.907273872341364</v>
      </c>
      <c r="AC305" s="3">
        <f t="shared" si="28"/>
        <v>27.907273872341364</v>
      </c>
    </row>
    <row r="306" spans="26:29" ht="17.399999999999999" x14ac:dyDescent="0.3">
      <c r="Z306" s="2">
        <v>301</v>
      </c>
      <c r="AA306" s="2">
        <f t="shared" si="29"/>
        <v>5.2534410485029319</v>
      </c>
      <c r="AB306" s="2">
        <f t="shared" si="27"/>
        <v>27.115861990024108</v>
      </c>
      <c r="AC306" s="3">
        <f t="shared" si="28"/>
        <v>27.115861990024108</v>
      </c>
    </row>
    <row r="307" spans="26:29" ht="17.399999999999999" x14ac:dyDescent="0.3">
      <c r="Z307" s="2">
        <v>302</v>
      </c>
      <c r="AA307" s="2">
        <f t="shared" si="29"/>
        <v>5.270894341022875</v>
      </c>
      <c r="AB307" s="2">
        <f t="shared" si="27"/>
        <v>26.329700541407377</v>
      </c>
      <c r="AC307" s="3">
        <f t="shared" si="28"/>
        <v>26.329700541407377</v>
      </c>
    </row>
    <row r="308" spans="26:29" ht="17.399999999999999" x14ac:dyDescent="0.3">
      <c r="Z308" s="2">
        <v>303</v>
      </c>
      <c r="AA308" s="2">
        <f t="shared" si="29"/>
        <v>5.2883476335428181</v>
      </c>
      <c r="AB308" s="2">
        <f t="shared" si="27"/>
        <v>25.54913123925196</v>
      </c>
      <c r="AC308" s="3">
        <f t="shared" si="28"/>
        <v>25.549131239251949</v>
      </c>
    </row>
    <row r="309" spans="26:29" ht="17.399999999999999" x14ac:dyDescent="0.3">
      <c r="Z309" s="2">
        <v>304</v>
      </c>
      <c r="AA309" s="2">
        <f t="shared" si="29"/>
        <v>5.3058009260627612</v>
      </c>
      <c r="AB309" s="2">
        <f t="shared" si="27"/>
        <v>24.774495474318243</v>
      </c>
      <c r="AC309" s="3">
        <f t="shared" si="28"/>
        <v>24.774495474318243</v>
      </c>
    </row>
    <row r="310" spans="26:29" ht="17.399999999999999" x14ac:dyDescent="0.3">
      <c r="Z310" s="2">
        <v>305</v>
      </c>
      <c r="AA310" s="2">
        <f t="shared" si="29"/>
        <v>5.3232542185827052</v>
      </c>
      <c r="AB310" s="2">
        <f t="shared" si="27"/>
        <v>24.006134068663528</v>
      </c>
      <c r="AC310" s="3">
        <f t="shared" si="28"/>
        <v>24.006134068663528</v>
      </c>
    </row>
    <row r="311" spans="26:29" ht="17.399999999999999" x14ac:dyDescent="0.3">
      <c r="Z311" s="2">
        <v>306</v>
      </c>
      <c r="AA311" s="2">
        <f t="shared" si="29"/>
        <v>5.3407075111026483</v>
      </c>
      <c r="AB311" s="2">
        <f t="shared" si="27"/>
        <v>23.244387028890095</v>
      </c>
      <c r="AC311" s="3">
        <f t="shared" si="28"/>
        <v>23.244387028890088</v>
      </c>
    </row>
    <row r="312" spans="26:29" ht="17.399999999999999" x14ac:dyDescent="0.3">
      <c r="Z312" s="2">
        <v>307</v>
      </c>
      <c r="AA312" s="2">
        <f t="shared" si="29"/>
        <v>5.3581608036225914</v>
      </c>
      <c r="AB312" s="2">
        <f t="shared" si="27"/>
        <v>22.489593299659791</v>
      </c>
      <c r="AC312" s="3">
        <f t="shared" si="28"/>
        <v>22.489593299659791</v>
      </c>
    </row>
    <row r="313" spans="26:29" ht="17.399999999999999" x14ac:dyDescent="0.3">
      <c r="Z313" s="2">
        <v>308</v>
      </c>
      <c r="AA313" s="2">
        <f t="shared" si="29"/>
        <v>5.3756140961425354</v>
      </c>
      <c r="AB313" s="2">
        <f t="shared" si="27"/>
        <v>21.74209051778335</v>
      </c>
      <c r="AC313" s="3">
        <f t="shared" si="28"/>
        <v>21.74209051778335</v>
      </c>
    </row>
    <row r="314" spans="26:29" ht="17.399999999999999" x14ac:dyDescent="0.3">
      <c r="Z314" s="2">
        <v>309</v>
      </c>
      <c r="AA314" s="2">
        <f t="shared" si="29"/>
        <v>5.3930673886624785</v>
      </c>
      <c r="AB314" s="2">
        <f t="shared" si="27"/>
        <v>21.002214767183371</v>
      </c>
      <c r="AC314" s="3">
        <f t="shared" si="28"/>
        <v>21.002214767183379</v>
      </c>
    </row>
    <row r="315" spans="26:29" ht="17.399999999999999" x14ac:dyDescent="0.3">
      <c r="Z315" s="2">
        <v>310</v>
      </c>
      <c r="AA315" s="2">
        <f t="shared" si="29"/>
        <v>5.4105206811824216</v>
      </c>
      <c r="AB315" s="2">
        <f t="shared" si="27"/>
        <v>20.27030033502086</v>
      </c>
      <c r="AC315" s="3">
        <f t="shared" si="28"/>
        <v>20.27030033502086</v>
      </c>
    </row>
    <row r="316" spans="26:29" ht="17.399999999999999" x14ac:dyDescent="0.3">
      <c r="Z316" s="2">
        <v>311</v>
      </c>
      <c r="AA316" s="2">
        <f t="shared" si="29"/>
        <v>5.4279739737023647</v>
      </c>
      <c r="AB316" s="2">
        <f t="shared" si="27"/>
        <v>19.54667946926676</v>
      </c>
      <c r="AC316" s="3">
        <f t="shared" si="28"/>
        <v>19.546679469266749</v>
      </c>
    </row>
    <row r="317" spans="26:29" ht="17.399999999999999" x14ac:dyDescent="0.3">
      <c r="Z317" s="2">
        <v>312</v>
      </c>
      <c r="AA317" s="2">
        <f t="shared" si="29"/>
        <v>5.4454272662223078</v>
      </c>
      <c r="AB317" s="2">
        <f t="shared" si="27"/>
        <v>18.831682137988569</v>
      </c>
      <c r="AC317" s="3">
        <f t="shared" si="28"/>
        <v>18.831682137988576</v>
      </c>
    </row>
    <row r="318" spans="26:29" ht="17.399999999999999" x14ac:dyDescent="0.3">
      <c r="Z318" s="2">
        <v>313</v>
      </c>
      <c r="AA318" s="2">
        <f t="shared" si="29"/>
        <v>5.4628805587422509</v>
      </c>
      <c r="AB318" s="2">
        <f t="shared" si="27"/>
        <v>18.125635790613515</v>
      </c>
      <c r="AC318" s="3">
        <f t="shared" si="28"/>
        <v>18.125635790613522</v>
      </c>
    </row>
    <row r="319" spans="26:29" ht="17.399999999999999" x14ac:dyDescent="0.3">
      <c r="Z319" s="2">
        <v>314</v>
      </c>
      <c r="AA319" s="2">
        <f t="shared" si="29"/>
        <v>5.480333851262194</v>
      </c>
      <c r="AB319" s="2">
        <f t="shared" si="27"/>
        <v>17.428865121417832</v>
      </c>
      <c r="AC319" s="3">
        <f t="shared" si="28"/>
        <v>17.428865121417815</v>
      </c>
    </row>
    <row r="320" spans="26:29" ht="17.399999999999999" x14ac:dyDescent="0.3">
      <c r="Z320" s="2">
        <v>315</v>
      </c>
      <c r="AA320" s="2">
        <f t="shared" si="29"/>
        <v>5.497787143782138</v>
      </c>
      <c r="AB320" s="2">
        <f t="shared" si="27"/>
        <v>16.741691835482445</v>
      </c>
      <c r="AC320" s="3">
        <f t="shared" si="28"/>
        <v>16.74169183548246</v>
      </c>
    </row>
    <row r="321" spans="26:29" ht="17.399999999999999" x14ac:dyDescent="0.3">
      <c r="Z321" s="2">
        <v>316</v>
      </c>
      <c r="AA321" s="2">
        <f t="shared" si="29"/>
        <v>5.5152404363020811</v>
      </c>
      <c r="AB321" s="2">
        <f t="shared" si="27"/>
        <v>16.064434417344717</v>
      </c>
      <c r="AC321" s="3">
        <f t="shared" si="28"/>
        <v>16.064434417344724</v>
      </c>
    </row>
    <row r="322" spans="26:29" ht="17.399999999999999" x14ac:dyDescent="0.3">
      <c r="Z322" s="2">
        <v>317</v>
      </c>
      <c r="AA322" s="2">
        <f t="shared" si="29"/>
        <v>5.532693728822025</v>
      </c>
      <c r="AB322" s="2">
        <f t="shared" si="27"/>
        <v>15.397407902563167</v>
      </c>
      <c r="AC322" s="3">
        <f t="shared" si="28"/>
        <v>15.397407902563167</v>
      </c>
    </row>
    <row r="323" spans="26:29" ht="17.399999999999999" x14ac:dyDescent="0.3">
      <c r="Z323" s="2">
        <v>318</v>
      </c>
      <c r="AA323" s="2">
        <f t="shared" si="29"/>
        <v>5.5501470213419681</v>
      </c>
      <c r="AB323" s="2">
        <f t="shared" si="27"/>
        <v>14.740923652404582</v>
      </c>
      <c r="AC323" s="3">
        <f t="shared" si="28"/>
        <v>14.740923652404582</v>
      </c>
    </row>
    <row r="324" spans="26:29" ht="17.399999999999999" x14ac:dyDescent="0.3">
      <c r="Z324" s="2">
        <v>319</v>
      </c>
      <c r="AA324" s="2">
        <f t="shared" si="29"/>
        <v>5.5676003138619112</v>
      </c>
      <c r="AB324" s="2">
        <f t="shared" si="27"/>
        <v>14.095289131849327</v>
      </c>
      <c r="AC324" s="3">
        <f t="shared" si="28"/>
        <v>14.095289131849329</v>
      </c>
    </row>
    <row r="325" spans="26:29" ht="17.399999999999999" x14ac:dyDescent="0.3">
      <c r="Z325" s="2">
        <v>320</v>
      </c>
      <c r="AA325" s="2">
        <f t="shared" si="29"/>
        <v>5.5850536063818543</v>
      </c>
      <c r="AB325" s="2">
        <f t="shared" ref="AB325:AB365" si="30">$C$6*(SQRT((1+(1/$C$9))^2-($C$10/$C$9)^2)-COS(AA325)-(1/$C$9)*SQRT(1-($C$9*SIN(AA325)-$C$10)^2))</f>
        <v>13.460807691101602</v>
      </c>
      <c r="AC325" s="3">
        <f t="shared" ref="AC325:AC365" si="31">$C$6*((1-COS(AA325))+(1/$C$9)*(1-SQRT(1-$C$9^2*SIN(AA325)^2)))</f>
        <v>13.460807691101598</v>
      </c>
    </row>
    <row r="326" spans="26:29" ht="17.399999999999999" x14ac:dyDescent="0.3">
      <c r="Z326" s="2">
        <v>321</v>
      </c>
      <c r="AA326" s="2">
        <f t="shared" ref="AA326:AA365" si="32">Z326*PI()/180</f>
        <v>5.6025068989017974</v>
      </c>
      <c r="AB326" s="2">
        <f t="shared" si="30"/>
        <v>12.837778350780319</v>
      </c>
      <c r="AC326" s="3">
        <f t="shared" si="31"/>
        <v>12.837778350780304</v>
      </c>
    </row>
    <row r="327" spans="26:29" ht="17.399999999999999" x14ac:dyDescent="0.3">
      <c r="Z327" s="2">
        <v>322</v>
      </c>
      <c r="AA327" s="2">
        <f t="shared" si="32"/>
        <v>5.6199601914217405</v>
      </c>
      <c r="AB327" s="2">
        <f t="shared" si="30"/>
        <v>12.226495590956146</v>
      </c>
      <c r="AC327" s="3">
        <f t="shared" si="31"/>
        <v>12.226495590956157</v>
      </c>
    </row>
    <row r="328" spans="26:29" ht="17.399999999999999" x14ac:dyDescent="0.3">
      <c r="Z328" s="2">
        <v>323</v>
      </c>
      <c r="AA328" s="2">
        <f t="shared" si="32"/>
        <v>5.6374134839416845</v>
      </c>
      <c r="AB328" s="2">
        <f t="shared" si="30"/>
        <v>11.627249144189848</v>
      </c>
      <c r="AC328" s="3">
        <f t="shared" si="31"/>
        <v>11.627249144189845</v>
      </c>
    </row>
    <row r="329" spans="26:29" ht="17.399999999999999" x14ac:dyDescent="0.3">
      <c r="Z329" s="2">
        <v>324</v>
      </c>
      <c r="AA329" s="2">
        <f t="shared" si="32"/>
        <v>5.6548667764616276</v>
      </c>
      <c r="AB329" s="2">
        <f t="shared" si="30"/>
        <v>11.040323792717134</v>
      </c>
      <c r="AC329" s="3">
        <f t="shared" si="31"/>
        <v>11.04032379271713</v>
      </c>
    </row>
    <row r="330" spans="26:29" ht="17.399999999999999" x14ac:dyDescent="0.3">
      <c r="Z330" s="2">
        <v>325</v>
      </c>
      <c r="AA330" s="2">
        <f t="shared" si="32"/>
        <v>5.6723200689815707</v>
      </c>
      <c r="AB330" s="2">
        <f t="shared" si="30"/>
        <v>10.465999169915728</v>
      </c>
      <c r="AC330" s="3">
        <f t="shared" si="31"/>
        <v>10.465999169915726</v>
      </c>
    </row>
    <row r="331" spans="26:29" ht="17.399999999999999" x14ac:dyDescent="0.3">
      <c r="Z331" s="2">
        <v>326</v>
      </c>
      <c r="AA331" s="2">
        <f t="shared" si="32"/>
        <v>5.6897733615015138</v>
      </c>
      <c r="AB331" s="2">
        <f t="shared" si="30"/>
        <v>9.9045495661807248</v>
      </c>
      <c r="AC331" s="3">
        <f t="shared" si="31"/>
        <v>9.9045495661807053</v>
      </c>
    </row>
    <row r="332" spans="26:29" ht="17.399999999999999" x14ac:dyDescent="0.3">
      <c r="Z332" s="2">
        <v>327</v>
      </c>
      <c r="AA332" s="2">
        <f t="shared" si="32"/>
        <v>5.7072266540214578</v>
      </c>
      <c r="AB332" s="2">
        <f t="shared" si="30"/>
        <v>9.3562437393252402</v>
      </c>
      <c r="AC332" s="3">
        <f t="shared" si="31"/>
        <v>9.3562437393252456</v>
      </c>
    </row>
    <row r="333" spans="26:29" ht="17.399999999999999" x14ac:dyDescent="0.3">
      <c r="Z333" s="2">
        <v>328</v>
      </c>
      <c r="AA333" s="2">
        <f t="shared" si="32"/>
        <v>5.7246799465414</v>
      </c>
      <c r="AB333" s="2">
        <f t="shared" si="30"/>
        <v>8.8213447296147844</v>
      </c>
      <c r="AC333" s="3">
        <f t="shared" si="31"/>
        <v>8.8213447296147791</v>
      </c>
    </row>
    <row r="334" spans="26:29" ht="17.399999999999999" x14ac:dyDescent="0.3">
      <c r="Z334" s="2">
        <v>329</v>
      </c>
      <c r="AA334" s="2">
        <f t="shared" si="32"/>
        <v>5.742133239061344</v>
      </c>
      <c r="AB334" s="2">
        <f t="shared" si="30"/>
        <v>8.3001096795340743</v>
      </c>
      <c r="AC334" s="3">
        <f t="shared" si="31"/>
        <v>8.3001096795340832</v>
      </c>
    </row>
    <row r="335" spans="26:29" ht="17.399999999999999" x14ac:dyDescent="0.3">
      <c r="Z335" s="2">
        <v>330</v>
      </c>
      <c r="AA335" s="2">
        <f t="shared" si="32"/>
        <v>5.7595865315812871</v>
      </c>
      <c r="AB335" s="2">
        <f t="shared" si="30"/>
        <v>7.79278965837982</v>
      </c>
      <c r="AC335" s="3">
        <f t="shared" si="31"/>
        <v>7.7927896583798164</v>
      </c>
    </row>
    <row r="336" spans="26:29" ht="17.399999999999999" x14ac:dyDescent="0.3">
      <c r="Z336" s="2">
        <v>331</v>
      </c>
      <c r="AA336" s="2">
        <f t="shared" si="32"/>
        <v>5.7770398241012311</v>
      </c>
      <c r="AB336" s="2">
        <f t="shared" si="30"/>
        <v>7.2996294917608022</v>
      </c>
      <c r="AC336" s="3">
        <f t="shared" si="31"/>
        <v>7.2996294917608067</v>
      </c>
    </row>
    <row r="337" spans="26:29" ht="17.399999999999999" x14ac:dyDescent="0.3">
      <c r="Z337" s="2">
        <v>332</v>
      </c>
      <c r="AA337" s="2">
        <f t="shared" si="32"/>
        <v>5.7944931166211742</v>
      </c>
      <c r="AB337" s="2">
        <f t="shared" si="30"/>
        <v>6.8208675960840113</v>
      </c>
      <c r="AC337" s="3">
        <f t="shared" si="31"/>
        <v>6.8208675960840139</v>
      </c>
    </row>
    <row r="338" spans="26:29" ht="17.399999999999999" x14ac:dyDescent="0.3">
      <c r="Z338" s="2">
        <v>333</v>
      </c>
      <c r="AA338" s="2">
        <f t="shared" si="32"/>
        <v>5.8119464091411173</v>
      </c>
      <c r="AB338" s="2">
        <f t="shared" si="30"/>
        <v>6.3567358180943137</v>
      </c>
      <c r="AC338" s="3">
        <f t="shared" si="31"/>
        <v>6.3567358180943137</v>
      </c>
    </row>
    <row r="339" spans="26:29" ht="17.399999999999999" x14ac:dyDescent="0.3">
      <c r="Z339" s="2">
        <v>334</v>
      </c>
      <c r="AA339" s="2">
        <f t="shared" si="32"/>
        <v>5.8293997016610613</v>
      </c>
      <c r="AB339" s="2">
        <f t="shared" si="30"/>
        <v>5.9074592795316727</v>
      </c>
      <c r="AC339" s="3">
        <f t="shared" si="31"/>
        <v>5.9074592795316825</v>
      </c>
    </row>
    <row r="340" spans="26:29" ht="17.399999999999999" x14ac:dyDescent="0.3">
      <c r="Z340" s="2">
        <v>335</v>
      </c>
      <c r="AA340" s="2">
        <f t="shared" si="32"/>
        <v>5.8468529941810035</v>
      </c>
      <c r="AB340" s="2">
        <f t="shared" si="30"/>
        <v>5.4732562269618619</v>
      </c>
      <c r="AC340" s="3">
        <f t="shared" si="31"/>
        <v>5.4732562269618592</v>
      </c>
    </row>
    <row r="341" spans="26:29" ht="17.399999999999999" x14ac:dyDescent="0.3">
      <c r="Z341" s="2">
        <v>336</v>
      </c>
      <c r="AA341" s="2">
        <f t="shared" si="32"/>
        <v>5.8643062867009474</v>
      </c>
      <c r="AB341" s="2">
        <f t="shared" si="30"/>
        <v>5.0543378868307629</v>
      </c>
      <c r="AC341" s="3">
        <f t="shared" si="31"/>
        <v>5.0543378868307762</v>
      </c>
    </row>
    <row r="342" spans="26:29" ht="17.399999999999999" x14ac:dyDescent="0.3">
      <c r="Z342" s="2">
        <v>337</v>
      </c>
      <c r="AA342" s="2">
        <f t="shared" si="32"/>
        <v>5.8817595792208897</v>
      </c>
      <c r="AB342" s="2">
        <f t="shared" si="30"/>
        <v>4.6509083257885626</v>
      </c>
      <c r="AC342" s="3">
        <f t="shared" si="31"/>
        <v>4.6509083257885724</v>
      </c>
    </row>
    <row r="343" spans="26:29" ht="17.399999999999999" x14ac:dyDescent="0.3">
      <c r="Z343" s="2">
        <v>338</v>
      </c>
      <c r="AA343" s="2">
        <f t="shared" si="32"/>
        <v>5.8992128717408336</v>
      </c>
      <c r="AB343" s="2">
        <f t="shared" si="30"/>
        <v>4.26316431632213</v>
      </c>
      <c r="AC343" s="3">
        <f t="shared" si="31"/>
        <v>4.26316431632213</v>
      </c>
    </row>
    <row r="344" spans="26:29" ht="17.399999999999999" x14ac:dyDescent="0.3">
      <c r="Z344" s="2">
        <v>339</v>
      </c>
      <c r="AA344" s="2">
        <f t="shared" si="32"/>
        <v>5.9166661642607767</v>
      </c>
      <c r="AB344" s="2">
        <f t="shared" si="30"/>
        <v>3.8912952077322367</v>
      </c>
      <c r="AC344" s="3">
        <f t="shared" si="31"/>
        <v>3.8912952077322425</v>
      </c>
    </row>
    <row r="345" spans="26:29" ht="17.399999999999999" x14ac:dyDescent="0.3">
      <c r="Z345" s="2">
        <v>340</v>
      </c>
      <c r="AA345" s="2">
        <f t="shared" si="32"/>
        <v>5.9341194567807207</v>
      </c>
      <c r="AB345" s="2">
        <f t="shared" si="30"/>
        <v>3.5354828024850486</v>
      </c>
      <c r="AC345" s="3">
        <f t="shared" si="31"/>
        <v>3.5354828024850438</v>
      </c>
    </row>
    <row r="346" spans="26:29" ht="17.399999999999999" x14ac:dyDescent="0.3">
      <c r="Z346" s="2">
        <v>341</v>
      </c>
      <c r="AA346" s="2">
        <f t="shared" si="32"/>
        <v>5.9515727493006629</v>
      </c>
      <c r="AB346" s="2">
        <f t="shared" si="30"/>
        <v>3.1959012379654737</v>
      </c>
      <c r="AC346" s="3">
        <f t="shared" si="31"/>
        <v>3.1959012379654745</v>
      </c>
    </row>
    <row r="347" spans="26:29" ht="17.399999999999999" x14ac:dyDescent="0.3">
      <c r="Z347" s="2">
        <v>342</v>
      </c>
      <c r="AA347" s="2">
        <f t="shared" si="32"/>
        <v>5.9690260418206069</v>
      </c>
      <c r="AB347" s="2">
        <f t="shared" si="30"/>
        <v>2.8727168736546145</v>
      </c>
      <c r="AC347" s="3">
        <f t="shared" si="31"/>
        <v>2.8727168736546278</v>
      </c>
    </row>
    <row r="348" spans="26:29" ht="17.399999999999999" x14ac:dyDescent="0.3">
      <c r="Z348" s="2">
        <v>343</v>
      </c>
      <c r="AA348" s="2">
        <f t="shared" si="32"/>
        <v>5.9864793343405509</v>
      </c>
      <c r="AB348" s="2">
        <f t="shared" si="30"/>
        <v>2.5660881837515612</v>
      </c>
      <c r="AC348" s="3">
        <f t="shared" si="31"/>
        <v>2.5660881837515501</v>
      </c>
    </row>
    <row r="349" spans="26:29" ht="17.399999999999999" x14ac:dyDescent="0.3">
      <c r="Z349" s="2">
        <v>344</v>
      </c>
      <c r="AA349" s="2">
        <f t="shared" si="32"/>
        <v>6.0039326268604931</v>
      </c>
      <c r="AB349" s="2">
        <f t="shared" si="30"/>
        <v>2.2761656552549736</v>
      </c>
      <c r="AC349" s="3">
        <f t="shared" si="31"/>
        <v>2.2761656552549936</v>
      </c>
    </row>
    <row r="350" spans="26:29" ht="17.399999999999999" x14ac:dyDescent="0.3">
      <c r="Z350" s="2">
        <v>345</v>
      </c>
      <c r="AA350" s="2">
        <f t="shared" si="32"/>
        <v>6.0213859193804371</v>
      </c>
      <c r="AB350" s="2">
        <f t="shared" si="30"/>
        <v>2.0030916915194372</v>
      </c>
      <c r="AC350" s="3">
        <f t="shared" si="31"/>
        <v>2.0030916915194421</v>
      </c>
    </row>
    <row r="351" spans="26:29" ht="17.399999999999999" x14ac:dyDescent="0.3">
      <c r="Z351" s="2">
        <v>346</v>
      </c>
      <c r="AA351" s="2">
        <f t="shared" si="32"/>
        <v>6.0388392119003802</v>
      </c>
      <c r="AB351" s="2">
        <f t="shared" si="30"/>
        <v>1.7470005212967405</v>
      </c>
      <c r="AC351" s="3">
        <f t="shared" si="31"/>
        <v>1.7470005212967272</v>
      </c>
    </row>
    <row r="352" spans="26:29" ht="17.399999999999999" x14ac:dyDescent="0.3">
      <c r="Z352" s="2">
        <v>347</v>
      </c>
      <c r="AA352" s="2">
        <f t="shared" si="32"/>
        <v>6.0562925044203233</v>
      </c>
      <c r="AB352" s="2">
        <f t="shared" si="30"/>
        <v>1.5080181132715891</v>
      </c>
      <c r="AC352" s="3">
        <f t="shared" si="31"/>
        <v>1.5080181132716071</v>
      </c>
    </row>
    <row r="353" spans="26:29" ht="17.399999999999999" x14ac:dyDescent="0.3">
      <c r="Z353" s="2">
        <v>348</v>
      </c>
      <c r="AA353" s="2">
        <f t="shared" si="32"/>
        <v>6.0737457969402664</v>
      </c>
      <c r="AB353" s="2">
        <f t="shared" si="30"/>
        <v>1.2862620960993121</v>
      </c>
      <c r="AC353" s="3">
        <f t="shared" si="31"/>
        <v>1.286262096099325</v>
      </c>
    </row>
    <row r="354" spans="26:29" ht="17.399999999999999" x14ac:dyDescent="0.3">
      <c r="Z354" s="2">
        <v>349</v>
      </c>
      <c r="AA354" s="2">
        <f t="shared" si="32"/>
        <v>6.0911990894602104</v>
      </c>
      <c r="AB354" s="2">
        <f t="shared" si="30"/>
        <v>1.0818416839500149</v>
      </c>
      <c r="AC354" s="3">
        <f t="shared" si="31"/>
        <v>1.0818416839500142</v>
      </c>
    </row>
    <row r="355" spans="26:29" ht="17.399999999999999" x14ac:dyDescent="0.3">
      <c r="Z355" s="2">
        <v>350</v>
      </c>
      <c r="AA355" s="2">
        <f t="shared" si="32"/>
        <v>6.1086523819801526</v>
      </c>
      <c r="AB355" s="2">
        <f t="shared" si="30"/>
        <v>0.89485760756428157</v>
      </c>
      <c r="AC355" s="3">
        <f t="shared" si="31"/>
        <v>0.89485760756428567</v>
      </c>
    </row>
    <row r="356" spans="26:29" ht="17.399999999999999" x14ac:dyDescent="0.3">
      <c r="Z356" s="2">
        <v>351</v>
      </c>
      <c r="AA356" s="2">
        <f t="shared" si="32"/>
        <v>6.1261056745000966</v>
      </c>
      <c r="AB356" s="2">
        <f t="shared" si="30"/>
        <v>0.72540205082277542</v>
      </c>
      <c r="AC356" s="3">
        <f t="shared" si="31"/>
        <v>0.72540205082278697</v>
      </c>
    </row>
    <row r="357" spans="26:29" ht="17.399999999999999" x14ac:dyDescent="0.3">
      <c r="Z357" s="2">
        <v>352</v>
      </c>
      <c r="AA357" s="2">
        <f t="shared" si="32"/>
        <v>6.1435589670200397</v>
      </c>
      <c r="AB357" s="2">
        <f t="shared" si="30"/>
        <v>0.57355859283168265</v>
      </c>
      <c r="AC357" s="3">
        <f t="shared" si="31"/>
        <v>0.57355859283167843</v>
      </c>
    </row>
    <row r="358" spans="26:29" ht="17.399999999999999" x14ac:dyDescent="0.3">
      <c r="Z358" s="2">
        <v>353</v>
      </c>
      <c r="AA358" s="2">
        <f t="shared" si="32"/>
        <v>6.1610122595399828</v>
      </c>
      <c r="AB358" s="2">
        <f t="shared" si="30"/>
        <v>0.43940215552491041</v>
      </c>
      <c r="AC358" s="3">
        <f t="shared" si="31"/>
        <v>0.43940215552490675</v>
      </c>
    </row>
    <row r="359" spans="26:29" ht="17.399999999999999" x14ac:dyDescent="0.3">
      <c r="Z359" s="2">
        <v>354</v>
      </c>
      <c r="AA359" s="2">
        <f t="shared" si="32"/>
        <v>6.1784655520599268</v>
      </c>
      <c r="AB359" s="2">
        <f t="shared" si="30"/>
        <v>0.32299895678403029</v>
      </c>
      <c r="AC359" s="3">
        <f t="shared" si="31"/>
        <v>0.322998956784049</v>
      </c>
    </row>
    <row r="360" spans="26:29" ht="17.399999999999999" x14ac:dyDescent="0.3">
      <c r="Z360" s="2">
        <v>355</v>
      </c>
      <c r="AA360" s="2">
        <f t="shared" si="32"/>
        <v>6.1959188445798699</v>
      </c>
      <c r="AB360" s="2">
        <f t="shared" si="30"/>
        <v>0.22440646907519907</v>
      </c>
      <c r="AC360" s="3">
        <f t="shared" si="31"/>
        <v>0.22440646907519779</v>
      </c>
    </row>
    <row r="361" spans="26:29" ht="17.399999999999999" x14ac:dyDescent="0.3">
      <c r="Z361" s="2">
        <v>356</v>
      </c>
      <c r="AA361" s="2">
        <f t="shared" si="32"/>
        <v>6.2133721370998138</v>
      </c>
      <c r="AB361" s="2">
        <f t="shared" si="30"/>
        <v>0.14367338360301574</v>
      </c>
      <c r="AC361" s="3">
        <f t="shared" si="31"/>
        <v>0.14367338360301374</v>
      </c>
    </row>
    <row r="362" spans="26:29" ht="17.399999999999999" x14ac:dyDescent="0.3">
      <c r="Z362" s="2">
        <v>357</v>
      </c>
      <c r="AA362" s="2">
        <f t="shared" si="32"/>
        <v>6.2308254296197561</v>
      </c>
      <c r="AB362" s="2">
        <f t="shared" si="30"/>
        <v>8.083957998115246E-2</v>
      </c>
      <c r="AC362" s="3">
        <f t="shared" si="31"/>
        <v>8.0839579981151863E-2</v>
      </c>
    </row>
    <row r="363" spans="26:29" ht="17.399999999999999" x14ac:dyDescent="0.3">
      <c r="Z363" s="2">
        <v>358</v>
      </c>
      <c r="AA363" s="2">
        <f t="shared" si="32"/>
        <v>6.2482787221397</v>
      </c>
      <c r="AB363" s="2">
        <f t="shared" si="30"/>
        <v>3.5936101418200653E-2</v>
      </c>
      <c r="AC363" s="3">
        <f t="shared" si="31"/>
        <v>3.593610141821061E-2</v>
      </c>
    </row>
    <row r="364" spans="26:29" ht="17.399999999999999" x14ac:dyDescent="0.3">
      <c r="Z364" s="2">
        <v>359</v>
      </c>
      <c r="AA364" s="2">
        <f t="shared" si="32"/>
        <v>6.2657320146596422</v>
      </c>
      <c r="AB364" s="2">
        <f t="shared" si="30"/>
        <v>8.985135418995328E-3</v>
      </c>
      <c r="AC364" s="3">
        <f t="shared" si="31"/>
        <v>8.9851354189925004E-3</v>
      </c>
    </row>
    <row r="365" spans="26:29" ht="17.399999999999999" x14ac:dyDescent="0.3">
      <c r="Z365" s="2">
        <v>360</v>
      </c>
      <c r="AA365" s="2">
        <f t="shared" si="32"/>
        <v>6.2831853071795862</v>
      </c>
      <c r="AB365" s="2">
        <f t="shared" si="30"/>
        <v>0</v>
      </c>
      <c r="AC365" s="3">
        <f t="shared" si="31"/>
        <v>0</v>
      </c>
    </row>
  </sheetData>
  <dataConsolidate/>
  <mergeCells count="6">
    <mergeCell ref="B5:C5"/>
    <mergeCell ref="Z3:AC3"/>
    <mergeCell ref="Q2:R3"/>
    <mergeCell ref="U2:V3"/>
    <mergeCell ref="E2:I2"/>
    <mergeCell ref="K2:O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7"/>
  <sheetViews>
    <sheetView zoomScale="80" zoomScaleNormal="80" workbookViewId="0">
      <pane ySplit="4728" topLeftCell="A133" activePane="bottomLeft"/>
      <selection activeCell="O6" sqref="O6"/>
      <selection pane="bottomLeft" activeCell="L143" sqref="L143"/>
    </sheetView>
  </sheetViews>
  <sheetFormatPr defaultRowHeight="13.2" x14ac:dyDescent="0.25"/>
  <cols>
    <col min="3" max="3" width="11.33203125" customWidth="1"/>
    <col min="7" max="7" width="11.33203125" customWidth="1"/>
    <col min="8" max="8" width="15" customWidth="1"/>
    <col min="14" max="14" width="11.6640625" style="6" customWidth="1"/>
    <col min="16" max="16" width="10.77734375" style="6" customWidth="1"/>
    <col min="17" max="17" width="3" style="17" customWidth="1"/>
    <col min="18" max="21" width="10.77734375" style="17" customWidth="1"/>
    <col min="22" max="22" width="3.77734375" customWidth="1"/>
  </cols>
  <sheetData>
    <row r="1" spans="1:39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6"/>
      <c r="V1" s="6"/>
      <c r="W1" s="6"/>
      <c r="X1" s="6"/>
      <c r="Y1" s="17"/>
      <c r="Z1" s="6"/>
      <c r="AA1" s="6"/>
      <c r="AB1" s="6"/>
      <c r="AC1" s="17"/>
      <c r="AD1" s="6"/>
      <c r="AE1" s="6"/>
      <c r="AF1" s="6"/>
      <c r="AG1" s="6"/>
      <c r="AH1" s="6"/>
      <c r="AI1" s="6"/>
      <c r="AJ1" s="16"/>
      <c r="AK1" s="16"/>
      <c r="AL1" s="16"/>
      <c r="AM1" s="16"/>
    </row>
    <row r="2" spans="1:39" ht="15" customHeight="1" x14ac:dyDescent="0.35">
      <c r="A2" s="32" t="s">
        <v>42</v>
      </c>
      <c r="B2" s="33"/>
      <c r="C2" s="33"/>
      <c r="D2" s="34"/>
      <c r="E2" s="70" t="s">
        <v>23</v>
      </c>
      <c r="F2" s="70"/>
      <c r="G2" s="70"/>
      <c r="H2" s="70"/>
      <c r="I2" s="6"/>
      <c r="J2" s="70" t="s">
        <v>26</v>
      </c>
      <c r="K2" s="70"/>
      <c r="L2" s="70"/>
      <c r="M2" s="70"/>
      <c r="N2" s="70"/>
      <c r="O2" s="70"/>
      <c r="P2" s="70"/>
      <c r="Q2" s="59"/>
      <c r="R2" s="80" t="s">
        <v>26</v>
      </c>
      <c r="S2" s="80"/>
      <c r="T2" s="80"/>
      <c r="U2" s="80"/>
      <c r="V2" s="6"/>
      <c r="W2" s="76" t="s">
        <v>24</v>
      </c>
      <c r="X2" s="76"/>
      <c r="Y2" s="18"/>
      <c r="Z2" s="6"/>
      <c r="AA2" s="78" t="s">
        <v>25</v>
      </c>
      <c r="AB2" s="78"/>
      <c r="AC2" s="18"/>
      <c r="AD2" s="6"/>
      <c r="AE2" s="6"/>
      <c r="AF2" s="6"/>
      <c r="AG2" s="6"/>
      <c r="AH2" s="6"/>
      <c r="AI2" s="6"/>
      <c r="AJ2" s="16"/>
      <c r="AK2" s="16"/>
      <c r="AL2" s="16"/>
      <c r="AM2" s="16"/>
    </row>
    <row r="3" spans="1:39" ht="16.2" x14ac:dyDescent="0.35">
      <c r="A3" s="35"/>
      <c r="B3" s="36"/>
      <c r="C3" s="36"/>
      <c r="D3" s="39"/>
      <c r="E3" s="14" t="s">
        <v>8</v>
      </c>
      <c r="F3" s="14" t="s">
        <v>41</v>
      </c>
      <c r="G3" s="14" t="s">
        <v>9</v>
      </c>
      <c r="H3" s="14" t="s">
        <v>12</v>
      </c>
      <c r="I3" s="24" t="s">
        <v>29</v>
      </c>
      <c r="J3" s="25" t="s">
        <v>38</v>
      </c>
      <c r="K3" s="26" t="s">
        <v>36</v>
      </c>
      <c r="L3" s="25" t="s">
        <v>37</v>
      </c>
      <c r="M3" s="26" t="s">
        <v>28</v>
      </c>
      <c r="N3" s="26" t="s">
        <v>62</v>
      </c>
      <c r="O3" s="25" t="s">
        <v>31</v>
      </c>
      <c r="P3" s="25" t="s">
        <v>63</v>
      </c>
      <c r="Q3" s="60"/>
      <c r="R3" s="69" t="s">
        <v>55</v>
      </c>
      <c r="S3" s="69" t="s">
        <v>56</v>
      </c>
      <c r="T3" s="69" t="s">
        <v>64</v>
      </c>
      <c r="U3" s="61" t="s">
        <v>65</v>
      </c>
      <c r="V3" s="6"/>
      <c r="W3" s="77"/>
      <c r="X3" s="77"/>
      <c r="Y3" s="18"/>
      <c r="Z3" s="6"/>
      <c r="AA3" s="79"/>
      <c r="AB3" s="79"/>
      <c r="AC3" s="18"/>
      <c r="AD3" s="6"/>
      <c r="AE3" s="6"/>
      <c r="AF3" s="70" t="s">
        <v>30</v>
      </c>
      <c r="AG3" s="70"/>
      <c r="AH3" s="70"/>
      <c r="AI3" s="70"/>
      <c r="AJ3" s="50"/>
      <c r="AK3" s="16"/>
      <c r="AL3" s="16"/>
      <c r="AM3" s="16"/>
    </row>
    <row r="4" spans="1:39" ht="28.2" x14ac:dyDescent="0.4">
      <c r="A4" s="37"/>
      <c r="B4" s="38"/>
      <c r="C4" s="38"/>
      <c r="D4" s="40"/>
      <c r="E4" s="14" t="s">
        <v>10</v>
      </c>
      <c r="F4" s="14" t="s">
        <v>40</v>
      </c>
      <c r="G4" s="14" t="s">
        <v>11</v>
      </c>
      <c r="H4" s="14" t="s">
        <v>14</v>
      </c>
      <c r="I4" s="6"/>
      <c r="J4" s="27" t="s">
        <v>14</v>
      </c>
      <c r="K4" s="28" t="s">
        <v>14</v>
      </c>
      <c r="L4" s="29" t="s">
        <v>19</v>
      </c>
      <c r="M4" s="29" t="s">
        <v>19</v>
      </c>
      <c r="N4" s="29" t="s">
        <v>19</v>
      </c>
      <c r="O4" s="29"/>
      <c r="P4" s="29"/>
      <c r="Q4" s="16"/>
      <c r="R4" s="62"/>
      <c r="S4" s="62"/>
      <c r="T4" s="62"/>
      <c r="U4" s="62" t="s">
        <v>61</v>
      </c>
      <c r="V4" s="6"/>
      <c r="W4" s="7"/>
      <c r="X4" s="7" t="s">
        <v>14</v>
      </c>
      <c r="Y4" s="31" t="s">
        <v>32</v>
      </c>
      <c r="Z4" s="6"/>
      <c r="AA4" s="7"/>
      <c r="AB4" s="7" t="s">
        <v>14</v>
      </c>
      <c r="AC4" s="31" t="s">
        <v>32</v>
      </c>
      <c r="AD4" s="6"/>
      <c r="AE4" s="6"/>
      <c r="AF4" s="2" t="s">
        <v>4</v>
      </c>
      <c r="AG4" s="2"/>
      <c r="AH4" s="2" t="s">
        <v>6</v>
      </c>
      <c r="AI4" s="2" t="s">
        <v>7</v>
      </c>
      <c r="AJ4" s="48"/>
      <c r="AK4" s="16"/>
      <c r="AL4" s="16"/>
      <c r="AM4" s="16"/>
    </row>
    <row r="5" spans="1:39" ht="17.399999999999999" x14ac:dyDescent="0.3">
      <c r="A5" s="6"/>
      <c r="B5" s="71" t="s">
        <v>21</v>
      </c>
      <c r="C5" s="72"/>
      <c r="D5" s="22"/>
      <c r="E5" s="14">
        <v>1000</v>
      </c>
      <c r="F5" s="14">
        <v>5</v>
      </c>
      <c r="G5" s="14">
        <f>2*PI()*F5/(0.002*0.5)*10^-5</f>
        <v>0.31415926535897937</v>
      </c>
      <c r="H5" s="14">
        <v>-10</v>
      </c>
      <c r="I5" s="6"/>
      <c r="J5" s="30">
        <f t="shared" ref="J5:J36" si="0">180-($Y$6+H5)</f>
        <v>95.263779527559109</v>
      </c>
      <c r="K5" s="30">
        <f t="shared" ref="K5:K36" si="1">IF(180+$AC$5+H5&gt;180,180,180+$AC$5+H5)</f>
        <v>180</v>
      </c>
      <c r="L5" s="30">
        <f t="shared" ref="L5:L68" si="2">$C$6*(SQRT((1+(1/$C$9))^2-($C$10/$C$9)^2)-COS(J5*PI()/180)-(1/$C$9)*SQRT(1-($C$9*SIN(J5*PI()/180)-$C$10)^2))</f>
        <v>56.573191998153526</v>
      </c>
      <c r="M5" s="30">
        <v>101</v>
      </c>
      <c r="N5" s="30">
        <v>91.2</v>
      </c>
      <c r="O5" s="30">
        <f t="shared" ref="O5:O36" si="3">L5/M5</f>
        <v>0.56013061384310425</v>
      </c>
      <c r="P5" s="30">
        <f>L5/N5</f>
        <v>0.62032008769905178</v>
      </c>
      <c r="Q5" s="49"/>
      <c r="R5" s="63">
        <f>(PI()/4*$C$12^2*L5+$C$15)/$C$15</f>
        <v>8.4438410523886223</v>
      </c>
      <c r="S5" s="63">
        <f>(PI()/4*$C$12^2*N5+$C$15)/$C$15</f>
        <v>13.000000000000002</v>
      </c>
      <c r="T5" s="63">
        <f>S5/R5</f>
        <v>1.5395836941201679</v>
      </c>
      <c r="U5" s="64">
        <f>(1-(1/S5^0.3)*(1+(S5^1.3)/(9.3*(R5-1))*(1-1.3*((S5/R5)^0.3)+0.3*((S5/R5)^1.3))))*100</f>
        <v>52.810248037463836</v>
      </c>
      <c r="V5" s="6"/>
      <c r="W5" s="5" t="s">
        <v>15</v>
      </c>
      <c r="X5" s="19">
        <f>X20+(X21-X20)/(W21-W20)*(1-W20)</f>
        <v>416.76377952755905</v>
      </c>
      <c r="Y5" s="21">
        <f>-(360-X5)</f>
        <v>56.763779527559052</v>
      </c>
      <c r="Z5" s="6"/>
      <c r="AA5" s="8" t="s">
        <v>15</v>
      </c>
      <c r="AB5" s="20">
        <f>AB19+(AB20-AB19)/(AA20-AA19)*(1-AA19)</f>
        <v>478.62736017100104</v>
      </c>
      <c r="AC5" s="20">
        <f>-(180-AB5)</f>
        <v>298.62736017100104</v>
      </c>
      <c r="AD5" s="6"/>
      <c r="AE5" s="6"/>
      <c r="AF5" s="2">
        <v>0</v>
      </c>
      <c r="AG5" s="2">
        <f>AF5*PI()/180</f>
        <v>0</v>
      </c>
      <c r="AH5" s="2">
        <f t="shared" ref="AH5:AH68" si="4">$C$6*(SQRT((1+(1/$C$9))^2-($C$10/$C$9)^2)-COS(AG5)-(1/$C$9)*SQRT(1-($C$9*SIN(AG5)-$C$10)^2))</f>
        <v>0</v>
      </c>
      <c r="AI5" s="3">
        <f t="shared" ref="AI5:AI68" si="5">$C$6*((1-COS(AG5))+(1/$C$9)*(1-SQRT(1-$C$9^2*SIN(AG5)^2)))</f>
        <v>0</v>
      </c>
      <c r="AJ5" s="16"/>
      <c r="AK5" s="16"/>
      <c r="AL5" s="16"/>
      <c r="AM5" s="16"/>
    </row>
    <row r="6" spans="1:39" ht="17.399999999999999" x14ac:dyDescent="0.3">
      <c r="A6" s="6"/>
      <c r="B6" s="11" t="s">
        <v>0</v>
      </c>
      <c r="C6" s="12">
        <v>45.6</v>
      </c>
      <c r="D6" s="22"/>
      <c r="E6" s="14">
        <v>1250</v>
      </c>
      <c r="F6" s="14">
        <v>5</v>
      </c>
      <c r="G6" s="14">
        <f t="shared" ref="G6:G69" si="6">2*PI()*F6/(0.002*0.5)*10^-5</f>
        <v>0.31415926535897937</v>
      </c>
      <c r="H6" s="14">
        <v>-10</v>
      </c>
      <c r="I6" s="6"/>
      <c r="J6" s="30">
        <f t="shared" si="0"/>
        <v>95.263779527559109</v>
      </c>
      <c r="K6" s="30">
        <f t="shared" si="1"/>
        <v>180</v>
      </c>
      <c r="L6" s="30">
        <f t="shared" si="2"/>
        <v>56.573191998153526</v>
      </c>
      <c r="M6" s="30">
        <v>101</v>
      </c>
      <c r="N6" s="30">
        <v>91.2</v>
      </c>
      <c r="O6" s="30">
        <f t="shared" si="3"/>
        <v>0.56013061384310425</v>
      </c>
      <c r="P6" s="30">
        <f t="shared" ref="P6:P69" si="7">L6/N6</f>
        <v>0.62032008769905178</v>
      </c>
      <c r="Q6" s="49"/>
      <c r="R6" s="63">
        <f t="shared" ref="R6:R69" si="8">(PI()/4*$C$12^2*L6+$C$15)/$C$15</f>
        <v>8.4438410523886223</v>
      </c>
      <c r="S6" s="63">
        <f t="shared" ref="S6:S69" si="9">(PI()/4*$C$12^2*N6+$C$15)/$C$15</f>
        <v>13.000000000000002</v>
      </c>
      <c r="T6" s="63">
        <f t="shared" ref="T6:T69" si="10">S6/R6</f>
        <v>1.5395836941201679</v>
      </c>
      <c r="U6" s="64">
        <f t="shared" ref="U6:U69" si="11">(1-(1/S6^0.3)*(1+(S6^1.3)/(9.3*(R6-1))*(1-1.3*((S6/R6)^0.3)+0.3*((S6/R6)^1.3))))*100</f>
        <v>52.810248037463836</v>
      </c>
      <c r="V6" s="6"/>
      <c r="W6" s="5" t="s">
        <v>16</v>
      </c>
      <c r="X6" s="19">
        <f>X79+(X80-X79)/(W80-W79)*(1-W79)</f>
        <v>634.73622047244089</v>
      </c>
      <c r="Y6" s="21">
        <f>-(540-X6)</f>
        <v>94.736220472440891</v>
      </c>
      <c r="Z6" s="6"/>
      <c r="AA6" s="8" t="s">
        <v>16</v>
      </c>
      <c r="AB6" s="20">
        <f>AB70+(AB71-AB70)/(AA71-AA70)*(1-AA70)</f>
        <v>1786.0815822002394</v>
      </c>
      <c r="AC6" s="20">
        <f>-(360-AB6)</f>
        <v>1426.0815822002394</v>
      </c>
      <c r="AD6" s="6"/>
      <c r="AE6" s="6"/>
      <c r="AF6" s="2">
        <v>1</v>
      </c>
      <c r="AG6" s="2">
        <f t="shared" ref="AG6:AG69" si="12">AF6*PI()/180</f>
        <v>1.7453292519943295E-2</v>
      </c>
      <c r="AH6" s="2">
        <f t="shared" si="4"/>
        <v>8.985135418995328E-3</v>
      </c>
      <c r="AI6" s="3">
        <f t="shared" si="5"/>
        <v>8.9851354189925004E-3</v>
      </c>
      <c r="AJ6" s="16"/>
      <c r="AK6" s="16"/>
      <c r="AL6" s="16"/>
      <c r="AM6" s="16"/>
    </row>
    <row r="7" spans="1:39" ht="17.399999999999999" x14ac:dyDescent="0.3">
      <c r="A7" s="6"/>
      <c r="B7" s="11" t="s">
        <v>1</v>
      </c>
      <c r="C7" s="12">
        <v>155.22999999999999</v>
      </c>
      <c r="D7" s="22"/>
      <c r="E7" s="14">
        <v>1500</v>
      </c>
      <c r="F7" s="14">
        <v>5</v>
      </c>
      <c r="G7" s="14">
        <f t="shared" si="6"/>
        <v>0.31415926535897937</v>
      </c>
      <c r="H7" s="14">
        <v>-10</v>
      </c>
      <c r="I7" s="6"/>
      <c r="J7" s="30">
        <f t="shared" si="0"/>
        <v>95.263779527559109</v>
      </c>
      <c r="K7" s="30">
        <f t="shared" si="1"/>
        <v>180</v>
      </c>
      <c r="L7" s="30">
        <f t="shared" si="2"/>
        <v>56.573191998153526</v>
      </c>
      <c r="M7" s="30">
        <v>101</v>
      </c>
      <c r="N7" s="30">
        <v>91.2</v>
      </c>
      <c r="O7" s="30">
        <f t="shared" si="3"/>
        <v>0.56013061384310425</v>
      </c>
      <c r="P7" s="30">
        <f t="shared" si="7"/>
        <v>0.62032008769905178</v>
      </c>
      <c r="Q7" s="49"/>
      <c r="R7" s="63">
        <f t="shared" si="8"/>
        <v>8.4438410523886223</v>
      </c>
      <c r="S7" s="63">
        <f t="shared" si="9"/>
        <v>13.000000000000002</v>
      </c>
      <c r="T7" s="63">
        <f t="shared" si="10"/>
        <v>1.5395836941201679</v>
      </c>
      <c r="U7" s="64">
        <f t="shared" si="11"/>
        <v>52.810248037463836</v>
      </c>
      <c r="V7" s="6"/>
      <c r="W7" s="7"/>
      <c r="X7" s="7"/>
      <c r="Y7" s="17"/>
      <c r="Z7" s="6"/>
      <c r="AA7" s="6"/>
      <c r="AB7" s="6"/>
      <c r="AC7" s="17"/>
      <c r="AD7" s="6"/>
      <c r="AE7" s="6"/>
      <c r="AF7" s="2">
        <v>2</v>
      </c>
      <c r="AG7" s="2">
        <f t="shared" si="12"/>
        <v>3.4906585039886591E-2</v>
      </c>
      <c r="AH7" s="2">
        <f t="shared" si="4"/>
        <v>3.5936101418200653E-2</v>
      </c>
      <c r="AI7" s="3">
        <f t="shared" si="5"/>
        <v>3.593610141821061E-2</v>
      </c>
      <c r="AJ7" s="16"/>
      <c r="AK7" s="16"/>
      <c r="AL7" s="16"/>
      <c r="AM7" s="16"/>
    </row>
    <row r="8" spans="1:39" ht="17.399999999999999" x14ac:dyDescent="0.3">
      <c r="A8" s="6"/>
      <c r="B8" s="11" t="s">
        <v>3</v>
      </c>
      <c r="C8" s="12"/>
      <c r="D8" s="23"/>
      <c r="E8" s="14">
        <v>1750</v>
      </c>
      <c r="F8" s="14">
        <v>1</v>
      </c>
      <c r="G8" s="14">
        <f t="shared" si="6"/>
        <v>6.2831853071795868E-2</v>
      </c>
      <c r="H8" s="14">
        <v>-10</v>
      </c>
      <c r="I8" s="6"/>
      <c r="J8" s="30">
        <f t="shared" si="0"/>
        <v>95.263779527559109</v>
      </c>
      <c r="K8" s="30">
        <f t="shared" si="1"/>
        <v>180</v>
      </c>
      <c r="L8" s="30">
        <f t="shared" si="2"/>
        <v>56.573191998153526</v>
      </c>
      <c r="M8" s="30">
        <v>101</v>
      </c>
      <c r="N8" s="30">
        <v>91.2</v>
      </c>
      <c r="O8" s="30">
        <f t="shared" si="3"/>
        <v>0.56013061384310425</v>
      </c>
      <c r="P8" s="30">
        <f t="shared" si="7"/>
        <v>0.62032008769905178</v>
      </c>
      <c r="Q8" s="49"/>
      <c r="R8" s="63">
        <f t="shared" si="8"/>
        <v>8.4438410523886223</v>
      </c>
      <c r="S8" s="63">
        <f t="shared" si="9"/>
        <v>13.000000000000002</v>
      </c>
      <c r="T8" s="63">
        <f t="shared" si="10"/>
        <v>1.5395836941201679</v>
      </c>
      <c r="U8" s="64">
        <f t="shared" si="11"/>
        <v>52.810248037463836</v>
      </c>
      <c r="V8" s="6"/>
      <c r="W8" s="4" t="s">
        <v>17</v>
      </c>
      <c r="X8" s="4" t="s">
        <v>22</v>
      </c>
      <c r="Y8" s="16"/>
      <c r="Z8" s="6"/>
      <c r="AA8" s="9" t="s">
        <v>17</v>
      </c>
      <c r="AB8" s="9" t="s">
        <v>18</v>
      </c>
      <c r="AC8" s="16"/>
      <c r="AD8" s="6"/>
      <c r="AE8" s="6"/>
      <c r="AF8" s="2">
        <v>3</v>
      </c>
      <c r="AG8" s="2">
        <f t="shared" si="12"/>
        <v>5.2359877559829883E-2</v>
      </c>
      <c r="AH8" s="2">
        <f t="shared" si="4"/>
        <v>8.083957998115246E-2</v>
      </c>
      <c r="AI8" s="3">
        <f t="shared" si="5"/>
        <v>8.0839579981151863E-2</v>
      </c>
      <c r="AJ8" s="16"/>
      <c r="AK8" s="16"/>
      <c r="AL8" s="16"/>
      <c r="AM8" s="16"/>
    </row>
    <row r="9" spans="1:39" ht="19.8" x14ac:dyDescent="0.4">
      <c r="A9" s="6"/>
      <c r="B9" s="11" t="s">
        <v>2</v>
      </c>
      <c r="C9" s="12">
        <f>C6/C7</f>
        <v>0.29375764993880049</v>
      </c>
      <c r="D9" s="1"/>
      <c r="E9" s="14">
        <v>2000</v>
      </c>
      <c r="F9" s="14">
        <v>1</v>
      </c>
      <c r="G9" s="14">
        <f t="shared" si="6"/>
        <v>6.2831853071795868E-2</v>
      </c>
      <c r="H9" s="14">
        <v>-10</v>
      </c>
      <c r="I9" s="6"/>
      <c r="J9" s="30">
        <f t="shared" si="0"/>
        <v>95.263779527559109</v>
      </c>
      <c r="K9" s="30">
        <f t="shared" si="1"/>
        <v>180</v>
      </c>
      <c r="L9" s="30">
        <f t="shared" si="2"/>
        <v>56.573191998153526</v>
      </c>
      <c r="M9" s="30">
        <v>101</v>
      </c>
      <c r="N9" s="30">
        <v>91.2</v>
      </c>
      <c r="O9" s="30">
        <f t="shared" si="3"/>
        <v>0.56013061384310425</v>
      </c>
      <c r="P9" s="30">
        <f t="shared" si="7"/>
        <v>0.62032008769905178</v>
      </c>
      <c r="Q9" s="49"/>
      <c r="R9" s="63">
        <f t="shared" si="8"/>
        <v>8.4438410523886223</v>
      </c>
      <c r="S9" s="63">
        <f t="shared" si="9"/>
        <v>13.000000000000002</v>
      </c>
      <c r="T9" s="63">
        <f t="shared" si="10"/>
        <v>1.5395836941201679</v>
      </c>
      <c r="U9" s="64">
        <f t="shared" si="11"/>
        <v>52.810248037463836</v>
      </c>
      <c r="V9" s="6"/>
      <c r="W9" s="4" t="s">
        <v>19</v>
      </c>
      <c r="X9" s="4" t="s">
        <v>20</v>
      </c>
      <c r="Y9" s="16"/>
      <c r="Z9" s="6"/>
      <c r="AA9" s="9" t="s">
        <v>19</v>
      </c>
      <c r="AB9" s="9" t="s">
        <v>20</v>
      </c>
      <c r="AC9" s="16"/>
      <c r="AD9" s="6"/>
      <c r="AE9" s="6"/>
      <c r="AF9" s="2">
        <v>4</v>
      </c>
      <c r="AG9" s="2">
        <f t="shared" si="12"/>
        <v>6.9813170079773182E-2</v>
      </c>
      <c r="AH9" s="2">
        <f t="shared" si="4"/>
        <v>0.14367338360301574</v>
      </c>
      <c r="AI9" s="3">
        <f t="shared" si="5"/>
        <v>0.14367338360301882</v>
      </c>
      <c r="AJ9" s="16"/>
      <c r="AK9" s="16"/>
      <c r="AL9" s="16"/>
      <c r="AM9" s="16"/>
    </row>
    <row r="10" spans="1:39" ht="17.399999999999999" x14ac:dyDescent="0.3">
      <c r="A10" s="6"/>
      <c r="B10" s="11" t="s">
        <v>5</v>
      </c>
      <c r="C10" s="13"/>
      <c r="D10" s="1"/>
      <c r="E10" s="14">
        <v>2250</v>
      </c>
      <c r="F10" s="14">
        <v>1</v>
      </c>
      <c r="G10" s="14">
        <f t="shared" si="6"/>
        <v>6.2831853071795868E-2</v>
      </c>
      <c r="H10" s="14">
        <v>-10</v>
      </c>
      <c r="I10" s="6"/>
      <c r="J10" s="30">
        <f t="shared" si="0"/>
        <v>95.263779527559109</v>
      </c>
      <c r="K10" s="30">
        <f t="shared" si="1"/>
        <v>180</v>
      </c>
      <c r="L10" s="30">
        <f t="shared" si="2"/>
        <v>56.573191998153526</v>
      </c>
      <c r="M10" s="30">
        <v>101</v>
      </c>
      <c r="N10" s="30">
        <v>91.2</v>
      </c>
      <c r="O10" s="30">
        <f t="shared" si="3"/>
        <v>0.56013061384310425</v>
      </c>
      <c r="P10" s="30">
        <f t="shared" si="7"/>
        <v>0.62032008769905178</v>
      </c>
      <c r="Q10" s="49"/>
      <c r="R10" s="63">
        <f t="shared" si="8"/>
        <v>8.4438410523886223</v>
      </c>
      <c r="S10" s="63">
        <f t="shared" si="9"/>
        <v>13.000000000000002</v>
      </c>
      <c r="T10" s="63">
        <f t="shared" si="10"/>
        <v>1.5395836941201679</v>
      </c>
      <c r="U10" s="64">
        <f t="shared" si="11"/>
        <v>52.810248037463836</v>
      </c>
      <c r="V10" s="6"/>
      <c r="W10" s="42">
        <v>0</v>
      </c>
      <c r="X10" s="42">
        <v>397</v>
      </c>
      <c r="Y10" s="16"/>
      <c r="Z10" s="6"/>
      <c r="AA10" s="45">
        <v>0</v>
      </c>
      <c r="AB10" s="43">
        <v>112</v>
      </c>
      <c r="AC10" s="16"/>
      <c r="AD10" s="6"/>
      <c r="AE10" s="6"/>
      <c r="AF10" s="2">
        <v>5</v>
      </c>
      <c r="AG10" s="2">
        <f t="shared" si="12"/>
        <v>8.7266462599716474E-2</v>
      </c>
      <c r="AH10" s="2">
        <f t="shared" si="4"/>
        <v>0.22440646907519907</v>
      </c>
      <c r="AI10" s="3">
        <f t="shared" si="5"/>
        <v>0.22440646907519779</v>
      </c>
      <c r="AJ10" s="16"/>
      <c r="AK10" s="16"/>
      <c r="AL10" s="16"/>
      <c r="AM10" s="16"/>
    </row>
    <row r="11" spans="1:39" ht="17.399999999999999" x14ac:dyDescent="0.3">
      <c r="A11" s="6"/>
      <c r="B11" s="1"/>
      <c r="C11" s="1"/>
      <c r="D11" s="1"/>
      <c r="E11" s="14">
        <v>2500</v>
      </c>
      <c r="F11" s="14">
        <v>1</v>
      </c>
      <c r="G11" s="14">
        <f t="shared" si="6"/>
        <v>6.2831853071795868E-2</v>
      </c>
      <c r="H11" s="14">
        <v>-10</v>
      </c>
      <c r="I11" s="6"/>
      <c r="J11" s="30">
        <f t="shared" si="0"/>
        <v>95.263779527559109</v>
      </c>
      <c r="K11" s="30">
        <f t="shared" si="1"/>
        <v>180</v>
      </c>
      <c r="L11" s="30">
        <f t="shared" si="2"/>
        <v>56.573191998153526</v>
      </c>
      <c r="M11" s="30">
        <v>101</v>
      </c>
      <c r="N11" s="30">
        <v>91.2</v>
      </c>
      <c r="O11" s="30">
        <f t="shared" si="3"/>
        <v>0.56013061384310425</v>
      </c>
      <c r="P11" s="30">
        <f t="shared" si="7"/>
        <v>0.62032008769905178</v>
      </c>
      <c r="Q11" s="49"/>
      <c r="R11" s="63">
        <f t="shared" si="8"/>
        <v>8.4438410523886223</v>
      </c>
      <c r="S11" s="63">
        <f t="shared" si="9"/>
        <v>13.000000000000002</v>
      </c>
      <c r="T11" s="63">
        <f t="shared" si="10"/>
        <v>1.5395836941201679</v>
      </c>
      <c r="U11" s="64">
        <f t="shared" si="11"/>
        <v>52.810248037463836</v>
      </c>
      <c r="V11" s="6"/>
      <c r="W11" s="42">
        <v>0.1016</v>
      </c>
      <c r="X11" s="42">
        <v>398</v>
      </c>
      <c r="Y11" s="16"/>
      <c r="Z11" s="6"/>
      <c r="AA11" s="46">
        <v>5.8E-4</v>
      </c>
      <c r="AB11" s="44">
        <v>114</v>
      </c>
      <c r="AC11" s="16"/>
      <c r="AD11" s="6"/>
      <c r="AE11" s="6"/>
      <c r="AF11" s="2">
        <v>6</v>
      </c>
      <c r="AG11" s="2">
        <f t="shared" si="12"/>
        <v>0.10471975511965977</v>
      </c>
      <c r="AH11" s="2">
        <f t="shared" si="4"/>
        <v>0.32299895678403029</v>
      </c>
      <c r="AI11" s="3">
        <f t="shared" si="5"/>
        <v>0.322998956784049</v>
      </c>
      <c r="AJ11" s="16"/>
      <c r="AK11" s="16"/>
      <c r="AL11" s="16"/>
      <c r="AM11" s="16"/>
    </row>
    <row r="12" spans="1:39" ht="17.399999999999999" x14ac:dyDescent="0.3">
      <c r="A12" s="65" t="s">
        <v>57</v>
      </c>
      <c r="B12" s="62"/>
      <c r="C12" s="65">
        <v>83.5</v>
      </c>
      <c r="D12" s="1"/>
      <c r="E12" s="14">
        <v>2750</v>
      </c>
      <c r="F12" s="14">
        <v>1</v>
      </c>
      <c r="G12" s="14">
        <f t="shared" si="6"/>
        <v>6.2831853071795868E-2</v>
      </c>
      <c r="H12" s="14">
        <v>-10</v>
      </c>
      <c r="I12" s="6"/>
      <c r="J12" s="30">
        <f t="shared" si="0"/>
        <v>95.263779527559109</v>
      </c>
      <c r="K12" s="30">
        <f t="shared" si="1"/>
        <v>180</v>
      </c>
      <c r="L12" s="30">
        <f t="shared" si="2"/>
        <v>56.573191998153526</v>
      </c>
      <c r="M12" s="30">
        <v>101</v>
      </c>
      <c r="N12" s="30">
        <v>91.2</v>
      </c>
      <c r="O12" s="30">
        <f t="shared" si="3"/>
        <v>0.56013061384310425</v>
      </c>
      <c r="P12" s="30">
        <f t="shared" si="7"/>
        <v>0.62032008769905178</v>
      </c>
      <c r="Q12" s="49"/>
      <c r="R12" s="63">
        <f t="shared" si="8"/>
        <v>8.4438410523886223</v>
      </c>
      <c r="S12" s="63">
        <f t="shared" si="9"/>
        <v>13.000000000000002</v>
      </c>
      <c r="T12" s="63">
        <f t="shared" si="10"/>
        <v>1.5395836941201679</v>
      </c>
      <c r="U12" s="64">
        <f t="shared" si="11"/>
        <v>52.810248037463836</v>
      </c>
      <c r="V12" s="6"/>
      <c r="W12" s="42">
        <v>0.20319999999999999</v>
      </c>
      <c r="X12" s="42">
        <v>403</v>
      </c>
      <c r="Y12" s="16"/>
      <c r="Z12" s="6"/>
      <c r="AA12" s="46">
        <v>3.7599999999999998E-4</v>
      </c>
      <c r="AB12" s="44">
        <v>116</v>
      </c>
      <c r="AC12" s="16"/>
      <c r="AD12" s="6"/>
      <c r="AE12" s="6"/>
      <c r="AF12" s="2">
        <v>7</v>
      </c>
      <c r="AG12" s="2">
        <f t="shared" si="12"/>
        <v>0.12217304763960307</v>
      </c>
      <c r="AH12" s="2">
        <f t="shared" si="4"/>
        <v>0.43940215552491041</v>
      </c>
      <c r="AI12" s="3">
        <f t="shared" si="5"/>
        <v>0.43940215552490675</v>
      </c>
      <c r="AJ12" s="16"/>
      <c r="AK12" s="16"/>
      <c r="AL12" s="16"/>
      <c r="AM12" s="16"/>
    </row>
    <row r="13" spans="1:39" ht="17.399999999999999" x14ac:dyDescent="0.3">
      <c r="A13" s="65" t="s">
        <v>58</v>
      </c>
      <c r="B13" s="62"/>
      <c r="C13" s="65">
        <v>91.2</v>
      </c>
      <c r="D13" s="1"/>
      <c r="E13" s="14">
        <v>3000</v>
      </c>
      <c r="F13" s="14">
        <v>1</v>
      </c>
      <c r="G13" s="14">
        <f t="shared" si="6"/>
        <v>6.2831853071795868E-2</v>
      </c>
      <c r="H13" s="14">
        <v>-10</v>
      </c>
      <c r="I13" s="6"/>
      <c r="J13" s="30">
        <f t="shared" si="0"/>
        <v>95.263779527559109</v>
      </c>
      <c r="K13" s="30">
        <f t="shared" si="1"/>
        <v>180</v>
      </c>
      <c r="L13" s="30">
        <f t="shared" si="2"/>
        <v>56.573191998153526</v>
      </c>
      <c r="M13" s="30">
        <v>101</v>
      </c>
      <c r="N13" s="30">
        <v>91.2</v>
      </c>
      <c r="O13" s="30">
        <f t="shared" si="3"/>
        <v>0.56013061384310425</v>
      </c>
      <c r="P13" s="30">
        <f t="shared" si="7"/>
        <v>0.62032008769905178</v>
      </c>
      <c r="Q13" s="49"/>
      <c r="R13" s="63">
        <f t="shared" si="8"/>
        <v>8.4438410523886223</v>
      </c>
      <c r="S13" s="63">
        <f t="shared" si="9"/>
        <v>13.000000000000002</v>
      </c>
      <c r="T13" s="63">
        <f t="shared" si="10"/>
        <v>1.5395836941201679</v>
      </c>
      <c r="U13" s="64">
        <f t="shared" si="11"/>
        <v>52.810248037463836</v>
      </c>
      <c r="V13" s="6"/>
      <c r="W13" s="42">
        <v>0.30480000000000002</v>
      </c>
      <c r="X13" s="42">
        <v>406</v>
      </c>
      <c r="Y13" s="16"/>
      <c r="Z13" s="6"/>
      <c r="AA13" s="46">
        <v>1.142E-3</v>
      </c>
      <c r="AB13" s="44">
        <v>118</v>
      </c>
      <c r="AC13" s="16"/>
      <c r="AD13" s="6"/>
      <c r="AE13" s="6"/>
      <c r="AF13" s="2">
        <v>8</v>
      </c>
      <c r="AG13" s="2">
        <f t="shared" si="12"/>
        <v>0.13962634015954636</v>
      </c>
      <c r="AH13" s="2">
        <f t="shared" si="4"/>
        <v>0.57355859283168265</v>
      </c>
      <c r="AI13" s="3">
        <f t="shared" si="5"/>
        <v>0.57355859283167343</v>
      </c>
      <c r="AJ13" s="16"/>
      <c r="AK13" s="16"/>
      <c r="AL13" s="16"/>
      <c r="AM13" s="16"/>
    </row>
    <row r="14" spans="1:39" ht="17.399999999999999" x14ac:dyDescent="0.3">
      <c r="A14" s="65" t="s">
        <v>59</v>
      </c>
      <c r="B14" s="62"/>
      <c r="C14" s="65">
        <v>13</v>
      </c>
      <c r="D14" s="1"/>
      <c r="E14" s="14">
        <v>3250</v>
      </c>
      <c r="F14" s="14">
        <v>1</v>
      </c>
      <c r="G14" s="14">
        <f t="shared" si="6"/>
        <v>6.2831853071795868E-2</v>
      </c>
      <c r="H14" s="14">
        <v>-10</v>
      </c>
      <c r="I14" s="6"/>
      <c r="J14" s="30">
        <f t="shared" si="0"/>
        <v>95.263779527559109</v>
      </c>
      <c r="K14" s="30">
        <f t="shared" si="1"/>
        <v>180</v>
      </c>
      <c r="L14" s="30">
        <f t="shared" si="2"/>
        <v>56.573191998153526</v>
      </c>
      <c r="M14" s="30">
        <v>101</v>
      </c>
      <c r="N14" s="30">
        <v>91.2</v>
      </c>
      <c r="O14" s="30">
        <f t="shared" si="3"/>
        <v>0.56013061384310425</v>
      </c>
      <c r="P14" s="30">
        <f t="shared" si="7"/>
        <v>0.62032008769905178</v>
      </c>
      <c r="Q14" s="49"/>
      <c r="R14" s="63">
        <f t="shared" si="8"/>
        <v>8.4438410523886223</v>
      </c>
      <c r="S14" s="63">
        <f t="shared" si="9"/>
        <v>13.000000000000002</v>
      </c>
      <c r="T14" s="63">
        <f t="shared" si="10"/>
        <v>1.5395836941201679</v>
      </c>
      <c r="U14" s="64">
        <f t="shared" si="11"/>
        <v>52.810248037463836</v>
      </c>
      <c r="V14" s="6"/>
      <c r="W14" s="42">
        <v>0.40639999999999998</v>
      </c>
      <c r="X14" s="42">
        <v>408.5</v>
      </c>
      <c r="Y14" s="16"/>
      <c r="Z14" s="6"/>
      <c r="AA14" s="46">
        <v>2.6649999999999998E-3</v>
      </c>
      <c r="AB14" s="44">
        <v>120</v>
      </c>
      <c r="AC14" s="16"/>
      <c r="AD14" s="6"/>
      <c r="AE14" s="6"/>
      <c r="AF14" s="2">
        <v>9</v>
      </c>
      <c r="AG14" s="2">
        <f t="shared" si="12"/>
        <v>0.15707963267948966</v>
      </c>
      <c r="AH14" s="2">
        <f t="shared" si="4"/>
        <v>0.72540205082275511</v>
      </c>
      <c r="AI14" s="3">
        <f t="shared" si="5"/>
        <v>0.72540205082276465</v>
      </c>
      <c r="AJ14" s="16"/>
      <c r="AK14" s="16"/>
      <c r="AL14" s="16"/>
      <c r="AM14" s="16"/>
    </row>
    <row r="15" spans="1:39" ht="17.399999999999999" x14ac:dyDescent="0.3">
      <c r="A15" s="66" t="s">
        <v>60</v>
      </c>
      <c r="B15" s="62"/>
      <c r="C15" s="65">
        <f>PI()/4*C12^2*C13/(C14-1)</f>
        <v>41617.541820083723</v>
      </c>
      <c r="D15" s="1"/>
      <c r="E15" s="14">
        <v>3500</v>
      </c>
      <c r="F15" s="14">
        <v>1</v>
      </c>
      <c r="G15" s="14">
        <f t="shared" si="6"/>
        <v>6.2831853071795868E-2</v>
      </c>
      <c r="H15" s="14">
        <v>-10</v>
      </c>
      <c r="I15" s="6"/>
      <c r="J15" s="30">
        <f t="shared" si="0"/>
        <v>95.263779527559109</v>
      </c>
      <c r="K15" s="30">
        <f t="shared" si="1"/>
        <v>180</v>
      </c>
      <c r="L15" s="30">
        <f t="shared" si="2"/>
        <v>56.573191998153526</v>
      </c>
      <c r="M15" s="30">
        <v>101</v>
      </c>
      <c r="N15" s="30">
        <v>91.2</v>
      </c>
      <c r="O15" s="30">
        <f t="shared" si="3"/>
        <v>0.56013061384310425</v>
      </c>
      <c r="P15" s="30">
        <f t="shared" si="7"/>
        <v>0.62032008769905178</v>
      </c>
      <c r="Q15" s="49"/>
      <c r="R15" s="63">
        <f t="shared" si="8"/>
        <v>8.4438410523886223</v>
      </c>
      <c r="S15" s="63">
        <f t="shared" si="9"/>
        <v>13.000000000000002</v>
      </c>
      <c r="T15" s="63">
        <f t="shared" si="10"/>
        <v>1.5395836941201679</v>
      </c>
      <c r="U15" s="64">
        <f t="shared" si="11"/>
        <v>52.810248037463836</v>
      </c>
      <c r="V15" s="6"/>
      <c r="W15" s="42">
        <v>0.50800000000000001</v>
      </c>
      <c r="X15" s="42">
        <v>410</v>
      </c>
      <c r="Y15" s="16"/>
      <c r="Z15" s="6"/>
      <c r="AA15" s="46">
        <v>4.9449999999999997E-3</v>
      </c>
      <c r="AB15" s="44">
        <v>122</v>
      </c>
      <c r="AC15" s="16"/>
      <c r="AD15" s="6"/>
      <c r="AE15" s="6"/>
      <c r="AF15" s="2">
        <v>10</v>
      </c>
      <c r="AG15" s="2">
        <f t="shared" si="12"/>
        <v>0.17453292519943295</v>
      </c>
      <c r="AH15" s="2">
        <f t="shared" si="4"/>
        <v>0.89485760756428157</v>
      </c>
      <c r="AI15" s="3">
        <f t="shared" si="5"/>
        <v>0.89485760756428068</v>
      </c>
      <c r="AJ15" s="16"/>
      <c r="AK15" s="16"/>
      <c r="AL15" s="16"/>
      <c r="AM15" s="16"/>
    </row>
    <row r="16" spans="1:39" ht="17.399999999999999" x14ac:dyDescent="0.3">
      <c r="A16" s="6"/>
      <c r="B16" s="1"/>
      <c r="C16" s="1"/>
      <c r="D16" s="1"/>
      <c r="E16" s="14">
        <v>1850</v>
      </c>
      <c r="F16" s="14">
        <v>1.5</v>
      </c>
      <c r="G16" s="14">
        <f t="shared" si="6"/>
        <v>9.4247779607693802E-2</v>
      </c>
      <c r="H16" s="14">
        <v>-40</v>
      </c>
      <c r="I16" s="6"/>
      <c r="J16" s="30">
        <f t="shared" si="0"/>
        <v>125.26377952755911</v>
      </c>
      <c r="K16" s="30">
        <f t="shared" si="1"/>
        <v>180</v>
      </c>
      <c r="L16" s="30">
        <f t="shared" si="2"/>
        <v>76.458096213310711</v>
      </c>
      <c r="M16" s="30">
        <v>101</v>
      </c>
      <c r="N16" s="30">
        <v>91.2</v>
      </c>
      <c r="O16" s="30">
        <f t="shared" si="3"/>
        <v>0.75701085359713571</v>
      </c>
      <c r="P16" s="30">
        <f t="shared" si="7"/>
        <v>0.83835631812840694</v>
      </c>
      <c r="Q16" s="49"/>
      <c r="R16" s="63">
        <f t="shared" si="8"/>
        <v>11.060275817540886</v>
      </c>
      <c r="S16" s="63">
        <f t="shared" si="9"/>
        <v>13.000000000000002</v>
      </c>
      <c r="T16" s="63">
        <f t="shared" si="10"/>
        <v>1.1753775596972762</v>
      </c>
      <c r="U16" s="64">
        <f t="shared" si="11"/>
        <v>53.597639617517068</v>
      </c>
      <c r="V16" s="6"/>
      <c r="W16" s="42">
        <v>0.55879999999999996</v>
      </c>
      <c r="X16" s="42">
        <v>411</v>
      </c>
      <c r="Y16" s="16"/>
      <c r="Z16" s="6"/>
      <c r="AA16" s="46">
        <v>8.0079999999999995E-3</v>
      </c>
      <c r="AB16" s="44">
        <v>124</v>
      </c>
      <c r="AC16" s="16"/>
      <c r="AD16" s="6"/>
      <c r="AE16" s="6"/>
      <c r="AF16" s="2">
        <v>11</v>
      </c>
      <c r="AG16" s="2">
        <f t="shared" si="12"/>
        <v>0.19198621771937624</v>
      </c>
      <c r="AH16" s="2">
        <f t="shared" si="4"/>
        <v>1.0818416839500149</v>
      </c>
      <c r="AI16" s="3">
        <f t="shared" si="5"/>
        <v>1.0818416839500142</v>
      </c>
      <c r="AJ16" s="16"/>
      <c r="AK16" s="16"/>
      <c r="AL16" s="16"/>
      <c r="AM16" s="16"/>
    </row>
    <row r="17" spans="1:39" ht="17.399999999999999" x14ac:dyDescent="0.3">
      <c r="A17" s="6"/>
      <c r="B17" s="1"/>
      <c r="C17" s="1"/>
      <c r="D17" s="1"/>
      <c r="E17" s="14">
        <v>2000</v>
      </c>
      <c r="F17" s="14">
        <v>12</v>
      </c>
      <c r="G17" s="14">
        <f t="shared" si="6"/>
        <v>0.75398223686155041</v>
      </c>
      <c r="H17" s="14">
        <v>-40</v>
      </c>
      <c r="I17" s="6"/>
      <c r="J17" s="30">
        <f t="shared" si="0"/>
        <v>125.26377952755911</v>
      </c>
      <c r="K17" s="30">
        <f t="shared" si="1"/>
        <v>180</v>
      </c>
      <c r="L17" s="30">
        <f t="shared" si="2"/>
        <v>76.458096213310711</v>
      </c>
      <c r="M17" s="30">
        <v>101</v>
      </c>
      <c r="N17" s="30">
        <v>91.2</v>
      </c>
      <c r="O17" s="30">
        <f t="shared" si="3"/>
        <v>0.75701085359713571</v>
      </c>
      <c r="P17" s="30">
        <f t="shared" si="7"/>
        <v>0.83835631812840694</v>
      </c>
      <c r="Q17" s="49"/>
      <c r="R17" s="63">
        <f t="shared" si="8"/>
        <v>11.060275817540886</v>
      </c>
      <c r="S17" s="63">
        <f t="shared" si="9"/>
        <v>13.000000000000002</v>
      </c>
      <c r="T17" s="63">
        <f t="shared" si="10"/>
        <v>1.1753775596972762</v>
      </c>
      <c r="U17" s="64">
        <f t="shared" si="11"/>
        <v>53.597639617517068</v>
      </c>
      <c r="V17" s="6"/>
      <c r="W17" s="42">
        <v>0.60960000000000003</v>
      </c>
      <c r="X17" s="42">
        <v>412</v>
      </c>
      <c r="Y17" s="16"/>
      <c r="Z17" s="6"/>
      <c r="AA17" s="46">
        <v>1.1701E-2</v>
      </c>
      <c r="AB17" s="44">
        <v>126</v>
      </c>
      <c r="AC17" s="16"/>
      <c r="AD17" s="6"/>
      <c r="AE17" s="6"/>
      <c r="AF17" s="2">
        <v>12</v>
      </c>
      <c r="AG17" s="2">
        <f t="shared" si="12"/>
        <v>0.20943951023931953</v>
      </c>
      <c r="AH17" s="2">
        <f t="shared" si="4"/>
        <v>1.2862620960993121</v>
      </c>
      <c r="AI17" s="3">
        <f t="shared" si="5"/>
        <v>1.2862620960993199</v>
      </c>
      <c r="AJ17" s="16"/>
      <c r="AK17" s="16"/>
      <c r="AL17" s="16"/>
      <c r="AM17" s="16"/>
    </row>
    <row r="18" spans="1:39" ht="17.399999999999999" x14ac:dyDescent="0.3">
      <c r="A18" s="6"/>
      <c r="B18" s="1"/>
      <c r="C18" s="1"/>
      <c r="D18" s="1"/>
      <c r="E18" s="14">
        <v>2250</v>
      </c>
      <c r="F18" s="14">
        <v>1.5</v>
      </c>
      <c r="G18" s="14">
        <f t="shared" si="6"/>
        <v>9.4247779607693802E-2</v>
      </c>
      <c r="H18" s="14">
        <v>-40</v>
      </c>
      <c r="I18" s="6"/>
      <c r="J18" s="30">
        <f t="shared" si="0"/>
        <v>125.26377952755911</v>
      </c>
      <c r="K18" s="30">
        <f t="shared" si="1"/>
        <v>180</v>
      </c>
      <c r="L18" s="30">
        <f t="shared" si="2"/>
        <v>76.458096213310711</v>
      </c>
      <c r="M18" s="30">
        <v>101</v>
      </c>
      <c r="N18" s="30">
        <v>91.2</v>
      </c>
      <c r="O18" s="30">
        <f t="shared" si="3"/>
        <v>0.75701085359713571</v>
      </c>
      <c r="P18" s="30">
        <f t="shared" si="7"/>
        <v>0.83835631812840694</v>
      </c>
      <c r="Q18" s="49"/>
      <c r="R18" s="63">
        <f t="shared" si="8"/>
        <v>11.060275817540886</v>
      </c>
      <c r="S18" s="63">
        <f t="shared" si="9"/>
        <v>13.000000000000002</v>
      </c>
      <c r="T18" s="63">
        <f t="shared" si="10"/>
        <v>1.1753775596972762</v>
      </c>
      <c r="U18" s="64">
        <f t="shared" si="11"/>
        <v>53.597639617517068</v>
      </c>
      <c r="V18" s="6"/>
      <c r="W18" s="42">
        <v>0.71120000000000005</v>
      </c>
      <c r="X18" s="42">
        <v>413.5</v>
      </c>
      <c r="Y18" s="16"/>
      <c r="Z18" s="6"/>
      <c r="AA18" s="46">
        <v>1.6088000000000002E-2</v>
      </c>
      <c r="AB18" s="44">
        <v>128</v>
      </c>
      <c r="AC18" s="16"/>
      <c r="AD18" s="6"/>
      <c r="AE18" s="6"/>
      <c r="AF18" s="2">
        <v>13</v>
      </c>
      <c r="AG18" s="2">
        <f t="shared" si="12"/>
        <v>0.22689280275926285</v>
      </c>
      <c r="AH18" s="2">
        <f t="shared" si="4"/>
        <v>1.5080181132715891</v>
      </c>
      <c r="AI18" s="3">
        <f t="shared" si="5"/>
        <v>1.508018113271602</v>
      </c>
      <c r="AJ18" s="16"/>
      <c r="AK18" s="16"/>
      <c r="AL18" s="16"/>
      <c r="AM18" s="16"/>
    </row>
    <row r="19" spans="1:39" ht="17.399999999999999" x14ac:dyDescent="0.3">
      <c r="A19" s="6"/>
      <c r="B19" s="6"/>
      <c r="C19" s="6"/>
      <c r="D19" s="6"/>
      <c r="E19" s="14">
        <v>0</v>
      </c>
      <c r="F19" s="14">
        <v>12.5</v>
      </c>
      <c r="G19" s="14">
        <f t="shared" si="6"/>
        <v>0.78539816339744839</v>
      </c>
      <c r="H19" s="14">
        <v>-30</v>
      </c>
      <c r="I19" s="6"/>
      <c r="J19" s="30">
        <f t="shared" si="0"/>
        <v>115.26377952755911</v>
      </c>
      <c r="K19" s="30">
        <f t="shared" si="1"/>
        <v>180</v>
      </c>
      <c r="L19" s="30">
        <f t="shared" si="2"/>
        <v>70.639386243229083</v>
      </c>
      <c r="M19" s="30">
        <v>101</v>
      </c>
      <c r="N19" s="30">
        <v>91.2</v>
      </c>
      <c r="O19" s="30">
        <f t="shared" si="3"/>
        <v>0.69939986379434738</v>
      </c>
      <c r="P19" s="30">
        <f t="shared" si="7"/>
        <v>0.77455467371961717</v>
      </c>
      <c r="Q19" s="49"/>
      <c r="R19" s="63">
        <f t="shared" si="8"/>
        <v>10.294656084635408</v>
      </c>
      <c r="S19" s="63">
        <f t="shared" si="9"/>
        <v>13.000000000000002</v>
      </c>
      <c r="T19" s="63">
        <f t="shared" si="10"/>
        <v>1.2627910921086787</v>
      </c>
      <c r="U19" s="64">
        <f t="shared" si="11"/>
        <v>53.493637584883494</v>
      </c>
      <c r="V19" s="6"/>
      <c r="W19" s="42">
        <v>0.81279999999999997</v>
      </c>
      <c r="X19" s="42">
        <v>414.5</v>
      </c>
      <c r="Y19" s="16"/>
      <c r="Z19" s="6"/>
      <c r="AA19" s="46">
        <v>2.1402999999999998E-2</v>
      </c>
      <c r="AB19" s="44">
        <v>130</v>
      </c>
      <c r="AC19" s="16"/>
      <c r="AD19" s="6"/>
      <c r="AE19" s="6"/>
      <c r="AF19" s="2">
        <v>14</v>
      </c>
      <c r="AG19" s="2">
        <f t="shared" si="12"/>
        <v>0.24434609527920614</v>
      </c>
      <c r="AH19" s="2">
        <f t="shared" si="4"/>
        <v>1.7470005212967405</v>
      </c>
      <c r="AI19" s="3">
        <f t="shared" si="5"/>
        <v>1.7470005212967272</v>
      </c>
      <c r="AJ19" s="16"/>
      <c r="AK19" s="16"/>
      <c r="AL19" s="16"/>
      <c r="AM19" s="16"/>
    </row>
    <row r="20" spans="1:39" ht="17.399999999999999" x14ac:dyDescent="0.3">
      <c r="A20" s="6"/>
      <c r="B20" s="6"/>
      <c r="C20" s="6"/>
      <c r="D20" s="6"/>
      <c r="E20" s="14">
        <v>800</v>
      </c>
      <c r="F20" s="14">
        <v>5.5</v>
      </c>
      <c r="G20" s="14">
        <f t="shared" si="6"/>
        <v>0.34557519189487723</v>
      </c>
      <c r="H20" s="14">
        <v>-30</v>
      </c>
      <c r="I20" s="6"/>
      <c r="J20" s="30">
        <f t="shared" si="0"/>
        <v>115.26377952755911</v>
      </c>
      <c r="K20" s="30">
        <f t="shared" si="1"/>
        <v>180</v>
      </c>
      <c r="L20" s="30">
        <f t="shared" si="2"/>
        <v>70.639386243229083</v>
      </c>
      <c r="M20" s="30">
        <v>101</v>
      </c>
      <c r="N20" s="30">
        <v>91.2</v>
      </c>
      <c r="O20" s="30">
        <f t="shared" si="3"/>
        <v>0.69939986379434738</v>
      </c>
      <c r="P20" s="30">
        <f t="shared" si="7"/>
        <v>0.77455467371961717</v>
      </c>
      <c r="Q20" s="49"/>
      <c r="R20" s="63">
        <f t="shared" si="8"/>
        <v>10.294656084635408</v>
      </c>
      <c r="S20" s="63">
        <f t="shared" si="9"/>
        <v>13.000000000000002</v>
      </c>
      <c r="T20" s="63">
        <f t="shared" si="10"/>
        <v>1.2627910921086787</v>
      </c>
      <c r="U20" s="64">
        <f t="shared" si="11"/>
        <v>53.493637584883494</v>
      </c>
      <c r="V20" s="6"/>
      <c r="W20" s="42">
        <v>0.91439999999999999</v>
      </c>
      <c r="X20" s="42">
        <v>415.5</v>
      </c>
      <c r="Y20" s="16"/>
      <c r="Z20" s="6"/>
      <c r="AA20" s="46">
        <v>2.7016999999999999E-2</v>
      </c>
      <c r="AB20" s="44">
        <v>132</v>
      </c>
      <c r="AC20" s="16"/>
      <c r="AD20" s="6"/>
      <c r="AE20" s="6"/>
      <c r="AF20" s="2">
        <v>15</v>
      </c>
      <c r="AG20" s="2">
        <f t="shared" si="12"/>
        <v>0.26179938779914941</v>
      </c>
      <c r="AH20" s="2">
        <f t="shared" si="4"/>
        <v>2.0030916915194372</v>
      </c>
      <c r="AI20" s="3">
        <f t="shared" si="5"/>
        <v>2.0030916915194421</v>
      </c>
      <c r="AJ20" s="16"/>
      <c r="AK20" s="16"/>
      <c r="AL20" s="16"/>
      <c r="AM20" s="16"/>
    </row>
    <row r="21" spans="1:39" ht="17.399999999999999" x14ac:dyDescent="0.3">
      <c r="A21" s="6"/>
      <c r="B21" s="6"/>
      <c r="C21" s="6"/>
      <c r="D21" s="6"/>
      <c r="E21" s="14">
        <v>1250</v>
      </c>
      <c r="F21" s="14">
        <v>12.5</v>
      </c>
      <c r="G21" s="14">
        <f t="shared" si="6"/>
        <v>0.78539816339744839</v>
      </c>
      <c r="H21" s="14">
        <v>-30</v>
      </c>
      <c r="I21" s="6"/>
      <c r="J21" s="30">
        <f t="shared" si="0"/>
        <v>115.26377952755911</v>
      </c>
      <c r="K21" s="30">
        <f t="shared" si="1"/>
        <v>180</v>
      </c>
      <c r="L21" s="30">
        <f t="shared" si="2"/>
        <v>70.639386243229083</v>
      </c>
      <c r="M21" s="30">
        <v>101</v>
      </c>
      <c r="N21" s="30">
        <v>91.2</v>
      </c>
      <c r="O21" s="30">
        <f t="shared" si="3"/>
        <v>0.69939986379434738</v>
      </c>
      <c r="P21" s="30">
        <f t="shared" si="7"/>
        <v>0.77455467371961717</v>
      </c>
      <c r="Q21" s="49"/>
      <c r="R21" s="63">
        <f t="shared" si="8"/>
        <v>10.294656084635408</v>
      </c>
      <c r="S21" s="63">
        <f t="shared" si="9"/>
        <v>13.000000000000002</v>
      </c>
      <c r="T21" s="63">
        <f t="shared" si="10"/>
        <v>1.2627910921086787</v>
      </c>
      <c r="U21" s="64">
        <f t="shared" si="11"/>
        <v>53.493637584883494</v>
      </c>
      <c r="V21" s="6"/>
      <c r="W21" s="42">
        <v>1.016</v>
      </c>
      <c r="X21" s="42">
        <v>417</v>
      </c>
      <c r="Y21" s="16"/>
      <c r="Z21" s="6"/>
      <c r="AA21" s="46">
        <v>3.2923000000000001E-2</v>
      </c>
      <c r="AB21" s="44">
        <v>134</v>
      </c>
      <c r="AC21" s="16"/>
      <c r="AD21" s="6"/>
      <c r="AE21" s="6"/>
      <c r="AF21" s="2">
        <v>16</v>
      </c>
      <c r="AG21" s="2">
        <f t="shared" si="12"/>
        <v>0.27925268031909273</v>
      </c>
      <c r="AH21" s="2">
        <f t="shared" si="4"/>
        <v>2.2761656552549736</v>
      </c>
      <c r="AI21" s="3">
        <f t="shared" si="5"/>
        <v>2.2761656552549834</v>
      </c>
      <c r="AJ21" s="16"/>
      <c r="AK21" s="16"/>
      <c r="AL21" s="16"/>
      <c r="AM21" s="16"/>
    </row>
    <row r="22" spans="1:39" ht="17.399999999999999" x14ac:dyDescent="0.3">
      <c r="A22" s="6"/>
      <c r="B22" s="6"/>
      <c r="C22" s="6"/>
      <c r="D22" s="6"/>
      <c r="E22" s="14">
        <v>1500</v>
      </c>
      <c r="F22" s="14">
        <v>19.5</v>
      </c>
      <c r="G22" s="14">
        <f t="shared" si="6"/>
        <v>1.2252211349000193</v>
      </c>
      <c r="H22" s="14">
        <v>-30</v>
      </c>
      <c r="I22" s="6"/>
      <c r="J22" s="30">
        <f t="shared" si="0"/>
        <v>115.26377952755911</v>
      </c>
      <c r="K22" s="30">
        <f t="shared" si="1"/>
        <v>180</v>
      </c>
      <c r="L22" s="30">
        <f t="shared" si="2"/>
        <v>70.639386243229083</v>
      </c>
      <c r="M22" s="30">
        <v>101</v>
      </c>
      <c r="N22" s="30">
        <v>91.2</v>
      </c>
      <c r="O22" s="30">
        <f t="shared" si="3"/>
        <v>0.69939986379434738</v>
      </c>
      <c r="P22" s="30">
        <f t="shared" si="7"/>
        <v>0.77455467371961717</v>
      </c>
      <c r="Q22" s="49"/>
      <c r="R22" s="63">
        <f t="shared" si="8"/>
        <v>10.294656084635408</v>
      </c>
      <c r="S22" s="63">
        <f t="shared" si="9"/>
        <v>13.000000000000002</v>
      </c>
      <c r="T22" s="63">
        <f t="shared" si="10"/>
        <v>1.2627910921086787</v>
      </c>
      <c r="U22" s="64">
        <f t="shared" si="11"/>
        <v>53.493637584883494</v>
      </c>
      <c r="V22" s="6"/>
      <c r="W22" s="42">
        <v>1.524</v>
      </c>
      <c r="X22" s="42">
        <v>422.5</v>
      </c>
      <c r="Y22" s="16"/>
      <c r="Z22" s="6"/>
      <c r="AA22" s="46">
        <v>3.9537000000000003E-2</v>
      </c>
      <c r="AB22" s="44">
        <v>136</v>
      </c>
      <c r="AC22" s="16"/>
      <c r="AD22" s="6"/>
      <c r="AE22" s="6"/>
      <c r="AF22" s="2">
        <v>17</v>
      </c>
      <c r="AG22" s="2">
        <f t="shared" si="12"/>
        <v>0.29670597283903605</v>
      </c>
      <c r="AH22" s="2">
        <f t="shared" si="4"/>
        <v>2.5660881837515612</v>
      </c>
      <c r="AI22" s="3">
        <f t="shared" si="5"/>
        <v>2.5660881837515603</v>
      </c>
      <c r="AJ22" s="16"/>
      <c r="AK22" s="16"/>
      <c r="AL22" s="16"/>
      <c r="AM22" s="16"/>
    </row>
    <row r="23" spans="1:39" ht="17.399999999999999" x14ac:dyDescent="0.3">
      <c r="A23" s="6"/>
      <c r="B23" s="6"/>
      <c r="C23" s="6"/>
      <c r="D23" s="6"/>
      <c r="E23" s="14">
        <v>1750</v>
      </c>
      <c r="F23" s="14">
        <v>19</v>
      </c>
      <c r="G23" s="14">
        <f t="shared" si="6"/>
        <v>1.1938052083641215</v>
      </c>
      <c r="H23" s="14">
        <v>-30</v>
      </c>
      <c r="I23" s="6"/>
      <c r="J23" s="30">
        <f t="shared" si="0"/>
        <v>115.26377952755911</v>
      </c>
      <c r="K23" s="30">
        <f t="shared" si="1"/>
        <v>180</v>
      </c>
      <c r="L23" s="30">
        <f t="shared" si="2"/>
        <v>70.639386243229083</v>
      </c>
      <c r="M23" s="30">
        <v>101</v>
      </c>
      <c r="N23" s="30">
        <v>91.2</v>
      </c>
      <c r="O23" s="30">
        <f t="shared" si="3"/>
        <v>0.69939986379434738</v>
      </c>
      <c r="P23" s="30">
        <f t="shared" si="7"/>
        <v>0.77455467371961717</v>
      </c>
      <c r="Q23" s="49"/>
      <c r="R23" s="63">
        <f t="shared" si="8"/>
        <v>10.294656084635408</v>
      </c>
      <c r="S23" s="63">
        <f t="shared" si="9"/>
        <v>13.000000000000002</v>
      </c>
      <c r="T23" s="63">
        <f t="shared" si="10"/>
        <v>1.2627910921086787</v>
      </c>
      <c r="U23" s="64">
        <f t="shared" si="11"/>
        <v>53.493637584883494</v>
      </c>
      <c r="V23" s="6"/>
      <c r="W23" s="42">
        <v>2.032</v>
      </c>
      <c r="X23" s="42">
        <v>426.5</v>
      </c>
      <c r="Y23" s="16"/>
      <c r="Z23" s="6"/>
      <c r="AA23" s="47">
        <v>4.7010999999999997E-2</v>
      </c>
      <c r="AB23" s="44">
        <v>138</v>
      </c>
      <c r="AC23" s="16"/>
      <c r="AD23" s="6"/>
      <c r="AE23" s="6"/>
      <c r="AF23" s="2">
        <v>18</v>
      </c>
      <c r="AG23" s="2">
        <f t="shared" si="12"/>
        <v>0.31415926535897931</v>
      </c>
      <c r="AH23" s="2">
        <f t="shared" si="4"/>
        <v>2.8727168736546145</v>
      </c>
      <c r="AI23" s="3">
        <f t="shared" si="5"/>
        <v>2.8727168736546278</v>
      </c>
      <c r="AJ23" s="16"/>
      <c r="AK23" s="16"/>
      <c r="AL23" s="16"/>
      <c r="AM23" s="16"/>
    </row>
    <row r="24" spans="1:39" ht="17.399999999999999" x14ac:dyDescent="0.3">
      <c r="A24" s="6"/>
      <c r="B24" s="6"/>
      <c r="C24" s="6"/>
      <c r="D24" s="6"/>
      <c r="E24" s="14">
        <v>2000</v>
      </c>
      <c r="F24" s="14">
        <v>19</v>
      </c>
      <c r="G24" s="14">
        <f t="shared" si="6"/>
        <v>1.1938052083641215</v>
      </c>
      <c r="H24" s="14">
        <v>-30</v>
      </c>
      <c r="I24" s="6"/>
      <c r="J24" s="30">
        <f t="shared" si="0"/>
        <v>115.26377952755911</v>
      </c>
      <c r="K24" s="30">
        <f t="shared" si="1"/>
        <v>180</v>
      </c>
      <c r="L24" s="30">
        <f t="shared" si="2"/>
        <v>70.639386243229083</v>
      </c>
      <c r="M24" s="30">
        <v>101</v>
      </c>
      <c r="N24" s="30">
        <v>91.2</v>
      </c>
      <c r="O24" s="30">
        <f t="shared" si="3"/>
        <v>0.69939986379434738</v>
      </c>
      <c r="P24" s="30">
        <f t="shared" si="7"/>
        <v>0.77455467371961717</v>
      </c>
      <c r="Q24" s="49"/>
      <c r="R24" s="63">
        <f t="shared" si="8"/>
        <v>10.294656084635408</v>
      </c>
      <c r="S24" s="63">
        <f t="shared" si="9"/>
        <v>13.000000000000002</v>
      </c>
      <c r="T24" s="63">
        <f t="shared" si="10"/>
        <v>1.2627910921086787</v>
      </c>
      <c r="U24" s="64">
        <f t="shared" si="11"/>
        <v>53.493637584883494</v>
      </c>
      <c r="V24" s="6"/>
      <c r="W24" s="42">
        <v>2.54</v>
      </c>
      <c r="X24" s="42">
        <v>431</v>
      </c>
      <c r="Y24" s="16"/>
      <c r="Z24" s="6"/>
      <c r="AA24" s="46">
        <v>5.5620000000000003E-2</v>
      </c>
      <c r="AB24" s="44">
        <v>140</v>
      </c>
      <c r="AC24" s="16"/>
      <c r="AD24" s="6"/>
      <c r="AE24" s="6"/>
      <c r="AF24" s="2">
        <v>19</v>
      </c>
      <c r="AG24" s="2">
        <f t="shared" si="12"/>
        <v>0.33161255787892258</v>
      </c>
      <c r="AH24" s="2">
        <f t="shared" si="4"/>
        <v>3.1959012379654332</v>
      </c>
      <c r="AI24" s="3">
        <f t="shared" si="5"/>
        <v>3.1959012379654421</v>
      </c>
      <c r="AJ24" s="16"/>
      <c r="AK24" s="16"/>
      <c r="AL24" s="16"/>
      <c r="AM24" s="16"/>
    </row>
    <row r="25" spans="1:39" ht="17.399999999999999" x14ac:dyDescent="0.3">
      <c r="A25" s="6"/>
      <c r="B25" s="6"/>
      <c r="C25" s="6"/>
      <c r="D25" s="6"/>
      <c r="E25" s="14">
        <v>2250</v>
      </c>
      <c r="F25" s="14">
        <v>14</v>
      </c>
      <c r="G25" s="14">
        <f t="shared" si="6"/>
        <v>0.87964594300514209</v>
      </c>
      <c r="H25" s="14">
        <v>-30</v>
      </c>
      <c r="I25" s="6"/>
      <c r="J25" s="30">
        <f t="shared" si="0"/>
        <v>115.26377952755911</v>
      </c>
      <c r="K25" s="30">
        <f t="shared" si="1"/>
        <v>180</v>
      </c>
      <c r="L25" s="30">
        <f t="shared" si="2"/>
        <v>70.639386243229083</v>
      </c>
      <c r="M25" s="30">
        <v>101</v>
      </c>
      <c r="N25" s="30">
        <v>91.2</v>
      </c>
      <c r="O25" s="30">
        <f t="shared" si="3"/>
        <v>0.69939986379434738</v>
      </c>
      <c r="P25" s="30">
        <f t="shared" si="7"/>
        <v>0.77455467371961717</v>
      </c>
      <c r="Q25" s="49"/>
      <c r="R25" s="63">
        <f t="shared" si="8"/>
        <v>10.294656084635408</v>
      </c>
      <c r="S25" s="63">
        <f t="shared" si="9"/>
        <v>13.000000000000002</v>
      </c>
      <c r="T25" s="63">
        <f t="shared" si="10"/>
        <v>1.2627910921086787</v>
      </c>
      <c r="U25" s="64">
        <f t="shared" si="11"/>
        <v>53.493637584883494</v>
      </c>
      <c r="V25" s="6"/>
      <c r="W25" s="42">
        <v>3.048</v>
      </c>
      <c r="X25" s="42">
        <v>435</v>
      </c>
      <c r="Y25" s="16"/>
      <c r="Z25" s="6"/>
      <c r="AA25" s="46">
        <v>6.4870999999999998E-2</v>
      </c>
      <c r="AB25" s="44">
        <v>142</v>
      </c>
      <c r="AC25" s="16"/>
      <c r="AD25" s="6"/>
      <c r="AE25" s="6"/>
      <c r="AF25" s="2">
        <v>20</v>
      </c>
      <c r="AG25" s="2">
        <f t="shared" si="12"/>
        <v>0.3490658503988659</v>
      </c>
      <c r="AH25" s="2">
        <f t="shared" si="4"/>
        <v>3.5354828024850486</v>
      </c>
      <c r="AI25" s="3">
        <f t="shared" si="5"/>
        <v>3.5354828024850438</v>
      </c>
      <c r="AJ25" s="16"/>
      <c r="AK25" s="16"/>
      <c r="AL25" s="16"/>
      <c r="AM25" s="16"/>
    </row>
    <row r="26" spans="1:39" ht="17.399999999999999" x14ac:dyDescent="0.3">
      <c r="A26" s="6"/>
      <c r="B26" s="6"/>
      <c r="C26" s="6"/>
      <c r="D26" s="6"/>
      <c r="E26" s="14">
        <v>2500</v>
      </c>
      <c r="F26" s="14">
        <v>11</v>
      </c>
      <c r="G26" s="14">
        <f t="shared" si="6"/>
        <v>0.69115038378975446</v>
      </c>
      <c r="H26" s="14">
        <v>-30</v>
      </c>
      <c r="I26" s="6"/>
      <c r="J26" s="30">
        <f t="shared" si="0"/>
        <v>115.26377952755911</v>
      </c>
      <c r="K26" s="30">
        <f t="shared" si="1"/>
        <v>180</v>
      </c>
      <c r="L26" s="30">
        <f t="shared" si="2"/>
        <v>70.639386243229083</v>
      </c>
      <c r="M26" s="30">
        <v>101</v>
      </c>
      <c r="N26" s="30">
        <v>91.2</v>
      </c>
      <c r="O26" s="30">
        <f t="shared" si="3"/>
        <v>0.69939986379434738</v>
      </c>
      <c r="P26" s="30">
        <f t="shared" si="7"/>
        <v>0.77455467371961717</v>
      </c>
      <c r="Q26" s="49"/>
      <c r="R26" s="63">
        <f t="shared" si="8"/>
        <v>10.294656084635408</v>
      </c>
      <c r="S26" s="63">
        <f t="shared" si="9"/>
        <v>13.000000000000002</v>
      </c>
      <c r="T26" s="63">
        <f t="shared" si="10"/>
        <v>1.2627910921086787</v>
      </c>
      <c r="U26" s="64">
        <f t="shared" si="11"/>
        <v>53.493637584883494</v>
      </c>
      <c r="V26" s="6"/>
      <c r="W26" s="42">
        <v>3.556</v>
      </c>
      <c r="X26" s="42">
        <v>438.5</v>
      </c>
      <c r="Y26" s="16"/>
      <c r="Z26" s="6"/>
      <c r="AA26" s="46">
        <v>7.4484999999999996E-2</v>
      </c>
      <c r="AB26" s="44">
        <v>144</v>
      </c>
      <c r="AC26" s="16"/>
      <c r="AD26" s="6"/>
      <c r="AE26" s="6"/>
      <c r="AF26" s="2">
        <v>21</v>
      </c>
      <c r="AG26" s="2">
        <f t="shared" si="12"/>
        <v>0.36651914291880922</v>
      </c>
      <c r="AH26" s="2">
        <f t="shared" si="4"/>
        <v>3.8912952077322367</v>
      </c>
      <c r="AI26" s="3">
        <f t="shared" si="5"/>
        <v>3.8912952077322323</v>
      </c>
      <c r="AJ26" s="16"/>
      <c r="AK26" s="16"/>
      <c r="AL26" s="16"/>
      <c r="AM26" s="16"/>
    </row>
    <row r="27" spans="1:39" ht="17.399999999999999" x14ac:dyDescent="0.3">
      <c r="A27" s="6"/>
      <c r="B27" s="6"/>
      <c r="C27" s="6"/>
      <c r="D27" s="6"/>
      <c r="E27" s="14">
        <v>2750</v>
      </c>
      <c r="F27" s="14">
        <v>11</v>
      </c>
      <c r="G27" s="14">
        <f t="shared" si="6"/>
        <v>0.69115038378975446</v>
      </c>
      <c r="H27" s="14">
        <v>-30</v>
      </c>
      <c r="I27" s="6"/>
      <c r="J27" s="30">
        <f t="shared" si="0"/>
        <v>115.26377952755911</v>
      </c>
      <c r="K27" s="30">
        <f t="shared" si="1"/>
        <v>180</v>
      </c>
      <c r="L27" s="30">
        <f t="shared" si="2"/>
        <v>70.639386243229083</v>
      </c>
      <c r="M27" s="30">
        <v>101</v>
      </c>
      <c r="N27" s="30">
        <v>91.2</v>
      </c>
      <c r="O27" s="30">
        <f t="shared" si="3"/>
        <v>0.69939986379434738</v>
      </c>
      <c r="P27" s="30">
        <f t="shared" si="7"/>
        <v>0.77455467371961717</v>
      </c>
      <c r="Q27" s="49"/>
      <c r="R27" s="63">
        <f t="shared" si="8"/>
        <v>10.294656084635408</v>
      </c>
      <c r="S27" s="63">
        <f t="shared" si="9"/>
        <v>13.000000000000002</v>
      </c>
      <c r="T27" s="63">
        <f t="shared" si="10"/>
        <v>1.2627910921086787</v>
      </c>
      <c r="U27" s="64">
        <f t="shared" si="11"/>
        <v>53.493637584883494</v>
      </c>
      <c r="V27" s="6"/>
      <c r="W27" s="42">
        <v>4.0640000000000001</v>
      </c>
      <c r="X27" s="42">
        <v>442.5</v>
      </c>
      <c r="Y27" s="16"/>
      <c r="Z27" s="6"/>
      <c r="AA27" s="46">
        <v>8.4431000000000006E-2</v>
      </c>
      <c r="AB27" s="44">
        <v>146</v>
      </c>
      <c r="AC27" s="16"/>
      <c r="AD27" s="6"/>
      <c r="AE27" s="6"/>
      <c r="AF27" s="2">
        <v>22</v>
      </c>
      <c r="AG27" s="2">
        <f t="shared" si="12"/>
        <v>0.38397243543875248</v>
      </c>
      <c r="AH27" s="2">
        <f t="shared" si="4"/>
        <v>4.26316431632213</v>
      </c>
      <c r="AI27" s="3">
        <f t="shared" si="5"/>
        <v>4.2631643163221247</v>
      </c>
      <c r="AJ27" s="16"/>
      <c r="AK27" s="16"/>
      <c r="AL27" s="16"/>
      <c r="AM27" s="16"/>
    </row>
    <row r="28" spans="1:39" ht="17.399999999999999" x14ac:dyDescent="0.3">
      <c r="A28" s="6"/>
      <c r="B28" s="6"/>
      <c r="C28" s="6"/>
      <c r="D28" s="6"/>
      <c r="E28" s="14">
        <v>3000</v>
      </c>
      <c r="F28" s="14">
        <v>14</v>
      </c>
      <c r="G28" s="14">
        <f t="shared" si="6"/>
        <v>0.87964594300514209</v>
      </c>
      <c r="H28" s="14">
        <v>-30</v>
      </c>
      <c r="I28" s="6"/>
      <c r="J28" s="30">
        <f t="shared" si="0"/>
        <v>115.26377952755911</v>
      </c>
      <c r="K28" s="30">
        <f t="shared" si="1"/>
        <v>180</v>
      </c>
      <c r="L28" s="30">
        <f t="shared" si="2"/>
        <v>70.639386243229083</v>
      </c>
      <c r="M28" s="30">
        <v>101</v>
      </c>
      <c r="N28" s="30">
        <v>91.2</v>
      </c>
      <c r="O28" s="30">
        <f t="shared" si="3"/>
        <v>0.69939986379434738</v>
      </c>
      <c r="P28" s="30">
        <f t="shared" si="7"/>
        <v>0.77455467371961717</v>
      </c>
      <c r="Q28" s="49"/>
      <c r="R28" s="63">
        <f t="shared" si="8"/>
        <v>10.294656084635408</v>
      </c>
      <c r="S28" s="63">
        <f t="shared" si="9"/>
        <v>13.000000000000002</v>
      </c>
      <c r="T28" s="63">
        <f t="shared" si="10"/>
        <v>1.2627910921086787</v>
      </c>
      <c r="U28" s="64">
        <f t="shared" si="11"/>
        <v>53.493637584883494</v>
      </c>
      <c r="V28" s="6"/>
      <c r="W28" s="42">
        <v>4.5720000000000001</v>
      </c>
      <c r="X28" s="42">
        <v>446.5</v>
      </c>
      <c r="Y28" s="16"/>
      <c r="Z28" s="6"/>
      <c r="AA28" s="47">
        <v>9.4779000000000002E-2</v>
      </c>
      <c r="AB28" s="44">
        <v>148</v>
      </c>
      <c r="AC28" s="16"/>
      <c r="AD28" s="6"/>
      <c r="AE28" s="6"/>
      <c r="AF28" s="2">
        <v>23</v>
      </c>
      <c r="AG28" s="2">
        <f t="shared" si="12"/>
        <v>0.40142572795869574</v>
      </c>
      <c r="AH28" s="2">
        <f t="shared" si="4"/>
        <v>4.6509083257885422</v>
      </c>
      <c r="AI28" s="3">
        <f t="shared" si="5"/>
        <v>4.650908325788552</v>
      </c>
      <c r="AJ28" s="16"/>
      <c r="AK28" s="16"/>
      <c r="AL28" s="16"/>
      <c r="AM28" s="16"/>
    </row>
    <row r="29" spans="1:39" ht="17.399999999999999" x14ac:dyDescent="0.3">
      <c r="A29" s="6"/>
      <c r="B29" s="6"/>
      <c r="C29" s="6"/>
      <c r="D29" s="6"/>
      <c r="E29" s="14">
        <v>3250</v>
      </c>
      <c r="F29" s="14">
        <v>15</v>
      </c>
      <c r="G29" s="14">
        <f t="shared" si="6"/>
        <v>0.94247779607693793</v>
      </c>
      <c r="H29" s="14">
        <v>-30</v>
      </c>
      <c r="I29" s="6"/>
      <c r="J29" s="30">
        <f t="shared" si="0"/>
        <v>115.26377952755911</v>
      </c>
      <c r="K29" s="30">
        <f t="shared" si="1"/>
        <v>180</v>
      </c>
      <c r="L29" s="30">
        <f t="shared" si="2"/>
        <v>70.639386243229083</v>
      </c>
      <c r="M29" s="30">
        <v>101</v>
      </c>
      <c r="N29" s="30">
        <v>91.2</v>
      </c>
      <c r="O29" s="30">
        <f t="shared" si="3"/>
        <v>0.69939986379434738</v>
      </c>
      <c r="P29" s="30">
        <f t="shared" si="7"/>
        <v>0.77455467371961717</v>
      </c>
      <c r="Q29" s="49"/>
      <c r="R29" s="63">
        <f t="shared" si="8"/>
        <v>10.294656084635408</v>
      </c>
      <c r="S29" s="63">
        <f t="shared" si="9"/>
        <v>13.000000000000002</v>
      </c>
      <c r="T29" s="63">
        <f t="shared" si="10"/>
        <v>1.2627910921086787</v>
      </c>
      <c r="U29" s="64">
        <f t="shared" si="11"/>
        <v>53.493637584883494</v>
      </c>
      <c r="V29" s="6"/>
      <c r="W29" s="42">
        <v>5.08</v>
      </c>
      <c r="X29" s="42">
        <v>450.5</v>
      </c>
      <c r="Y29" s="16"/>
      <c r="Z29" s="6"/>
      <c r="AA29" s="46">
        <v>0.105626</v>
      </c>
      <c r="AB29" s="44">
        <v>150</v>
      </c>
      <c r="AC29" s="16"/>
      <c r="AD29" s="6"/>
      <c r="AE29" s="6"/>
      <c r="AF29" s="2">
        <v>24</v>
      </c>
      <c r="AG29" s="2">
        <f t="shared" si="12"/>
        <v>0.41887902047863906</v>
      </c>
      <c r="AH29" s="2">
        <f t="shared" si="4"/>
        <v>5.0543378868307824</v>
      </c>
      <c r="AI29" s="3">
        <f t="shared" si="5"/>
        <v>5.0543378868307816</v>
      </c>
      <c r="AJ29" s="16"/>
      <c r="AK29" s="16"/>
      <c r="AL29" s="16"/>
      <c r="AM29" s="16"/>
    </row>
    <row r="30" spans="1:39" ht="17.399999999999999" x14ac:dyDescent="0.3">
      <c r="A30" s="6"/>
      <c r="B30" s="6"/>
      <c r="C30" s="6"/>
      <c r="D30" s="6"/>
      <c r="E30" s="14">
        <v>3500</v>
      </c>
      <c r="F30" s="14">
        <v>12.5</v>
      </c>
      <c r="G30" s="14">
        <f t="shared" si="6"/>
        <v>0.78539816339744839</v>
      </c>
      <c r="H30" s="14">
        <v>-30</v>
      </c>
      <c r="I30" s="6"/>
      <c r="J30" s="30">
        <f t="shared" si="0"/>
        <v>115.26377952755911</v>
      </c>
      <c r="K30" s="30">
        <f t="shared" si="1"/>
        <v>180</v>
      </c>
      <c r="L30" s="30">
        <f t="shared" si="2"/>
        <v>70.639386243229083</v>
      </c>
      <c r="M30" s="30">
        <v>101</v>
      </c>
      <c r="N30" s="30">
        <v>91.2</v>
      </c>
      <c r="O30" s="30">
        <f t="shared" si="3"/>
        <v>0.69939986379434738</v>
      </c>
      <c r="P30" s="30">
        <f t="shared" si="7"/>
        <v>0.77455467371961717</v>
      </c>
      <c r="Q30" s="49"/>
      <c r="R30" s="63">
        <f t="shared" si="8"/>
        <v>10.294656084635408</v>
      </c>
      <c r="S30" s="63">
        <f t="shared" si="9"/>
        <v>13.000000000000002</v>
      </c>
      <c r="T30" s="63">
        <f t="shared" si="10"/>
        <v>1.2627910921086787</v>
      </c>
      <c r="U30" s="64">
        <f t="shared" si="11"/>
        <v>53.493637584883494</v>
      </c>
      <c r="V30" s="6"/>
      <c r="W30" s="42">
        <v>5.5880000000000001</v>
      </c>
      <c r="X30" s="42">
        <v>454.5</v>
      </c>
      <c r="Y30" s="16"/>
      <c r="Z30" s="6"/>
      <c r="AA30" s="46">
        <v>0.116933</v>
      </c>
      <c r="AB30" s="44">
        <v>152</v>
      </c>
      <c r="AC30" s="16"/>
      <c r="AD30" s="6"/>
      <c r="AE30" s="6"/>
      <c r="AF30" s="2">
        <v>25</v>
      </c>
      <c r="AG30" s="2">
        <f t="shared" si="12"/>
        <v>0.43633231299858238</v>
      </c>
      <c r="AH30" s="2">
        <f t="shared" si="4"/>
        <v>5.4732562269618414</v>
      </c>
      <c r="AI30" s="3">
        <f t="shared" si="5"/>
        <v>5.4732562269618485</v>
      </c>
      <c r="AJ30" s="16"/>
      <c r="AK30" s="16"/>
      <c r="AL30" s="16"/>
      <c r="AM30" s="16"/>
    </row>
    <row r="31" spans="1:39" ht="17.399999999999999" x14ac:dyDescent="0.3">
      <c r="A31" s="6"/>
      <c r="B31" s="6"/>
      <c r="C31" s="6"/>
      <c r="D31" s="6"/>
      <c r="E31" s="14">
        <v>3750</v>
      </c>
      <c r="F31" s="14">
        <v>11</v>
      </c>
      <c r="G31" s="14">
        <f t="shared" si="6"/>
        <v>0.69115038378975446</v>
      </c>
      <c r="H31" s="14">
        <v>-30</v>
      </c>
      <c r="I31" s="6"/>
      <c r="J31" s="30">
        <f t="shared" si="0"/>
        <v>115.26377952755911</v>
      </c>
      <c r="K31" s="30">
        <f t="shared" si="1"/>
        <v>180</v>
      </c>
      <c r="L31" s="30">
        <f t="shared" si="2"/>
        <v>70.639386243229083</v>
      </c>
      <c r="M31" s="30">
        <v>101</v>
      </c>
      <c r="N31" s="30">
        <v>91.2</v>
      </c>
      <c r="O31" s="30">
        <f t="shared" si="3"/>
        <v>0.69939986379434738</v>
      </c>
      <c r="P31" s="30">
        <f t="shared" si="7"/>
        <v>0.77455467371961717</v>
      </c>
      <c r="Q31" s="49"/>
      <c r="R31" s="63">
        <f t="shared" si="8"/>
        <v>10.294656084635408</v>
      </c>
      <c r="S31" s="63">
        <f t="shared" si="9"/>
        <v>13.000000000000002</v>
      </c>
      <c r="T31" s="63">
        <f t="shared" si="10"/>
        <v>1.2627910921086787</v>
      </c>
      <c r="U31" s="64">
        <f t="shared" si="11"/>
        <v>53.493637584883494</v>
      </c>
      <c r="V31" s="6"/>
      <c r="W31" s="42">
        <v>6.0960000000000001</v>
      </c>
      <c r="X31" s="42">
        <v>459</v>
      </c>
      <c r="Y31" s="16"/>
      <c r="Z31" s="6"/>
      <c r="AA31" s="46">
        <v>0.12845000000000001</v>
      </c>
      <c r="AB31" s="44">
        <v>154</v>
      </c>
      <c r="AC31" s="16"/>
      <c r="AD31" s="6"/>
      <c r="AE31" s="6"/>
      <c r="AF31" s="2">
        <v>26</v>
      </c>
      <c r="AG31" s="2">
        <f t="shared" si="12"/>
        <v>0.4537856055185257</v>
      </c>
      <c r="AH31" s="2">
        <f t="shared" si="4"/>
        <v>5.9074592795317136</v>
      </c>
      <c r="AI31" s="3">
        <f t="shared" si="5"/>
        <v>5.9074592795317047</v>
      </c>
      <c r="AJ31" s="16"/>
      <c r="AK31" s="16"/>
      <c r="AL31" s="16"/>
      <c r="AM31" s="16"/>
    </row>
    <row r="32" spans="1:39" ht="17.399999999999999" x14ac:dyDescent="0.3">
      <c r="A32" s="6"/>
      <c r="B32" s="6"/>
      <c r="C32" s="6"/>
      <c r="D32" s="6"/>
      <c r="E32" s="14">
        <v>4000</v>
      </c>
      <c r="F32" s="14">
        <v>9</v>
      </c>
      <c r="G32" s="14">
        <f t="shared" si="6"/>
        <v>0.56548667764616278</v>
      </c>
      <c r="H32" s="14">
        <v>-30</v>
      </c>
      <c r="I32" s="6"/>
      <c r="J32" s="30">
        <f t="shared" si="0"/>
        <v>115.26377952755911</v>
      </c>
      <c r="K32" s="30">
        <f t="shared" si="1"/>
        <v>180</v>
      </c>
      <c r="L32" s="30">
        <f t="shared" si="2"/>
        <v>70.639386243229083</v>
      </c>
      <c r="M32" s="30">
        <v>101</v>
      </c>
      <c r="N32" s="30">
        <v>91.2</v>
      </c>
      <c r="O32" s="30">
        <f t="shared" si="3"/>
        <v>0.69939986379434738</v>
      </c>
      <c r="P32" s="30">
        <f t="shared" si="7"/>
        <v>0.77455467371961717</v>
      </c>
      <c r="Q32" s="49"/>
      <c r="R32" s="63">
        <f t="shared" si="8"/>
        <v>10.294656084635408</v>
      </c>
      <c r="S32" s="63">
        <f t="shared" si="9"/>
        <v>13.000000000000002</v>
      </c>
      <c r="T32" s="63">
        <f t="shared" si="10"/>
        <v>1.2627910921086787</v>
      </c>
      <c r="U32" s="64">
        <f t="shared" si="11"/>
        <v>53.493637584883494</v>
      </c>
      <c r="V32" s="6"/>
      <c r="W32" s="42">
        <v>6.6040000000000001</v>
      </c>
      <c r="X32" s="42">
        <v>463.5</v>
      </c>
      <c r="Y32" s="16"/>
      <c r="Z32" s="6"/>
      <c r="AA32" s="46">
        <v>0.13961999999999999</v>
      </c>
      <c r="AB32" s="44">
        <v>156</v>
      </c>
      <c r="AC32" s="16"/>
      <c r="AD32" s="6"/>
      <c r="AE32" s="6"/>
      <c r="AF32" s="2">
        <v>27</v>
      </c>
      <c r="AG32" s="2">
        <f t="shared" si="12"/>
        <v>0.47123889803846897</v>
      </c>
      <c r="AH32" s="2">
        <f t="shared" si="4"/>
        <v>6.3567358180943137</v>
      </c>
      <c r="AI32" s="3">
        <f t="shared" si="5"/>
        <v>6.3567358180943083</v>
      </c>
      <c r="AJ32" s="16"/>
      <c r="AK32" s="16"/>
      <c r="AL32" s="16"/>
      <c r="AM32" s="16"/>
    </row>
    <row r="33" spans="1:39" ht="17.399999999999999" x14ac:dyDescent="0.3">
      <c r="A33" s="6"/>
      <c r="B33" s="6"/>
      <c r="C33" s="6"/>
      <c r="D33" s="6"/>
      <c r="E33" s="14">
        <v>4250</v>
      </c>
      <c r="F33" s="14">
        <v>9</v>
      </c>
      <c r="G33" s="14">
        <f t="shared" si="6"/>
        <v>0.56548667764616278</v>
      </c>
      <c r="H33" s="14">
        <v>-30</v>
      </c>
      <c r="I33" s="6"/>
      <c r="J33" s="30">
        <f t="shared" si="0"/>
        <v>115.26377952755911</v>
      </c>
      <c r="K33" s="30">
        <f t="shared" si="1"/>
        <v>180</v>
      </c>
      <c r="L33" s="30">
        <f t="shared" si="2"/>
        <v>70.639386243229083</v>
      </c>
      <c r="M33" s="30">
        <v>101</v>
      </c>
      <c r="N33" s="30">
        <v>91.2</v>
      </c>
      <c r="O33" s="30">
        <f t="shared" si="3"/>
        <v>0.69939986379434738</v>
      </c>
      <c r="P33" s="30">
        <f t="shared" si="7"/>
        <v>0.77455467371961717</v>
      </c>
      <c r="Q33" s="49"/>
      <c r="R33" s="63">
        <f t="shared" si="8"/>
        <v>10.294656084635408</v>
      </c>
      <c r="S33" s="63">
        <f t="shared" si="9"/>
        <v>13.000000000000002</v>
      </c>
      <c r="T33" s="63">
        <f t="shared" si="10"/>
        <v>1.2627910921086787</v>
      </c>
      <c r="U33" s="64">
        <f t="shared" si="11"/>
        <v>53.493637584883494</v>
      </c>
      <c r="V33" s="6"/>
      <c r="W33" s="42">
        <v>7.1120000000000001</v>
      </c>
      <c r="X33" s="42">
        <v>468.5</v>
      </c>
      <c r="Y33" s="16"/>
      <c r="Z33" s="6"/>
      <c r="AA33" s="46">
        <v>0.151033</v>
      </c>
      <c r="AB33" s="44">
        <v>158</v>
      </c>
      <c r="AC33" s="16"/>
      <c r="AD33" s="6"/>
      <c r="AE33" s="6"/>
      <c r="AF33" s="2">
        <v>28</v>
      </c>
      <c r="AG33" s="2">
        <f t="shared" si="12"/>
        <v>0.48869219055841229</v>
      </c>
      <c r="AH33" s="2">
        <f t="shared" si="4"/>
        <v>6.8208675960840113</v>
      </c>
      <c r="AI33" s="3">
        <f t="shared" si="5"/>
        <v>6.8208675960840095</v>
      </c>
      <c r="AJ33" s="16"/>
      <c r="AK33" s="16"/>
      <c r="AL33" s="16"/>
      <c r="AM33" s="16"/>
    </row>
    <row r="34" spans="1:39" ht="17.399999999999999" x14ac:dyDescent="0.3">
      <c r="A34" s="6"/>
      <c r="B34" s="6"/>
      <c r="C34" s="6"/>
      <c r="D34" s="6"/>
      <c r="E34" s="14">
        <v>4500</v>
      </c>
      <c r="F34" s="14">
        <v>6</v>
      </c>
      <c r="G34" s="14">
        <f t="shared" si="6"/>
        <v>0.37699111843077521</v>
      </c>
      <c r="H34" s="14">
        <v>-30</v>
      </c>
      <c r="I34" s="6"/>
      <c r="J34" s="30">
        <f t="shared" si="0"/>
        <v>115.26377952755911</v>
      </c>
      <c r="K34" s="30">
        <f t="shared" si="1"/>
        <v>180</v>
      </c>
      <c r="L34" s="30">
        <f t="shared" si="2"/>
        <v>70.639386243229083</v>
      </c>
      <c r="M34" s="30">
        <v>101</v>
      </c>
      <c r="N34" s="30">
        <v>91.2</v>
      </c>
      <c r="O34" s="30">
        <f t="shared" si="3"/>
        <v>0.69939986379434738</v>
      </c>
      <c r="P34" s="30">
        <f t="shared" si="7"/>
        <v>0.77455467371961717</v>
      </c>
      <c r="Q34" s="49"/>
      <c r="R34" s="63">
        <f t="shared" si="8"/>
        <v>10.294656084635408</v>
      </c>
      <c r="S34" s="63">
        <f t="shared" si="9"/>
        <v>13.000000000000002</v>
      </c>
      <c r="T34" s="63">
        <f t="shared" si="10"/>
        <v>1.2627910921086787</v>
      </c>
      <c r="U34" s="64">
        <f t="shared" si="11"/>
        <v>53.493637584883494</v>
      </c>
      <c r="V34" s="6"/>
      <c r="W34" s="42">
        <v>7.62</v>
      </c>
      <c r="X34" s="42">
        <v>474</v>
      </c>
      <c r="Y34" s="16"/>
      <c r="Z34" s="6"/>
      <c r="AA34" s="46">
        <v>0.162269</v>
      </c>
      <c r="AB34" s="44">
        <v>160</v>
      </c>
      <c r="AC34" s="16"/>
      <c r="AD34" s="6"/>
      <c r="AE34" s="6"/>
      <c r="AF34" s="2">
        <v>29</v>
      </c>
      <c r="AG34" s="2">
        <f t="shared" si="12"/>
        <v>0.50614548307835561</v>
      </c>
      <c r="AH34" s="2">
        <f t="shared" si="4"/>
        <v>7.2996294917608022</v>
      </c>
      <c r="AI34" s="3">
        <f t="shared" si="5"/>
        <v>7.2996294917608111</v>
      </c>
      <c r="AJ34" s="16"/>
      <c r="AK34" s="16"/>
      <c r="AL34" s="16"/>
      <c r="AM34" s="16"/>
    </row>
    <row r="35" spans="1:39" ht="17.399999999999999" x14ac:dyDescent="0.3">
      <c r="A35" s="6"/>
      <c r="B35" s="6"/>
      <c r="C35" s="6"/>
      <c r="D35" s="6"/>
      <c r="E35" s="14">
        <v>1100</v>
      </c>
      <c r="F35" s="14">
        <v>34</v>
      </c>
      <c r="G35" s="14">
        <f t="shared" si="6"/>
        <v>2.1362830044410597</v>
      </c>
      <c r="H35" s="14">
        <v>-10</v>
      </c>
      <c r="I35" s="6"/>
      <c r="J35" s="30">
        <f t="shared" si="0"/>
        <v>95.263779527559109</v>
      </c>
      <c r="K35" s="30">
        <f t="shared" si="1"/>
        <v>180</v>
      </c>
      <c r="L35" s="30">
        <f t="shared" si="2"/>
        <v>56.573191998153526</v>
      </c>
      <c r="M35" s="30">
        <v>101</v>
      </c>
      <c r="N35" s="30">
        <v>91.2</v>
      </c>
      <c r="O35" s="30">
        <f t="shared" si="3"/>
        <v>0.56013061384310425</v>
      </c>
      <c r="P35" s="30">
        <f t="shared" si="7"/>
        <v>0.62032008769905178</v>
      </c>
      <c r="Q35" s="49"/>
      <c r="R35" s="63">
        <f t="shared" si="8"/>
        <v>8.4438410523886223</v>
      </c>
      <c r="S35" s="63">
        <f t="shared" si="9"/>
        <v>13.000000000000002</v>
      </c>
      <c r="T35" s="63">
        <f t="shared" si="10"/>
        <v>1.5395836941201679</v>
      </c>
      <c r="U35" s="64">
        <f t="shared" si="11"/>
        <v>52.810248037463836</v>
      </c>
      <c r="V35" s="6"/>
      <c r="W35" s="42">
        <v>8.1280000000000001</v>
      </c>
      <c r="X35" s="42">
        <v>479.5</v>
      </c>
      <c r="Y35" s="16"/>
      <c r="Z35" s="6"/>
      <c r="AA35" s="46">
        <v>0.172905</v>
      </c>
      <c r="AB35" s="44">
        <v>162</v>
      </c>
      <c r="AC35" s="16"/>
      <c r="AD35" s="6"/>
      <c r="AE35" s="6"/>
      <c r="AF35" s="2">
        <v>30</v>
      </c>
      <c r="AG35" s="2">
        <f t="shared" si="12"/>
        <v>0.52359877559829882</v>
      </c>
      <c r="AH35" s="2">
        <f t="shared" si="4"/>
        <v>7.7927896583797995</v>
      </c>
      <c r="AI35" s="3">
        <f t="shared" si="5"/>
        <v>7.7927896583798013</v>
      </c>
      <c r="AJ35" s="16"/>
      <c r="AK35" s="16"/>
      <c r="AL35" s="16"/>
      <c r="AM35" s="16"/>
    </row>
    <row r="36" spans="1:39" ht="17.399999999999999" x14ac:dyDescent="0.3">
      <c r="A36" s="6"/>
      <c r="B36" s="6"/>
      <c r="C36" s="6"/>
      <c r="D36" s="6"/>
      <c r="E36" s="14">
        <v>1250</v>
      </c>
      <c r="F36" s="14">
        <v>39</v>
      </c>
      <c r="G36" s="14">
        <f t="shared" si="6"/>
        <v>2.4504422698000385</v>
      </c>
      <c r="H36" s="14">
        <v>-10</v>
      </c>
      <c r="I36" s="6"/>
      <c r="J36" s="30">
        <f t="shared" si="0"/>
        <v>95.263779527559109</v>
      </c>
      <c r="K36" s="30">
        <f t="shared" si="1"/>
        <v>180</v>
      </c>
      <c r="L36" s="30">
        <f t="shared" si="2"/>
        <v>56.573191998153526</v>
      </c>
      <c r="M36" s="30">
        <v>101</v>
      </c>
      <c r="N36" s="30">
        <v>91.2</v>
      </c>
      <c r="O36" s="30">
        <f t="shared" si="3"/>
        <v>0.56013061384310425</v>
      </c>
      <c r="P36" s="30">
        <f t="shared" si="7"/>
        <v>0.62032008769905178</v>
      </c>
      <c r="Q36" s="49"/>
      <c r="R36" s="63">
        <f t="shared" si="8"/>
        <v>8.4438410523886223</v>
      </c>
      <c r="S36" s="63">
        <f t="shared" si="9"/>
        <v>13.000000000000002</v>
      </c>
      <c r="T36" s="63">
        <f t="shared" si="10"/>
        <v>1.5395836941201679</v>
      </c>
      <c r="U36" s="64">
        <f t="shared" si="11"/>
        <v>52.810248037463836</v>
      </c>
      <c r="V36" s="6"/>
      <c r="W36" s="42">
        <v>8.6359999999999992</v>
      </c>
      <c r="X36" s="42">
        <v>486</v>
      </c>
      <c r="Y36" s="16"/>
      <c r="Z36" s="6"/>
      <c r="AA36" s="46">
        <v>0.183253</v>
      </c>
      <c r="AB36" s="44">
        <v>164</v>
      </c>
      <c r="AC36" s="16"/>
      <c r="AD36" s="6"/>
      <c r="AE36" s="6"/>
      <c r="AF36" s="2">
        <v>31</v>
      </c>
      <c r="AG36" s="2">
        <f t="shared" si="12"/>
        <v>0.54105206811824214</v>
      </c>
      <c r="AH36" s="2">
        <f t="shared" si="4"/>
        <v>8.3001096795340548</v>
      </c>
      <c r="AI36" s="3">
        <f t="shared" si="5"/>
        <v>8.3001096795340725</v>
      </c>
      <c r="AJ36" s="16"/>
      <c r="AK36" s="16"/>
      <c r="AL36" s="16"/>
      <c r="AM36" s="16"/>
    </row>
    <row r="37" spans="1:39" ht="17.399999999999999" x14ac:dyDescent="0.3">
      <c r="A37" s="6"/>
      <c r="B37" s="6"/>
      <c r="C37" s="6"/>
      <c r="D37" s="6"/>
      <c r="E37" s="14">
        <v>1500</v>
      </c>
      <c r="F37" s="14">
        <v>48</v>
      </c>
      <c r="G37" s="14">
        <f t="shared" si="6"/>
        <v>3.0159289474462017</v>
      </c>
      <c r="H37" s="14">
        <v>-10</v>
      </c>
      <c r="I37" s="6"/>
      <c r="J37" s="30">
        <f t="shared" ref="J37:J68" si="13">180-($Y$6+H37)</f>
        <v>95.263779527559109</v>
      </c>
      <c r="K37" s="30">
        <f t="shared" ref="K37:K68" si="14">IF(180+$AC$5+H37&gt;180,180,180+$AC$5+H37)</f>
        <v>180</v>
      </c>
      <c r="L37" s="30">
        <f t="shared" si="2"/>
        <v>56.573191998153526</v>
      </c>
      <c r="M37" s="30">
        <v>101</v>
      </c>
      <c r="N37" s="30">
        <v>91.2</v>
      </c>
      <c r="O37" s="30">
        <f t="shared" ref="O37:O68" si="15">L37/M37</f>
        <v>0.56013061384310425</v>
      </c>
      <c r="P37" s="30">
        <f t="shared" si="7"/>
        <v>0.62032008769905178</v>
      </c>
      <c r="Q37" s="49"/>
      <c r="R37" s="63">
        <f t="shared" si="8"/>
        <v>8.4438410523886223</v>
      </c>
      <c r="S37" s="63">
        <f t="shared" si="9"/>
        <v>13.000000000000002</v>
      </c>
      <c r="T37" s="63">
        <f t="shared" si="10"/>
        <v>1.5395836941201679</v>
      </c>
      <c r="U37" s="64">
        <f t="shared" si="11"/>
        <v>52.810248037463836</v>
      </c>
      <c r="V37" s="6"/>
      <c r="W37" s="42">
        <v>8.7376000000000005</v>
      </c>
      <c r="X37" s="42">
        <v>487.5</v>
      </c>
      <c r="Y37" s="16"/>
      <c r="Z37" s="6"/>
      <c r="AA37" s="46">
        <v>0.193354</v>
      </c>
      <c r="AB37" s="44">
        <v>166</v>
      </c>
      <c r="AC37" s="16"/>
      <c r="AD37" s="6"/>
      <c r="AE37" s="6"/>
      <c r="AF37" s="2">
        <v>32</v>
      </c>
      <c r="AG37" s="2">
        <f t="shared" si="12"/>
        <v>0.55850536063818546</v>
      </c>
      <c r="AH37" s="2">
        <f t="shared" si="4"/>
        <v>8.8213447296147649</v>
      </c>
      <c r="AI37" s="3">
        <f t="shared" si="5"/>
        <v>8.8213447296147542</v>
      </c>
      <c r="AJ37" s="16"/>
      <c r="AK37" s="16"/>
      <c r="AL37" s="16"/>
      <c r="AM37" s="16"/>
    </row>
    <row r="38" spans="1:39" ht="17.399999999999999" x14ac:dyDescent="0.3">
      <c r="A38" s="6"/>
      <c r="B38" s="6"/>
      <c r="C38" s="6"/>
      <c r="D38" s="6"/>
      <c r="E38" s="14">
        <v>1750</v>
      </c>
      <c r="F38" s="14">
        <v>49</v>
      </c>
      <c r="G38" s="14">
        <f t="shared" si="6"/>
        <v>3.0787608005179972</v>
      </c>
      <c r="H38" s="14">
        <v>-10</v>
      </c>
      <c r="I38" s="6"/>
      <c r="J38" s="30">
        <f t="shared" si="13"/>
        <v>95.263779527559109</v>
      </c>
      <c r="K38" s="30">
        <f t="shared" si="14"/>
        <v>180</v>
      </c>
      <c r="L38" s="30">
        <f t="shared" si="2"/>
        <v>56.573191998153526</v>
      </c>
      <c r="M38" s="30">
        <v>101</v>
      </c>
      <c r="N38" s="30">
        <v>91.2</v>
      </c>
      <c r="O38" s="30">
        <f t="shared" si="15"/>
        <v>0.56013061384310425</v>
      </c>
      <c r="P38" s="30">
        <f t="shared" si="7"/>
        <v>0.62032008769905178</v>
      </c>
      <c r="Q38" s="49"/>
      <c r="R38" s="63">
        <f t="shared" si="8"/>
        <v>8.4438410523886223</v>
      </c>
      <c r="S38" s="63">
        <f t="shared" si="9"/>
        <v>13.000000000000002</v>
      </c>
      <c r="T38" s="63">
        <f t="shared" si="10"/>
        <v>1.5395836941201679</v>
      </c>
      <c r="U38" s="64">
        <f t="shared" si="11"/>
        <v>52.810248037463836</v>
      </c>
      <c r="V38" s="6"/>
      <c r="W38" s="42">
        <v>8.8391999999999999</v>
      </c>
      <c r="X38" s="42">
        <v>489</v>
      </c>
      <c r="Y38" s="16"/>
      <c r="Z38" s="6"/>
      <c r="AA38" s="46">
        <v>0.203093</v>
      </c>
      <c r="AB38" s="44">
        <v>168</v>
      </c>
      <c r="AC38" s="16"/>
      <c r="AD38" s="6"/>
      <c r="AE38" s="6"/>
      <c r="AF38" s="2">
        <v>33</v>
      </c>
      <c r="AG38" s="2">
        <f t="shared" si="12"/>
        <v>0.57595865315812877</v>
      </c>
      <c r="AH38" s="2">
        <f t="shared" si="4"/>
        <v>9.3562437393252402</v>
      </c>
      <c r="AI38" s="3">
        <f t="shared" si="5"/>
        <v>9.3562437393252456</v>
      </c>
      <c r="AJ38" s="16"/>
      <c r="AK38" s="16"/>
      <c r="AL38" s="16"/>
      <c r="AM38" s="16"/>
    </row>
    <row r="39" spans="1:39" ht="17.399999999999999" x14ac:dyDescent="0.3">
      <c r="A39" s="6"/>
      <c r="B39" s="6"/>
      <c r="C39" s="6"/>
      <c r="D39" s="6"/>
      <c r="E39" s="14">
        <v>2000</v>
      </c>
      <c r="F39" s="14">
        <v>39.5</v>
      </c>
      <c r="G39" s="14">
        <f t="shared" si="6"/>
        <v>2.4818581963359367</v>
      </c>
      <c r="H39" s="14">
        <v>-10</v>
      </c>
      <c r="I39" s="6"/>
      <c r="J39" s="30">
        <f t="shared" si="13"/>
        <v>95.263779527559109</v>
      </c>
      <c r="K39" s="30">
        <f t="shared" si="14"/>
        <v>180</v>
      </c>
      <c r="L39" s="30">
        <f t="shared" si="2"/>
        <v>56.573191998153526</v>
      </c>
      <c r="M39" s="30">
        <v>101</v>
      </c>
      <c r="N39" s="30">
        <v>91.2</v>
      </c>
      <c r="O39" s="30">
        <f t="shared" si="15"/>
        <v>0.56013061384310425</v>
      </c>
      <c r="P39" s="30">
        <f t="shared" si="7"/>
        <v>0.62032008769905178</v>
      </c>
      <c r="Q39" s="49"/>
      <c r="R39" s="63">
        <f t="shared" si="8"/>
        <v>8.4438410523886223</v>
      </c>
      <c r="S39" s="63">
        <f t="shared" si="9"/>
        <v>13.000000000000002</v>
      </c>
      <c r="T39" s="63">
        <f t="shared" si="10"/>
        <v>1.5395836941201679</v>
      </c>
      <c r="U39" s="64">
        <f t="shared" si="11"/>
        <v>52.810248037463836</v>
      </c>
      <c r="V39" s="6"/>
      <c r="W39" s="42">
        <v>8.9407999999999994</v>
      </c>
      <c r="X39" s="42">
        <v>490</v>
      </c>
      <c r="Y39" s="16"/>
      <c r="Z39" s="6"/>
      <c r="AA39" s="46">
        <v>0.21251400000000001</v>
      </c>
      <c r="AB39" s="44">
        <v>170</v>
      </c>
      <c r="AC39" s="16"/>
      <c r="AD39" s="6"/>
      <c r="AE39" s="6"/>
      <c r="AF39" s="2">
        <v>34</v>
      </c>
      <c r="AG39" s="2">
        <f t="shared" si="12"/>
        <v>0.59341194567807209</v>
      </c>
      <c r="AH39" s="2">
        <f t="shared" si="4"/>
        <v>9.9045495661807053</v>
      </c>
      <c r="AI39" s="3">
        <f t="shared" si="5"/>
        <v>9.9045495661806964</v>
      </c>
      <c r="AJ39" s="16"/>
      <c r="AK39" s="16"/>
      <c r="AL39" s="16"/>
      <c r="AM39" s="16"/>
    </row>
    <row r="40" spans="1:39" ht="17.399999999999999" x14ac:dyDescent="0.3">
      <c r="A40" s="6"/>
      <c r="B40" s="6"/>
      <c r="C40" s="6"/>
      <c r="D40" s="6"/>
      <c r="E40" s="14">
        <v>2250</v>
      </c>
      <c r="F40" s="14">
        <v>29</v>
      </c>
      <c r="G40" s="14">
        <f t="shared" si="6"/>
        <v>1.8221237390820804</v>
      </c>
      <c r="H40" s="14">
        <v>-10</v>
      </c>
      <c r="I40" s="6"/>
      <c r="J40" s="30">
        <f t="shared" si="13"/>
        <v>95.263779527559109</v>
      </c>
      <c r="K40" s="30">
        <f t="shared" si="14"/>
        <v>180</v>
      </c>
      <c r="L40" s="30">
        <f t="shared" si="2"/>
        <v>56.573191998153526</v>
      </c>
      <c r="M40" s="30">
        <v>101</v>
      </c>
      <c r="N40" s="30">
        <v>91.2</v>
      </c>
      <c r="O40" s="30">
        <f t="shared" si="15"/>
        <v>0.56013061384310425</v>
      </c>
      <c r="P40" s="30">
        <f t="shared" si="7"/>
        <v>0.62032008769905178</v>
      </c>
      <c r="Q40" s="49"/>
      <c r="R40" s="63">
        <f t="shared" si="8"/>
        <v>8.4438410523886223</v>
      </c>
      <c r="S40" s="63">
        <f t="shared" si="9"/>
        <v>13.000000000000002</v>
      </c>
      <c r="T40" s="63">
        <f t="shared" si="10"/>
        <v>1.5395836941201679</v>
      </c>
      <c r="U40" s="64">
        <f t="shared" si="11"/>
        <v>52.810248037463836</v>
      </c>
      <c r="V40" s="6"/>
      <c r="W40" s="42">
        <v>9.0424000000000007</v>
      </c>
      <c r="X40" s="42">
        <v>491.5</v>
      </c>
      <c r="Y40" s="16"/>
      <c r="Z40" s="6"/>
      <c r="AA40" s="46">
        <v>0.22161800000000001</v>
      </c>
      <c r="AB40" s="44">
        <v>172</v>
      </c>
      <c r="AC40" s="16"/>
      <c r="AD40" s="6"/>
      <c r="AE40" s="6"/>
      <c r="AF40" s="2">
        <v>35</v>
      </c>
      <c r="AG40" s="2">
        <f t="shared" si="12"/>
        <v>0.6108652381980153</v>
      </c>
      <c r="AH40" s="2">
        <f t="shared" si="4"/>
        <v>10.465999169915708</v>
      </c>
      <c r="AI40" s="3">
        <f t="shared" si="5"/>
        <v>10.465999169915715</v>
      </c>
      <c r="AJ40" s="16"/>
      <c r="AK40" s="16"/>
      <c r="AL40" s="16"/>
      <c r="AM40" s="16"/>
    </row>
    <row r="41" spans="1:39" ht="17.399999999999999" x14ac:dyDescent="0.3">
      <c r="A41" s="6"/>
      <c r="B41" s="6"/>
      <c r="C41" s="6"/>
      <c r="D41" s="6"/>
      <c r="E41" s="14">
        <v>2500</v>
      </c>
      <c r="F41" s="14">
        <v>18</v>
      </c>
      <c r="G41" s="14">
        <f t="shared" si="6"/>
        <v>1.1309733552923256</v>
      </c>
      <c r="H41" s="14">
        <v>-10</v>
      </c>
      <c r="I41" s="6"/>
      <c r="J41" s="30">
        <f t="shared" si="13"/>
        <v>95.263779527559109</v>
      </c>
      <c r="K41" s="30">
        <f t="shared" si="14"/>
        <v>180</v>
      </c>
      <c r="L41" s="30">
        <f t="shared" si="2"/>
        <v>56.573191998153526</v>
      </c>
      <c r="M41" s="30">
        <v>101</v>
      </c>
      <c r="N41" s="30">
        <v>91.2</v>
      </c>
      <c r="O41" s="30">
        <f t="shared" si="15"/>
        <v>0.56013061384310425</v>
      </c>
      <c r="P41" s="30">
        <f t="shared" si="7"/>
        <v>0.62032008769905178</v>
      </c>
      <c r="Q41" s="49"/>
      <c r="R41" s="63">
        <f t="shared" si="8"/>
        <v>8.4438410523886223</v>
      </c>
      <c r="S41" s="63">
        <f t="shared" si="9"/>
        <v>13.000000000000002</v>
      </c>
      <c r="T41" s="63">
        <f t="shared" si="10"/>
        <v>1.5395836941201679</v>
      </c>
      <c r="U41" s="64">
        <f t="shared" si="11"/>
        <v>52.810248037463836</v>
      </c>
      <c r="V41" s="6"/>
      <c r="W41" s="42">
        <v>9.1440000000000001</v>
      </c>
      <c r="X41" s="42">
        <v>493.5</v>
      </c>
      <c r="Y41" s="16"/>
      <c r="Z41" s="6"/>
      <c r="AA41" s="47">
        <v>0.22975899999999999</v>
      </c>
      <c r="AB41" s="44">
        <v>174</v>
      </c>
      <c r="AC41" s="16"/>
      <c r="AD41" s="6"/>
      <c r="AE41" s="6"/>
      <c r="AF41" s="2">
        <v>36</v>
      </c>
      <c r="AG41" s="2">
        <f t="shared" si="12"/>
        <v>0.62831853071795862</v>
      </c>
      <c r="AH41" s="2">
        <f t="shared" si="4"/>
        <v>11.040323792717134</v>
      </c>
      <c r="AI41" s="3">
        <f t="shared" si="5"/>
        <v>11.040323792717125</v>
      </c>
      <c r="AJ41" s="16"/>
      <c r="AK41" s="16"/>
      <c r="AL41" s="16"/>
      <c r="AM41" s="16"/>
    </row>
    <row r="42" spans="1:39" ht="17.399999999999999" x14ac:dyDescent="0.3">
      <c r="A42" s="6"/>
      <c r="B42" s="6"/>
      <c r="C42" s="6"/>
      <c r="D42" s="6"/>
      <c r="E42" s="14">
        <v>2750</v>
      </c>
      <c r="F42" s="14">
        <v>23</v>
      </c>
      <c r="G42" s="14">
        <f t="shared" si="6"/>
        <v>1.4451326206513047</v>
      </c>
      <c r="H42" s="14">
        <v>-10</v>
      </c>
      <c r="I42" s="6"/>
      <c r="J42" s="30">
        <f t="shared" si="13"/>
        <v>95.263779527559109</v>
      </c>
      <c r="K42" s="30">
        <f t="shared" si="14"/>
        <v>180</v>
      </c>
      <c r="L42" s="30">
        <f t="shared" si="2"/>
        <v>56.573191998153526</v>
      </c>
      <c r="M42" s="30">
        <v>101</v>
      </c>
      <c r="N42" s="30">
        <v>91.2</v>
      </c>
      <c r="O42" s="30">
        <f t="shared" si="15"/>
        <v>0.56013061384310425</v>
      </c>
      <c r="P42" s="30">
        <f t="shared" si="7"/>
        <v>0.62032008769905178</v>
      </c>
      <c r="Q42" s="49"/>
      <c r="R42" s="63">
        <f t="shared" si="8"/>
        <v>8.4438410523886223</v>
      </c>
      <c r="S42" s="63">
        <f t="shared" si="9"/>
        <v>13.000000000000002</v>
      </c>
      <c r="T42" s="63">
        <f t="shared" si="10"/>
        <v>1.5395836941201679</v>
      </c>
      <c r="U42" s="64">
        <f t="shared" si="11"/>
        <v>52.810248037463836</v>
      </c>
      <c r="V42" s="6"/>
      <c r="W42" s="42">
        <v>9.2455999999999996</v>
      </c>
      <c r="X42" s="42">
        <v>495</v>
      </c>
      <c r="Y42" s="16"/>
      <c r="Z42" s="6"/>
      <c r="AA42" s="46">
        <v>0.23915500000000001</v>
      </c>
      <c r="AB42" s="44">
        <v>176</v>
      </c>
      <c r="AC42" s="16"/>
      <c r="AD42" s="6"/>
      <c r="AE42" s="6"/>
      <c r="AF42" s="2">
        <v>37</v>
      </c>
      <c r="AG42" s="2">
        <f t="shared" si="12"/>
        <v>0.64577182323790194</v>
      </c>
      <c r="AH42" s="2">
        <f t="shared" si="4"/>
        <v>11.627249144189848</v>
      </c>
      <c r="AI42" s="3">
        <f t="shared" si="5"/>
        <v>11.627249144189845</v>
      </c>
      <c r="AJ42" s="16"/>
      <c r="AK42" s="16"/>
      <c r="AL42" s="16"/>
      <c r="AM42" s="16"/>
    </row>
    <row r="43" spans="1:39" ht="17.399999999999999" x14ac:dyDescent="0.3">
      <c r="A43" s="6"/>
      <c r="B43" s="6"/>
      <c r="C43" s="6"/>
      <c r="D43" s="6"/>
      <c r="E43" s="14">
        <v>3000</v>
      </c>
      <c r="F43" s="14">
        <v>30</v>
      </c>
      <c r="G43" s="14">
        <f t="shared" si="6"/>
        <v>1.8849555921538759</v>
      </c>
      <c r="H43" s="14">
        <v>-10</v>
      </c>
      <c r="I43" s="6"/>
      <c r="J43" s="30">
        <f t="shared" si="13"/>
        <v>95.263779527559109</v>
      </c>
      <c r="K43" s="30">
        <f t="shared" si="14"/>
        <v>180</v>
      </c>
      <c r="L43" s="30">
        <f t="shared" si="2"/>
        <v>56.573191998153526</v>
      </c>
      <c r="M43" s="30">
        <v>101</v>
      </c>
      <c r="N43" s="30">
        <v>91.2</v>
      </c>
      <c r="O43" s="30">
        <f t="shared" si="15"/>
        <v>0.56013061384310425</v>
      </c>
      <c r="P43" s="30">
        <f t="shared" si="7"/>
        <v>0.62032008769905178</v>
      </c>
      <c r="Q43" s="49"/>
      <c r="R43" s="63">
        <f t="shared" si="8"/>
        <v>8.4438410523886223</v>
      </c>
      <c r="S43" s="63">
        <f t="shared" si="9"/>
        <v>13.000000000000002</v>
      </c>
      <c r="T43" s="63">
        <f t="shared" si="10"/>
        <v>1.5395836941201679</v>
      </c>
      <c r="U43" s="64">
        <f t="shared" si="11"/>
        <v>52.810248037463836</v>
      </c>
      <c r="V43" s="6"/>
      <c r="W43" s="42">
        <v>9.3472000000000008</v>
      </c>
      <c r="X43" s="42">
        <v>497</v>
      </c>
      <c r="Y43" s="16"/>
      <c r="Z43" s="6"/>
      <c r="AA43" s="46">
        <v>0.24885399999999999</v>
      </c>
      <c r="AB43" s="44">
        <v>178</v>
      </c>
      <c r="AC43" s="16"/>
      <c r="AD43" s="6"/>
      <c r="AE43" s="6"/>
      <c r="AF43" s="2">
        <v>38</v>
      </c>
      <c r="AG43" s="2">
        <f t="shared" si="12"/>
        <v>0.66322511575784515</v>
      </c>
      <c r="AH43" s="2">
        <f t="shared" si="4"/>
        <v>12.226495590956127</v>
      </c>
      <c r="AI43" s="3">
        <f t="shared" si="5"/>
        <v>12.226495590956119</v>
      </c>
      <c r="AJ43" s="16"/>
      <c r="AK43" s="16"/>
      <c r="AL43" s="16"/>
      <c r="AM43" s="16"/>
    </row>
    <row r="44" spans="1:39" ht="17.399999999999999" x14ac:dyDescent="0.3">
      <c r="A44" s="6"/>
      <c r="B44" s="6"/>
      <c r="C44" s="6"/>
      <c r="D44" s="6"/>
      <c r="E44" s="14">
        <v>3115</v>
      </c>
      <c r="F44" s="14">
        <v>42.5</v>
      </c>
      <c r="G44" s="14">
        <f t="shared" si="6"/>
        <v>2.6703537555513241</v>
      </c>
      <c r="H44" s="14">
        <v>-10</v>
      </c>
      <c r="I44" s="6"/>
      <c r="J44" s="30">
        <f t="shared" si="13"/>
        <v>95.263779527559109</v>
      </c>
      <c r="K44" s="30">
        <f t="shared" si="14"/>
        <v>180</v>
      </c>
      <c r="L44" s="30">
        <f t="shared" si="2"/>
        <v>56.573191998153526</v>
      </c>
      <c r="M44" s="30">
        <v>101</v>
      </c>
      <c r="N44" s="30">
        <v>91.2</v>
      </c>
      <c r="O44" s="30">
        <f t="shared" si="15"/>
        <v>0.56013061384310425</v>
      </c>
      <c r="P44" s="30">
        <f t="shared" si="7"/>
        <v>0.62032008769905178</v>
      </c>
      <c r="Q44" s="49"/>
      <c r="R44" s="63">
        <f t="shared" si="8"/>
        <v>8.4438410523886223</v>
      </c>
      <c r="S44" s="63">
        <f t="shared" si="9"/>
        <v>13.000000000000002</v>
      </c>
      <c r="T44" s="63">
        <f t="shared" si="10"/>
        <v>1.5395836941201679</v>
      </c>
      <c r="U44" s="64">
        <f t="shared" si="11"/>
        <v>52.810248037463836</v>
      </c>
      <c r="V44" s="6"/>
      <c r="W44" s="42">
        <v>9.4488000000000003</v>
      </c>
      <c r="X44" s="42">
        <v>499</v>
      </c>
      <c r="Y44" s="16"/>
      <c r="Z44" s="6"/>
      <c r="AA44" s="46">
        <v>0.25885599999999998</v>
      </c>
      <c r="AB44" s="44">
        <v>180</v>
      </c>
      <c r="AC44" s="16"/>
      <c r="AD44" s="6"/>
      <c r="AE44" s="6"/>
      <c r="AF44" s="2">
        <v>39</v>
      </c>
      <c r="AG44" s="2">
        <f t="shared" si="12"/>
        <v>0.68067840827778847</v>
      </c>
      <c r="AH44" s="2">
        <f t="shared" si="4"/>
        <v>12.837778350780297</v>
      </c>
      <c r="AI44" s="3">
        <f t="shared" si="5"/>
        <v>12.83777835078029</v>
      </c>
      <c r="AJ44" s="16"/>
      <c r="AK44" s="16"/>
      <c r="AL44" s="16"/>
      <c r="AM44" s="16"/>
    </row>
    <row r="45" spans="1:39" ht="17.399999999999999" x14ac:dyDescent="0.3">
      <c r="A45" s="6"/>
      <c r="B45" s="6"/>
      <c r="C45" s="6"/>
      <c r="D45" s="6"/>
      <c r="E45" s="14">
        <v>3090</v>
      </c>
      <c r="F45" s="14">
        <v>50</v>
      </c>
      <c r="G45" s="14">
        <f t="shared" si="6"/>
        <v>3.1415926535897936</v>
      </c>
      <c r="H45" s="14">
        <v>-10</v>
      </c>
      <c r="I45" s="6"/>
      <c r="J45" s="30">
        <f t="shared" si="13"/>
        <v>95.263779527559109</v>
      </c>
      <c r="K45" s="30">
        <f t="shared" si="14"/>
        <v>180</v>
      </c>
      <c r="L45" s="30">
        <f t="shared" si="2"/>
        <v>56.573191998153526</v>
      </c>
      <c r="M45" s="30">
        <v>101</v>
      </c>
      <c r="N45" s="30">
        <v>91.2</v>
      </c>
      <c r="O45" s="30">
        <f t="shared" si="15"/>
        <v>0.56013061384310425</v>
      </c>
      <c r="P45" s="30">
        <f t="shared" si="7"/>
        <v>0.62032008769905178</v>
      </c>
      <c r="Q45" s="49"/>
      <c r="R45" s="63">
        <f t="shared" si="8"/>
        <v>8.4438410523886223</v>
      </c>
      <c r="S45" s="63">
        <f t="shared" si="9"/>
        <v>13.000000000000002</v>
      </c>
      <c r="T45" s="63">
        <f t="shared" si="10"/>
        <v>1.5395836941201679</v>
      </c>
      <c r="U45" s="64">
        <f t="shared" si="11"/>
        <v>52.810248037463836</v>
      </c>
      <c r="V45" s="6"/>
      <c r="W45" s="42">
        <v>9.5503999999999998</v>
      </c>
      <c r="X45" s="42">
        <v>501.5</v>
      </c>
      <c r="Y45" s="16"/>
      <c r="Z45" s="6"/>
      <c r="AA45" s="46">
        <v>0.27009499999999997</v>
      </c>
      <c r="AB45" s="44">
        <v>182</v>
      </c>
      <c r="AC45" s="16"/>
      <c r="AD45" s="6"/>
      <c r="AE45" s="6"/>
      <c r="AF45" s="2">
        <v>40</v>
      </c>
      <c r="AG45" s="2">
        <f t="shared" si="12"/>
        <v>0.69813170079773179</v>
      </c>
      <c r="AH45" s="2">
        <f t="shared" si="4"/>
        <v>13.460807691101602</v>
      </c>
      <c r="AI45" s="3">
        <f t="shared" si="5"/>
        <v>13.460807691101589</v>
      </c>
      <c r="AJ45" s="16"/>
      <c r="AK45" s="16"/>
      <c r="AL45" s="16"/>
      <c r="AM45" s="16"/>
    </row>
    <row r="46" spans="1:39" ht="17.399999999999999" x14ac:dyDescent="0.3">
      <c r="A46" s="6"/>
      <c r="B46" s="6"/>
      <c r="C46" s="6"/>
      <c r="D46" s="6"/>
      <c r="E46" s="14">
        <v>3000</v>
      </c>
      <c r="F46" s="14">
        <v>57</v>
      </c>
      <c r="G46" s="14">
        <f t="shared" si="6"/>
        <v>3.5814156250923643</v>
      </c>
      <c r="H46" s="14">
        <v>-10</v>
      </c>
      <c r="I46" s="6"/>
      <c r="J46" s="30">
        <f t="shared" si="13"/>
        <v>95.263779527559109</v>
      </c>
      <c r="K46" s="30">
        <f t="shared" si="14"/>
        <v>180</v>
      </c>
      <c r="L46" s="30">
        <f t="shared" si="2"/>
        <v>56.573191998153526</v>
      </c>
      <c r="M46" s="30">
        <v>101</v>
      </c>
      <c r="N46" s="30">
        <v>91.2</v>
      </c>
      <c r="O46" s="30">
        <f t="shared" si="15"/>
        <v>0.56013061384310425</v>
      </c>
      <c r="P46" s="30">
        <f t="shared" si="7"/>
        <v>0.62032008769905178</v>
      </c>
      <c r="Q46" s="49"/>
      <c r="R46" s="63">
        <f t="shared" si="8"/>
        <v>8.4438410523886223</v>
      </c>
      <c r="S46" s="63">
        <f t="shared" si="9"/>
        <v>13.000000000000002</v>
      </c>
      <c r="T46" s="63">
        <f t="shared" si="10"/>
        <v>1.5395836941201679</v>
      </c>
      <c r="U46" s="64">
        <f t="shared" si="11"/>
        <v>52.810248037463836</v>
      </c>
      <c r="V46" s="6"/>
      <c r="W46" s="42">
        <v>9.6519999999999992</v>
      </c>
      <c r="X46" s="42">
        <v>503.5</v>
      </c>
      <c r="Y46" s="16"/>
      <c r="Z46" s="6"/>
      <c r="AA46" s="46">
        <v>0.27912999999999999</v>
      </c>
      <c r="AB46" s="44">
        <v>184</v>
      </c>
      <c r="AC46" s="16"/>
      <c r="AD46" s="6"/>
      <c r="AE46" s="6"/>
      <c r="AF46" s="2">
        <v>41</v>
      </c>
      <c r="AG46" s="2">
        <f t="shared" si="12"/>
        <v>0.715584993317675</v>
      </c>
      <c r="AH46" s="2">
        <f t="shared" si="4"/>
        <v>14.095289131849327</v>
      </c>
      <c r="AI46" s="3">
        <f t="shared" si="5"/>
        <v>14.09528913184932</v>
      </c>
      <c r="AJ46" s="16"/>
      <c r="AK46" s="16"/>
      <c r="AL46" s="16"/>
      <c r="AM46" s="16"/>
    </row>
    <row r="47" spans="1:39" ht="17.399999999999999" x14ac:dyDescent="0.3">
      <c r="A47" s="6"/>
      <c r="B47" s="6"/>
      <c r="C47" s="6"/>
      <c r="D47" s="6"/>
      <c r="E47" s="14">
        <v>2750</v>
      </c>
      <c r="F47" s="14">
        <v>75</v>
      </c>
      <c r="G47" s="14">
        <f t="shared" si="6"/>
        <v>4.7123889803846897</v>
      </c>
      <c r="H47" s="14">
        <v>-10</v>
      </c>
      <c r="I47" s="6"/>
      <c r="J47" s="30">
        <f t="shared" si="13"/>
        <v>95.263779527559109</v>
      </c>
      <c r="K47" s="30">
        <f t="shared" si="14"/>
        <v>180</v>
      </c>
      <c r="L47" s="30">
        <f t="shared" si="2"/>
        <v>56.573191998153526</v>
      </c>
      <c r="M47" s="30">
        <v>101</v>
      </c>
      <c r="N47" s="30">
        <v>91.2</v>
      </c>
      <c r="O47" s="30">
        <f t="shared" si="15"/>
        <v>0.56013061384310425</v>
      </c>
      <c r="P47" s="30">
        <f t="shared" si="7"/>
        <v>0.62032008769905178</v>
      </c>
      <c r="Q47" s="49"/>
      <c r="R47" s="63">
        <f t="shared" si="8"/>
        <v>8.4438410523886223</v>
      </c>
      <c r="S47" s="63">
        <f t="shared" si="9"/>
        <v>13.000000000000002</v>
      </c>
      <c r="T47" s="63">
        <f t="shared" si="10"/>
        <v>1.5395836941201679</v>
      </c>
      <c r="U47" s="64">
        <f t="shared" si="11"/>
        <v>52.810248037463836</v>
      </c>
      <c r="V47" s="6"/>
      <c r="W47" s="42">
        <v>9.7536000000000005</v>
      </c>
      <c r="X47" s="42">
        <v>506.5</v>
      </c>
      <c r="Y47" s="16"/>
      <c r="Z47" s="6"/>
      <c r="AA47" s="46">
        <v>0.28759000000000001</v>
      </c>
      <c r="AB47" s="44">
        <v>186</v>
      </c>
      <c r="AC47" s="16"/>
      <c r="AD47" s="6"/>
      <c r="AE47" s="6"/>
      <c r="AF47" s="2">
        <v>42</v>
      </c>
      <c r="AG47" s="2">
        <f t="shared" si="12"/>
        <v>0.73303828583761843</v>
      </c>
      <c r="AH47" s="2">
        <f t="shared" si="4"/>
        <v>14.740923652404582</v>
      </c>
      <c r="AI47" s="3">
        <f t="shared" si="5"/>
        <v>14.740923652404582</v>
      </c>
      <c r="AJ47" s="16"/>
      <c r="AK47" s="16"/>
      <c r="AL47" s="16"/>
      <c r="AM47" s="16"/>
    </row>
    <row r="48" spans="1:39" ht="17.399999999999999" x14ac:dyDescent="0.3">
      <c r="A48" s="6"/>
      <c r="B48" s="6"/>
      <c r="C48" s="6"/>
      <c r="D48" s="6"/>
      <c r="E48" s="14">
        <v>2500</v>
      </c>
      <c r="F48" s="14">
        <v>83</v>
      </c>
      <c r="G48" s="14">
        <f t="shared" si="6"/>
        <v>5.2150438049590573</v>
      </c>
      <c r="H48" s="14">
        <v>-10</v>
      </c>
      <c r="I48" s="6"/>
      <c r="J48" s="30">
        <f t="shared" si="13"/>
        <v>95.263779527559109</v>
      </c>
      <c r="K48" s="30">
        <f t="shared" si="14"/>
        <v>180</v>
      </c>
      <c r="L48" s="30">
        <f t="shared" si="2"/>
        <v>56.573191998153526</v>
      </c>
      <c r="M48" s="30">
        <v>101</v>
      </c>
      <c r="N48" s="30">
        <v>91.2</v>
      </c>
      <c r="O48" s="30">
        <f t="shared" si="15"/>
        <v>0.56013061384310425</v>
      </c>
      <c r="P48" s="30">
        <f t="shared" si="7"/>
        <v>0.62032008769905178</v>
      </c>
      <c r="Q48" s="49"/>
      <c r="R48" s="63">
        <f t="shared" si="8"/>
        <v>8.4438410523886223</v>
      </c>
      <c r="S48" s="63">
        <f t="shared" si="9"/>
        <v>13.000000000000002</v>
      </c>
      <c r="T48" s="63">
        <f t="shared" si="10"/>
        <v>1.5395836941201679</v>
      </c>
      <c r="U48" s="64">
        <f t="shared" si="11"/>
        <v>52.810248037463836</v>
      </c>
      <c r="V48" s="6"/>
      <c r="W48" s="42">
        <v>9.8552</v>
      </c>
      <c r="X48" s="42">
        <v>510</v>
      </c>
      <c r="Y48" s="16"/>
      <c r="Z48" s="6"/>
      <c r="AA48" s="46">
        <v>0.29547600000000002</v>
      </c>
      <c r="AB48" s="44">
        <v>188</v>
      </c>
      <c r="AC48" s="16"/>
      <c r="AD48" s="6"/>
      <c r="AE48" s="6"/>
      <c r="AF48" s="2">
        <v>43</v>
      </c>
      <c r="AG48" s="2">
        <f t="shared" si="12"/>
        <v>0.75049157835756164</v>
      </c>
      <c r="AH48" s="2">
        <f t="shared" si="4"/>
        <v>15.397407902563167</v>
      </c>
      <c r="AI48" s="3">
        <f t="shared" si="5"/>
        <v>15.397407902563172</v>
      </c>
      <c r="AJ48" s="16"/>
      <c r="AK48" s="16"/>
      <c r="AL48" s="16"/>
      <c r="AM48" s="16"/>
    </row>
    <row r="49" spans="1:39" ht="17.399999999999999" x14ac:dyDescent="0.3">
      <c r="A49" s="6"/>
      <c r="B49" s="6"/>
      <c r="C49" s="6"/>
      <c r="D49" s="6"/>
      <c r="E49" s="14">
        <v>2250</v>
      </c>
      <c r="F49" s="14">
        <v>87.5</v>
      </c>
      <c r="G49" s="14">
        <f t="shared" si="6"/>
        <v>5.497787143782138</v>
      </c>
      <c r="H49" s="14">
        <v>-10</v>
      </c>
      <c r="I49" s="6"/>
      <c r="J49" s="30">
        <f t="shared" si="13"/>
        <v>95.263779527559109</v>
      </c>
      <c r="K49" s="30">
        <f t="shared" si="14"/>
        <v>180</v>
      </c>
      <c r="L49" s="30">
        <f t="shared" si="2"/>
        <v>56.573191998153526</v>
      </c>
      <c r="M49" s="30">
        <v>101</v>
      </c>
      <c r="N49" s="30">
        <v>91.2</v>
      </c>
      <c r="O49" s="30">
        <f t="shared" si="15"/>
        <v>0.56013061384310425</v>
      </c>
      <c r="P49" s="30">
        <f t="shared" si="7"/>
        <v>0.62032008769905178</v>
      </c>
      <c r="Q49" s="49"/>
      <c r="R49" s="63">
        <f t="shared" si="8"/>
        <v>8.4438410523886223</v>
      </c>
      <c r="S49" s="63">
        <f t="shared" si="9"/>
        <v>13.000000000000002</v>
      </c>
      <c r="T49" s="63">
        <f t="shared" si="10"/>
        <v>1.5395836941201679</v>
      </c>
      <c r="U49" s="64">
        <f t="shared" si="11"/>
        <v>52.810248037463836</v>
      </c>
      <c r="V49" s="6"/>
      <c r="W49" s="42">
        <v>9.9567999999999994</v>
      </c>
      <c r="X49" s="42">
        <v>514</v>
      </c>
      <c r="Y49" s="16"/>
      <c r="Z49" s="6"/>
      <c r="AA49" s="47">
        <v>0.30241600000000002</v>
      </c>
      <c r="AB49" s="44">
        <v>190</v>
      </c>
      <c r="AC49" s="16"/>
      <c r="AD49" s="6"/>
      <c r="AE49" s="6"/>
      <c r="AF49" s="2">
        <v>44</v>
      </c>
      <c r="AG49" s="2">
        <f t="shared" si="12"/>
        <v>0.76794487087750496</v>
      </c>
      <c r="AH49" s="2">
        <f t="shared" si="4"/>
        <v>16.064434417344717</v>
      </c>
      <c r="AI49" s="3">
        <f t="shared" si="5"/>
        <v>16.06443441734471</v>
      </c>
      <c r="AJ49" s="16"/>
      <c r="AK49" s="16"/>
      <c r="AL49" s="16"/>
      <c r="AM49" s="16"/>
    </row>
    <row r="50" spans="1:39" ht="17.399999999999999" x14ac:dyDescent="0.3">
      <c r="A50" s="6"/>
      <c r="B50" s="6"/>
      <c r="C50" s="6"/>
      <c r="D50" s="6"/>
      <c r="E50" s="14">
        <v>2000</v>
      </c>
      <c r="F50" s="14">
        <v>89</v>
      </c>
      <c r="G50" s="14">
        <f t="shared" si="6"/>
        <v>5.592034923389833</v>
      </c>
      <c r="H50" s="14">
        <v>-10</v>
      </c>
      <c r="I50" s="6"/>
      <c r="J50" s="30">
        <f t="shared" si="13"/>
        <v>95.263779527559109</v>
      </c>
      <c r="K50" s="30">
        <f t="shared" si="14"/>
        <v>180</v>
      </c>
      <c r="L50" s="30">
        <f t="shared" si="2"/>
        <v>56.573191998153526</v>
      </c>
      <c r="M50" s="30">
        <v>101</v>
      </c>
      <c r="N50" s="30">
        <v>91.2</v>
      </c>
      <c r="O50" s="30">
        <f t="shared" si="15"/>
        <v>0.56013061384310425</v>
      </c>
      <c r="P50" s="30">
        <f t="shared" si="7"/>
        <v>0.62032008769905178</v>
      </c>
      <c r="Q50" s="49"/>
      <c r="R50" s="63">
        <f t="shared" si="8"/>
        <v>8.4438410523886223</v>
      </c>
      <c r="S50" s="63">
        <f t="shared" si="9"/>
        <v>13.000000000000002</v>
      </c>
      <c r="T50" s="63">
        <f t="shared" si="10"/>
        <v>1.5395836941201679</v>
      </c>
      <c r="U50" s="64">
        <f t="shared" si="11"/>
        <v>52.810248037463836</v>
      </c>
      <c r="V50" s="6"/>
      <c r="W50" s="42">
        <v>10.058400000000001</v>
      </c>
      <c r="X50" s="42">
        <v>523</v>
      </c>
      <c r="Y50" s="16"/>
      <c r="Z50" s="6"/>
      <c r="AA50" s="46">
        <v>0.30925900000000001</v>
      </c>
      <c r="AB50" s="44">
        <v>192</v>
      </c>
      <c r="AC50" s="16"/>
      <c r="AD50" s="6"/>
      <c r="AE50" s="6"/>
      <c r="AF50" s="2">
        <v>45</v>
      </c>
      <c r="AG50" s="2">
        <f t="shared" si="12"/>
        <v>0.78539816339744828</v>
      </c>
      <c r="AH50" s="2">
        <f t="shared" si="4"/>
        <v>16.741691835482445</v>
      </c>
      <c r="AI50" s="3">
        <f t="shared" si="5"/>
        <v>16.741691835482449</v>
      </c>
      <c r="AJ50" s="16"/>
      <c r="AK50" s="16"/>
      <c r="AL50" s="16"/>
      <c r="AM50" s="16"/>
    </row>
    <row r="51" spans="1:39" ht="17.399999999999999" x14ac:dyDescent="0.3">
      <c r="A51" s="6"/>
      <c r="B51" s="6"/>
      <c r="C51" s="6"/>
      <c r="D51" s="6"/>
      <c r="E51" s="14">
        <v>1750</v>
      </c>
      <c r="F51" s="14">
        <v>80</v>
      </c>
      <c r="G51" s="14">
        <f t="shared" si="6"/>
        <v>5.0265482457436699</v>
      </c>
      <c r="H51" s="14">
        <v>-10</v>
      </c>
      <c r="I51" s="6"/>
      <c r="J51" s="30">
        <f t="shared" si="13"/>
        <v>95.263779527559109</v>
      </c>
      <c r="K51" s="30">
        <f t="shared" si="14"/>
        <v>180</v>
      </c>
      <c r="L51" s="30">
        <f t="shared" si="2"/>
        <v>56.573191998153526</v>
      </c>
      <c r="M51" s="30">
        <v>101</v>
      </c>
      <c r="N51" s="30">
        <v>91.2</v>
      </c>
      <c r="O51" s="30">
        <f t="shared" si="15"/>
        <v>0.56013061384310425</v>
      </c>
      <c r="P51" s="30">
        <f t="shared" si="7"/>
        <v>0.62032008769905178</v>
      </c>
      <c r="Q51" s="49"/>
      <c r="R51" s="63">
        <f t="shared" si="8"/>
        <v>8.4438410523886223</v>
      </c>
      <c r="S51" s="63">
        <f t="shared" si="9"/>
        <v>13.000000000000002</v>
      </c>
      <c r="T51" s="63">
        <f t="shared" si="10"/>
        <v>1.5395836941201679</v>
      </c>
      <c r="U51" s="64">
        <f t="shared" si="11"/>
        <v>52.810248037463836</v>
      </c>
      <c r="V51" s="6"/>
      <c r="W51" s="42">
        <v>9.9567999999999994</v>
      </c>
      <c r="X51" s="42">
        <v>536</v>
      </c>
      <c r="Y51" s="16"/>
      <c r="Z51" s="6"/>
      <c r="AA51" s="46">
        <v>0.31562800000000002</v>
      </c>
      <c r="AB51" s="44">
        <v>194</v>
      </c>
      <c r="AC51" s="16"/>
      <c r="AD51" s="6"/>
      <c r="AE51" s="6"/>
      <c r="AF51" s="2">
        <v>46</v>
      </c>
      <c r="AG51" s="2">
        <f t="shared" si="12"/>
        <v>0.80285145591739149</v>
      </c>
      <c r="AH51" s="2">
        <f t="shared" si="4"/>
        <v>17.42886512141779</v>
      </c>
      <c r="AI51" s="3">
        <f t="shared" si="5"/>
        <v>17.428865121417779</v>
      </c>
      <c r="AJ51" s="16"/>
      <c r="AK51" s="16"/>
      <c r="AL51" s="16"/>
      <c r="AM51" s="16"/>
    </row>
    <row r="52" spans="1:39" ht="17.399999999999999" x14ac:dyDescent="0.3">
      <c r="A52" s="6"/>
      <c r="B52" s="6"/>
      <c r="C52" s="6"/>
      <c r="D52" s="6"/>
      <c r="E52" s="14">
        <v>1500</v>
      </c>
      <c r="F52" s="14">
        <v>78</v>
      </c>
      <c r="G52" s="14">
        <f t="shared" si="6"/>
        <v>4.9008845396000771</v>
      </c>
      <c r="H52" s="14">
        <v>-10</v>
      </c>
      <c r="I52" s="6"/>
      <c r="J52" s="30">
        <f t="shared" si="13"/>
        <v>95.263779527559109</v>
      </c>
      <c r="K52" s="30">
        <f t="shared" si="14"/>
        <v>180</v>
      </c>
      <c r="L52" s="30">
        <f t="shared" si="2"/>
        <v>56.573191998153526</v>
      </c>
      <c r="M52" s="30">
        <v>101</v>
      </c>
      <c r="N52" s="30">
        <v>91.2</v>
      </c>
      <c r="O52" s="30">
        <f t="shared" si="15"/>
        <v>0.56013061384310425</v>
      </c>
      <c r="P52" s="30">
        <f t="shared" si="7"/>
        <v>0.62032008769905178</v>
      </c>
      <c r="Q52" s="49"/>
      <c r="R52" s="63">
        <f t="shared" si="8"/>
        <v>8.4438410523886223</v>
      </c>
      <c r="S52" s="63">
        <f t="shared" si="9"/>
        <v>13.000000000000002</v>
      </c>
      <c r="T52" s="63">
        <f t="shared" si="10"/>
        <v>1.5395836941201679</v>
      </c>
      <c r="U52" s="64">
        <f t="shared" si="11"/>
        <v>52.810248037463836</v>
      </c>
      <c r="V52" s="6"/>
      <c r="W52" s="42">
        <v>9.8552</v>
      </c>
      <c r="X52" s="42">
        <v>540</v>
      </c>
      <c r="Y52" s="16"/>
      <c r="Z52" s="6"/>
      <c r="AA52" s="46">
        <v>0.321523</v>
      </c>
      <c r="AB52" s="44">
        <v>196</v>
      </c>
      <c r="AC52" s="16"/>
      <c r="AD52" s="6"/>
      <c r="AE52" s="6"/>
      <c r="AF52" s="2">
        <v>47</v>
      </c>
      <c r="AG52" s="2">
        <f t="shared" si="12"/>
        <v>0.82030474843733492</v>
      </c>
      <c r="AH52" s="2">
        <f t="shared" si="4"/>
        <v>18.125635790613494</v>
      </c>
      <c r="AI52" s="3">
        <f t="shared" si="5"/>
        <v>18.125635790613504</v>
      </c>
      <c r="AJ52" s="16"/>
      <c r="AK52" s="16"/>
      <c r="AL52" s="16"/>
      <c r="AM52" s="16"/>
    </row>
    <row r="53" spans="1:39" ht="17.399999999999999" x14ac:dyDescent="0.3">
      <c r="A53" s="6"/>
      <c r="B53" s="6"/>
      <c r="C53" s="6"/>
      <c r="D53" s="6"/>
      <c r="E53" s="14">
        <v>1250</v>
      </c>
      <c r="F53" s="14">
        <v>75</v>
      </c>
      <c r="G53" s="14">
        <f t="shared" si="6"/>
        <v>4.7123889803846897</v>
      </c>
      <c r="H53" s="14">
        <v>-10</v>
      </c>
      <c r="I53" s="6"/>
      <c r="J53" s="30">
        <f t="shared" si="13"/>
        <v>95.263779527559109</v>
      </c>
      <c r="K53" s="30">
        <f t="shared" si="14"/>
        <v>180</v>
      </c>
      <c r="L53" s="30">
        <f t="shared" si="2"/>
        <v>56.573191998153526</v>
      </c>
      <c r="M53" s="30">
        <v>101</v>
      </c>
      <c r="N53" s="30">
        <v>91.2</v>
      </c>
      <c r="O53" s="30">
        <f t="shared" si="15"/>
        <v>0.56013061384310425</v>
      </c>
      <c r="P53" s="30">
        <f t="shared" si="7"/>
        <v>0.62032008769905178</v>
      </c>
      <c r="Q53" s="49"/>
      <c r="R53" s="63">
        <f t="shared" si="8"/>
        <v>8.4438410523886223</v>
      </c>
      <c r="S53" s="63">
        <f t="shared" si="9"/>
        <v>13.000000000000002</v>
      </c>
      <c r="T53" s="63">
        <f t="shared" si="10"/>
        <v>1.5395836941201679</v>
      </c>
      <c r="U53" s="64">
        <f t="shared" si="11"/>
        <v>52.810248037463836</v>
      </c>
      <c r="V53" s="6"/>
      <c r="W53" s="42">
        <v>9.7536000000000005</v>
      </c>
      <c r="X53" s="42">
        <v>542.5</v>
      </c>
      <c r="Y53" s="16"/>
      <c r="Z53" s="6"/>
      <c r="AA53" s="46">
        <v>0.32694299999999998</v>
      </c>
      <c r="AB53" s="44">
        <v>198</v>
      </c>
      <c r="AC53" s="16"/>
      <c r="AD53" s="6"/>
      <c r="AE53" s="6"/>
      <c r="AF53" s="2">
        <v>48</v>
      </c>
      <c r="AG53" s="2">
        <f t="shared" si="12"/>
        <v>0.83775804095727813</v>
      </c>
      <c r="AH53" s="2">
        <f t="shared" si="4"/>
        <v>18.831682137988548</v>
      </c>
      <c r="AI53" s="3">
        <f t="shared" si="5"/>
        <v>18.831682137988555</v>
      </c>
      <c r="AJ53" s="16"/>
      <c r="AK53" s="16"/>
      <c r="AL53" s="16"/>
      <c r="AM53" s="16"/>
    </row>
    <row r="54" spans="1:39" ht="17.399999999999999" x14ac:dyDescent="0.3">
      <c r="A54" s="6"/>
      <c r="B54" s="6"/>
      <c r="C54" s="6"/>
      <c r="D54" s="6"/>
      <c r="E54" s="14">
        <v>1050</v>
      </c>
      <c r="F54" s="14">
        <v>70</v>
      </c>
      <c r="G54" s="14">
        <f t="shared" si="6"/>
        <v>4.3982297150257104</v>
      </c>
      <c r="H54" s="14">
        <v>-10</v>
      </c>
      <c r="I54" s="6"/>
      <c r="J54" s="30">
        <f t="shared" si="13"/>
        <v>95.263779527559109</v>
      </c>
      <c r="K54" s="30">
        <f t="shared" si="14"/>
        <v>180</v>
      </c>
      <c r="L54" s="30">
        <f t="shared" si="2"/>
        <v>56.573191998153526</v>
      </c>
      <c r="M54" s="30">
        <v>101</v>
      </c>
      <c r="N54" s="30">
        <v>91.2</v>
      </c>
      <c r="O54" s="30">
        <f t="shared" si="15"/>
        <v>0.56013061384310425</v>
      </c>
      <c r="P54" s="30">
        <f t="shared" si="7"/>
        <v>0.62032008769905178</v>
      </c>
      <c r="Q54" s="49"/>
      <c r="R54" s="63">
        <f t="shared" si="8"/>
        <v>8.4438410523886223</v>
      </c>
      <c r="S54" s="63">
        <f t="shared" si="9"/>
        <v>13.000000000000002</v>
      </c>
      <c r="T54" s="63">
        <f t="shared" si="10"/>
        <v>1.5395836941201679</v>
      </c>
      <c r="U54" s="64">
        <f t="shared" si="11"/>
        <v>52.810248037463836</v>
      </c>
      <c r="V54" s="6"/>
      <c r="W54" s="42">
        <v>9.6519999999999992</v>
      </c>
      <c r="X54" s="42">
        <v>545.5</v>
      </c>
      <c r="Y54" s="16"/>
      <c r="Z54" s="6"/>
      <c r="AA54" s="46">
        <v>0.33144400000000002</v>
      </c>
      <c r="AB54" s="44">
        <v>200</v>
      </c>
      <c r="AC54" s="16"/>
      <c r="AD54" s="6"/>
      <c r="AE54" s="6"/>
      <c r="AF54" s="2">
        <v>49</v>
      </c>
      <c r="AG54" s="2">
        <f t="shared" si="12"/>
        <v>0.85521133347722145</v>
      </c>
      <c r="AH54" s="2">
        <f t="shared" si="4"/>
        <v>19.546679469266717</v>
      </c>
      <c r="AI54" s="3">
        <f t="shared" si="5"/>
        <v>19.546679469266724</v>
      </c>
      <c r="AJ54" s="16"/>
      <c r="AK54" s="16"/>
      <c r="AL54" s="16"/>
      <c r="AM54" s="16"/>
    </row>
    <row r="55" spans="1:39" ht="17.399999999999999" x14ac:dyDescent="0.3">
      <c r="A55" s="6"/>
      <c r="B55" s="6"/>
      <c r="C55" s="6"/>
      <c r="D55" s="6"/>
      <c r="E55" s="14">
        <v>1050</v>
      </c>
      <c r="F55" s="14">
        <v>50</v>
      </c>
      <c r="G55" s="14">
        <f t="shared" si="6"/>
        <v>3.1415926535897936</v>
      </c>
      <c r="H55" s="14">
        <v>-10</v>
      </c>
      <c r="I55" s="6"/>
      <c r="J55" s="30">
        <f t="shared" si="13"/>
        <v>95.263779527559109</v>
      </c>
      <c r="K55" s="30">
        <f t="shared" si="14"/>
        <v>180</v>
      </c>
      <c r="L55" s="30">
        <f t="shared" si="2"/>
        <v>56.573191998153526</v>
      </c>
      <c r="M55" s="30">
        <v>101</v>
      </c>
      <c r="N55" s="30">
        <v>91.2</v>
      </c>
      <c r="O55" s="30">
        <f t="shared" si="15"/>
        <v>0.56013061384310425</v>
      </c>
      <c r="P55" s="30">
        <f t="shared" si="7"/>
        <v>0.62032008769905178</v>
      </c>
      <c r="Q55" s="49"/>
      <c r="R55" s="63">
        <f t="shared" si="8"/>
        <v>8.4438410523886223</v>
      </c>
      <c r="S55" s="63">
        <f t="shared" si="9"/>
        <v>13.000000000000002</v>
      </c>
      <c r="T55" s="63">
        <f t="shared" si="10"/>
        <v>1.5395836941201679</v>
      </c>
      <c r="U55" s="64">
        <f t="shared" si="11"/>
        <v>52.810248037463836</v>
      </c>
      <c r="V55" s="6"/>
      <c r="W55" s="42">
        <v>9.5503999999999998</v>
      </c>
      <c r="X55" s="42">
        <v>548</v>
      </c>
      <c r="Y55" s="16"/>
      <c r="Z55" s="6"/>
      <c r="AA55" s="46">
        <v>0.33609699999999998</v>
      </c>
      <c r="AB55" s="44">
        <v>202</v>
      </c>
      <c r="AC55" s="16"/>
      <c r="AD55" s="6"/>
      <c r="AE55" s="6"/>
      <c r="AF55" s="2">
        <v>50</v>
      </c>
      <c r="AG55" s="2">
        <f t="shared" si="12"/>
        <v>0.87266462599716477</v>
      </c>
      <c r="AH55" s="2">
        <f t="shared" si="4"/>
        <v>20.27030033502086</v>
      </c>
      <c r="AI55" s="3">
        <f t="shared" si="5"/>
        <v>20.270300335020856</v>
      </c>
      <c r="AJ55" s="16"/>
      <c r="AK55" s="16"/>
      <c r="AL55" s="16"/>
      <c r="AM55" s="16"/>
    </row>
    <row r="56" spans="1:39" ht="17.399999999999999" x14ac:dyDescent="0.3">
      <c r="A56" s="6"/>
      <c r="B56" s="6"/>
      <c r="C56" s="6"/>
      <c r="D56" s="6"/>
      <c r="E56" s="14">
        <v>750</v>
      </c>
      <c r="F56" s="14">
        <v>92</v>
      </c>
      <c r="G56" s="14">
        <f t="shared" si="6"/>
        <v>5.7805304826052186</v>
      </c>
      <c r="H56" s="14">
        <v>-20</v>
      </c>
      <c r="I56" s="6"/>
      <c r="J56" s="30">
        <f t="shared" si="13"/>
        <v>105.26377952755911</v>
      </c>
      <c r="K56" s="30">
        <f t="shared" si="14"/>
        <v>180</v>
      </c>
      <c r="L56" s="30">
        <f t="shared" si="2"/>
        <v>63.968728837825694</v>
      </c>
      <c r="M56" s="30">
        <v>101</v>
      </c>
      <c r="N56" s="30">
        <v>91.2</v>
      </c>
      <c r="O56" s="30">
        <f t="shared" si="15"/>
        <v>0.63335375086956136</v>
      </c>
      <c r="P56" s="30">
        <f t="shared" si="7"/>
        <v>0.70141150041475542</v>
      </c>
      <c r="Q56" s="49"/>
      <c r="R56" s="63">
        <f t="shared" si="8"/>
        <v>9.4169380049770659</v>
      </c>
      <c r="S56" s="63">
        <f t="shared" si="9"/>
        <v>13.000000000000002</v>
      </c>
      <c r="T56" s="63">
        <f t="shared" si="10"/>
        <v>1.3804911950284908</v>
      </c>
      <c r="U56" s="64">
        <f t="shared" si="11"/>
        <v>53.273331188082793</v>
      </c>
      <c r="V56" s="6"/>
      <c r="W56" s="42">
        <v>9.4488000000000003</v>
      </c>
      <c r="X56" s="42">
        <v>550.5</v>
      </c>
      <c r="Y56" s="16"/>
      <c r="Z56" s="6"/>
      <c r="AA56" s="46">
        <v>0.34045700000000001</v>
      </c>
      <c r="AB56" s="44">
        <v>204</v>
      </c>
      <c r="AC56" s="16"/>
      <c r="AD56" s="6"/>
      <c r="AE56" s="6"/>
      <c r="AF56" s="2">
        <v>51</v>
      </c>
      <c r="AG56" s="2">
        <f t="shared" si="12"/>
        <v>0.89011791851710798</v>
      </c>
      <c r="AH56" s="2">
        <f t="shared" si="4"/>
        <v>21.002214767183371</v>
      </c>
      <c r="AI56" s="3">
        <f t="shared" si="5"/>
        <v>21.002214767183379</v>
      </c>
      <c r="AJ56" s="16"/>
      <c r="AK56" s="16"/>
      <c r="AL56" s="16"/>
      <c r="AM56" s="16"/>
    </row>
    <row r="57" spans="1:39" ht="17.399999999999999" x14ac:dyDescent="0.3">
      <c r="A57" s="6"/>
      <c r="B57" s="6"/>
      <c r="C57" s="6"/>
      <c r="D57" s="6"/>
      <c r="E57" s="14">
        <v>1000</v>
      </c>
      <c r="F57" s="14">
        <v>94</v>
      </c>
      <c r="G57" s="14">
        <f t="shared" si="6"/>
        <v>5.9061941887488114</v>
      </c>
      <c r="H57" s="14">
        <v>-20</v>
      </c>
      <c r="I57" s="6"/>
      <c r="J57" s="30">
        <f t="shared" si="13"/>
        <v>105.26377952755911</v>
      </c>
      <c r="K57" s="30">
        <f t="shared" si="14"/>
        <v>180</v>
      </c>
      <c r="L57" s="30">
        <f t="shared" si="2"/>
        <v>63.968728837825694</v>
      </c>
      <c r="M57" s="30">
        <v>101</v>
      </c>
      <c r="N57" s="30">
        <v>91.2</v>
      </c>
      <c r="O57" s="30">
        <f t="shared" si="15"/>
        <v>0.63335375086956136</v>
      </c>
      <c r="P57" s="30">
        <f t="shared" si="7"/>
        <v>0.70141150041475542</v>
      </c>
      <c r="Q57" s="49"/>
      <c r="R57" s="63">
        <f t="shared" si="8"/>
        <v>9.4169380049770659</v>
      </c>
      <c r="S57" s="63">
        <f t="shared" si="9"/>
        <v>13.000000000000002</v>
      </c>
      <c r="T57" s="63">
        <f t="shared" si="10"/>
        <v>1.3804911950284908</v>
      </c>
      <c r="U57" s="64">
        <f t="shared" si="11"/>
        <v>53.273331188082793</v>
      </c>
      <c r="V57" s="6"/>
      <c r="W57" s="42">
        <v>9.3472000000000008</v>
      </c>
      <c r="X57" s="42">
        <v>552.5</v>
      </c>
      <c r="Y57" s="16"/>
      <c r="Z57" s="6"/>
      <c r="AA57" s="46">
        <v>0.34452300000000002</v>
      </c>
      <c r="AB57" s="44">
        <v>206</v>
      </c>
      <c r="AC57" s="16"/>
      <c r="AD57" s="6"/>
      <c r="AE57" s="6"/>
      <c r="AF57" s="2">
        <v>52</v>
      </c>
      <c r="AG57" s="2">
        <f t="shared" si="12"/>
        <v>0.90757121103705141</v>
      </c>
      <c r="AH57" s="2">
        <f t="shared" si="4"/>
        <v>21.742090517783367</v>
      </c>
      <c r="AI57" s="3">
        <f t="shared" si="5"/>
        <v>21.742090517783357</v>
      </c>
      <c r="AJ57" s="16"/>
      <c r="AK57" s="16"/>
      <c r="AL57" s="16"/>
      <c r="AM57" s="16"/>
    </row>
    <row r="58" spans="1:39" ht="17.399999999999999" x14ac:dyDescent="0.3">
      <c r="A58" s="6"/>
      <c r="B58" s="6"/>
      <c r="C58" s="6"/>
      <c r="D58" s="6"/>
      <c r="E58" s="14">
        <v>1250</v>
      </c>
      <c r="F58" s="14">
        <v>98</v>
      </c>
      <c r="G58" s="14">
        <f t="shared" si="6"/>
        <v>6.1575216010359943</v>
      </c>
      <c r="H58" s="14">
        <v>-20</v>
      </c>
      <c r="I58" s="6"/>
      <c r="J58" s="30">
        <f t="shared" si="13"/>
        <v>105.26377952755911</v>
      </c>
      <c r="K58" s="30">
        <f t="shared" si="14"/>
        <v>180</v>
      </c>
      <c r="L58" s="30">
        <f t="shared" si="2"/>
        <v>63.968728837825694</v>
      </c>
      <c r="M58" s="30">
        <v>101</v>
      </c>
      <c r="N58" s="30">
        <v>91.2</v>
      </c>
      <c r="O58" s="30">
        <f t="shared" si="15"/>
        <v>0.63335375086956136</v>
      </c>
      <c r="P58" s="30">
        <f t="shared" si="7"/>
        <v>0.70141150041475542</v>
      </c>
      <c r="Q58" s="49"/>
      <c r="R58" s="63">
        <f t="shared" si="8"/>
        <v>9.4169380049770659</v>
      </c>
      <c r="S58" s="63">
        <f t="shared" si="9"/>
        <v>13.000000000000002</v>
      </c>
      <c r="T58" s="63">
        <f t="shared" si="10"/>
        <v>1.3804911950284908</v>
      </c>
      <c r="U58" s="64">
        <f t="shared" si="11"/>
        <v>53.273331188082793</v>
      </c>
      <c r="V58" s="6"/>
      <c r="W58" s="42">
        <v>9.2455999999999996</v>
      </c>
      <c r="X58" s="42">
        <v>554.5</v>
      </c>
      <c r="Y58" s="16"/>
      <c r="Z58" s="6"/>
      <c r="AA58" s="46">
        <v>0.34829700000000002</v>
      </c>
      <c r="AB58" s="44">
        <v>208</v>
      </c>
      <c r="AC58" s="16"/>
      <c r="AD58" s="6"/>
      <c r="AE58" s="6"/>
      <c r="AF58" s="2">
        <v>53</v>
      </c>
      <c r="AG58" s="2">
        <f t="shared" si="12"/>
        <v>0.92502450355699462</v>
      </c>
      <c r="AH58" s="2">
        <f t="shared" si="4"/>
        <v>22.48959329965977</v>
      </c>
      <c r="AI58" s="3">
        <f t="shared" si="5"/>
        <v>22.48959329965977</v>
      </c>
      <c r="AJ58" s="16"/>
      <c r="AK58" s="16"/>
      <c r="AL58" s="16"/>
      <c r="AM58" s="16"/>
    </row>
    <row r="59" spans="1:39" ht="17.399999999999999" x14ac:dyDescent="0.3">
      <c r="A59" s="6"/>
      <c r="B59" s="6"/>
      <c r="C59" s="6"/>
      <c r="D59" s="6"/>
      <c r="E59" s="14">
        <v>1500</v>
      </c>
      <c r="F59" s="14">
        <v>99</v>
      </c>
      <c r="G59" s="14">
        <f t="shared" si="6"/>
        <v>6.2203534541077916</v>
      </c>
      <c r="H59" s="14">
        <v>-20</v>
      </c>
      <c r="I59" s="6"/>
      <c r="J59" s="30">
        <f t="shared" si="13"/>
        <v>105.26377952755911</v>
      </c>
      <c r="K59" s="30">
        <f t="shared" si="14"/>
        <v>180</v>
      </c>
      <c r="L59" s="30">
        <f t="shared" si="2"/>
        <v>63.968728837825694</v>
      </c>
      <c r="M59" s="30">
        <v>101</v>
      </c>
      <c r="N59" s="30">
        <v>91.2</v>
      </c>
      <c r="O59" s="30">
        <f t="shared" si="15"/>
        <v>0.63335375086956136</v>
      </c>
      <c r="P59" s="30">
        <f t="shared" si="7"/>
        <v>0.70141150041475542</v>
      </c>
      <c r="Q59" s="49"/>
      <c r="R59" s="63">
        <f t="shared" si="8"/>
        <v>9.4169380049770659</v>
      </c>
      <c r="S59" s="63">
        <f t="shared" si="9"/>
        <v>13.000000000000002</v>
      </c>
      <c r="T59" s="63">
        <f t="shared" si="10"/>
        <v>1.3804911950284908</v>
      </c>
      <c r="U59" s="64">
        <f t="shared" si="11"/>
        <v>53.273331188082793</v>
      </c>
      <c r="V59" s="6"/>
      <c r="W59" s="42">
        <v>9.1440000000000001</v>
      </c>
      <c r="X59" s="42">
        <v>556</v>
      </c>
      <c r="Y59" s="16"/>
      <c r="Z59" s="6"/>
      <c r="AA59" s="46">
        <v>0.35196100000000002</v>
      </c>
      <c r="AB59" s="44">
        <v>210</v>
      </c>
      <c r="AC59" s="16"/>
      <c r="AD59" s="6"/>
      <c r="AE59" s="6"/>
      <c r="AF59" s="2">
        <v>54</v>
      </c>
      <c r="AG59" s="2">
        <f t="shared" si="12"/>
        <v>0.94247779607693793</v>
      </c>
      <c r="AH59" s="2">
        <f t="shared" si="4"/>
        <v>23.244387028890074</v>
      </c>
      <c r="AI59" s="3">
        <f t="shared" si="5"/>
        <v>23.244387028890081</v>
      </c>
      <c r="AJ59" s="16"/>
      <c r="AK59" s="16"/>
      <c r="AL59" s="16"/>
      <c r="AM59" s="16"/>
    </row>
    <row r="60" spans="1:39" ht="17.399999999999999" x14ac:dyDescent="0.3">
      <c r="A60" s="6"/>
      <c r="B60" s="6"/>
      <c r="C60" s="6"/>
      <c r="D60" s="6"/>
      <c r="E60" s="14">
        <v>1750</v>
      </c>
      <c r="F60" s="14">
        <v>100</v>
      </c>
      <c r="G60" s="14">
        <f t="shared" si="6"/>
        <v>6.2831853071795871</v>
      </c>
      <c r="H60" s="14">
        <v>-20</v>
      </c>
      <c r="I60" s="6"/>
      <c r="J60" s="30">
        <f t="shared" si="13"/>
        <v>105.26377952755911</v>
      </c>
      <c r="K60" s="30">
        <f t="shared" si="14"/>
        <v>180</v>
      </c>
      <c r="L60" s="30">
        <f t="shared" si="2"/>
        <v>63.968728837825694</v>
      </c>
      <c r="M60" s="30">
        <v>101</v>
      </c>
      <c r="N60" s="30">
        <v>91.2</v>
      </c>
      <c r="O60" s="30">
        <f t="shared" si="15"/>
        <v>0.63335375086956136</v>
      </c>
      <c r="P60" s="30">
        <f t="shared" si="7"/>
        <v>0.70141150041475542</v>
      </c>
      <c r="Q60" s="49"/>
      <c r="R60" s="63">
        <f t="shared" si="8"/>
        <v>9.4169380049770659</v>
      </c>
      <c r="S60" s="63">
        <f t="shared" si="9"/>
        <v>13.000000000000002</v>
      </c>
      <c r="T60" s="63">
        <f t="shared" si="10"/>
        <v>1.3804911950284908</v>
      </c>
      <c r="U60" s="64">
        <f t="shared" si="11"/>
        <v>53.273331188082793</v>
      </c>
      <c r="V60" s="6"/>
      <c r="W60" s="42">
        <v>9.0424000000000007</v>
      </c>
      <c r="X60" s="42">
        <v>558</v>
      </c>
      <c r="Y60" s="16"/>
      <c r="Z60" s="6"/>
      <c r="AA60" s="46">
        <v>0.35505399999999998</v>
      </c>
      <c r="AB60" s="44">
        <v>212</v>
      </c>
      <c r="AC60" s="16"/>
      <c r="AD60" s="6"/>
      <c r="AE60" s="6"/>
      <c r="AF60" s="2">
        <v>55</v>
      </c>
      <c r="AG60" s="2">
        <f t="shared" si="12"/>
        <v>0.95993108859688125</v>
      </c>
      <c r="AH60" s="2">
        <f t="shared" si="4"/>
        <v>24.006134068663528</v>
      </c>
      <c r="AI60" s="3">
        <f t="shared" si="5"/>
        <v>24.006134068663524</v>
      </c>
      <c r="AJ60" s="16"/>
      <c r="AK60" s="16"/>
      <c r="AL60" s="16"/>
      <c r="AM60" s="16"/>
    </row>
    <row r="61" spans="1:39" ht="17.399999999999999" x14ac:dyDescent="0.3">
      <c r="A61" s="6"/>
      <c r="B61" s="6"/>
      <c r="C61" s="6"/>
      <c r="D61" s="6"/>
      <c r="E61" s="14">
        <v>2000</v>
      </c>
      <c r="F61" s="14">
        <v>103</v>
      </c>
      <c r="G61" s="14">
        <f t="shared" si="6"/>
        <v>6.4716808663949736</v>
      </c>
      <c r="H61" s="14">
        <v>-20</v>
      </c>
      <c r="I61" s="6"/>
      <c r="J61" s="30">
        <f t="shared" si="13"/>
        <v>105.26377952755911</v>
      </c>
      <c r="K61" s="30">
        <f t="shared" si="14"/>
        <v>180</v>
      </c>
      <c r="L61" s="30">
        <f t="shared" si="2"/>
        <v>63.968728837825694</v>
      </c>
      <c r="M61" s="30">
        <v>101</v>
      </c>
      <c r="N61" s="30">
        <v>91.2</v>
      </c>
      <c r="O61" s="30">
        <f t="shared" si="15"/>
        <v>0.63335375086956136</v>
      </c>
      <c r="P61" s="30">
        <f t="shared" si="7"/>
        <v>0.70141150041475542</v>
      </c>
      <c r="Q61" s="49"/>
      <c r="R61" s="63">
        <f t="shared" si="8"/>
        <v>9.4169380049770659</v>
      </c>
      <c r="S61" s="63">
        <f t="shared" si="9"/>
        <v>13.000000000000002</v>
      </c>
      <c r="T61" s="63">
        <f t="shared" si="10"/>
        <v>1.3804911950284908</v>
      </c>
      <c r="U61" s="64">
        <f t="shared" si="11"/>
        <v>53.273331188082793</v>
      </c>
      <c r="V61" s="6"/>
      <c r="W61" s="42">
        <v>8.9407999999999994</v>
      </c>
      <c r="X61" s="42">
        <v>559.5</v>
      </c>
      <c r="Y61" s="16"/>
      <c r="Z61" s="6"/>
      <c r="AA61" s="46">
        <v>0.35778300000000002</v>
      </c>
      <c r="AB61" s="44">
        <v>214</v>
      </c>
      <c r="AC61" s="16"/>
      <c r="AD61" s="6"/>
      <c r="AE61" s="6"/>
      <c r="AF61" s="2">
        <v>56</v>
      </c>
      <c r="AG61" s="2">
        <f t="shared" si="12"/>
        <v>0.97738438111682457</v>
      </c>
      <c r="AH61" s="2">
        <f t="shared" si="4"/>
        <v>24.774495474318226</v>
      </c>
      <c r="AI61" s="3">
        <f t="shared" si="5"/>
        <v>24.774495474318226</v>
      </c>
      <c r="AJ61" s="16"/>
      <c r="AK61" s="16"/>
      <c r="AL61" s="16"/>
      <c r="AM61" s="16"/>
    </row>
    <row r="62" spans="1:39" ht="17.399999999999999" x14ac:dyDescent="0.3">
      <c r="A62" s="6"/>
      <c r="B62" s="6"/>
      <c r="C62" s="6"/>
      <c r="D62" s="6"/>
      <c r="E62" s="14">
        <v>2250</v>
      </c>
      <c r="F62" s="14">
        <v>109</v>
      </c>
      <c r="G62" s="14">
        <f t="shared" si="6"/>
        <v>6.8486719848257485</v>
      </c>
      <c r="H62" s="14">
        <v>-20</v>
      </c>
      <c r="I62" s="6"/>
      <c r="J62" s="30">
        <f t="shared" si="13"/>
        <v>105.26377952755911</v>
      </c>
      <c r="K62" s="30">
        <f t="shared" si="14"/>
        <v>180</v>
      </c>
      <c r="L62" s="30">
        <f t="shared" si="2"/>
        <v>63.968728837825694</v>
      </c>
      <c r="M62" s="30">
        <v>101</v>
      </c>
      <c r="N62" s="30">
        <v>91.2</v>
      </c>
      <c r="O62" s="30">
        <f t="shared" si="15"/>
        <v>0.63335375086956136</v>
      </c>
      <c r="P62" s="30">
        <f t="shared" si="7"/>
        <v>0.70141150041475542</v>
      </c>
      <c r="Q62" s="49"/>
      <c r="R62" s="63">
        <f t="shared" si="8"/>
        <v>9.4169380049770659</v>
      </c>
      <c r="S62" s="63">
        <f t="shared" si="9"/>
        <v>13.000000000000002</v>
      </c>
      <c r="T62" s="63">
        <f t="shared" si="10"/>
        <v>1.3804911950284908</v>
      </c>
      <c r="U62" s="64">
        <f t="shared" si="11"/>
        <v>53.273331188082793</v>
      </c>
      <c r="V62" s="6"/>
      <c r="W62" s="42">
        <v>8.8391999999999999</v>
      </c>
      <c r="X62" s="42">
        <v>561</v>
      </c>
      <c r="Y62" s="16"/>
      <c r="Z62" s="6"/>
      <c r="AA62" s="47">
        <v>0.36014800000000002</v>
      </c>
      <c r="AB62" s="44">
        <v>216</v>
      </c>
      <c r="AC62" s="16"/>
      <c r="AD62" s="6"/>
      <c r="AE62" s="6"/>
      <c r="AF62" s="2">
        <v>57</v>
      </c>
      <c r="AG62" s="2">
        <f t="shared" si="12"/>
        <v>0.99483767363676778</v>
      </c>
      <c r="AH62" s="2">
        <f t="shared" si="4"/>
        <v>25.549131239251921</v>
      </c>
      <c r="AI62" s="3">
        <f t="shared" si="5"/>
        <v>25.549131239251924</v>
      </c>
      <c r="AJ62" s="16"/>
      <c r="AK62" s="16"/>
      <c r="AL62" s="16"/>
      <c r="AM62" s="16"/>
    </row>
    <row r="63" spans="1:39" ht="17.399999999999999" x14ac:dyDescent="0.3">
      <c r="A63" s="6"/>
      <c r="B63" s="6"/>
      <c r="C63" s="6"/>
      <c r="D63" s="6"/>
      <c r="E63" s="14">
        <v>2500</v>
      </c>
      <c r="F63" s="14">
        <v>113</v>
      </c>
      <c r="G63" s="14">
        <f t="shared" si="6"/>
        <v>7.0999993971129323</v>
      </c>
      <c r="H63" s="14">
        <v>-20</v>
      </c>
      <c r="I63" s="6"/>
      <c r="J63" s="30">
        <f t="shared" si="13"/>
        <v>105.26377952755911</v>
      </c>
      <c r="K63" s="30">
        <f t="shared" si="14"/>
        <v>180</v>
      </c>
      <c r="L63" s="30">
        <f t="shared" si="2"/>
        <v>63.968728837825694</v>
      </c>
      <c r="M63" s="30">
        <v>101</v>
      </c>
      <c r="N63" s="30">
        <v>91.2</v>
      </c>
      <c r="O63" s="30">
        <f t="shared" si="15"/>
        <v>0.63335375086956136</v>
      </c>
      <c r="P63" s="30">
        <f t="shared" si="7"/>
        <v>0.70141150041475542</v>
      </c>
      <c r="Q63" s="49"/>
      <c r="R63" s="63">
        <f t="shared" si="8"/>
        <v>9.4169380049770659</v>
      </c>
      <c r="S63" s="63">
        <f t="shared" si="9"/>
        <v>13.000000000000002</v>
      </c>
      <c r="T63" s="63">
        <f t="shared" si="10"/>
        <v>1.3804911950284908</v>
      </c>
      <c r="U63" s="64">
        <f t="shared" si="11"/>
        <v>53.273331188082793</v>
      </c>
      <c r="V63" s="6"/>
      <c r="W63" s="42">
        <v>8.7376000000000005</v>
      </c>
      <c r="X63" s="42">
        <v>562.5</v>
      </c>
      <c r="Y63" s="16"/>
      <c r="Z63" s="6"/>
      <c r="AA63" s="46">
        <v>0.36214800000000003</v>
      </c>
      <c r="AB63" s="44">
        <v>218</v>
      </c>
      <c r="AC63" s="16"/>
      <c r="AD63" s="6"/>
      <c r="AE63" s="6"/>
      <c r="AF63" s="2">
        <v>58</v>
      </c>
      <c r="AG63" s="2">
        <f t="shared" si="12"/>
        <v>1.0122909661567112</v>
      </c>
      <c r="AH63" s="2">
        <f t="shared" si="4"/>
        <v>26.329700541407377</v>
      </c>
      <c r="AI63" s="3">
        <f t="shared" si="5"/>
        <v>26.329700541407366</v>
      </c>
      <c r="AJ63" s="16"/>
      <c r="AK63" s="16"/>
      <c r="AL63" s="16"/>
      <c r="AM63" s="16"/>
    </row>
    <row r="64" spans="1:39" ht="17.399999999999999" x14ac:dyDescent="0.3">
      <c r="A64" s="6"/>
      <c r="B64" s="6"/>
      <c r="C64" s="6"/>
      <c r="D64" s="6"/>
      <c r="E64" s="14">
        <v>2750</v>
      </c>
      <c r="F64" s="14">
        <v>105.5</v>
      </c>
      <c r="G64" s="14">
        <f t="shared" si="6"/>
        <v>6.6287604990744642</v>
      </c>
      <c r="H64" s="14">
        <v>-20</v>
      </c>
      <c r="I64" s="6"/>
      <c r="J64" s="30">
        <f t="shared" si="13"/>
        <v>105.26377952755911</v>
      </c>
      <c r="K64" s="30">
        <f t="shared" si="14"/>
        <v>180</v>
      </c>
      <c r="L64" s="30">
        <f t="shared" si="2"/>
        <v>63.968728837825694</v>
      </c>
      <c r="M64" s="30">
        <v>101</v>
      </c>
      <c r="N64" s="30">
        <v>91.2</v>
      </c>
      <c r="O64" s="30">
        <f t="shared" si="15"/>
        <v>0.63335375086956136</v>
      </c>
      <c r="P64" s="30">
        <f t="shared" si="7"/>
        <v>0.70141150041475542</v>
      </c>
      <c r="Q64" s="49"/>
      <c r="R64" s="63">
        <f t="shared" si="8"/>
        <v>9.4169380049770659</v>
      </c>
      <c r="S64" s="63">
        <f t="shared" si="9"/>
        <v>13.000000000000002</v>
      </c>
      <c r="T64" s="63">
        <f t="shared" si="10"/>
        <v>1.3804911950284908</v>
      </c>
      <c r="U64" s="64">
        <f t="shared" si="11"/>
        <v>53.273331188082793</v>
      </c>
      <c r="V64" s="6"/>
      <c r="W64" s="42">
        <v>8.6359999999999992</v>
      </c>
      <c r="X64" s="42">
        <v>564</v>
      </c>
      <c r="Y64" s="16"/>
      <c r="Z64" s="6"/>
      <c r="AA64" s="46">
        <v>0.36302400000000001</v>
      </c>
      <c r="AB64" s="44">
        <v>220</v>
      </c>
      <c r="AC64" s="16"/>
      <c r="AD64" s="6"/>
      <c r="AE64" s="6"/>
      <c r="AF64" s="2">
        <v>59</v>
      </c>
      <c r="AG64" s="2">
        <f t="shared" si="12"/>
        <v>1.0297442586766543</v>
      </c>
      <c r="AH64" s="2">
        <f t="shared" si="4"/>
        <v>27.115861990024108</v>
      </c>
      <c r="AI64" s="3">
        <f t="shared" si="5"/>
        <v>27.115861990024097</v>
      </c>
      <c r="AJ64" s="16"/>
      <c r="AK64" s="16"/>
      <c r="AL64" s="16"/>
      <c r="AM64" s="16"/>
    </row>
    <row r="65" spans="1:39" ht="17.399999999999999" x14ac:dyDescent="0.3">
      <c r="A65" s="6"/>
      <c r="B65" s="6"/>
      <c r="C65" s="6"/>
      <c r="D65" s="6"/>
      <c r="E65" s="14">
        <v>3000</v>
      </c>
      <c r="F65" s="14">
        <v>96</v>
      </c>
      <c r="G65" s="14">
        <f t="shared" si="6"/>
        <v>6.0318578948924033</v>
      </c>
      <c r="H65" s="14">
        <v>-20</v>
      </c>
      <c r="I65" s="6"/>
      <c r="J65" s="30">
        <f t="shared" si="13"/>
        <v>105.26377952755911</v>
      </c>
      <c r="K65" s="30">
        <f t="shared" si="14"/>
        <v>180</v>
      </c>
      <c r="L65" s="30">
        <f t="shared" si="2"/>
        <v>63.968728837825694</v>
      </c>
      <c r="M65" s="30">
        <v>101</v>
      </c>
      <c r="N65" s="30">
        <v>91.2</v>
      </c>
      <c r="O65" s="30">
        <f t="shared" si="15"/>
        <v>0.63335375086956136</v>
      </c>
      <c r="P65" s="30">
        <f t="shared" si="7"/>
        <v>0.70141150041475542</v>
      </c>
      <c r="Q65" s="49"/>
      <c r="R65" s="63">
        <f t="shared" si="8"/>
        <v>9.4169380049770659</v>
      </c>
      <c r="S65" s="63">
        <f t="shared" si="9"/>
        <v>13.000000000000002</v>
      </c>
      <c r="T65" s="63">
        <f t="shared" si="10"/>
        <v>1.3804911950284908</v>
      </c>
      <c r="U65" s="64">
        <f t="shared" si="11"/>
        <v>53.273331188082793</v>
      </c>
      <c r="V65" s="6"/>
      <c r="W65" s="42">
        <v>8.1280000000000001</v>
      </c>
      <c r="X65" s="42">
        <v>570.5</v>
      </c>
      <c r="Y65" s="16"/>
      <c r="Z65" s="6"/>
      <c r="AA65" s="46">
        <v>0.36464800000000003</v>
      </c>
      <c r="AB65" s="44">
        <v>222</v>
      </c>
      <c r="AC65" s="16"/>
      <c r="AD65" s="6"/>
      <c r="AE65" s="6"/>
      <c r="AF65" s="2">
        <v>60</v>
      </c>
      <c r="AG65" s="2">
        <f t="shared" si="12"/>
        <v>1.0471975511965976</v>
      </c>
      <c r="AH65" s="2">
        <f t="shared" si="4"/>
        <v>27.907273872341364</v>
      </c>
      <c r="AI65" s="3">
        <f t="shared" si="5"/>
        <v>27.907273872341364</v>
      </c>
      <c r="AJ65" s="16"/>
      <c r="AK65" s="16"/>
      <c r="AL65" s="16"/>
      <c r="AM65" s="16"/>
    </row>
    <row r="66" spans="1:39" ht="17.399999999999999" x14ac:dyDescent="0.3">
      <c r="A66" s="6"/>
      <c r="B66" s="6"/>
      <c r="C66" s="6"/>
      <c r="D66" s="6"/>
      <c r="E66" s="14">
        <v>3250</v>
      </c>
      <c r="F66" s="14">
        <v>89</v>
      </c>
      <c r="G66" s="14">
        <f t="shared" si="6"/>
        <v>5.592034923389833</v>
      </c>
      <c r="H66" s="14">
        <v>-20</v>
      </c>
      <c r="I66" s="6"/>
      <c r="J66" s="30">
        <f t="shared" si="13"/>
        <v>105.26377952755911</v>
      </c>
      <c r="K66" s="30">
        <f t="shared" si="14"/>
        <v>180</v>
      </c>
      <c r="L66" s="30">
        <f t="shared" si="2"/>
        <v>63.968728837825694</v>
      </c>
      <c r="M66" s="30">
        <v>101</v>
      </c>
      <c r="N66" s="30">
        <v>91.2</v>
      </c>
      <c r="O66" s="30">
        <f t="shared" si="15"/>
        <v>0.63335375086956136</v>
      </c>
      <c r="P66" s="30">
        <f t="shared" si="7"/>
        <v>0.70141150041475542</v>
      </c>
      <c r="Q66" s="49"/>
      <c r="R66" s="63">
        <f t="shared" si="8"/>
        <v>9.4169380049770659</v>
      </c>
      <c r="S66" s="63">
        <f t="shared" si="9"/>
        <v>13.000000000000002</v>
      </c>
      <c r="T66" s="63">
        <f t="shared" si="10"/>
        <v>1.3804911950284908</v>
      </c>
      <c r="U66" s="64">
        <f t="shared" si="11"/>
        <v>53.273331188082793</v>
      </c>
      <c r="V66" s="6"/>
      <c r="W66" s="42">
        <v>7.62</v>
      </c>
      <c r="X66" s="42">
        <v>576</v>
      </c>
      <c r="Y66" s="16"/>
      <c r="Z66" s="6"/>
      <c r="AA66" s="46">
        <v>0.36617100000000002</v>
      </c>
      <c r="AB66" s="44">
        <v>224</v>
      </c>
      <c r="AC66" s="16"/>
      <c r="AD66" s="6"/>
      <c r="AE66" s="6"/>
      <c r="AF66" s="2">
        <v>61</v>
      </c>
      <c r="AG66" s="2">
        <f t="shared" si="12"/>
        <v>1.064650843716541</v>
      </c>
      <c r="AH66" s="2">
        <f t="shared" si="4"/>
        <v>28.703594399928253</v>
      </c>
      <c r="AI66" s="3">
        <f t="shared" si="5"/>
        <v>28.703594399928264</v>
      </c>
      <c r="AJ66" s="16"/>
      <c r="AK66" s="16"/>
      <c r="AL66" s="16"/>
      <c r="AM66" s="16"/>
    </row>
    <row r="67" spans="1:39" ht="17.399999999999999" x14ac:dyDescent="0.3">
      <c r="A67" s="6"/>
      <c r="B67" s="6"/>
      <c r="C67" s="6"/>
      <c r="D67" s="6"/>
      <c r="E67" s="14">
        <v>3500</v>
      </c>
      <c r="F67" s="14">
        <v>84</v>
      </c>
      <c r="G67" s="14">
        <f t="shared" si="6"/>
        <v>5.2778756580308528</v>
      </c>
      <c r="H67" s="14">
        <v>-20</v>
      </c>
      <c r="I67" s="6"/>
      <c r="J67" s="30">
        <f t="shared" si="13"/>
        <v>105.26377952755911</v>
      </c>
      <c r="K67" s="30">
        <f t="shared" si="14"/>
        <v>180</v>
      </c>
      <c r="L67" s="30">
        <f t="shared" si="2"/>
        <v>63.968728837825694</v>
      </c>
      <c r="M67" s="30">
        <v>101</v>
      </c>
      <c r="N67" s="30">
        <v>91.2</v>
      </c>
      <c r="O67" s="30">
        <f t="shared" si="15"/>
        <v>0.63335375086956136</v>
      </c>
      <c r="P67" s="30">
        <f t="shared" si="7"/>
        <v>0.70141150041475542</v>
      </c>
      <c r="Q67" s="49"/>
      <c r="R67" s="63">
        <f t="shared" si="8"/>
        <v>9.4169380049770659</v>
      </c>
      <c r="S67" s="63">
        <f t="shared" si="9"/>
        <v>13.000000000000002</v>
      </c>
      <c r="T67" s="63">
        <f t="shared" si="10"/>
        <v>1.3804911950284908</v>
      </c>
      <c r="U67" s="64">
        <f t="shared" si="11"/>
        <v>53.273331188082793</v>
      </c>
      <c r="V67" s="6"/>
      <c r="W67" s="42">
        <v>7.1120000000000001</v>
      </c>
      <c r="X67" s="42">
        <v>581</v>
      </c>
      <c r="Y67" s="16"/>
      <c r="Z67" s="6"/>
      <c r="AA67" s="47">
        <v>0.36758999999999997</v>
      </c>
      <c r="AB67" s="44">
        <v>226</v>
      </c>
      <c r="AC67" s="16"/>
      <c r="AD67" s="6"/>
      <c r="AE67" s="6"/>
      <c r="AF67" s="2">
        <v>62</v>
      </c>
      <c r="AG67" s="2">
        <f t="shared" si="12"/>
        <v>1.0821041362364843</v>
      </c>
      <c r="AH67" s="2">
        <f t="shared" si="4"/>
        <v>29.504481954311728</v>
      </c>
      <c r="AI67" s="3">
        <f t="shared" si="5"/>
        <v>29.504481954311728</v>
      </c>
      <c r="AJ67" s="16"/>
      <c r="AK67" s="16"/>
      <c r="AL67" s="16"/>
      <c r="AM67" s="16"/>
    </row>
    <row r="68" spans="1:39" ht="17.399999999999999" x14ac:dyDescent="0.3">
      <c r="A68" s="6"/>
      <c r="B68" s="6"/>
      <c r="C68" s="6"/>
      <c r="D68" s="6"/>
      <c r="E68" s="14">
        <v>3750</v>
      </c>
      <c r="F68" s="14">
        <v>78</v>
      </c>
      <c r="G68" s="14">
        <f t="shared" si="6"/>
        <v>4.9008845396000771</v>
      </c>
      <c r="H68" s="14">
        <v>-20</v>
      </c>
      <c r="I68" s="6"/>
      <c r="J68" s="30">
        <f t="shared" si="13"/>
        <v>105.26377952755911</v>
      </c>
      <c r="K68" s="30">
        <f t="shared" si="14"/>
        <v>180</v>
      </c>
      <c r="L68" s="30">
        <f t="shared" si="2"/>
        <v>63.968728837825694</v>
      </c>
      <c r="M68" s="30">
        <v>101</v>
      </c>
      <c r="N68" s="30">
        <v>91.2</v>
      </c>
      <c r="O68" s="30">
        <f t="shared" si="15"/>
        <v>0.63335375086956136</v>
      </c>
      <c r="P68" s="30">
        <f t="shared" si="7"/>
        <v>0.70141150041475542</v>
      </c>
      <c r="Q68" s="49"/>
      <c r="R68" s="63">
        <f t="shared" si="8"/>
        <v>9.4169380049770659</v>
      </c>
      <c r="S68" s="63">
        <f t="shared" si="9"/>
        <v>13.000000000000002</v>
      </c>
      <c r="T68" s="63">
        <f t="shared" si="10"/>
        <v>1.3804911950284908</v>
      </c>
      <c r="U68" s="64">
        <f t="shared" si="11"/>
        <v>53.273331188082793</v>
      </c>
      <c r="V68" s="6"/>
      <c r="W68" s="42">
        <v>6.6040000000000001</v>
      </c>
      <c r="X68" s="42">
        <v>586</v>
      </c>
      <c r="Y68" s="16"/>
      <c r="Z68" s="6"/>
      <c r="AA68" s="46">
        <v>0.36890699999999998</v>
      </c>
      <c r="AB68" s="44">
        <v>228</v>
      </c>
      <c r="AC68" s="16"/>
      <c r="AD68" s="6"/>
      <c r="AE68" s="6"/>
      <c r="AF68" s="2">
        <v>63</v>
      </c>
      <c r="AG68" s="2">
        <f t="shared" si="12"/>
        <v>1.0995574287564276</v>
      </c>
      <c r="AH68" s="2">
        <f t="shared" si="4"/>
        <v>30.30959533156582</v>
      </c>
      <c r="AI68" s="3">
        <f t="shared" si="5"/>
        <v>30.30959533156582</v>
      </c>
      <c r="AJ68" s="16"/>
      <c r="AK68" s="16"/>
      <c r="AL68" s="16"/>
      <c r="AM68" s="16"/>
    </row>
    <row r="69" spans="1:39" ht="17.399999999999999" x14ac:dyDescent="0.3">
      <c r="A69" s="6"/>
      <c r="B69" s="6"/>
      <c r="C69" s="6"/>
      <c r="D69" s="6"/>
      <c r="E69" s="14">
        <v>4000</v>
      </c>
      <c r="F69" s="14">
        <v>68.5</v>
      </c>
      <c r="G69" s="14">
        <f t="shared" si="6"/>
        <v>4.3039819354180171</v>
      </c>
      <c r="H69" s="14">
        <v>-20</v>
      </c>
      <c r="I69" s="6"/>
      <c r="J69" s="30">
        <f t="shared" ref="J69:J100" si="16">180-($Y$6+H69)</f>
        <v>105.26377952755911</v>
      </c>
      <c r="K69" s="30">
        <f t="shared" ref="K69:K100" si="17">IF(180+$AC$5+H69&gt;180,180,180+$AC$5+H69)</f>
        <v>180</v>
      </c>
      <c r="L69" s="30">
        <f t="shared" ref="L69:L132" si="18">$C$6*(SQRT((1+(1/$C$9))^2-($C$10/$C$9)^2)-COS(J69*PI()/180)-(1/$C$9)*SQRT(1-($C$9*SIN(J69*PI()/180)-$C$10)^2))</f>
        <v>63.968728837825694</v>
      </c>
      <c r="M69" s="30">
        <v>101</v>
      </c>
      <c r="N69" s="30">
        <v>91.2</v>
      </c>
      <c r="O69" s="30">
        <f t="shared" ref="O69:O100" si="19">L69/M69</f>
        <v>0.63335375086956136</v>
      </c>
      <c r="P69" s="30">
        <f t="shared" si="7"/>
        <v>0.70141150041475542</v>
      </c>
      <c r="Q69" s="49"/>
      <c r="R69" s="63">
        <f t="shared" si="8"/>
        <v>9.4169380049770659</v>
      </c>
      <c r="S69" s="63">
        <f t="shared" si="9"/>
        <v>13.000000000000002</v>
      </c>
      <c r="T69" s="63">
        <f t="shared" si="10"/>
        <v>1.3804911950284908</v>
      </c>
      <c r="U69" s="64">
        <f t="shared" si="11"/>
        <v>53.273331188082793</v>
      </c>
      <c r="V69" s="6"/>
      <c r="W69" s="42">
        <v>6.0960000000000001</v>
      </c>
      <c r="X69" s="42">
        <v>591</v>
      </c>
      <c r="Y69" s="16"/>
      <c r="Z69" s="6"/>
      <c r="AA69" s="46">
        <v>0.37037399999999998</v>
      </c>
      <c r="AB69" s="44">
        <v>230</v>
      </c>
      <c r="AC69" s="16"/>
      <c r="AD69" s="6"/>
      <c r="AE69" s="6"/>
      <c r="AF69" s="2">
        <v>64</v>
      </c>
      <c r="AG69" s="2">
        <f t="shared" si="12"/>
        <v>1.1170107212763709</v>
      </c>
      <c r="AH69" s="2">
        <f t="shared" ref="AH69:AH132" si="20">$C$6*(SQRT((1+(1/$C$9))^2-($C$10/$C$9)^2)-COS(AG69)-(1/$C$9)*SQRT(1-($C$9*SIN(AG69)-$C$10)^2))</f>
        <v>31.118593985521617</v>
      </c>
      <c r="AI69" s="3">
        <f t="shared" ref="AI69:AI132" si="21">$C$6*((1-COS(AG69))+(1/$C$9)*(1-SQRT(1-$C$9^2*SIN(AG69)^2)))</f>
        <v>31.11859398552161</v>
      </c>
      <c r="AJ69" s="16"/>
      <c r="AK69" s="16"/>
      <c r="AL69" s="16"/>
      <c r="AM69" s="16"/>
    </row>
    <row r="70" spans="1:39" ht="17.399999999999999" x14ac:dyDescent="0.3">
      <c r="A70" s="6"/>
      <c r="B70" s="6"/>
      <c r="C70" s="6"/>
      <c r="D70" s="6"/>
      <c r="E70" s="14">
        <v>4250</v>
      </c>
      <c r="F70" s="14">
        <v>69.5</v>
      </c>
      <c r="G70" s="14">
        <f t="shared" ref="G70:G133" si="22">2*PI()*F70/(0.002*0.5)*10^-5</f>
        <v>4.3668137884898126</v>
      </c>
      <c r="H70" s="14">
        <v>-20</v>
      </c>
      <c r="I70" s="6"/>
      <c r="J70" s="30">
        <f t="shared" si="16"/>
        <v>105.26377952755911</v>
      </c>
      <c r="K70" s="30">
        <f t="shared" si="17"/>
        <v>180</v>
      </c>
      <c r="L70" s="30">
        <f t="shared" si="18"/>
        <v>63.968728837825694</v>
      </c>
      <c r="M70" s="30">
        <v>101</v>
      </c>
      <c r="N70" s="30">
        <v>91.2</v>
      </c>
      <c r="O70" s="30">
        <f t="shared" si="19"/>
        <v>0.63335375086956136</v>
      </c>
      <c r="P70" s="30">
        <f t="shared" ref="P70:P133" si="23">L70/N70</f>
        <v>0.70141150041475542</v>
      </c>
      <c r="Q70" s="49"/>
      <c r="R70" s="63">
        <f t="shared" ref="R70:R133" si="24">(PI()/4*$C$12^2*L70+$C$15)/$C$15</f>
        <v>9.4169380049770659</v>
      </c>
      <c r="S70" s="63">
        <f t="shared" ref="S70:S133" si="25">(PI()/4*$C$12^2*N70+$C$15)/$C$15</f>
        <v>13.000000000000002</v>
      </c>
      <c r="T70" s="63">
        <f t="shared" ref="T70:T133" si="26">S70/R70</f>
        <v>1.3804911950284908</v>
      </c>
      <c r="U70" s="64">
        <f t="shared" ref="U70:U133" si="27">(1-(1/S70^0.3)*(1+(S70^1.3)/(9.3*(R70-1))*(1-1.3*((S70/R70)^0.3)+0.3*((S70/R70)^1.3))))*100</f>
        <v>53.273331188082793</v>
      </c>
      <c r="V70" s="6"/>
      <c r="W70" s="42">
        <v>5.5880000000000001</v>
      </c>
      <c r="X70" s="42">
        <v>595.5</v>
      </c>
      <c r="Y70" s="16"/>
      <c r="Z70" s="6"/>
      <c r="AA70" s="46">
        <v>0.37137399999999998</v>
      </c>
      <c r="AB70" s="44">
        <v>232</v>
      </c>
      <c r="AC70" s="16"/>
      <c r="AD70" s="6"/>
      <c r="AE70" s="6"/>
      <c r="AF70" s="2">
        <v>65</v>
      </c>
      <c r="AG70" s="2">
        <f t="shared" ref="AG70:AG133" si="28">AF70*PI()/180</f>
        <v>1.1344640137963142</v>
      </c>
      <c r="AH70" s="2">
        <f t="shared" si="20"/>
        <v>31.931138269251818</v>
      </c>
      <c r="AI70" s="3">
        <f t="shared" si="21"/>
        <v>31.931138269251804</v>
      </c>
      <c r="AJ70" s="16"/>
      <c r="AK70" s="16"/>
      <c r="AL70" s="16"/>
      <c r="AM70" s="16"/>
    </row>
    <row r="71" spans="1:39" ht="17.399999999999999" x14ac:dyDescent="0.3">
      <c r="A71" s="6"/>
      <c r="B71" s="6"/>
      <c r="C71" s="6"/>
      <c r="D71" s="6"/>
      <c r="E71" s="14">
        <v>4500</v>
      </c>
      <c r="F71" s="14">
        <v>68.5</v>
      </c>
      <c r="G71" s="14">
        <f t="shared" si="22"/>
        <v>4.3039819354180171</v>
      </c>
      <c r="H71" s="14">
        <v>-20</v>
      </c>
      <c r="I71" s="6"/>
      <c r="J71" s="30">
        <f t="shared" si="16"/>
        <v>105.26377952755911</v>
      </c>
      <c r="K71" s="30">
        <f t="shared" si="17"/>
        <v>180</v>
      </c>
      <c r="L71" s="30">
        <f t="shared" si="18"/>
        <v>63.968728837825694</v>
      </c>
      <c r="M71" s="30">
        <v>101</v>
      </c>
      <c r="N71" s="30">
        <v>91.2</v>
      </c>
      <c r="O71" s="30">
        <f t="shared" si="19"/>
        <v>0.63335375086956136</v>
      </c>
      <c r="P71" s="30">
        <f t="shared" si="23"/>
        <v>0.70141150041475542</v>
      </c>
      <c r="Q71" s="49"/>
      <c r="R71" s="63">
        <f t="shared" si="24"/>
        <v>9.4169380049770659</v>
      </c>
      <c r="S71" s="63">
        <f t="shared" si="25"/>
        <v>13.000000000000002</v>
      </c>
      <c r="T71" s="63">
        <f t="shared" si="26"/>
        <v>1.3804911950284908</v>
      </c>
      <c r="U71" s="64">
        <f t="shared" si="27"/>
        <v>53.273331188082793</v>
      </c>
      <c r="V71" s="6"/>
      <c r="W71" s="42">
        <v>5.08</v>
      </c>
      <c r="X71" s="42">
        <v>600</v>
      </c>
      <c r="Y71" s="16"/>
      <c r="Z71" s="6"/>
      <c r="AA71" s="46">
        <v>0.37218299999999999</v>
      </c>
      <c r="AB71" s="44">
        <v>234</v>
      </c>
      <c r="AC71" s="16"/>
      <c r="AD71" s="6"/>
      <c r="AE71" s="6"/>
      <c r="AF71" s="2">
        <v>66</v>
      </c>
      <c r="AG71" s="2">
        <f t="shared" si="28"/>
        <v>1.1519173063162575</v>
      </c>
      <c r="AH71" s="2">
        <f t="shared" si="20"/>
        <v>32.746889674481189</v>
      </c>
      <c r="AI71" s="3">
        <f t="shared" si="21"/>
        <v>32.746889674481189</v>
      </c>
      <c r="AJ71" s="16"/>
      <c r="AK71" s="16"/>
      <c r="AL71" s="16"/>
      <c r="AM71" s="16"/>
    </row>
    <row r="72" spans="1:39" ht="17.399999999999999" x14ac:dyDescent="0.3">
      <c r="A72" s="6"/>
      <c r="B72" s="6"/>
      <c r="C72" s="6"/>
      <c r="D72" s="6"/>
      <c r="E72" s="14">
        <v>800</v>
      </c>
      <c r="F72" s="14">
        <v>119</v>
      </c>
      <c r="G72" s="14">
        <f t="shared" si="22"/>
        <v>7.4769905155437071</v>
      </c>
      <c r="H72" s="14">
        <v>-30</v>
      </c>
      <c r="I72" s="6"/>
      <c r="J72" s="30">
        <f t="shared" si="16"/>
        <v>115.26377952755911</v>
      </c>
      <c r="K72" s="30">
        <f t="shared" si="17"/>
        <v>180</v>
      </c>
      <c r="L72" s="30">
        <f t="shared" si="18"/>
        <v>70.639386243229083</v>
      </c>
      <c r="M72" s="30">
        <v>101</v>
      </c>
      <c r="N72" s="30">
        <v>91.2</v>
      </c>
      <c r="O72" s="30">
        <f t="shared" si="19"/>
        <v>0.69939986379434738</v>
      </c>
      <c r="P72" s="30">
        <f t="shared" si="23"/>
        <v>0.77455467371961717</v>
      </c>
      <c r="Q72" s="49"/>
      <c r="R72" s="63">
        <f t="shared" si="24"/>
        <v>10.294656084635408</v>
      </c>
      <c r="S72" s="63">
        <f t="shared" si="25"/>
        <v>13.000000000000002</v>
      </c>
      <c r="T72" s="63">
        <f t="shared" si="26"/>
        <v>1.2627910921086787</v>
      </c>
      <c r="U72" s="64">
        <f t="shared" si="27"/>
        <v>53.493637584883494</v>
      </c>
      <c r="V72" s="6"/>
      <c r="W72" s="42">
        <v>4.5720000000000001</v>
      </c>
      <c r="X72" s="42">
        <v>604</v>
      </c>
      <c r="Y72" s="16"/>
      <c r="Z72" s="6"/>
      <c r="AA72" s="46">
        <v>0.37280200000000002</v>
      </c>
      <c r="AB72" s="44">
        <v>236</v>
      </c>
      <c r="AC72" s="16"/>
      <c r="AD72" s="6"/>
      <c r="AE72" s="6"/>
      <c r="AF72" s="2">
        <v>67</v>
      </c>
      <c r="AG72" s="2">
        <f t="shared" si="28"/>
        <v>1.1693705988362006</v>
      </c>
      <c r="AH72" s="2">
        <f t="shared" si="20"/>
        <v>33.565511068571674</v>
      </c>
      <c r="AI72" s="3">
        <f t="shared" si="21"/>
        <v>33.565511068571666</v>
      </c>
      <c r="AJ72" s="16"/>
      <c r="AK72" s="16"/>
      <c r="AL72" s="16"/>
      <c r="AM72" s="16"/>
    </row>
    <row r="73" spans="1:39" ht="17.399999999999999" x14ac:dyDescent="0.3">
      <c r="A73" s="6"/>
      <c r="B73" s="6"/>
      <c r="C73" s="6"/>
      <c r="D73" s="6"/>
      <c r="E73" s="14">
        <v>1000</v>
      </c>
      <c r="F73" s="14">
        <v>106.5</v>
      </c>
      <c r="G73" s="14">
        <f t="shared" si="22"/>
        <v>6.6915923521462597</v>
      </c>
      <c r="H73" s="14">
        <v>-30</v>
      </c>
      <c r="I73" s="6"/>
      <c r="J73" s="30">
        <f t="shared" si="16"/>
        <v>115.26377952755911</v>
      </c>
      <c r="K73" s="30">
        <f t="shared" si="17"/>
        <v>180</v>
      </c>
      <c r="L73" s="30">
        <f t="shared" si="18"/>
        <v>70.639386243229083</v>
      </c>
      <c r="M73" s="30">
        <v>101</v>
      </c>
      <c r="N73" s="30">
        <v>91.2</v>
      </c>
      <c r="O73" s="30">
        <f t="shared" si="19"/>
        <v>0.69939986379434738</v>
      </c>
      <c r="P73" s="30">
        <f t="shared" si="23"/>
        <v>0.77455467371961717</v>
      </c>
      <c r="Q73" s="49"/>
      <c r="R73" s="63">
        <f t="shared" si="24"/>
        <v>10.294656084635408</v>
      </c>
      <c r="S73" s="63">
        <f t="shared" si="25"/>
        <v>13.000000000000002</v>
      </c>
      <c r="T73" s="63">
        <f t="shared" si="26"/>
        <v>1.2627910921086787</v>
      </c>
      <c r="U73" s="64">
        <f t="shared" si="27"/>
        <v>53.493637584883494</v>
      </c>
      <c r="V73" s="6"/>
      <c r="W73" s="42">
        <v>4.0640000000000001</v>
      </c>
      <c r="X73" s="42">
        <v>608</v>
      </c>
      <c r="Y73" s="16"/>
      <c r="Z73" s="6"/>
      <c r="AA73" s="46">
        <v>0.37323099999999998</v>
      </c>
      <c r="AB73" s="44">
        <v>238</v>
      </c>
      <c r="AC73" s="16"/>
      <c r="AD73" s="6"/>
      <c r="AE73" s="6"/>
      <c r="AF73" s="2">
        <v>68</v>
      </c>
      <c r="AG73" s="2">
        <f t="shared" si="28"/>
        <v>1.1868238913561442</v>
      </c>
      <c r="AH73" s="2">
        <f t="shared" si="20"/>
        <v>34.386666928729063</v>
      </c>
      <c r="AI73" s="3">
        <f t="shared" si="21"/>
        <v>34.38666692872907</v>
      </c>
      <c r="AJ73" s="16"/>
      <c r="AK73" s="16"/>
      <c r="AL73" s="16"/>
      <c r="AM73" s="16"/>
    </row>
    <row r="74" spans="1:39" ht="17.399999999999999" x14ac:dyDescent="0.3">
      <c r="A74" s="6"/>
      <c r="B74" s="6"/>
      <c r="C74" s="6"/>
      <c r="D74" s="6"/>
      <c r="E74" s="14">
        <v>1250</v>
      </c>
      <c r="F74" s="14">
        <v>109.5</v>
      </c>
      <c r="G74" s="14">
        <f t="shared" si="22"/>
        <v>6.8800879113616471</v>
      </c>
      <c r="H74" s="14">
        <v>-30</v>
      </c>
      <c r="I74" s="6"/>
      <c r="J74" s="30">
        <f t="shared" si="16"/>
        <v>115.26377952755911</v>
      </c>
      <c r="K74" s="30">
        <f t="shared" si="17"/>
        <v>180</v>
      </c>
      <c r="L74" s="30">
        <f t="shared" si="18"/>
        <v>70.639386243229083</v>
      </c>
      <c r="M74" s="30">
        <v>101</v>
      </c>
      <c r="N74" s="30">
        <v>91.2</v>
      </c>
      <c r="O74" s="30">
        <f t="shared" si="19"/>
        <v>0.69939986379434738</v>
      </c>
      <c r="P74" s="30">
        <f t="shared" si="23"/>
        <v>0.77455467371961717</v>
      </c>
      <c r="Q74" s="49"/>
      <c r="R74" s="63">
        <f t="shared" si="24"/>
        <v>10.294656084635408</v>
      </c>
      <c r="S74" s="63">
        <f t="shared" si="25"/>
        <v>13.000000000000002</v>
      </c>
      <c r="T74" s="63">
        <f t="shared" si="26"/>
        <v>1.2627910921086787</v>
      </c>
      <c r="U74" s="64">
        <f t="shared" si="27"/>
        <v>53.493637584883494</v>
      </c>
      <c r="V74" s="6"/>
      <c r="W74" s="42">
        <v>3.556</v>
      </c>
      <c r="X74" s="42">
        <v>612</v>
      </c>
      <c r="Y74" s="16"/>
      <c r="Z74" s="6"/>
      <c r="AA74" s="46">
        <v>0.37332900000000002</v>
      </c>
      <c r="AB74" s="44">
        <v>240</v>
      </c>
      <c r="AC74" s="16"/>
      <c r="AD74" s="6"/>
      <c r="AE74" s="6"/>
      <c r="AF74" s="2">
        <v>69</v>
      </c>
      <c r="AG74" s="2">
        <f t="shared" si="28"/>
        <v>1.2042771838760873</v>
      </c>
      <c r="AH74" s="2">
        <f t="shared" si="20"/>
        <v>35.210023573078125</v>
      </c>
      <c r="AI74" s="3">
        <f t="shared" si="21"/>
        <v>35.210023573078125</v>
      </c>
      <c r="AJ74" s="16"/>
      <c r="AK74" s="16"/>
      <c r="AL74" s="16"/>
      <c r="AM74" s="16"/>
    </row>
    <row r="75" spans="1:39" ht="17.399999999999999" x14ac:dyDescent="0.3">
      <c r="A75" s="6"/>
      <c r="B75" s="6"/>
      <c r="C75" s="6"/>
      <c r="D75" s="6"/>
      <c r="E75" s="14">
        <v>1500</v>
      </c>
      <c r="F75" s="14">
        <v>108</v>
      </c>
      <c r="G75" s="14">
        <f t="shared" si="22"/>
        <v>6.7858401317539538</v>
      </c>
      <c r="H75" s="14">
        <v>-30</v>
      </c>
      <c r="I75" s="6"/>
      <c r="J75" s="30">
        <f t="shared" si="16"/>
        <v>115.26377952755911</v>
      </c>
      <c r="K75" s="30">
        <f t="shared" si="17"/>
        <v>180</v>
      </c>
      <c r="L75" s="30">
        <f t="shared" si="18"/>
        <v>70.639386243229083</v>
      </c>
      <c r="M75" s="30">
        <v>101</v>
      </c>
      <c r="N75" s="30">
        <v>91.2</v>
      </c>
      <c r="O75" s="30">
        <f t="shared" si="19"/>
        <v>0.69939986379434738</v>
      </c>
      <c r="P75" s="30">
        <f t="shared" si="23"/>
        <v>0.77455467371961717</v>
      </c>
      <c r="Q75" s="49"/>
      <c r="R75" s="63">
        <f t="shared" si="24"/>
        <v>10.294656084635408</v>
      </c>
      <c r="S75" s="63">
        <f t="shared" si="25"/>
        <v>13.000000000000002</v>
      </c>
      <c r="T75" s="63">
        <f t="shared" si="26"/>
        <v>1.2627910921086787</v>
      </c>
      <c r="U75" s="64">
        <f t="shared" si="27"/>
        <v>53.493637584883494</v>
      </c>
      <c r="V75" s="6"/>
      <c r="W75" s="42">
        <v>3.048</v>
      </c>
      <c r="X75" s="42">
        <v>616</v>
      </c>
      <c r="Y75" s="16"/>
      <c r="Z75" s="6"/>
      <c r="AA75" s="46">
        <v>0.37343399999999999</v>
      </c>
      <c r="AB75" s="44">
        <v>242</v>
      </c>
      <c r="AC75" s="16"/>
      <c r="AD75" s="6"/>
      <c r="AE75" s="6"/>
      <c r="AF75" s="2">
        <v>70</v>
      </c>
      <c r="AG75" s="2">
        <f t="shared" si="28"/>
        <v>1.2217304763960306</v>
      </c>
      <c r="AH75" s="2">
        <f t="shared" si="20"/>
        <v>36.035249388254179</v>
      </c>
      <c r="AI75" s="3">
        <f t="shared" si="21"/>
        <v>36.035249388254165</v>
      </c>
      <c r="AJ75" s="16"/>
      <c r="AK75" s="16"/>
      <c r="AL75" s="16"/>
      <c r="AM75" s="16"/>
    </row>
    <row r="76" spans="1:39" ht="17.399999999999999" x14ac:dyDescent="0.3">
      <c r="A76" s="6"/>
      <c r="B76" s="6"/>
      <c r="C76" s="6"/>
      <c r="D76" s="6"/>
      <c r="E76" s="14">
        <v>1750</v>
      </c>
      <c r="F76" s="14">
        <v>114</v>
      </c>
      <c r="G76" s="14">
        <f t="shared" si="22"/>
        <v>7.1628312501847287</v>
      </c>
      <c r="H76" s="14">
        <v>-30</v>
      </c>
      <c r="I76" s="6"/>
      <c r="J76" s="30">
        <f t="shared" si="16"/>
        <v>115.26377952755911</v>
      </c>
      <c r="K76" s="30">
        <f t="shared" si="17"/>
        <v>180</v>
      </c>
      <c r="L76" s="30">
        <f t="shared" si="18"/>
        <v>70.639386243229083</v>
      </c>
      <c r="M76" s="30">
        <v>101</v>
      </c>
      <c r="N76" s="30">
        <v>91.2</v>
      </c>
      <c r="O76" s="30">
        <f t="shared" si="19"/>
        <v>0.69939986379434738</v>
      </c>
      <c r="P76" s="30">
        <f t="shared" si="23"/>
        <v>0.77455467371961717</v>
      </c>
      <c r="Q76" s="49"/>
      <c r="R76" s="63">
        <f t="shared" si="24"/>
        <v>10.294656084635408</v>
      </c>
      <c r="S76" s="63">
        <f t="shared" si="25"/>
        <v>13.000000000000002</v>
      </c>
      <c r="T76" s="63">
        <f t="shared" si="26"/>
        <v>1.2627910921086787</v>
      </c>
      <c r="U76" s="64">
        <f t="shared" si="27"/>
        <v>53.493637584883494</v>
      </c>
      <c r="V76" s="6"/>
      <c r="W76" s="42">
        <v>2.54</v>
      </c>
      <c r="X76" s="42">
        <v>620</v>
      </c>
      <c r="Y76" s="16"/>
      <c r="Z76" s="6"/>
      <c r="AA76" s="46">
        <v>0.37339499999999998</v>
      </c>
      <c r="AB76" s="44">
        <v>244</v>
      </c>
      <c r="AC76" s="16"/>
      <c r="AD76" s="6"/>
      <c r="AE76" s="6"/>
      <c r="AF76" s="2">
        <v>71</v>
      </c>
      <c r="AG76" s="2">
        <f t="shared" si="28"/>
        <v>1.2391837689159739</v>
      </c>
      <c r="AH76" s="2">
        <f t="shared" si="20"/>
        <v>36.86201505315988</v>
      </c>
      <c r="AI76" s="3">
        <f t="shared" si="21"/>
        <v>36.862015053159894</v>
      </c>
      <c r="AJ76" s="16"/>
      <c r="AK76" s="16"/>
      <c r="AL76" s="16"/>
      <c r="AM76" s="16"/>
    </row>
    <row r="77" spans="1:39" ht="17.399999999999999" x14ac:dyDescent="0.3">
      <c r="A77" s="6"/>
      <c r="B77" s="6"/>
      <c r="C77" s="6"/>
      <c r="D77" s="6"/>
      <c r="E77" s="14">
        <v>2000</v>
      </c>
      <c r="F77" s="14">
        <v>119</v>
      </c>
      <c r="G77" s="14">
        <f t="shared" si="22"/>
        <v>7.4769905155437071</v>
      </c>
      <c r="H77" s="14">
        <v>-30</v>
      </c>
      <c r="I77" s="6"/>
      <c r="J77" s="30">
        <f t="shared" si="16"/>
        <v>115.26377952755911</v>
      </c>
      <c r="K77" s="30">
        <f t="shared" si="17"/>
        <v>180</v>
      </c>
      <c r="L77" s="30">
        <f t="shared" si="18"/>
        <v>70.639386243229083</v>
      </c>
      <c r="M77" s="30">
        <v>101</v>
      </c>
      <c r="N77" s="30">
        <v>91.2</v>
      </c>
      <c r="O77" s="30">
        <f t="shared" si="19"/>
        <v>0.69939986379434738</v>
      </c>
      <c r="P77" s="30">
        <f t="shared" si="23"/>
        <v>0.77455467371961717</v>
      </c>
      <c r="Q77" s="49"/>
      <c r="R77" s="63">
        <f t="shared" si="24"/>
        <v>10.294656084635408</v>
      </c>
      <c r="S77" s="63">
        <f t="shared" si="25"/>
        <v>13.000000000000002</v>
      </c>
      <c r="T77" s="63">
        <f t="shared" si="26"/>
        <v>1.2627910921086787</v>
      </c>
      <c r="U77" s="64">
        <f t="shared" si="27"/>
        <v>53.493637584883494</v>
      </c>
      <c r="V77" s="6"/>
      <c r="W77" s="42">
        <v>2.032</v>
      </c>
      <c r="X77" s="42">
        <v>624</v>
      </c>
      <c r="Y77" s="16"/>
      <c r="Z77" s="6"/>
      <c r="AA77" s="46">
        <v>0.37321199999999999</v>
      </c>
      <c r="AB77" s="44">
        <v>246</v>
      </c>
      <c r="AC77" s="16"/>
      <c r="AD77" s="6"/>
      <c r="AE77" s="6"/>
      <c r="AF77" s="2">
        <v>72</v>
      </c>
      <c r="AG77" s="2">
        <f t="shared" si="28"/>
        <v>1.2566370614359172</v>
      </c>
      <c r="AH77" s="2">
        <f t="shared" si="20"/>
        <v>37.689993758540673</v>
      </c>
      <c r="AI77" s="3">
        <f t="shared" si="21"/>
        <v>37.689993758540673</v>
      </c>
      <c r="AJ77" s="16"/>
      <c r="AK77" s="16"/>
      <c r="AL77" s="16"/>
      <c r="AM77" s="16"/>
    </row>
    <row r="78" spans="1:39" ht="17.399999999999999" x14ac:dyDescent="0.3">
      <c r="A78" s="6"/>
      <c r="B78" s="6"/>
      <c r="C78" s="6"/>
      <c r="D78" s="6"/>
      <c r="E78" s="14">
        <v>2250</v>
      </c>
      <c r="F78" s="14">
        <v>124</v>
      </c>
      <c r="G78" s="14">
        <f t="shared" si="22"/>
        <v>7.7911497809026873</v>
      </c>
      <c r="H78" s="14">
        <v>-30</v>
      </c>
      <c r="I78" s="6"/>
      <c r="J78" s="30">
        <f t="shared" si="16"/>
        <v>115.26377952755911</v>
      </c>
      <c r="K78" s="30">
        <f t="shared" si="17"/>
        <v>180</v>
      </c>
      <c r="L78" s="30">
        <f t="shared" si="18"/>
        <v>70.639386243229083</v>
      </c>
      <c r="M78" s="30">
        <v>101</v>
      </c>
      <c r="N78" s="30">
        <v>91.2</v>
      </c>
      <c r="O78" s="30">
        <f t="shared" si="19"/>
        <v>0.69939986379434738</v>
      </c>
      <c r="P78" s="30">
        <f t="shared" si="23"/>
        <v>0.77455467371961717</v>
      </c>
      <c r="Q78" s="49"/>
      <c r="R78" s="63">
        <f t="shared" si="24"/>
        <v>10.294656084635408</v>
      </c>
      <c r="S78" s="63">
        <f t="shared" si="25"/>
        <v>13.000000000000002</v>
      </c>
      <c r="T78" s="63">
        <f t="shared" si="26"/>
        <v>1.2627910921086787</v>
      </c>
      <c r="U78" s="64">
        <f t="shared" si="27"/>
        <v>53.493637584883494</v>
      </c>
      <c r="V78" s="6"/>
      <c r="W78" s="42">
        <v>1.524</v>
      </c>
      <c r="X78" s="42">
        <v>629</v>
      </c>
      <c r="Y78" s="16"/>
      <c r="Z78" s="6"/>
      <c r="AA78" s="46">
        <v>0.37288500000000002</v>
      </c>
      <c r="AB78" s="44">
        <v>248</v>
      </c>
      <c r="AC78" s="16"/>
      <c r="AD78" s="6"/>
      <c r="AE78" s="6"/>
      <c r="AF78" s="2">
        <v>73</v>
      </c>
      <c r="AG78" s="2">
        <f t="shared" si="28"/>
        <v>1.2740903539558606</v>
      </c>
      <c r="AH78" s="2">
        <f t="shared" si="20"/>
        <v>38.518861422035044</v>
      </c>
      <c r="AI78" s="3">
        <f t="shared" si="21"/>
        <v>38.518861422035023</v>
      </c>
      <c r="AJ78" s="16"/>
      <c r="AK78" s="16"/>
      <c r="AL78" s="16"/>
      <c r="AM78" s="16"/>
    </row>
    <row r="79" spans="1:39" ht="17.399999999999999" x14ac:dyDescent="0.3">
      <c r="A79" s="6"/>
      <c r="B79" s="6"/>
      <c r="C79" s="6"/>
      <c r="D79" s="6"/>
      <c r="E79" s="14">
        <v>2500</v>
      </c>
      <c r="F79" s="14">
        <v>129</v>
      </c>
      <c r="G79" s="14">
        <f t="shared" si="22"/>
        <v>8.1053090462616666</v>
      </c>
      <c r="H79" s="14">
        <v>-30</v>
      </c>
      <c r="I79" s="6"/>
      <c r="J79" s="30">
        <f t="shared" si="16"/>
        <v>115.26377952755911</v>
      </c>
      <c r="K79" s="30">
        <f t="shared" si="17"/>
        <v>180</v>
      </c>
      <c r="L79" s="30">
        <f t="shared" si="18"/>
        <v>70.639386243229083</v>
      </c>
      <c r="M79" s="30">
        <v>101</v>
      </c>
      <c r="N79" s="30">
        <v>91.2</v>
      </c>
      <c r="O79" s="30">
        <f t="shared" si="19"/>
        <v>0.69939986379434738</v>
      </c>
      <c r="P79" s="30">
        <f t="shared" si="23"/>
        <v>0.77455467371961717</v>
      </c>
      <c r="Q79" s="49"/>
      <c r="R79" s="63">
        <f t="shared" si="24"/>
        <v>10.294656084635408</v>
      </c>
      <c r="S79" s="63">
        <f t="shared" si="25"/>
        <v>13.000000000000002</v>
      </c>
      <c r="T79" s="63">
        <f t="shared" si="26"/>
        <v>1.2627910921086787</v>
      </c>
      <c r="U79" s="64">
        <f t="shared" si="27"/>
        <v>53.493637584883494</v>
      </c>
      <c r="V79" s="6"/>
      <c r="W79" s="42">
        <v>1.016</v>
      </c>
      <c r="X79" s="42">
        <v>634.5</v>
      </c>
      <c r="Y79" s="16"/>
      <c r="Z79" s="6"/>
      <c r="AA79" s="46">
        <v>0.37266899999999997</v>
      </c>
      <c r="AB79" s="44">
        <v>250</v>
      </c>
      <c r="AC79" s="16"/>
      <c r="AD79" s="6"/>
      <c r="AE79" s="6"/>
      <c r="AF79" s="2">
        <v>74</v>
      </c>
      <c r="AG79" s="2">
        <f t="shared" si="28"/>
        <v>1.2915436464758039</v>
      </c>
      <c r="AH79" s="2">
        <f t="shared" si="20"/>
        <v>39.348296898362463</v>
      </c>
      <c r="AI79" s="3">
        <f t="shared" si="21"/>
        <v>39.348296898362477</v>
      </c>
      <c r="AJ79" s="16"/>
      <c r="AK79" s="16"/>
      <c r="AL79" s="16"/>
      <c r="AM79" s="16"/>
    </row>
    <row r="80" spans="1:39" ht="17.399999999999999" x14ac:dyDescent="0.3">
      <c r="A80" s="6"/>
      <c r="B80" s="6"/>
      <c r="C80" s="6"/>
      <c r="D80" s="6"/>
      <c r="E80" s="14">
        <v>2750</v>
      </c>
      <c r="F80" s="14">
        <v>126</v>
      </c>
      <c r="G80" s="14">
        <f t="shared" si="22"/>
        <v>7.9168134870462801</v>
      </c>
      <c r="H80" s="14">
        <v>-30</v>
      </c>
      <c r="I80" s="6"/>
      <c r="J80" s="30">
        <f t="shared" si="16"/>
        <v>115.26377952755911</v>
      </c>
      <c r="K80" s="30">
        <f t="shared" si="17"/>
        <v>180</v>
      </c>
      <c r="L80" s="30">
        <f t="shared" si="18"/>
        <v>70.639386243229083</v>
      </c>
      <c r="M80" s="30">
        <v>101</v>
      </c>
      <c r="N80" s="30">
        <v>91.2</v>
      </c>
      <c r="O80" s="30">
        <f t="shared" si="19"/>
        <v>0.69939986379434738</v>
      </c>
      <c r="P80" s="30">
        <f t="shared" si="23"/>
        <v>0.77455467371961717</v>
      </c>
      <c r="Q80" s="49"/>
      <c r="R80" s="63">
        <f t="shared" si="24"/>
        <v>10.294656084635408</v>
      </c>
      <c r="S80" s="63">
        <f t="shared" si="25"/>
        <v>13.000000000000002</v>
      </c>
      <c r="T80" s="63">
        <f t="shared" si="26"/>
        <v>1.2627910921086787</v>
      </c>
      <c r="U80" s="64">
        <f t="shared" si="27"/>
        <v>53.493637584883494</v>
      </c>
      <c r="V80" s="6"/>
      <c r="W80" s="42">
        <v>0.91439999999999999</v>
      </c>
      <c r="X80" s="42">
        <v>636</v>
      </c>
      <c r="Y80" s="16"/>
      <c r="Z80" s="6"/>
      <c r="AA80" s="47">
        <v>0.37198199999999998</v>
      </c>
      <c r="AB80" s="44">
        <v>252</v>
      </c>
      <c r="AC80" s="16"/>
      <c r="AD80" s="6"/>
      <c r="AE80" s="6"/>
      <c r="AF80" s="2">
        <v>75</v>
      </c>
      <c r="AG80" s="2">
        <f t="shared" si="28"/>
        <v>1.3089969389957472</v>
      </c>
      <c r="AH80" s="2">
        <f t="shared" si="20"/>
        <v>40.177982184318246</v>
      </c>
      <c r="AI80" s="3">
        <f t="shared" si="21"/>
        <v>40.177982184318246</v>
      </c>
      <c r="AJ80" s="16"/>
      <c r="AK80" s="16"/>
      <c r="AL80" s="16"/>
      <c r="AM80" s="16"/>
    </row>
    <row r="81" spans="1:39" ht="17.399999999999999" x14ac:dyDescent="0.3">
      <c r="A81" s="6"/>
      <c r="B81" s="6"/>
      <c r="C81" s="6"/>
      <c r="D81" s="6"/>
      <c r="E81" s="14">
        <v>3000</v>
      </c>
      <c r="F81" s="14">
        <v>121</v>
      </c>
      <c r="G81" s="14">
        <f t="shared" si="22"/>
        <v>7.6026542216872999</v>
      </c>
      <c r="H81" s="14">
        <v>-30</v>
      </c>
      <c r="I81" s="6"/>
      <c r="J81" s="30">
        <f t="shared" si="16"/>
        <v>115.26377952755911</v>
      </c>
      <c r="K81" s="30">
        <f t="shared" si="17"/>
        <v>180</v>
      </c>
      <c r="L81" s="30">
        <f t="shared" si="18"/>
        <v>70.639386243229083</v>
      </c>
      <c r="M81" s="30">
        <v>101</v>
      </c>
      <c r="N81" s="30">
        <v>91.2</v>
      </c>
      <c r="O81" s="30">
        <f t="shared" si="19"/>
        <v>0.69939986379434738</v>
      </c>
      <c r="P81" s="30">
        <f t="shared" si="23"/>
        <v>0.77455467371961717</v>
      </c>
      <c r="Q81" s="49"/>
      <c r="R81" s="63">
        <f t="shared" si="24"/>
        <v>10.294656084635408</v>
      </c>
      <c r="S81" s="63">
        <f t="shared" si="25"/>
        <v>13.000000000000002</v>
      </c>
      <c r="T81" s="63">
        <f t="shared" si="26"/>
        <v>1.2627910921086787</v>
      </c>
      <c r="U81" s="64">
        <f t="shared" si="27"/>
        <v>53.493637584883494</v>
      </c>
      <c r="V81" s="6"/>
      <c r="W81" s="42">
        <v>0.81279999999999997</v>
      </c>
      <c r="X81" s="42">
        <v>637.5</v>
      </c>
      <c r="Y81" s="16"/>
      <c r="Z81" s="6"/>
      <c r="AA81" s="9">
        <v>0.37107899999999999</v>
      </c>
      <c r="AB81" s="9">
        <v>254</v>
      </c>
      <c r="AC81" s="16"/>
      <c r="AD81" s="6"/>
      <c r="AE81" s="6"/>
      <c r="AF81" s="2">
        <v>76</v>
      </c>
      <c r="AG81" s="2">
        <f t="shared" si="28"/>
        <v>1.3264502315156903</v>
      </c>
      <c r="AH81" s="2">
        <f t="shared" si="20"/>
        <v>41.007602618251632</v>
      </c>
      <c r="AI81" s="3">
        <f t="shared" si="21"/>
        <v>41.007602618251624</v>
      </c>
      <c r="AJ81" s="16"/>
      <c r="AK81" s="16"/>
      <c r="AL81" s="16"/>
      <c r="AM81" s="16"/>
    </row>
    <row r="82" spans="1:39" ht="17.399999999999999" x14ac:dyDescent="0.3">
      <c r="A82" s="6"/>
      <c r="B82" s="6"/>
      <c r="C82" s="6"/>
      <c r="D82" s="6"/>
      <c r="E82" s="14">
        <v>3250</v>
      </c>
      <c r="F82" s="14">
        <v>119</v>
      </c>
      <c r="G82" s="14">
        <f t="shared" si="22"/>
        <v>7.4769905155437071</v>
      </c>
      <c r="H82" s="14">
        <v>-30</v>
      </c>
      <c r="I82" s="6"/>
      <c r="J82" s="30">
        <f t="shared" si="16"/>
        <v>115.26377952755911</v>
      </c>
      <c r="K82" s="30">
        <f t="shared" si="17"/>
        <v>180</v>
      </c>
      <c r="L82" s="30">
        <f t="shared" si="18"/>
        <v>70.639386243229083</v>
      </c>
      <c r="M82" s="30">
        <v>101</v>
      </c>
      <c r="N82" s="30">
        <v>91.2</v>
      </c>
      <c r="O82" s="30">
        <f t="shared" si="19"/>
        <v>0.69939986379434738</v>
      </c>
      <c r="P82" s="30">
        <f t="shared" si="23"/>
        <v>0.77455467371961717</v>
      </c>
      <c r="Q82" s="49"/>
      <c r="R82" s="63">
        <f t="shared" si="24"/>
        <v>10.294656084635408</v>
      </c>
      <c r="S82" s="63">
        <f t="shared" si="25"/>
        <v>13.000000000000002</v>
      </c>
      <c r="T82" s="63">
        <f t="shared" si="26"/>
        <v>1.2627910921086787</v>
      </c>
      <c r="U82" s="64">
        <f t="shared" si="27"/>
        <v>53.493637584883494</v>
      </c>
      <c r="V82" s="6"/>
      <c r="W82" s="42">
        <v>0.71120000000000005</v>
      </c>
      <c r="X82" s="42">
        <v>639</v>
      </c>
      <c r="Y82" s="16"/>
      <c r="Z82" s="6"/>
      <c r="AA82" s="9">
        <v>0.36995800000000001</v>
      </c>
      <c r="AB82" s="9">
        <v>256</v>
      </c>
      <c r="AC82" s="16"/>
      <c r="AD82" s="6"/>
      <c r="AE82" s="6"/>
      <c r="AF82" s="2">
        <v>77</v>
      </c>
      <c r="AG82" s="2">
        <f t="shared" si="28"/>
        <v>1.3439035240356338</v>
      </c>
      <c r="AH82" s="2">
        <f t="shared" si="20"/>
        <v>41.836847073714644</v>
      </c>
      <c r="AI82" s="3">
        <f t="shared" si="21"/>
        <v>41.836847073714658</v>
      </c>
      <c r="AJ82" s="16"/>
      <c r="AK82" s="16"/>
      <c r="AL82" s="16"/>
      <c r="AM82" s="16"/>
    </row>
    <row r="83" spans="1:39" ht="17.399999999999999" x14ac:dyDescent="0.3">
      <c r="A83" s="6"/>
      <c r="B83" s="6"/>
      <c r="C83" s="6"/>
      <c r="D83" s="6"/>
      <c r="E83" s="14">
        <v>3500</v>
      </c>
      <c r="F83" s="14">
        <v>115</v>
      </c>
      <c r="G83" s="14">
        <f t="shared" si="22"/>
        <v>7.2256631032565251</v>
      </c>
      <c r="H83" s="14">
        <v>-30</v>
      </c>
      <c r="I83" s="6"/>
      <c r="J83" s="30">
        <f t="shared" si="16"/>
        <v>115.26377952755911</v>
      </c>
      <c r="K83" s="30">
        <f t="shared" si="17"/>
        <v>180</v>
      </c>
      <c r="L83" s="30">
        <f t="shared" si="18"/>
        <v>70.639386243229083</v>
      </c>
      <c r="M83" s="30">
        <v>101</v>
      </c>
      <c r="N83" s="30">
        <v>91.2</v>
      </c>
      <c r="O83" s="30">
        <f t="shared" si="19"/>
        <v>0.69939986379434738</v>
      </c>
      <c r="P83" s="30">
        <f t="shared" si="23"/>
        <v>0.77455467371961717</v>
      </c>
      <c r="Q83" s="49"/>
      <c r="R83" s="63">
        <f t="shared" si="24"/>
        <v>10.294656084635408</v>
      </c>
      <c r="S83" s="63">
        <f t="shared" si="25"/>
        <v>13.000000000000002</v>
      </c>
      <c r="T83" s="63">
        <f t="shared" si="26"/>
        <v>1.2627910921086787</v>
      </c>
      <c r="U83" s="64">
        <f t="shared" si="27"/>
        <v>53.493637584883494</v>
      </c>
      <c r="V83" s="6"/>
      <c r="W83" s="42">
        <v>0.60960000000000003</v>
      </c>
      <c r="X83" s="42">
        <v>640.5</v>
      </c>
      <c r="Y83" s="16"/>
      <c r="Z83" s="6"/>
      <c r="AA83" s="9">
        <v>0.36862</v>
      </c>
      <c r="AB83" s="9">
        <v>258</v>
      </c>
      <c r="AC83" s="16"/>
      <c r="AD83" s="6"/>
      <c r="AE83" s="6"/>
      <c r="AF83" s="2">
        <v>78</v>
      </c>
      <c r="AG83" s="2">
        <f t="shared" si="28"/>
        <v>1.3613568165555769</v>
      </c>
      <c r="AH83" s="2">
        <f t="shared" si="20"/>
        <v>42.66540814697732</v>
      </c>
      <c r="AI83" s="3">
        <f t="shared" si="21"/>
        <v>42.665408146977342</v>
      </c>
      <c r="AJ83" s="16"/>
      <c r="AK83" s="16"/>
      <c r="AL83" s="16"/>
      <c r="AM83" s="16"/>
    </row>
    <row r="84" spans="1:39" ht="17.399999999999999" x14ac:dyDescent="0.3">
      <c r="A84" s="6"/>
      <c r="B84" s="6"/>
      <c r="C84" s="6"/>
      <c r="D84" s="6"/>
      <c r="E84" s="14">
        <v>3750</v>
      </c>
      <c r="F84" s="14">
        <v>116.5</v>
      </c>
      <c r="G84" s="14">
        <f t="shared" si="22"/>
        <v>7.3199108828642192</v>
      </c>
      <c r="H84" s="14">
        <v>-30</v>
      </c>
      <c r="I84" s="6"/>
      <c r="J84" s="30">
        <f t="shared" si="16"/>
        <v>115.26377952755911</v>
      </c>
      <c r="K84" s="30">
        <f t="shared" si="17"/>
        <v>180</v>
      </c>
      <c r="L84" s="30">
        <f t="shared" si="18"/>
        <v>70.639386243229083</v>
      </c>
      <c r="M84" s="30">
        <v>101</v>
      </c>
      <c r="N84" s="30">
        <v>91.2</v>
      </c>
      <c r="O84" s="30">
        <f t="shared" si="19"/>
        <v>0.69939986379434738</v>
      </c>
      <c r="P84" s="30">
        <f t="shared" si="23"/>
        <v>0.77455467371961717</v>
      </c>
      <c r="Q84" s="49"/>
      <c r="R84" s="63">
        <f t="shared" si="24"/>
        <v>10.294656084635408</v>
      </c>
      <c r="S84" s="63">
        <f t="shared" si="25"/>
        <v>13.000000000000002</v>
      </c>
      <c r="T84" s="63">
        <f t="shared" si="26"/>
        <v>1.2627910921086787</v>
      </c>
      <c r="U84" s="64">
        <f t="shared" si="27"/>
        <v>53.493637584883494</v>
      </c>
      <c r="V84" s="6"/>
      <c r="W84" s="42">
        <v>0.50800000000000001</v>
      </c>
      <c r="X84" s="42">
        <v>642.5</v>
      </c>
      <c r="Y84" s="16"/>
      <c r="Z84" s="6"/>
      <c r="AA84" s="9">
        <v>0.367066</v>
      </c>
      <c r="AB84" s="9">
        <v>260</v>
      </c>
      <c r="AC84" s="16"/>
      <c r="AD84" s="6"/>
      <c r="AE84" s="6"/>
      <c r="AF84" s="2">
        <v>79</v>
      </c>
      <c r="AG84" s="2">
        <f t="shared" si="28"/>
        <v>1.3788101090755203</v>
      </c>
      <c r="AH84" s="2">
        <f t="shared" si="20"/>
        <v>43.492982338118523</v>
      </c>
      <c r="AI84" s="3">
        <f t="shared" si="21"/>
        <v>43.492982338118537</v>
      </c>
      <c r="AJ84" s="16"/>
      <c r="AK84" s="16"/>
      <c r="AL84" s="16"/>
      <c r="AM84" s="16"/>
    </row>
    <row r="85" spans="1:39" ht="17.399999999999999" x14ac:dyDescent="0.3">
      <c r="A85" s="6"/>
      <c r="B85" s="6"/>
      <c r="C85" s="6"/>
      <c r="D85" s="6"/>
      <c r="E85" s="14">
        <v>4000</v>
      </c>
      <c r="F85" s="14">
        <v>116</v>
      </c>
      <c r="G85" s="14">
        <f t="shared" si="22"/>
        <v>7.2884949563283215</v>
      </c>
      <c r="H85" s="14">
        <v>-30</v>
      </c>
      <c r="I85" s="6"/>
      <c r="J85" s="30">
        <f t="shared" si="16"/>
        <v>115.26377952755911</v>
      </c>
      <c r="K85" s="30">
        <f t="shared" si="17"/>
        <v>180</v>
      </c>
      <c r="L85" s="30">
        <f t="shared" si="18"/>
        <v>70.639386243229083</v>
      </c>
      <c r="M85" s="30">
        <v>101</v>
      </c>
      <c r="N85" s="30">
        <v>91.2</v>
      </c>
      <c r="O85" s="30">
        <f t="shared" si="19"/>
        <v>0.69939986379434738</v>
      </c>
      <c r="P85" s="30">
        <f t="shared" si="23"/>
        <v>0.77455467371961717</v>
      </c>
      <c r="Q85" s="49"/>
      <c r="R85" s="63">
        <f t="shared" si="24"/>
        <v>10.294656084635408</v>
      </c>
      <c r="S85" s="63">
        <f t="shared" si="25"/>
        <v>13.000000000000002</v>
      </c>
      <c r="T85" s="63">
        <f t="shared" si="26"/>
        <v>1.2627910921086787</v>
      </c>
      <c r="U85" s="64">
        <f t="shared" si="27"/>
        <v>53.493637584883494</v>
      </c>
      <c r="V85" s="6"/>
      <c r="W85" s="42">
        <v>0.40639999999999998</v>
      </c>
      <c r="X85" s="42">
        <v>645</v>
      </c>
      <c r="Y85" s="16"/>
      <c r="Z85" s="6"/>
      <c r="AA85" s="9">
        <v>0.36609999999999998</v>
      </c>
      <c r="AB85" s="9">
        <v>262</v>
      </c>
      <c r="AC85" s="16"/>
      <c r="AD85" s="6"/>
      <c r="AE85" s="6"/>
      <c r="AF85" s="2">
        <v>80</v>
      </c>
      <c r="AG85" s="2">
        <f t="shared" si="28"/>
        <v>1.3962634015954636</v>
      </c>
      <c r="AH85" s="2">
        <f t="shared" si="20"/>
        <v>44.319270225412751</v>
      </c>
      <c r="AI85" s="3">
        <f t="shared" si="21"/>
        <v>44.319270225412737</v>
      </c>
      <c r="AJ85" s="16"/>
      <c r="AK85" s="16"/>
      <c r="AL85" s="16"/>
      <c r="AM85" s="16"/>
    </row>
    <row r="86" spans="1:39" ht="17.399999999999999" x14ac:dyDescent="0.3">
      <c r="A86" s="6"/>
      <c r="B86" s="6"/>
      <c r="C86" s="6"/>
      <c r="D86" s="6"/>
      <c r="E86" s="14">
        <v>4250</v>
      </c>
      <c r="F86" s="14">
        <v>114.5</v>
      </c>
      <c r="G86" s="14">
        <f t="shared" si="22"/>
        <v>7.1942471767206264</v>
      </c>
      <c r="H86" s="14">
        <v>-30</v>
      </c>
      <c r="I86" s="6"/>
      <c r="J86" s="30">
        <f t="shared" si="16"/>
        <v>115.26377952755911</v>
      </c>
      <c r="K86" s="30">
        <f t="shared" si="17"/>
        <v>180</v>
      </c>
      <c r="L86" s="30">
        <f t="shared" si="18"/>
        <v>70.639386243229083</v>
      </c>
      <c r="M86" s="30">
        <v>101</v>
      </c>
      <c r="N86" s="30">
        <v>91.2</v>
      </c>
      <c r="O86" s="30">
        <f t="shared" si="19"/>
        <v>0.69939986379434738</v>
      </c>
      <c r="P86" s="30">
        <f t="shared" si="23"/>
        <v>0.77455467371961717</v>
      </c>
      <c r="Q86" s="49"/>
      <c r="R86" s="63">
        <f t="shared" si="24"/>
        <v>10.294656084635408</v>
      </c>
      <c r="S86" s="63">
        <f t="shared" si="25"/>
        <v>13.000000000000002</v>
      </c>
      <c r="T86" s="63">
        <f t="shared" si="26"/>
        <v>1.2627910921086787</v>
      </c>
      <c r="U86" s="64">
        <f t="shared" si="27"/>
        <v>53.493637584883494</v>
      </c>
      <c r="V86" s="6"/>
      <c r="W86" s="42">
        <v>0.30480000000000002</v>
      </c>
      <c r="X86" s="42">
        <v>647.5</v>
      </c>
      <c r="Y86" s="16"/>
      <c r="Z86" s="6"/>
      <c r="AA86" s="9">
        <v>0.36368899999999998</v>
      </c>
      <c r="AB86" s="9">
        <v>264</v>
      </c>
      <c r="AC86" s="16"/>
      <c r="AD86" s="6"/>
      <c r="AE86" s="6"/>
      <c r="AF86" s="2">
        <v>81</v>
      </c>
      <c r="AG86" s="2">
        <f t="shared" si="28"/>
        <v>1.4137166941154069</v>
      </c>
      <c r="AH86" s="2">
        <f t="shared" si="20"/>
        <v>45.143976632748576</v>
      </c>
      <c r="AI86" s="3">
        <f t="shared" si="21"/>
        <v>45.14397663274859</v>
      </c>
      <c r="AJ86" s="16"/>
      <c r="AK86" s="16"/>
      <c r="AL86" s="16"/>
      <c r="AM86" s="16"/>
    </row>
    <row r="87" spans="1:39" ht="17.399999999999999" x14ac:dyDescent="0.3">
      <c r="A87" s="6"/>
      <c r="B87" s="6"/>
      <c r="C87" s="6"/>
      <c r="D87" s="6"/>
      <c r="E87" s="14">
        <v>4500</v>
      </c>
      <c r="F87" s="14">
        <v>112.5</v>
      </c>
      <c r="G87" s="14">
        <f t="shared" si="22"/>
        <v>7.0685834705770345</v>
      </c>
      <c r="H87" s="14">
        <v>-30</v>
      </c>
      <c r="I87" s="6"/>
      <c r="J87" s="30">
        <f t="shared" si="16"/>
        <v>115.26377952755911</v>
      </c>
      <c r="K87" s="30">
        <f t="shared" si="17"/>
        <v>180</v>
      </c>
      <c r="L87" s="30">
        <f t="shared" si="18"/>
        <v>70.639386243229083</v>
      </c>
      <c r="M87" s="30">
        <v>101</v>
      </c>
      <c r="N87" s="30">
        <v>91.2</v>
      </c>
      <c r="O87" s="30">
        <f t="shared" si="19"/>
        <v>0.69939986379434738</v>
      </c>
      <c r="P87" s="30">
        <f t="shared" si="23"/>
        <v>0.77455467371961717</v>
      </c>
      <c r="Q87" s="49"/>
      <c r="R87" s="63">
        <f t="shared" si="24"/>
        <v>10.294656084635408</v>
      </c>
      <c r="S87" s="63">
        <f t="shared" si="25"/>
        <v>13.000000000000002</v>
      </c>
      <c r="T87" s="63">
        <f t="shared" si="26"/>
        <v>1.2627910921086787</v>
      </c>
      <c r="U87" s="64">
        <f t="shared" si="27"/>
        <v>53.493637584883494</v>
      </c>
      <c r="V87" s="6"/>
      <c r="W87" s="42">
        <v>0.20319999999999999</v>
      </c>
      <c r="X87" s="42">
        <v>653</v>
      </c>
      <c r="Y87" s="16"/>
      <c r="Z87" s="6"/>
      <c r="AA87" s="9">
        <v>0.36079899999999998</v>
      </c>
      <c r="AB87" s="9">
        <v>266</v>
      </c>
      <c r="AC87" s="16"/>
      <c r="AD87" s="6"/>
      <c r="AE87" s="6"/>
      <c r="AF87" s="2">
        <v>82</v>
      </c>
      <c r="AG87" s="2">
        <f t="shared" si="28"/>
        <v>1.43116998663535</v>
      </c>
      <c r="AH87" s="2">
        <f t="shared" si="20"/>
        <v>45.966810789828507</v>
      </c>
      <c r="AI87" s="3">
        <f t="shared" si="21"/>
        <v>45.966810789828507</v>
      </c>
      <c r="AJ87" s="16"/>
      <c r="AK87" s="16"/>
      <c r="AL87" s="16"/>
      <c r="AM87" s="16"/>
    </row>
    <row r="88" spans="1:39" ht="17.399999999999999" x14ac:dyDescent="0.3">
      <c r="A88" s="6"/>
      <c r="B88" s="6"/>
      <c r="C88" s="6"/>
      <c r="D88" s="6"/>
      <c r="E88" s="14">
        <v>950</v>
      </c>
      <c r="F88" s="14">
        <v>118.5</v>
      </c>
      <c r="G88" s="14">
        <f t="shared" si="22"/>
        <v>7.4455745890078093</v>
      </c>
      <c r="H88" s="14">
        <v>-40</v>
      </c>
      <c r="I88" s="6"/>
      <c r="J88" s="30">
        <f t="shared" si="16"/>
        <v>125.26377952755911</v>
      </c>
      <c r="K88" s="30">
        <f t="shared" si="17"/>
        <v>180</v>
      </c>
      <c r="L88" s="30">
        <f t="shared" si="18"/>
        <v>76.458096213310711</v>
      </c>
      <c r="M88" s="30">
        <v>101</v>
      </c>
      <c r="N88" s="30">
        <v>91.2</v>
      </c>
      <c r="O88" s="30">
        <f t="shared" si="19"/>
        <v>0.75701085359713571</v>
      </c>
      <c r="P88" s="30">
        <f t="shared" si="23"/>
        <v>0.83835631812840694</v>
      </c>
      <c r="Q88" s="49"/>
      <c r="R88" s="63">
        <f t="shared" si="24"/>
        <v>11.060275817540886</v>
      </c>
      <c r="S88" s="63">
        <f t="shared" si="25"/>
        <v>13.000000000000002</v>
      </c>
      <c r="T88" s="63">
        <f t="shared" si="26"/>
        <v>1.1753775596972762</v>
      </c>
      <c r="U88" s="64">
        <f t="shared" si="27"/>
        <v>53.597639617517068</v>
      </c>
      <c r="V88" s="6"/>
      <c r="W88" s="42">
        <v>0.1016</v>
      </c>
      <c r="X88" s="42">
        <v>662.5</v>
      </c>
      <c r="Y88" s="16"/>
      <c r="Z88" s="6"/>
      <c r="AA88" s="9">
        <v>0.357429</v>
      </c>
      <c r="AB88" s="9">
        <v>268</v>
      </c>
      <c r="AC88" s="16"/>
      <c r="AD88" s="6"/>
      <c r="AE88" s="6"/>
      <c r="AF88" s="2">
        <v>83</v>
      </c>
      <c r="AG88" s="2">
        <f t="shared" si="28"/>
        <v>1.4486232791552935</v>
      </c>
      <c r="AH88" s="2">
        <f t="shared" si="20"/>
        <v>46.787486484916002</v>
      </c>
      <c r="AI88" s="3">
        <f t="shared" si="21"/>
        <v>46.787486484915988</v>
      </c>
      <c r="AJ88" s="16"/>
      <c r="AK88" s="16"/>
      <c r="AL88" s="16"/>
      <c r="AM88" s="16"/>
    </row>
    <row r="89" spans="1:39" ht="17.399999999999999" x14ac:dyDescent="0.3">
      <c r="A89" s="6"/>
      <c r="B89" s="6"/>
      <c r="C89" s="6"/>
      <c r="D89" s="6"/>
      <c r="E89" s="14">
        <v>1000</v>
      </c>
      <c r="F89" s="14">
        <v>118.5</v>
      </c>
      <c r="G89" s="14">
        <f t="shared" si="22"/>
        <v>7.4455745890078093</v>
      </c>
      <c r="H89" s="14">
        <v>-40</v>
      </c>
      <c r="I89" s="6"/>
      <c r="J89" s="30">
        <f t="shared" si="16"/>
        <v>125.26377952755911</v>
      </c>
      <c r="K89" s="30">
        <f t="shared" si="17"/>
        <v>180</v>
      </c>
      <c r="L89" s="30">
        <f t="shared" si="18"/>
        <v>76.458096213310711</v>
      </c>
      <c r="M89" s="30">
        <v>101</v>
      </c>
      <c r="N89" s="30">
        <v>91.2</v>
      </c>
      <c r="O89" s="30">
        <f t="shared" si="19"/>
        <v>0.75701085359713571</v>
      </c>
      <c r="P89" s="30">
        <f t="shared" si="23"/>
        <v>0.83835631812840694</v>
      </c>
      <c r="Q89" s="49"/>
      <c r="R89" s="63">
        <f t="shared" si="24"/>
        <v>11.060275817540886</v>
      </c>
      <c r="S89" s="63">
        <f t="shared" si="25"/>
        <v>13.000000000000002</v>
      </c>
      <c r="T89" s="63">
        <f t="shared" si="26"/>
        <v>1.1753775596972762</v>
      </c>
      <c r="U89" s="64">
        <f t="shared" si="27"/>
        <v>53.597639617517068</v>
      </c>
      <c r="V89" s="6"/>
      <c r="W89" s="42">
        <v>0</v>
      </c>
      <c r="X89" s="42">
        <v>663</v>
      </c>
      <c r="Y89" s="16"/>
      <c r="Z89" s="6"/>
      <c r="AA89" s="9">
        <v>0.35357899999999998</v>
      </c>
      <c r="AB89" s="9">
        <v>270</v>
      </c>
      <c r="AC89" s="16"/>
      <c r="AD89" s="6"/>
      <c r="AE89" s="6"/>
      <c r="AF89" s="2">
        <v>84</v>
      </c>
      <c r="AG89" s="2">
        <f t="shared" si="28"/>
        <v>1.4660765716752369</v>
      </c>
      <c r="AH89" s="2">
        <f t="shared" si="20"/>
        <v>47.605722209913239</v>
      </c>
      <c r="AI89" s="3">
        <f t="shared" si="21"/>
        <v>47.605722209913246</v>
      </c>
      <c r="AJ89" s="16"/>
      <c r="AK89" s="16"/>
      <c r="AL89" s="16"/>
      <c r="AM89" s="16"/>
    </row>
    <row r="90" spans="1:39" ht="17.399999999999999" x14ac:dyDescent="0.3">
      <c r="A90" s="6"/>
      <c r="B90" s="6"/>
      <c r="C90" s="6"/>
      <c r="D90" s="6"/>
      <c r="E90" s="14">
        <v>1250</v>
      </c>
      <c r="F90" s="14">
        <v>113</v>
      </c>
      <c r="G90" s="14">
        <f t="shared" si="22"/>
        <v>7.0999993971129323</v>
      </c>
      <c r="H90" s="14">
        <v>-40</v>
      </c>
      <c r="I90" s="6"/>
      <c r="J90" s="30">
        <f t="shared" si="16"/>
        <v>125.26377952755911</v>
      </c>
      <c r="K90" s="30">
        <f t="shared" si="17"/>
        <v>180</v>
      </c>
      <c r="L90" s="30">
        <f t="shared" si="18"/>
        <v>76.458096213310711</v>
      </c>
      <c r="M90" s="30">
        <v>101</v>
      </c>
      <c r="N90" s="30">
        <v>91.2</v>
      </c>
      <c r="O90" s="30">
        <f t="shared" si="19"/>
        <v>0.75701085359713571</v>
      </c>
      <c r="P90" s="30">
        <f t="shared" si="23"/>
        <v>0.83835631812840694</v>
      </c>
      <c r="Q90" s="49"/>
      <c r="R90" s="63">
        <f t="shared" si="24"/>
        <v>11.060275817540886</v>
      </c>
      <c r="S90" s="63">
        <f t="shared" si="25"/>
        <v>13.000000000000002</v>
      </c>
      <c r="T90" s="63">
        <f t="shared" si="26"/>
        <v>1.1753775596972762</v>
      </c>
      <c r="U90" s="64">
        <f t="shared" si="27"/>
        <v>53.597639617517068</v>
      </c>
      <c r="V90" s="6"/>
      <c r="W90" s="6"/>
      <c r="X90" s="6"/>
      <c r="Y90" s="17"/>
      <c r="Z90" s="6"/>
      <c r="AA90" s="9">
        <v>0.34925</v>
      </c>
      <c r="AB90" s="9">
        <v>272</v>
      </c>
      <c r="AC90" s="17"/>
      <c r="AD90" s="6"/>
      <c r="AE90" s="6"/>
      <c r="AF90" s="2">
        <v>85</v>
      </c>
      <c r="AG90" s="2">
        <f t="shared" si="28"/>
        <v>1.4835298641951802</v>
      </c>
      <c r="AH90" s="2">
        <f t="shared" si="20"/>
        <v>48.42124129757029</v>
      </c>
      <c r="AI90" s="3">
        <f t="shared" si="21"/>
        <v>48.42124129757029</v>
      </c>
      <c r="AJ90" s="16"/>
      <c r="AK90" s="16"/>
      <c r="AL90" s="16"/>
      <c r="AM90" s="16"/>
    </row>
    <row r="91" spans="1:39" ht="17.399999999999999" x14ac:dyDescent="0.3">
      <c r="A91" s="6"/>
      <c r="B91" s="6"/>
      <c r="C91" s="6"/>
      <c r="D91" s="6"/>
      <c r="E91" s="14">
        <v>1500</v>
      </c>
      <c r="F91" s="14">
        <v>112.5</v>
      </c>
      <c r="G91" s="14">
        <f t="shared" si="22"/>
        <v>7.0685834705770345</v>
      </c>
      <c r="H91" s="14">
        <v>-40</v>
      </c>
      <c r="I91" s="6"/>
      <c r="J91" s="30">
        <f t="shared" si="16"/>
        <v>125.26377952755911</v>
      </c>
      <c r="K91" s="30">
        <f t="shared" si="17"/>
        <v>180</v>
      </c>
      <c r="L91" s="30">
        <f t="shared" si="18"/>
        <v>76.458096213310711</v>
      </c>
      <c r="M91" s="30">
        <v>101</v>
      </c>
      <c r="N91" s="30">
        <v>91.2</v>
      </c>
      <c r="O91" s="30">
        <f t="shared" si="19"/>
        <v>0.75701085359713571</v>
      </c>
      <c r="P91" s="30">
        <f t="shared" si="23"/>
        <v>0.83835631812840694</v>
      </c>
      <c r="Q91" s="49"/>
      <c r="R91" s="63">
        <f t="shared" si="24"/>
        <v>11.060275817540886</v>
      </c>
      <c r="S91" s="63">
        <f t="shared" si="25"/>
        <v>13.000000000000002</v>
      </c>
      <c r="T91" s="63">
        <f t="shared" si="26"/>
        <v>1.1753775596972762</v>
      </c>
      <c r="U91" s="64">
        <f t="shared" si="27"/>
        <v>53.597639617517068</v>
      </c>
      <c r="V91" s="6"/>
      <c r="W91" s="6"/>
      <c r="X91" s="6"/>
      <c r="Y91" s="17"/>
      <c r="Z91" s="6"/>
      <c r="AA91" s="9">
        <v>0.34445799999999999</v>
      </c>
      <c r="AB91" s="9">
        <v>274</v>
      </c>
      <c r="AC91" s="17"/>
      <c r="AD91" s="6"/>
      <c r="AE91" s="6"/>
      <c r="AF91" s="2">
        <v>86</v>
      </c>
      <c r="AG91" s="2">
        <f t="shared" si="28"/>
        <v>1.5009831567151233</v>
      </c>
      <c r="AH91" s="2">
        <f t="shared" si="20"/>
        <v>49.233772050645079</v>
      </c>
      <c r="AI91" s="3">
        <f t="shared" si="21"/>
        <v>49.233772050645094</v>
      </c>
      <c r="AJ91" s="16"/>
      <c r="AK91" s="16"/>
      <c r="AL91" s="16"/>
      <c r="AM91" s="16"/>
    </row>
    <row r="92" spans="1:39" ht="17.399999999999999" x14ac:dyDescent="0.3">
      <c r="A92" s="6"/>
      <c r="B92" s="6"/>
      <c r="C92" s="6"/>
      <c r="D92" s="6"/>
      <c r="E92" s="14">
        <v>1750</v>
      </c>
      <c r="F92" s="14">
        <v>121</v>
      </c>
      <c r="G92" s="14">
        <f t="shared" si="22"/>
        <v>7.6026542216872999</v>
      </c>
      <c r="H92" s="14">
        <v>-40</v>
      </c>
      <c r="I92" s="6"/>
      <c r="J92" s="30">
        <f t="shared" si="16"/>
        <v>125.26377952755911</v>
      </c>
      <c r="K92" s="30">
        <f t="shared" si="17"/>
        <v>180</v>
      </c>
      <c r="L92" s="30">
        <f t="shared" si="18"/>
        <v>76.458096213310711</v>
      </c>
      <c r="M92" s="30">
        <v>101</v>
      </c>
      <c r="N92" s="30">
        <v>91.2</v>
      </c>
      <c r="O92" s="30">
        <f t="shared" si="19"/>
        <v>0.75701085359713571</v>
      </c>
      <c r="P92" s="30">
        <f t="shared" si="23"/>
        <v>0.83835631812840694</v>
      </c>
      <c r="Q92" s="49"/>
      <c r="R92" s="63">
        <f t="shared" si="24"/>
        <v>11.060275817540886</v>
      </c>
      <c r="S92" s="63">
        <f t="shared" si="25"/>
        <v>13.000000000000002</v>
      </c>
      <c r="T92" s="63">
        <f t="shared" si="26"/>
        <v>1.1753775596972762</v>
      </c>
      <c r="U92" s="64">
        <f t="shared" si="27"/>
        <v>53.597639617517068</v>
      </c>
      <c r="V92" s="6"/>
      <c r="W92" s="6"/>
      <c r="X92" s="6"/>
      <c r="Y92" s="17"/>
      <c r="Z92" s="6"/>
      <c r="AA92" s="9">
        <v>0.33916600000000002</v>
      </c>
      <c r="AB92" s="9">
        <v>276</v>
      </c>
      <c r="AC92" s="17"/>
      <c r="AD92" s="6"/>
      <c r="AE92" s="6"/>
      <c r="AF92" s="2">
        <v>87</v>
      </c>
      <c r="AG92" s="2">
        <f t="shared" si="28"/>
        <v>1.5184364492350666</v>
      </c>
      <c r="AH92" s="2">
        <f t="shared" si="20"/>
        <v>50.043047862854003</v>
      </c>
      <c r="AI92" s="3">
        <f t="shared" si="21"/>
        <v>50.043047862854003</v>
      </c>
      <c r="AJ92" s="16"/>
      <c r="AK92" s="16"/>
      <c r="AL92" s="16"/>
      <c r="AM92" s="16"/>
    </row>
    <row r="93" spans="1:39" ht="17.399999999999999" x14ac:dyDescent="0.3">
      <c r="A93" s="6"/>
      <c r="B93" s="6"/>
      <c r="C93" s="6"/>
      <c r="D93" s="6"/>
      <c r="E93" s="14">
        <v>2000</v>
      </c>
      <c r="F93" s="14">
        <v>129</v>
      </c>
      <c r="G93" s="14">
        <f t="shared" si="22"/>
        <v>8.1053090462616666</v>
      </c>
      <c r="H93" s="14">
        <v>-40</v>
      </c>
      <c r="I93" s="6"/>
      <c r="J93" s="30">
        <f t="shared" si="16"/>
        <v>125.26377952755911</v>
      </c>
      <c r="K93" s="30">
        <f t="shared" si="17"/>
        <v>180</v>
      </c>
      <c r="L93" s="30">
        <f t="shared" si="18"/>
        <v>76.458096213310711</v>
      </c>
      <c r="M93" s="30">
        <v>101</v>
      </c>
      <c r="N93" s="30">
        <v>91.2</v>
      </c>
      <c r="O93" s="30">
        <f t="shared" si="19"/>
        <v>0.75701085359713571</v>
      </c>
      <c r="P93" s="30">
        <f t="shared" si="23"/>
        <v>0.83835631812840694</v>
      </c>
      <c r="Q93" s="49"/>
      <c r="R93" s="63">
        <f t="shared" si="24"/>
        <v>11.060275817540886</v>
      </c>
      <c r="S93" s="63">
        <f t="shared" si="25"/>
        <v>13.000000000000002</v>
      </c>
      <c r="T93" s="63">
        <f t="shared" si="26"/>
        <v>1.1753775596972762</v>
      </c>
      <c r="U93" s="64">
        <f t="shared" si="27"/>
        <v>53.597639617517068</v>
      </c>
      <c r="V93" s="6"/>
      <c r="W93" s="6"/>
      <c r="X93" s="6"/>
      <c r="Y93" s="17"/>
      <c r="Z93" s="6"/>
      <c r="AA93" s="9">
        <v>0.33339200000000002</v>
      </c>
      <c r="AB93" s="9">
        <v>278</v>
      </c>
      <c r="AC93" s="17"/>
      <c r="AD93" s="6"/>
      <c r="AE93" s="6"/>
      <c r="AF93" s="2">
        <v>88</v>
      </c>
      <c r="AG93" s="2">
        <f t="shared" si="28"/>
        <v>1.5358897417550099</v>
      </c>
      <c r="AH93" s="2">
        <f t="shared" si="20"/>
        <v>50.848807331471427</v>
      </c>
      <c r="AI93" s="3">
        <f t="shared" si="21"/>
        <v>50.84880733147142</v>
      </c>
      <c r="AJ93" s="16"/>
      <c r="AK93" s="16"/>
      <c r="AL93" s="16"/>
      <c r="AM93" s="16"/>
    </row>
    <row r="94" spans="1:39" ht="17.399999999999999" x14ac:dyDescent="0.3">
      <c r="A94" s="6"/>
      <c r="B94" s="6"/>
      <c r="C94" s="6"/>
      <c r="D94" s="6"/>
      <c r="E94" s="14">
        <v>2250</v>
      </c>
      <c r="F94" s="14">
        <v>131.5</v>
      </c>
      <c r="G94" s="14">
        <f t="shared" si="22"/>
        <v>8.2623886789411571</v>
      </c>
      <c r="H94" s="14">
        <v>-40</v>
      </c>
      <c r="I94" s="6"/>
      <c r="J94" s="30">
        <f t="shared" si="16"/>
        <v>125.26377952755911</v>
      </c>
      <c r="K94" s="30">
        <f t="shared" si="17"/>
        <v>180</v>
      </c>
      <c r="L94" s="30">
        <f t="shared" si="18"/>
        <v>76.458096213310711</v>
      </c>
      <c r="M94" s="30">
        <v>101</v>
      </c>
      <c r="N94" s="30">
        <v>91.2</v>
      </c>
      <c r="O94" s="30">
        <f t="shared" si="19"/>
        <v>0.75701085359713571</v>
      </c>
      <c r="P94" s="30">
        <f t="shared" si="23"/>
        <v>0.83835631812840694</v>
      </c>
      <c r="Q94" s="49"/>
      <c r="R94" s="63">
        <f t="shared" si="24"/>
        <v>11.060275817540886</v>
      </c>
      <c r="S94" s="63">
        <f t="shared" si="25"/>
        <v>13.000000000000002</v>
      </c>
      <c r="T94" s="63">
        <f t="shared" si="26"/>
        <v>1.1753775596972762</v>
      </c>
      <c r="U94" s="64">
        <f t="shared" si="27"/>
        <v>53.597639617517068</v>
      </c>
      <c r="V94" s="6"/>
      <c r="W94" s="6"/>
      <c r="X94" s="6"/>
      <c r="Y94" s="17"/>
      <c r="Z94" s="6"/>
      <c r="AA94" s="9">
        <v>0.32713500000000001</v>
      </c>
      <c r="AB94" s="9">
        <v>280</v>
      </c>
      <c r="AC94" s="17"/>
      <c r="AD94" s="6"/>
      <c r="AE94" s="6"/>
      <c r="AF94" s="2">
        <v>89</v>
      </c>
      <c r="AG94" s="2">
        <f t="shared" si="28"/>
        <v>1.5533430342749535</v>
      </c>
      <c r="AH94" s="2">
        <f t="shared" si="20"/>
        <v>51.65079436145902</v>
      </c>
      <c r="AI94" s="3">
        <f t="shared" si="21"/>
        <v>51.650794361459035</v>
      </c>
      <c r="AJ94" s="16"/>
      <c r="AK94" s="16"/>
      <c r="AL94" s="16"/>
      <c r="AM94" s="16"/>
    </row>
    <row r="95" spans="1:39" ht="17.399999999999999" x14ac:dyDescent="0.3">
      <c r="A95" s="6"/>
      <c r="B95" s="6"/>
      <c r="C95" s="6"/>
      <c r="D95" s="6"/>
      <c r="E95" s="14">
        <v>2500</v>
      </c>
      <c r="F95" s="14">
        <v>137</v>
      </c>
      <c r="G95" s="14">
        <f t="shared" si="22"/>
        <v>8.6079638708360342</v>
      </c>
      <c r="H95" s="14">
        <v>-40</v>
      </c>
      <c r="I95" s="6"/>
      <c r="J95" s="30">
        <f t="shared" si="16"/>
        <v>125.26377952755911</v>
      </c>
      <c r="K95" s="30">
        <f t="shared" si="17"/>
        <v>180</v>
      </c>
      <c r="L95" s="30">
        <f t="shared" si="18"/>
        <v>76.458096213310711</v>
      </c>
      <c r="M95" s="30">
        <v>101</v>
      </c>
      <c r="N95" s="30">
        <v>91.2</v>
      </c>
      <c r="O95" s="30">
        <f t="shared" si="19"/>
        <v>0.75701085359713571</v>
      </c>
      <c r="P95" s="30">
        <f t="shared" si="23"/>
        <v>0.83835631812840694</v>
      </c>
      <c r="Q95" s="49"/>
      <c r="R95" s="63">
        <f t="shared" si="24"/>
        <v>11.060275817540886</v>
      </c>
      <c r="S95" s="63">
        <f t="shared" si="25"/>
        <v>13.000000000000002</v>
      </c>
      <c r="T95" s="63">
        <f t="shared" si="26"/>
        <v>1.1753775596972762</v>
      </c>
      <c r="U95" s="64">
        <f t="shared" si="27"/>
        <v>53.597639617517068</v>
      </c>
      <c r="V95" s="6"/>
      <c r="W95" s="6"/>
      <c r="X95" s="6"/>
      <c r="Y95" s="17"/>
      <c r="Z95" s="6"/>
      <c r="AA95" s="9">
        <v>0.32039699999999999</v>
      </c>
      <c r="AB95" s="9">
        <v>282</v>
      </c>
      <c r="AC95" s="17"/>
      <c r="AD95" s="6"/>
      <c r="AE95" s="6"/>
      <c r="AF95" s="2">
        <v>90</v>
      </c>
      <c r="AG95" s="2">
        <f t="shared" si="28"/>
        <v>1.5707963267948966</v>
      </c>
      <c r="AH95" s="2">
        <f t="shared" si="20"/>
        <v>52.448758261025468</v>
      </c>
      <c r="AI95" s="3">
        <f t="shared" si="21"/>
        <v>52.448758261025468</v>
      </c>
      <c r="AJ95" s="16"/>
      <c r="AK95" s="16"/>
      <c r="AL95" s="16"/>
      <c r="AM95" s="16"/>
    </row>
    <row r="96" spans="1:39" ht="17.399999999999999" x14ac:dyDescent="0.3">
      <c r="A96" s="6"/>
      <c r="B96" s="6"/>
      <c r="C96" s="6"/>
      <c r="D96" s="6"/>
      <c r="E96" s="14">
        <v>2750</v>
      </c>
      <c r="F96" s="14">
        <v>138</v>
      </c>
      <c r="G96" s="14">
        <f t="shared" si="22"/>
        <v>8.6707957239078297</v>
      </c>
      <c r="H96" s="14">
        <v>-40</v>
      </c>
      <c r="I96" s="6"/>
      <c r="J96" s="30">
        <f t="shared" si="16"/>
        <v>125.26377952755911</v>
      </c>
      <c r="K96" s="30">
        <f t="shared" si="17"/>
        <v>180</v>
      </c>
      <c r="L96" s="30">
        <f t="shared" si="18"/>
        <v>76.458096213310711</v>
      </c>
      <c r="M96" s="30">
        <v>101</v>
      </c>
      <c r="N96" s="30">
        <v>91.2</v>
      </c>
      <c r="O96" s="30">
        <f t="shared" si="19"/>
        <v>0.75701085359713571</v>
      </c>
      <c r="P96" s="30">
        <f t="shared" si="23"/>
        <v>0.83835631812840694</v>
      </c>
      <c r="Q96" s="49"/>
      <c r="R96" s="63">
        <f t="shared" si="24"/>
        <v>11.060275817540886</v>
      </c>
      <c r="S96" s="63">
        <f t="shared" si="25"/>
        <v>13.000000000000002</v>
      </c>
      <c r="T96" s="63">
        <f t="shared" si="26"/>
        <v>1.1753775596972762</v>
      </c>
      <c r="U96" s="64">
        <f t="shared" si="27"/>
        <v>53.597639617517068</v>
      </c>
      <c r="V96" s="6"/>
      <c r="W96" s="6"/>
      <c r="X96" s="6"/>
      <c r="Y96" s="17"/>
      <c r="Z96" s="6"/>
      <c r="AA96" s="9">
        <v>0.31317600000000001</v>
      </c>
      <c r="AB96" s="9">
        <v>284</v>
      </c>
      <c r="AC96" s="17"/>
      <c r="AD96" s="6"/>
      <c r="AE96" s="6"/>
      <c r="AF96" s="2">
        <v>91</v>
      </c>
      <c r="AG96" s="2">
        <f t="shared" si="28"/>
        <v>1.5882496193148399</v>
      </c>
      <c r="AH96" s="2">
        <f t="shared" si="20"/>
        <v>53.242453828539261</v>
      </c>
      <c r="AI96" s="3">
        <f t="shared" si="21"/>
        <v>53.242453828539283</v>
      </c>
      <c r="AJ96" s="16"/>
      <c r="AK96" s="16"/>
      <c r="AL96" s="16"/>
      <c r="AM96" s="16"/>
    </row>
    <row r="97" spans="1:39" ht="17.399999999999999" x14ac:dyDescent="0.3">
      <c r="A97" s="6"/>
      <c r="B97" s="6"/>
      <c r="C97" s="6"/>
      <c r="D97" s="6"/>
      <c r="E97" s="14">
        <v>3000</v>
      </c>
      <c r="F97" s="14">
        <v>141</v>
      </c>
      <c r="G97" s="14">
        <f t="shared" si="22"/>
        <v>8.8592912831232162</v>
      </c>
      <c r="H97" s="14">
        <v>-40</v>
      </c>
      <c r="I97" s="6"/>
      <c r="J97" s="30">
        <f t="shared" si="16"/>
        <v>125.26377952755911</v>
      </c>
      <c r="K97" s="30">
        <f t="shared" si="17"/>
        <v>180</v>
      </c>
      <c r="L97" s="30">
        <f t="shared" si="18"/>
        <v>76.458096213310711</v>
      </c>
      <c r="M97" s="30">
        <v>101</v>
      </c>
      <c r="N97" s="30">
        <v>91.2</v>
      </c>
      <c r="O97" s="30">
        <f t="shared" si="19"/>
        <v>0.75701085359713571</v>
      </c>
      <c r="P97" s="30">
        <f t="shared" si="23"/>
        <v>0.83835631812840694</v>
      </c>
      <c r="Q97" s="49"/>
      <c r="R97" s="63">
        <f t="shared" si="24"/>
        <v>11.060275817540886</v>
      </c>
      <c r="S97" s="63">
        <f t="shared" si="25"/>
        <v>13.000000000000002</v>
      </c>
      <c r="T97" s="63">
        <f t="shared" si="26"/>
        <v>1.1753775596972762</v>
      </c>
      <c r="U97" s="64">
        <f t="shared" si="27"/>
        <v>53.597639617517068</v>
      </c>
      <c r="V97" s="6"/>
      <c r="W97" s="6"/>
      <c r="X97" s="6"/>
      <c r="Y97" s="17"/>
      <c r="Z97" s="6"/>
      <c r="AA97" s="9">
        <v>0.304589</v>
      </c>
      <c r="AB97" s="9">
        <v>286</v>
      </c>
      <c r="AC97" s="17"/>
      <c r="AD97" s="6"/>
      <c r="AE97" s="6"/>
      <c r="AF97" s="2">
        <v>92</v>
      </c>
      <c r="AG97" s="2">
        <f t="shared" si="28"/>
        <v>1.605702911834783</v>
      </c>
      <c r="AH97" s="2">
        <f t="shared" si="20"/>
        <v>54.031641430739491</v>
      </c>
      <c r="AI97" s="3">
        <f t="shared" si="21"/>
        <v>54.031641430739491</v>
      </c>
      <c r="AJ97" s="16"/>
      <c r="AK97" s="16"/>
      <c r="AL97" s="16"/>
      <c r="AM97" s="16"/>
    </row>
    <row r="98" spans="1:39" ht="17.399999999999999" x14ac:dyDescent="0.3">
      <c r="A98" s="6"/>
      <c r="B98" s="6"/>
      <c r="C98" s="6"/>
      <c r="D98" s="6"/>
      <c r="E98" s="14">
        <v>3250</v>
      </c>
      <c r="F98" s="14">
        <v>145</v>
      </c>
      <c r="G98" s="14">
        <f t="shared" si="22"/>
        <v>9.1106186954104</v>
      </c>
      <c r="H98" s="14">
        <v>-40</v>
      </c>
      <c r="I98" s="6"/>
      <c r="J98" s="30">
        <f t="shared" si="16"/>
        <v>125.26377952755911</v>
      </c>
      <c r="K98" s="30">
        <f t="shared" si="17"/>
        <v>180</v>
      </c>
      <c r="L98" s="30">
        <f t="shared" si="18"/>
        <v>76.458096213310711</v>
      </c>
      <c r="M98" s="30">
        <v>101</v>
      </c>
      <c r="N98" s="30">
        <v>91.2</v>
      </c>
      <c r="O98" s="30">
        <f t="shared" si="19"/>
        <v>0.75701085359713571</v>
      </c>
      <c r="P98" s="30">
        <f t="shared" si="23"/>
        <v>0.83835631812840694</v>
      </c>
      <c r="Q98" s="49"/>
      <c r="R98" s="63">
        <f t="shared" si="24"/>
        <v>11.060275817540886</v>
      </c>
      <c r="S98" s="63">
        <f t="shared" si="25"/>
        <v>13.000000000000002</v>
      </c>
      <c r="T98" s="63">
        <f t="shared" si="26"/>
        <v>1.1753775596972762</v>
      </c>
      <c r="U98" s="64">
        <f t="shared" si="27"/>
        <v>53.597639617517068</v>
      </c>
      <c r="V98" s="6"/>
      <c r="W98" s="6"/>
      <c r="X98" s="6"/>
      <c r="Y98" s="17"/>
      <c r="Z98" s="6"/>
      <c r="AA98" s="9">
        <v>0.29661100000000001</v>
      </c>
      <c r="AB98" s="9">
        <v>288</v>
      </c>
      <c r="AC98" s="17"/>
      <c r="AD98" s="6"/>
      <c r="AE98" s="6"/>
      <c r="AF98" s="2">
        <v>93</v>
      </c>
      <c r="AG98" s="2">
        <f t="shared" si="28"/>
        <v>1.6231562043547263</v>
      </c>
      <c r="AH98" s="2">
        <f t="shared" si="20"/>
        <v>54.816087072210472</v>
      </c>
      <c r="AI98" s="3">
        <f t="shared" si="21"/>
        <v>54.816087072210472</v>
      </c>
      <c r="AJ98" s="16"/>
      <c r="AK98" s="16"/>
      <c r="AL98" s="16"/>
      <c r="AM98" s="16"/>
    </row>
    <row r="99" spans="1:39" ht="17.399999999999999" x14ac:dyDescent="0.3">
      <c r="A99" s="6"/>
      <c r="B99" s="6"/>
      <c r="C99" s="6"/>
      <c r="D99" s="6"/>
      <c r="E99" s="14">
        <v>3500</v>
      </c>
      <c r="F99" s="14">
        <v>162.5</v>
      </c>
      <c r="G99" s="14">
        <f t="shared" si="22"/>
        <v>10.210176124166827</v>
      </c>
      <c r="H99" s="14">
        <v>-40</v>
      </c>
      <c r="I99" s="6"/>
      <c r="J99" s="30">
        <f t="shared" si="16"/>
        <v>125.26377952755911</v>
      </c>
      <c r="K99" s="30">
        <f t="shared" si="17"/>
        <v>180</v>
      </c>
      <c r="L99" s="30">
        <f t="shared" si="18"/>
        <v>76.458096213310711</v>
      </c>
      <c r="M99" s="30">
        <v>101</v>
      </c>
      <c r="N99" s="30">
        <v>91.2</v>
      </c>
      <c r="O99" s="30">
        <f t="shared" si="19"/>
        <v>0.75701085359713571</v>
      </c>
      <c r="P99" s="30">
        <f t="shared" si="23"/>
        <v>0.83835631812840694</v>
      </c>
      <c r="Q99" s="49"/>
      <c r="R99" s="63">
        <f t="shared" si="24"/>
        <v>11.060275817540886</v>
      </c>
      <c r="S99" s="63">
        <f t="shared" si="25"/>
        <v>13.000000000000002</v>
      </c>
      <c r="T99" s="63">
        <f t="shared" si="26"/>
        <v>1.1753775596972762</v>
      </c>
      <c r="U99" s="64">
        <f t="shared" si="27"/>
        <v>53.597639617517068</v>
      </c>
      <c r="V99" s="6"/>
      <c r="W99" s="6"/>
      <c r="X99" s="6"/>
      <c r="Y99" s="17"/>
      <c r="Z99" s="6"/>
      <c r="AA99" s="9">
        <v>0.28839300000000001</v>
      </c>
      <c r="AB99" s="9">
        <v>290</v>
      </c>
      <c r="AC99" s="17"/>
      <c r="AD99" s="6"/>
      <c r="AE99" s="6"/>
      <c r="AF99" s="2">
        <v>94</v>
      </c>
      <c r="AG99" s="2">
        <f t="shared" si="28"/>
        <v>1.6406094968746698</v>
      </c>
      <c r="AH99" s="2">
        <f t="shared" si="20"/>
        <v>55.595562456109342</v>
      </c>
      <c r="AI99" s="3">
        <f t="shared" si="21"/>
        <v>55.595562456109327</v>
      </c>
      <c r="AJ99" s="16"/>
      <c r="AK99" s="16"/>
      <c r="AL99" s="16"/>
      <c r="AM99" s="16"/>
    </row>
    <row r="100" spans="1:39" ht="17.399999999999999" x14ac:dyDescent="0.3">
      <c r="A100" s="6"/>
      <c r="B100" s="6"/>
      <c r="C100" s="6"/>
      <c r="D100" s="6"/>
      <c r="E100" s="14">
        <v>3750</v>
      </c>
      <c r="F100" s="14">
        <v>162.5</v>
      </c>
      <c r="G100" s="14">
        <f t="shared" si="22"/>
        <v>10.210176124166827</v>
      </c>
      <c r="H100" s="14">
        <v>-40</v>
      </c>
      <c r="I100" s="6"/>
      <c r="J100" s="30">
        <f t="shared" si="16"/>
        <v>125.26377952755911</v>
      </c>
      <c r="K100" s="30">
        <f t="shared" si="17"/>
        <v>180</v>
      </c>
      <c r="L100" s="30">
        <f t="shared" si="18"/>
        <v>76.458096213310711</v>
      </c>
      <c r="M100" s="30">
        <v>101</v>
      </c>
      <c r="N100" s="30">
        <v>91.2</v>
      </c>
      <c r="O100" s="30">
        <f t="shared" si="19"/>
        <v>0.75701085359713571</v>
      </c>
      <c r="P100" s="30">
        <f t="shared" si="23"/>
        <v>0.83835631812840694</v>
      </c>
      <c r="Q100" s="49"/>
      <c r="R100" s="63">
        <f t="shared" si="24"/>
        <v>11.060275817540886</v>
      </c>
      <c r="S100" s="63">
        <f t="shared" si="25"/>
        <v>13.000000000000002</v>
      </c>
      <c r="T100" s="63">
        <f t="shared" si="26"/>
        <v>1.1753775596972762</v>
      </c>
      <c r="U100" s="64">
        <f t="shared" si="27"/>
        <v>53.597639617517068</v>
      </c>
      <c r="V100" s="6"/>
      <c r="W100" s="6"/>
      <c r="X100" s="6"/>
      <c r="Y100" s="17"/>
      <c r="Z100" s="6"/>
      <c r="AA100" s="9">
        <v>0.27993299999999999</v>
      </c>
      <c r="AB100" s="9">
        <v>292</v>
      </c>
      <c r="AC100" s="17"/>
      <c r="AD100" s="6"/>
      <c r="AE100" s="6"/>
      <c r="AF100" s="2">
        <v>95</v>
      </c>
      <c r="AG100" s="2">
        <f t="shared" si="28"/>
        <v>1.6580627893946132</v>
      </c>
      <c r="AH100" s="2">
        <f t="shared" si="20"/>
        <v>56.369845036156711</v>
      </c>
      <c r="AI100" s="3">
        <f t="shared" si="21"/>
        <v>56.369845036156711</v>
      </c>
      <c r="AJ100" s="16"/>
      <c r="AK100" s="16"/>
      <c r="AL100" s="16"/>
      <c r="AM100" s="16"/>
    </row>
    <row r="101" spans="1:39" ht="17.399999999999999" x14ac:dyDescent="0.3">
      <c r="A101" s="6"/>
      <c r="B101" s="6"/>
      <c r="C101" s="6"/>
      <c r="D101" s="6"/>
      <c r="E101" s="14">
        <v>4000</v>
      </c>
      <c r="F101" s="14">
        <v>162</v>
      </c>
      <c r="G101" s="14">
        <f t="shared" si="22"/>
        <v>10.178760197630929</v>
      </c>
      <c r="H101" s="14">
        <v>-40</v>
      </c>
      <c r="I101" s="6"/>
      <c r="J101" s="30">
        <f t="shared" ref="J101:J132" si="29">180-($Y$6+H101)</f>
        <v>125.26377952755911</v>
      </c>
      <c r="K101" s="30">
        <f t="shared" ref="K101:K132" si="30">IF(180+$AC$5+H101&gt;180,180,180+$AC$5+H101)</f>
        <v>180</v>
      </c>
      <c r="L101" s="30">
        <f t="shared" si="18"/>
        <v>76.458096213310711</v>
      </c>
      <c r="M101" s="30">
        <v>101</v>
      </c>
      <c r="N101" s="30">
        <v>91.2</v>
      </c>
      <c r="O101" s="30">
        <f t="shared" ref="O101:O132" si="31">L101/M101</f>
        <v>0.75701085359713571</v>
      </c>
      <c r="P101" s="30">
        <f t="shared" si="23"/>
        <v>0.83835631812840694</v>
      </c>
      <c r="Q101" s="49"/>
      <c r="R101" s="63">
        <f t="shared" si="24"/>
        <v>11.060275817540886</v>
      </c>
      <c r="S101" s="63">
        <f t="shared" si="25"/>
        <v>13.000000000000002</v>
      </c>
      <c r="T101" s="63">
        <f t="shared" si="26"/>
        <v>1.1753775596972762</v>
      </c>
      <c r="U101" s="64">
        <f t="shared" si="27"/>
        <v>53.597639617517068</v>
      </c>
      <c r="V101" s="6"/>
      <c r="W101" s="6"/>
      <c r="X101" s="6"/>
      <c r="Y101" s="17"/>
      <c r="Z101" s="6"/>
      <c r="AA101" s="9">
        <v>0.27123199999999997</v>
      </c>
      <c r="AB101" s="9">
        <v>294</v>
      </c>
      <c r="AC101" s="17"/>
      <c r="AD101" s="6"/>
      <c r="AE101" s="6"/>
      <c r="AF101" s="2">
        <v>96</v>
      </c>
      <c r="AG101" s="2">
        <f t="shared" si="28"/>
        <v>1.6755160819145563</v>
      </c>
      <c r="AH101" s="2">
        <f t="shared" si="20"/>
        <v>57.138718059923264</v>
      </c>
      <c r="AI101" s="3">
        <f t="shared" si="21"/>
        <v>57.138718059923228</v>
      </c>
      <c r="AJ101" s="16"/>
      <c r="AK101" s="16"/>
      <c r="AL101" s="16"/>
      <c r="AM101" s="16"/>
    </row>
    <row r="102" spans="1:39" ht="17.399999999999999" x14ac:dyDescent="0.3">
      <c r="A102" s="6"/>
      <c r="B102" s="6"/>
      <c r="C102" s="6"/>
      <c r="D102" s="6"/>
      <c r="E102" s="14">
        <v>4250</v>
      </c>
      <c r="F102" s="14">
        <v>162</v>
      </c>
      <c r="G102" s="14">
        <f t="shared" si="22"/>
        <v>10.178760197630929</v>
      </c>
      <c r="H102" s="14">
        <v>-40</v>
      </c>
      <c r="I102" s="6"/>
      <c r="J102" s="30">
        <f t="shared" si="29"/>
        <v>125.26377952755911</v>
      </c>
      <c r="K102" s="30">
        <f t="shared" si="30"/>
        <v>180</v>
      </c>
      <c r="L102" s="30">
        <f t="shared" si="18"/>
        <v>76.458096213310711</v>
      </c>
      <c r="M102" s="30">
        <v>101</v>
      </c>
      <c r="N102" s="30">
        <v>91.2</v>
      </c>
      <c r="O102" s="30">
        <f t="shared" si="31"/>
        <v>0.75701085359713571</v>
      </c>
      <c r="P102" s="30">
        <f t="shared" si="23"/>
        <v>0.83835631812840694</v>
      </c>
      <c r="Q102" s="49"/>
      <c r="R102" s="63">
        <f t="shared" si="24"/>
        <v>11.060275817540886</v>
      </c>
      <c r="S102" s="63">
        <f t="shared" si="25"/>
        <v>13.000000000000002</v>
      </c>
      <c r="T102" s="63">
        <f t="shared" si="26"/>
        <v>1.1753775596972762</v>
      </c>
      <c r="U102" s="64">
        <f t="shared" si="27"/>
        <v>53.597639617517068</v>
      </c>
      <c r="V102" s="6"/>
      <c r="W102" s="6"/>
      <c r="X102" s="6"/>
      <c r="Y102" s="17"/>
      <c r="Z102" s="6"/>
      <c r="AA102" s="9">
        <v>0.26229000000000002</v>
      </c>
      <c r="AB102" s="9">
        <v>296</v>
      </c>
      <c r="AC102" s="17"/>
      <c r="AD102" s="6"/>
      <c r="AE102" s="6"/>
      <c r="AF102" s="2">
        <v>97</v>
      </c>
      <c r="AG102" s="2">
        <f t="shared" si="28"/>
        <v>1.6929693744344996</v>
      </c>
      <c r="AH102" s="2">
        <f t="shared" si="20"/>
        <v>57.901970603465429</v>
      </c>
      <c r="AI102" s="3">
        <f t="shared" si="21"/>
        <v>57.901970603465436</v>
      </c>
      <c r="AJ102" s="16"/>
      <c r="AK102" s="16"/>
      <c r="AL102" s="16"/>
      <c r="AM102" s="16"/>
    </row>
    <row r="103" spans="1:39" ht="17.399999999999999" x14ac:dyDescent="0.3">
      <c r="A103" s="6"/>
      <c r="B103" s="6"/>
      <c r="C103" s="6"/>
      <c r="D103" s="6"/>
      <c r="E103" s="14">
        <v>4500</v>
      </c>
      <c r="F103" s="14">
        <v>165</v>
      </c>
      <c r="G103" s="14">
        <f t="shared" si="22"/>
        <v>10.367255756846317</v>
      </c>
      <c r="H103" s="14">
        <v>-40</v>
      </c>
      <c r="I103" s="6"/>
      <c r="J103" s="30">
        <f t="shared" si="29"/>
        <v>125.26377952755911</v>
      </c>
      <c r="K103" s="30">
        <f t="shared" si="30"/>
        <v>180</v>
      </c>
      <c r="L103" s="30">
        <f t="shared" si="18"/>
        <v>76.458096213310711</v>
      </c>
      <c r="M103" s="30">
        <v>101</v>
      </c>
      <c r="N103" s="30">
        <v>91.2</v>
      </c>
      <c r="O103" s="30">
        <f t="shared" si="31"/>
        <v>0.75701085359713571</v>
      </c>
      <c r="P103" s="30">
        <f t="shared" si="23"/>
        <v>0.83835631812840694</v>
      </c>
      <c r="Q103" s="49"/>
      <c r="R103" s="63">
        <f t="shared" si="24"/>
        <v>11.060275817540886</v>
      </c>
      <c r="S103" s="63">
        <f t="shared" si="25"/>
        <v>13.000000000000002</v>
      </c>
      <c r="T103" s="63">
        <f t="shared" si="26"/>
        <v>1.1753775596972762</v>
      </c>
      <c r="U103" s="64">
        <f t="shared" si="27"/>
        <v>53.597639617517068</v>
      </c>
      <c r="V103" s="6"/>
      <c r="W103" s="6"/>
      <c r="X103" s="6"/>
      <c r="Y103" s="17"/>
      <c r="Z103" s="6"/>
      <c r="AA103" s="9">
        <v>0.25310700000000003</v>
      </c>
      <c r="AB103" s="9">
        <v>298</v>
      </c>
      <c r="AC103" s="17"/>
      <c r="AD103" s="6"/>
      <c r="AE103" s="6"/>
      <c r="AF103" s="2">
        <v>98</v>
      </c>
      <c r="AG103" s="2">
        <f t="shared" si="28"/>
        <v>1.7104226669544429</v>
      </c>
      <c r="AH103" s="2">
        <f t="shared" si="20"/>
        <v>58.659397597386494</v>
      </c>
      <c r="AI103" s="3">
        <f t="shared" si="21"/>
        <v>58.65939759738648</v>
      </c>
      <c r="AJ103" s="16"/>
      <c r="AK103" s="16"/>
      <c r="AL103" s="16"/>
      <c r="AM103" s="16"/>
    </row>
    <row r="104" spans="1:39" ht="17.399999999999999" x14ac:dyDescent="0.3">
      <c r="A104" s="6"/>
      <c r="B104" s="6"/>
      <c r="C104" s="6"/>
      <c r="D104" s="6"/>
      <c r="E104" s="14">
        <v>1100</v>
      </c>
      <c r="F104" s="14">
        <v>130</v>
      </c>
      <c r="G104" s="14">
        <f t="shared" si="22"/>
        <v>8.1681408993334621</v>
      </c>
      <c r="H104" s="14">
        <v>-50</v>
      </c>
      <c r="I104" s="6"/>
      <c r="J104" s="30">
        <f t="shared" si="29"/>
        <v>135.26377952755911</v>
      </c>
      <c r="K104" s="30">
        <f t="shared" si="30"/>
        <v>180</v>
      </c>
      <c r="L104" s="30">
        <f t="shared" si="18"/>
        <v>81.346415254701043</v>
      </c>
      <c r="M104" s="30">
        <v>101</v>
      </c>
      <c r="N104" s="30">
        <v>91.2</v>
      </c>
      <c r="O104" s="30">
        <f t="shared" si="31"/>
        <v>0.80541005202674298</v>
      </c>
      <c r="P104" s="30">
        <f t="shared" si="23"/>
        <v>0.89195630761733602</v>
      </c>
      <c r="Q104" s="49"/>
      <c r="R104" s="63">
        <f t="shared" si="24"/>
        <v>11.703475691408034</v>
      </c>
      <c r="S104" s="63">
        <f t="shared" si="25"/>
        <v>13.000000000000002</v>
      </c>
      <c r="T104" s="63">
        <f t="shared" si="26"/>
        <v>1.1107811339791815</v>
      </c>
      <c r="U104" s="64">
        <f t="shared" si="27"/>
        <v>53.645089228572942</v>
      </c>
      <c r="V104" s="6"/>
      <c r="W104" s="6"/>
      <c r="X104" s="6"/>
      <c r="Y104" s="17"/>
      <c r="Z104" s="6"/>
      <c r="AA104" s="9">
        <v>0.24368300000000001</v>
      </c>
      <c r="AB104" s="9">
        <v>300</v>
      </c>
      <c r="AC104" s="17"/>
      <c r="AD104" s="6"/>
      <c r="AE104" s="6"/>
      <c r="AF104" s="2">
        <v>99</v>
      </c>
      <c r="AG104" s="2">
        <f t="shared" si="28"/>
        <v>1.7278759594743864</v>
      </c>
      <c r="AH104" s="2">
        <f t="shared" si="20"/>
        <v>59.41079984441766</v>
      </c>
      <c r="AI104" s="3">
        <f t="shared" si="21"/>
        <v>59.410799844417653</v>
      </c>
      <c r="AJ104" s="16"/>
      <c r="AK104" s="16"/>
      <c r="AL104" s="16"/>
      <c r="AM104" s="16"/>
    </row>
    <row r="105" spans="1:39" ht="17.399999999999999" x14ac:dyDescent="0.3">
      <c r="A105" s="6"/>
      <c r="B105" s="6"/>
      <c r="C105" s="6"/>
      <c r="D105" s="6"/>
      <c r="E105" s="14">
        <v>1250</v>
      </c>
      <c r="F105" s="14">
        <v>118</v>
      </c>
      <c r="G105" s="14">
        <f t="shared" si="22"/>
        <v>7.4141586624719116</v>
      </c>
      <c r="H105" s="14">
        <v>-50</v>
      </c>
      <c r="I105" s="6"/>
      <c r="J105" s="30">
        <f t="shared" si="29"/>
        <v>135.26377952755911</v>
      </c>
      <c r="K105" s="30">
        <f t="shared" si="30"/>
        <v>180</v>
      </c>
      <c r="L105" s="30">
        <f t="shared" si="18"/>
        <v>81.346415254701043</v>
      </c>
      <c r="M105" s="30">
        <v>101</v>
      </c>
      <c r="N105" s="30">
        <v>91.2</v>
      </c>
      <c r="O105" s="30">
        <f t="shared" si="31"/>
        <v>0.80541005202674298</v>
      </c>
      <c r="P105" s="30">
        <f t="shared" si="23"/>
        <v>0.89195630761733602</v>
      </c>
      <c r="Q105" s="49"/>
      <c r="R105" s="63">
        <f t="shared" si="24"/>
        <v>11.703475691408034</v>
      </c>
      <c r="S105" s="63">
        <f t="shared" si="25"/>
        <v>13.000000000000002</v>
      </c>
      <c r="T105" s="63">
        <f t="shared" si="26"/>
        <v>1.1107811339791815</v>
      </c>
      <c r="U105" s="64">
        <f t="shared" si="27"/>
        <v>53.645089228572942</v>
      </c>
      <c r="V105" s="6"/>
      <c r="W105" s="6"/>
      <c r="X105" s="6"/>
      <c r="Y105" s="17"/>
      <c r="Z105" s="6"/>
      <c r="AA105" s="9">
        <v>0.234102</v>
      </c>
      <c r="AB105" s="9">
        <v>302</v>
      </c>
      <c r="AC105" s="17"/>
      <c r="AD105" s="6"/>
      <c r="AE105" s="6"/>
      <c r="AF105" s="2">
        <v>100</v>
      </c>
      <c r="AG105" s="2">
        <f t="shared" si="28"/>
        <v>1.7453292519943295</v>
      </c>
      <c r="AH105" s="2">
        <f t="shared" si="20"/>
        <v>60.15598402863678</v>
      </c>
      <c r="AI105" s="3">
        <f t="shared" si="21"/>
        <v>60.155984028636787</v>
      </c>
      <c r="AJ105" s="16"/>
      <c r="AK105" s="16"/>
      <c r="AL105" s="16"/>
      <c r="AM105" s="16"/>
    </row>
    <row r="106" spans="1:39" ht="17.399999999999999" x14ac:dyDescent="0.3">
      <c r="A106" s="6"/>
      <c r="B106" s="6"/>
      <c r="C106" s="6"/>
      <c r="D106" s="6"/>
      <c r="E106" s="14">
        <v>1500</v>
      </c>
      <c r="F106" s="14">
        <v>115</v>
      </c>
      <c r="G106" s="14">
        <f t="shared" si="22"/>
        <v>7.2256631032565251</v>
      </c>
      <c r="H106" s="14">
        <v>-50</v>
      </c>
      <c r="I106" s="6"/>
      <c r="J106" s="30">
        <f t="shared" si="29"/>
        <v>135.26377952755911</v>
      </c>
      <c r="K106" s="30">
        <f t="shared" si="30"/>
        <v>180</v>
      </c>
      <c r="L106" s="30">
        <f t="shared" si="18"/>
        <v>81.346415254701043</v>
      </c>
      <c r="M106" s="30">
        <v>101</v>
      </c>
      <c r="N106" s="30">
        <v>91.2</v>
      </c>
      <c r="O106" s="30">
        <f t="shared" si="31"/>
        <v>0.80541005202674298</v>
      </c>
      <c r="P106" s="30">
        <f t="shared" si="23"/>
        <v>0.89195630761733602</v>
      </c>
      <c r="Q106" s="49"/>
      <c r="R106" s="63">
        <f t="shared" si="24"/>
        <v>11.703475691408034</v>
      </c>
      <c r="S106" s="63">
        <f t="shared" si="25"/>
        <v>13.000000000000002</v>
      </c>
      <c r="T106" s="63">
        <f t="shared" si="26"/>
        <v>1.1107811339791815</v>
      </c>
      <c r="U106" s="64">
        <f t="shared" si="27"/>
        <v>53.645089228572942</v>
      </c>
      <c r="V106" s="6"/>
      <c r="W106" s="6"/>
      <c r="X106" s="6"/>
      <c r="Y106" s="17"/>
      <c r="Z106" s="6"/>
      <c r="AA106" s="9">
        <v>0.22414899999999999</v>
      </c>
      <c r="AB106" s="9">
        <v>304</v>
      </c>
      <c r="AC106" s="17"/>
      <c r="AD106" s="6"/>
      <c r="AE106" s="6"/>
      <c r="AF106" s="2">
        <v>101</v>
      </c>
      <c r="AG106" s="2">
        <f t="shared" si="28"/>
        <v>1.7627825445142729</v>
      </c>
      <c r="AH106" s="2">
        <f t="shared" si="20"/>
        <v>60.894762716459411</v>
      </c>
      <c r="AI106" s="3">
        <f t="shared" si="21"/>
        <v>60.894762716459425</v>
      </c>
      <c r="AJ106" s="16"/>
      <c r="AK106" s="16"/>
      <c r="AL106" s="16"/>
      <c r="AM106" s="16"/>
    </row>
    <row r="107" spans="1:39" ht="17.399999999999999" x14ac:dyDescent="0.3">
      <c r="A107" s="6"/>
      <c r="B107" s="6"/>
      <c r="C107" s="6"/>
      <c r="D107" s="6"/>
      <c r="E107" s="14">
        <v>1750</v>
      </c>
      <c r="F107" s="14">
        <v>125</v>
      </c>
      <c r="G107" s="14">
        <f t="shared" si="22"/>
        <v>7.8539816339744828</v>
      </c>
      <c r="H107" s="14">
        <v>-50</v>
      </c>
      <c r="I107" s="6"/>
      <c r="J107" s="30">
        <f t="shared" si="29"/>
        <v>135.26377952755911</v>
      </c>
      <c r="K107" s="30">
        <f t="shared" si="30"/>
        <v>180</v>
      </c>
      <c r="L107" s="30">
        <f t="shared" si="18"/>
        <v>81.346415254701043</v>
      </c>
      <c r="M107" s="30">
        <v>101</v>
      </c>
      <c r="N107" s="30">
        <v>91.2</v>
      </c>
      <c r="O107" s="30">
        <f t="shared" si="31"/>
        <v>0.80541005202674298</v>
      </c>
      <c r="P107" s="30">
        <f t="shared" si="23"/>
        <v>0.89195630761733602</v>
      </c>
      <c r="Q107" s="49"/>
      <c r="R107" s="63">
        <f t="shared" si="24"/>
        <v>11.703475691408034</v>
      </c>
      <c r="S107" s="63">
        <f t="shared" si="25"/>
        <v>13.000000000000002</v>
      </c>
      <c r="T107" s="63">
        <f t="shared" si="26"/>
        <v>1.1107811339791815</v>
      </c>
      <c r="U107" s="64">
        <f t="shared" si="27"/>
        <v>53.645089228572942</v>
      </c>
      <c r="V107" s="6"/>
      <c r="W107" s="6"/>
      <c r="X107" s="6"/>
      <c r="Y107" s="17"/>
      <c r="Z107" s="6"/>
      <c r="AA107" s="9">
        <v>0.21393599999999999</v>
      </c>
      <c r="AB107" s="9">
        <v>306</v>
      </c>
      <c r="AC107" s="17"/>
      <c r="AD107" s="6"/>
      <c r="AE107" s="6"/>
      <c r="AF107" s="2">
        <v>102</v>
      </c>
      <c r="AG107" s="2">
        <f t="shared" si="28"/>
        <v>1.780235837034216</v>
      </c>
      <c r="AH107" s="2">
        <f t="shared" si="20"/>
        <v>61.626954349556961</v>
      </c>
      <c r="AI107" s="3">
        <f t="shared" si="21"/>
        <v>61.626954349556989</v>
      </c>
      <c r="AJ107" s="16"/>
      <c r="AK107" s="16"/>
      <c r="AL107" s="16"/>
      <c r="AM107" s="16"/>
    </row>
    <row r="108" spans="1:39" ht="17.399999999999999" x14ac:dyDescent="0.3">
      <c r="A108" s="6"/>
      <c r="B108" s="6"/>
      <c r="C108" s="6"/>
      <c r="D108" s="6"/>
      <c r="E108" s="14">
        <v>2000</v>
      </c>
      <c r="F108" s="14">
        <v>128</v>
      </c>
      <c r="G108" s="14">
        <f t="shared" si="22"/>
        <v>8.0424771931898711</v>
      </c>
      <c r="H108" s="14">
        <v>-50</v>
      </c>
      <c r="I108" s="6"/>
      <c r="J108" s="30">
        <f t="shared" si="29"/>
        <v>135.26377952755911</v>
      </c>
      <c r="K108" s="30">
        <f t="shared" si="30"/>
        <v>180</v>
      </c>
      <c r="L108" s="30">
        <f t="shared" si="18"/>
        <v>81.346415254701043</v>
      </c>
      <c r="M108" s="30">
        <v>101</v>
      </c>
      <c r="N108" s="30">
        <v>91.2</v>
      </c>
      <c r="O108" s="30">
        <f t="shared" si="31"/>
        <v>0.80541005202674298</v>
      </c>
      <c r="P108" s="30">
        <f t="shared" si="23"/>
        <v>0.89195630761733602</v>
      </c>
      <c r="Q108" s="49"/>
      <c r="R108" s="63">
        <f t="shared" si="24"/>
        <v>11.703475691408034</v>
      </c>
      <c r="S108" s="63">
        <f t="shared" si="25"/>
        <v>13.000000000000002</v>
      </c>
      <c r="T108" s="63">
        <f t="shared" si="26"/>
        <v>1.1107811339791815</v>
      </c>
      <c r="U108" s="64">
        <f t="shared" si="27"/>
        <v>53.645089228572942</v>
      </c>
      <c r="V108" s="6"/>
      <c r="W108" s="6"/>
      <c r="X108" s="6"/>
      <c r="Y108" s="17"/>
      <c r="Z108" s="6"/>
      <c r="AA108" s="9">
        <v>0.203463</v>
      </c>
      <c r="AB108" s="9">
        <v>308</v>
      </c>
      <c r="AC108" s="17"/>
      <c r="AD108" s="6"/>
      <c r="AE108" s="6"/>
      <c r="AF108" s="2">
        <v>103</v>
      </c>
      <c r="AG108" s="2">
        <f t="shared" si="28"/>
        <v>1.7976891295541593</v>
      </c>
      <c r="AH108" s="2">
        <f t="shared" si="20"/>
        <v>62.352383229875123</v>
      </c>
      <c r="AI108" s="3">
        <f t="shared" si="21"/>
        <v>62.35238322987513</v>
      </c>
      <c r="AJ108" s="16"/>
      <c r="AK108" s="16"/>
      <c r="AL108" s="16"/>
      <c r="AM108" s="16"/>
    </row>
    <row r="109" spans="1:39" ht="17.399999999999999" x14ac:dyDescent="0.3">
      <c r="A109" s="6"/>
      <c r="B109" s="6"/>
      <c r="C109" s="6"/>
      <c r="D109" s="6"/>
      <c r="E109" s="14">
        <v>2250</v>
      </c>
      <c r="F109" s="14">
        <v>139</v>
      </c>
      <c r="G109" s="14">
        <f t="shared" si="22"/>
        <v>8.7336275769796252</v>
      </c>
      <c r="H109" s="14">
        <v>-50</v>
      </c>
      <c r="I109" s="6"/>
      <c r="J109" s="30">
        <f t="shared" si="29"/>
        <v>135.26377952755911</v>
      </c>
      <c r="K109" s="30">
        <f t="shared" si="30"/>
        <v>180</v>
      </c>
      <c r="L109" s="30">
        <f t="shared" si="18"/>
        <v>81.346415254701043</v>
      </c>
      <c r="M109" s="30">
        <v>101</v>
      </c>
      <c r="N109" s="30">
        <v>91.2</v>
      </c>
      <c r="O109" s="30">
        <f t="shared" si="31"/>
        <v>0.80541005202674298</v>
      </c>
      <c r="P109" s="30">
        <f t="shared" si="23"/>
        <v>0.89195630761733602</v>
      </c>
      <c r="Q109" s="49"/>
      <c r="R109" s="63">
        <f t="shared" si="24"/>
        <v>11.703475691408034</v>
      </c>
      <c r="S109" s="63">
        <f t="shared" si="25"/>
        <v>13.000000000000002</v>
      </c>
      <c r="T109" s="63">
        <f t="shared" si="26"/>
        <v>1.1107811339791815</v>
      </c>
      <c r="U109" s="64">
        <f t="shared" si="27"/>
        <v>53.645089228572942</v>
      </c>
      <c r="V109" s="6"/>
      <c r="W109" s="6"/>
      <c r="X109" s="6"/>
      <c r="Y109" s="17"/>
      <c r="Z109" s="6"/>
      <c r="AA109" s="9">
        <v>0.19273100000000001</v>
      </c>
      <c r="AB109" s="9">
        <v>310</v>
      </c>
      <c r="AC109" s="17"/>
      <c r="AD109" s="6"/>
      <c r="AE109" s="6"/>
      <c r="AF109" s="2">
        <v>104</v>
      </c>
      <c r="AG109" s="2">
        <f t="shared" si="28"/>
        <v>1.8151424220741028</v>
      </c>
      <c r="AH109" s="2">
        <f t="shared" si="20"/>
        <v>63.070879496941338</v>
      </c>
      <c r="AI109" s="3">
        <f t="shared" si="21"/>
        <v>63.070879496941338</v>
      </c>
      <c r="AJ109" s="16"/>
      <c r="AK109" s="16"/>
      <c r="AL109" s="16"/>
      <c r="AM109" s="16"/>
    </row>
    <row r="110" spans="1:39" ht="17.399999999999999" x14ac:dyDescent="0.3">
      <c r="A110" s="6"/>
      <c r="B110" s="6"/>
      <c r="C110" s="6"/>
      <c r="D110" s="6"/>
      <c r="E110" s="14">
        <v>2500</v>
      </c>
      <c r="F110" s="14">
        <v>144.5</v>
      </c>
      <c r="G110" s="14">
        <f t="shared" si="22"/>
        <v>9.0792027688745023</v>
      </c>
      <c r="H110" s="14">
        <v>-50</v>
      </c>
      <c r="I110" s="6"/>
      <c r="J110" s="30">
        <f t="shared" si="29"/>
        <v>135.26377952755911</v>
      </c>
      <c r="K110" s="30">
        <f t="shared" si="30"/>
        <v>180</v>
      </c>
      <c r="L110" s="30">
        <f t="shared" si="18"/>
        <v>81.346415254701043</v>
      </c>
      <c r="M110" s="30">
        <v>101</v>
      </c>
      <c r="N110" s="30">
        <v>91.2</v>
      </c>
      <c r="O110" s="30">
        <f t="shared" si="31"/>
        <v>0.80541005202674298</v>
      </c>
      <c r="P110" s="30">
        <f t="shared" si="23"/>
        <v>0.89195630761733602</v>
      </c>
      <c r="Q110" s="49"/>
      <c r="R110" s="63">
        <f t="shared" si="24"/>
        <v>11.703475691408034</v>
      </c>
      <c r="S110" s="63">
        <f t="shared" si="25"/>
        <v>13.000000000000002</v>
      </c>
      <c r="T110" s="63">
        <f t="shared" si="26"/>
        <v>1.1107811339791815</v>
      </c>
      <c r="U110" s="64">
        <f t="shared" si="27"/>
        <v>53.645089228572942</v>
      </c>
      <c r="V110" s="6"/>
      <c r="W110" s="6"/>
      <c r="X110" s="6"/>
      <c r="Y110" s="17"/>
      <c r="Z110" s="6"/>
      <c r="AA110" s="9">
        <v>0.18173800000000001</v>
      </c>
      <c r="AB110" s="9">
        <v>312</v>
      </c>
      <c r="AC110" s="17"/>
      <c r="AD110" s="6"/>
      <c r="AE110" s="6"/>
      <c r="AF110" s="2">
        <v>105</v>
      </c>
      <c r="AG110" s="2">
        <f t="shared" si="28"/>
        <v>1.8325957145940461</v>
      </c>
      <c r="AH110" s="2">
        <f t="shared" si="20"/>
        <v>63.782279097668138</v>
      </c>
      <c r="AI110" s="3">
        <f t="shared" si="21"/>
        <v>63.782279097668138</v>
      </c>
      <c r="AJ110" s="16"/>
      <c r="AK110" s="16"/>
      <c r="AL110" s="16"/>
      <c r="AM110" s="16"/>
    </row>
    <row r="111" spans="1:39" ht="17.399999999999999" x14ac:dyDescent="0.3">
      <c r="A111" s="6"/>
      <c r="B111" s="6"/>
      <c r="C111" s="6"/>
      <c r="D111" s="6"/>
      <c r="E111" s="14">
        <v>2750</v>
      </c>
      <c r="F111" s="14">
        <v>148</v>
      </c>
      <c r="G111" s="14">
        <f t="shared" si="22"/>
        <v>9.2991142546257883</v>
      </c>
      <c r="H111" s="14">
        <v>-50</v>
      </c>
      <c r="I111" s="6"/>
      <c r="J111" s="30">
        <f t="shared" si="29"/>
        <v>135.26377952755911</v>
      </c>
      <c r="K111" s="30">
        <f t="shared" si="30"/>
        <v>180</v>
      </c>
      <c r="L111" s="30">
        <f t="shared" si="18"/>
        <v>81.346415254701043</v>
      </c>
      <c r="M111" s="30">
        <v>101</v>
      </c>
      <c r="N111" s="30">
        <v>91.2</v>
      </c>
      <c r="O111" s="30">
        <f t="shared" si="31"/>
        <v>0.80541005202674298</v>
      </c>
      <c r="P111" s="30">
        <f t="shared" si="23"/>
        <v>0.89195630761733602</v>
      </c>
      <c r="Q111" s="49"/>
      <c r="R111" s="63">
        <f t="shared" si="24"/>
        <v>11.703475691408034</v>
      </c>
      <c r="S111" s="63">
        <f t="shared" si="25"/>
        <v>13.000000000000002</v>
      </c>
      <c r="T111" s="63">
        <f t="shared" si="26"/>
        <v>1.1107811339791815</v>
      </c>
      <c r="U111" s="64">
        <f t="shared" si="27"/>
        <v>53.645089228572942</v>
      </c>
      <c r="V111" s="6"/>
      <c r="W111" s="6"/>
      <c r="X111" s="6"/>
      <c r="Y111" s="17"/>
      <c r="Z111" s="6"/>
      <c r="AA111" s="9">
        <v>0.170486</v>
      </c>
      <c r="AB111" s="9">
        <v>314</v>
      </c>
      <c r="AC111" s="17"/>
      <c r="AD111" s="6"/>
      <c r="AE111" s="6"/>
      <c r="AF111" s="2">
        <v>106</v>
      </c>
      <c r="AG111" s="2">
        <f t="shared" si="28"/>
        <v>1.8500490071139892</v>
      </c>
      <c r="AH111" s="2">
        <f t="shared" si="20"/>
        <v>64.486423748872781</v>
      </c>
      <c r="AI111" s="3">
        <f t="shared" si="21"/>
        <v>64.486423748872795</v>
      </c>
      <c r="AJ111" s="16"/>
      <c r="AK111" s="16"/>
      <c r="AL111" s="16"/>
      <c r="AM111" s="16"/>
    </row>
    <row r="112" spans="1:39" ht="17.399999999999999" x14ac:dyDescent="0.3">
      <c r="A112" s="6"/>
      <c r="B112" s="6"/>
      <c r="C112" s="6"/>
      <c r="D112" s="6"/>
      <c r="E112" s="14">
        <v>3000</v>
      </c>
      <c r="F112" s="14">
        <v>151</v>
      </c>
      <c r="G112" s="14">
        <f t="shared" si="22"/>
        <v>9.4876098138411766</v>
      </c>
      <c r="H112" s="14">
        <v>-50</v>
      </c>
      <c r="I112" s="6"/>
      <c r="J112" s="30">
        <f t="shared" si="29"/>
        <v>135.26377952755911</v>
      </c>
      <c r="K112" s="30">
        <f t="shared" si="30"/>
        <v>180</v>
      </c>
      <c r="L112" s="30">
        <f t="shared" si="18"/>
        <v>81.346415254701043</v>
      </c>
      <c r="M112" s="30">
        <v>101</v>
      </c>
      <c r="N112" s="30">
        <v>91.2</v>
      </c>
      <c r="O112" s="30">
        <f t="shared" si="31"/>
        <v>0.80541005202674298</v>
      </c>
      <c r="P112" s="30">
        <f t="shared" si="23"/>
        <v>0.89195630761733602</v>
      </c>
      <c r="Q112" s="49"/>
      <c r="R112" s="63">
        <f t="shared" si="24"/>
        <v>11.703475691408034</v>
      </c>
      <c r="S112" s="63">
        <f t="shared" si="25"/>
        <v>13.000000000000002</v>
      </c>
      <c r="T112" s="63">
        <f t="shared" si="26"/>
        <v>1.1107811339791815</v>
      </c>
      <c r="U112" s="64">
        <f t="shared" si="27"/>
        <v>53.645089228572942</v>
      </c>
      <c r="V112" s="6"/>
      <c r="W112" s="6"/>
      <c r="X112" s="6"/>
      <c r="Y112" s="17"/>
      <c r="Z112" s="6"/>
      <c r="AA112" s="9">
        <v>0.158974</v>
      </c>
      <c r="AB112" s="9">
        <v>316</v>
      </c>
      <c r="AC112" s="17"/>
      <c r="AD112" s="6"/>
      <c r="AE112" s="6"/>
      <c r="AF112" s="2">
        <v>107</v>
      </c>
      <c r="AG112" s="2">
        <f t="shared" si="28"/>
        <v>1.8675022996339325</v>
      </c>
      <c r="AH112" s="2">
        <f t="shared" si="20"/>
        <v>65.183160892748589</v>
      </c>
      <c r="AI112" s="3">
        <f t="shared" si="21"/>
        <v>65.183160892748617</v>
      </c>
      <c r="AJ112" s="16"/>
      <c r="AK112" s="16"/>
      <c r="AL112" s="16"/>
      <c r="AM112" s="16"/>
    </row>
    <row r="113" spans="1:39" ht="17.399999999999999" x14ac:dyDescent="0.3">
      <c r="A113" s="6"/>
      <c r="B113" s="6"/>
      <c r="C113" s="6"/>
      <c r="D113" s="6"/>
      <c r="E113" s="14">
        <v>3250</v>
      </c>
      <c r="F113" s="14">
        <v>168.5</v>
      </c>
      <c r="G113" s="14">
        <f t="shared" si="22"/>
        <v>10.587167242597603</v>
      </c>
      <c r="H113" s="14">
        <v>-50</v>
      </c>
      <c r="I113" s="6"/>
      <c r="J113" s="30">
        <f t="shared" si="29"/>
        <v>135.26377952755911</v>
      </c>
      <c r="K113" s="30">
        <f t="shared" si="30"/>
        <v>180</v>
      </c>
      <c r="L113" s="30">
        <f t="shared" si="18"/>
        <v>81.346415254701043</v>
      </c>
      <c r="M113" s="30">
        <v>101</v>
      </c>
      <c r="N113" s="30">
        <v>91.2</v>
      </c>
      <c r="O113" s="30">
        <f t="shared" si="31"/>
        <v>0.80541005202674298</v>
      </c>
      <c r="P113" s="30">
        <f t="shared" si="23"/>
        <v>0.89195630761733602</v>
      </c>
      <c r="Q113" s="49"/>
      <c r="R113" s="63">
        <f t="shared" si="24"/>
        <v>11.703475691408034</v>
      </c>
      <c r="S113" s="63">
        <f t="shared" si="25"/>
        <v>13.000000000000002</v>
      </c>
      <c r="T113" s="63">
        <f t="shared" si="26"/>
        <v>1.1107811339791815</v>
      </c>
      <c r="U113" s="64">
        <f t="shared" si="27"/>
        <v>53.645089228572942</v>
      </c>
      <c r="V113" s="6"/>
      <c r="W113" s="6"/>
      <c r="X113" s="6"/>
      <c r="Y113" s="17"/>
      <c r="Z113" s="6"/>
      <c r="AA113" s="9">
        <v>0.142535</v>
      </c>
      <c r="AB113" s="9">
        <v>318</v>
      </c>
      <c r="AC113" s="17"/>
      <c r="AD113" s="6"/>
      <c r="AE113" s="6"/>
      <c r="AF113" s="2">
        <v>108</v>
      </c>
      <c r="AG113" s="2">
        <f t="shared" si="28"/>
        <v>1.8849555921538759</v>
      </c>
      <c r="AH113" s="2">
        <f t="shared" si="20"/>
        <v>65.872343645535878</v>
      </c>
      <c r="AI113" s="3">
        <f t="shared" si="21"/>
        <v>65.872343645535878</v>
      </c>
      <c r="AJ113" s="16"/>
      <c r="AK113" s="16"/>
      <c r="AL113" s="16"/>
      <c r="AM113" s="16"/>
    </row>
    <row r="114" spans="1:39" ht="17.399999999999999" x14ac:dyDescent="0.3">
      <c r="A114" s="6"/>
      <c r="B114" s="6"/>
      <c r="C114" s="6"/>
      <c r="D114" s="6"/>
      <c r="E114" s="14">
        <v>3500</v>
      </c>
      <c r="F114" s="14">
        <v>177.5</v>
      </c>
      <c r="G114" s="14">
        <f t="shared" si="22"/>
        <v>11.152653920243765</v>
      </c>
      <c r="H114" s="14">
        <v>-50</v>
      </c>
      <c r="I114" s="6"/>
      <c r="J114" s="30">
        <f t="shared" si="29"/>
        <v>135.26377952755911</v>
      </c>
      <c r="K114" s="30">
        <f t="shared" si="30"/>
        <v>180</v>
      </c>
      <c r="L114" s="30">
        <f t="shared" si="18"/>
        <v>81.346415254701043</v>
      </c>
      <c r="M114" s="30">
        <v>101</v>
      </c>
      <c r="N114" s="30">
        <v>91.2</v>
      </c>
      <c r="O114" s="30">
        <f t="shared" si="31"/>
        <v>0.80541005202674298</v>
      </c>
      <c r="P114" s="30">
        <f t="shared" si="23"/>
        <v>0.89195630761733602</v>
      </c>
      <c r="Q114" s="49"/>
      <c r="R114" s="63">
        <f t="shared" si="24"/>
        <v>11.703475691408034</v>
      </c>
      <c r="S114" s="63">
        <f t="shared" si="25"/>
        <v>13.000000000000002</v>
      </c>
      <c r="T114" s="63">
        <f t="shared" si="26"/>
        <v>1.1107811339791815</v>
      </c>
      <c r="U114" s="64">
        <f t="shared" si="27"/>
        <v>53.645089228572942</v>
      </c>
      <c r="V114" s="6"/>
      <c r="W114" s="6"/>
      <c r="X114" s="6"/>
      <c r="Y114" s="17"/>
      <c r="Z114" s="6"/>
      <c r="AA114" s="9">
        <v>0.131749</v>
      </c>
      <c r="AB114" s="9">
        <v>320</v>
      </c>
      <c r="AC114" s="17"/>
      <c r="AD114" s="6"/>
      <c r="AE114" s="6"/>
      <c r="AF114" s="2">
        <v>109</v>
      </c>
      <c r="AG114" s="2">
        <f t="shared" si="28"/>
        <v>1.902408884673819</v>
      </c>
      <c r="AH114" s="2">
        <f t="shared" si="20"/>
        <v>66.553830739652554</v>
      </c>
      <c r="AI114" s="3">
        <f t="shared" si="21"/>
        <v>66.553830739652568</v>
      </c>
      <c r="AJ114" s="16"/>
      <c r="AK114" s="16"/>
      <c r="AL114" s="16"/>
      <c r="AM114" s="16"/>
    </row>
    <row r="115" spans="1:39" ht="17.399999999999999" x14ac:dyDescent="0.3">
      <c r="A115" s="6"/>
      <c r="B115" s="6"/>
      <c r="C115" s="6"/>
      <c r="D115" s="6"/>
      <c r="E115" s="14">
        <v>3750</v>
      </c>
      <c r="F115" s="14">
        <v>177.5</v>
      </c>
      <c r="G115" s="14">
        <f t="shared" si="22"/>
        <v>11.152653920243765</v>
      </c>
      <c r="H115" s="14">
        <v>-50</v>
      </c>
      <c r="I115" s="6"/>
      <c r="J115" s="30">
        <f t="shared" si="29"/>
        <v>135.26377952755911</v>
      </c>
      <c r="K115" s="30">
        <f t="shared" si="30"/>
        <v>180</v>
      </c>
      <c r="L115" s="30">
        <f t="shared" si="18"/>
        <v>81.346415254701043</v>
      </c>
      <c r="M115" s="30">
        <v>101</v>
      </c>
      <c r="N115" s="30">
        <v>91.2</v>
      </c>
      <c r="O115" s="30">
        <f t="shared" si="31"/>
        <v>0.80541005202674298</v>
      </c>
      <c r="P115" s="30">
        <f t="shared" si="23"/>
        <v>0.89195630761733602</v>
      </c>
      <c r="Q115" s="49"/>
      <c r="R115" s="63">
        <f t="shared" si="24"/>
        <v>11.703475691408034</v>
      </c>
      <c r="S115" s="63">
        <f t="shared" si="25"/>
        <v>13.000000000000002</v>
      </c>
      <c r="T115" s="63">
        <f t="shared" si="26"/>
        <v>1.1107811339791815</v>
      </c>
      <c r="U115" s="64">
        <f t="shared" si="27"/>
        <v>53.645089228572942</v>
      </c>
      <c r="V115" s="6"/>
      <c r="W115" s="6"/>
      <c r="X115" s="6"/>
      <c r="Y115" s="17"/>
      <c r="Z115" s="6"/>
      <c r="AA115" s="9">
        <v>0.121238</v>
      </c>
      <c r="AB115" s="9">
        <v>322</v>
      </c>
      <c r="AC115" s="17"/>
      <c r="AD115" s="6"/>
      <c r="AE115" s="6"/>
      <c r="AF115" s="2">
        <v>110</v>
      </c>
      <c r="AG115" s="2">
        <f t="shared" si="28"/>
        <v>1.9198621771937625</v>
      </c>
      <c r="AH115" s="2">
        <f t="shared" si="20"/>
        <v>67.227486459555138</v>
      </c>
      <c r="AI115" s="3">
        <f t="shared" si="21"/>
        <v>67.227486459555152</v>
      </c>
      <c r="AJ115" s="16"/>
      <c r="AK115" s="16"/>
      <c r="AL115" s="16"/>
      <c r="AM115" s="16"/>
    </row>
    <row r="116" spans="1:39" ht="17.399999999999999" x14ac:dyDescent="0.3">
      <c r="A116" s="6"/>
      <c r="B116" s="6"/>
      <c r="C116" s="6"/>
      <c r="D116" s="6"/>
      <c r="E116" s="14">
        <v>4000</v>
      </c>
      <c r="F116" s="14">
        <v>177</v>
      </c>
      <c r="G116" s="14">
        <f t="shared" si="22"/>
        <v>11.12123799370787</v>
      </c>
      <c r="H116" s="14">
        <v>-50</v>
      </c>
      <c r="I116" s="6"/>
      <c r="J116" s="30">
        <f t="shared" si="29"/>
        <v>135.26377952755911</v>
      </c>
      <c r="K116" s="30">
        <f t="shared" si="30"/>
        <v>180</v>
      </c>
      <c r="L116" s="30">
        <f t="shared" si="18"/>
        <v>81.346415254701043</v>
      </c>
      <c r="M116" s="30">
        <v>101</v>
      </c>
      <c r="N116" s="30">
        <v>91.2</v>
      </c>
      <c r="O116" s="30">
        <f t="shared" si="31"/>
        <v>0.80541005202674298</v>
      </c>
      <c r="P116" s="30">
        <f t="shared" si="23"/>
        <v>0.89195630761733602</v>
      </c>
      <c r="Q116" s="49"/>
      <c r="R116" s="63">
        <f t="shared" si="24"/>
        <v>11.703475691408034</v>
      </c>
      <c r="S116" s="63">
        <f t="shared" si="25"/>
        <v>13.000000000000002</v>
      </c>
      <c r="T116" s="63">
        <f t="shared" si="26"/>
        <v>1.1107811339791815</v>
      </c>
      <c r="U116" s="64">
        <f t="shared" si="27"/>
        <v>53.645089228572942</v>
      </c>
      <c r="V116" s="6"/>
      <c r="W116" s="6"/>
      <c r="X116" s="6"/>
      <c r="Y116" s="17"/>
      <c r="Z116" s="6"/>
      <c r="AA116" s="9">
        <v>0.111003</v>
      </c>
      <c r="AB116" s="9">
        <v>324</v>
      </c>
      <c r="AC116" s="17"/>
      <c r="AD116" s="6"/>
      <c r="AE116" s="6"/>
      <c r="AF116" s="2">
        <v>111</v>
      </c>
      <c r="AG116" s="2">
        <f t="shared" si="28"/>
        <v>1.9373154697137058</v>
      </c>
      <c r="AH116" s="2">
        <f t="shared" si="20"/>
        <v>67.893180571609534</v>
      </c>
      <c r="AI116" s="3">
        <f t="shared" si="21"/>
        <v>67.89318057160952</v>
      </c>
      <c r="AJ116" s="16"/>
      <c r="AK116" s="16"/>
      <c r="AL116" s="16"/>
      <c r="AM116" s="16"/>
    </row>
    <row r="117" spans="1:39" ht="17.399999999999999" x14ac:dyDescent="0.3">
      <c r="A117" s="6"/>
      <c r="B117" s="6"/>
      <c r="C117" s="6"/>
      <c r="D117" s="6"/>
      <c r="E117" s="14">
        <v>4250</v>
      </c>
      <c r="F117" s="14">
        <v>177.5</v>
      </c>
      <c r="G117" s="14">
        <f t="shared" si="22"/>
        <v>11.152653920243765</v>
      </c>
      <c r="H117" s="14">
        <v>-50</v>
      </c>
      <c r="I117" s="6"/>
      <c r="J117" s="30">
        <f t="shared" si="29"/>
        <v>135.26377952755911</v>
      </c>
      <c r="K117" s="30">
        <f t="shared" si="30"/>
        <v>180</v>
      </c>
      <c r="L117" s="30">
        <f t="shared" si="18"/>
        <v>81.346415254701043</v>
      </c>
      <c r="M117" s="30">
        <v>101</v>
      </c>
      <c r="N117" s="30">
        <v>91.2</v>
      </c>
      <c r="O117" s="30">
        <f t="shared" si="31"/>
        <v>0.80541005202674298</v>
      </c>
      <c r="P117" s="30">
        <f t="shared" si="23"/>
        <v>0.89195630761733602</v>
      </c>
      <c r="Q117" s="49"/>
      <c r="R117" s="63">
        <f t="shared" si="24"/>
        <v>11.703475691408034</v>
      </c>
      <c r="S117" s="63">
        <f t="shared" si="25"/>
        <v>13.000000000000002</v>
      </c>
      <c r="T117" s="63">
        <f t="shared" si="26"/>
        <v>1.1107811339791815</v>
      </c>
      <c r="U117" s="64">
        <f t="shared" si="27"/>
        <v>53.645089228572942</v>
      </c>
      <c r="V117" s="6"/>
      <c r="W117" s="6"/>
      <c r="X117" s="6"/>
      <c r="Y117" s="17"/>
      <c r="Z117" s="6"/>
      <c r="AA117" s="9">
        <v>0.10104399999999999</v>
      </c>
      <c r="AB117" s="9">
        <v>326</v>
      </c>
      <c r="AC117" s="17"/>
      <c r="AD117" s="6"/>
      <c r="AE117" s="6"/>
      <c r="AF117" s="2">
        <v>112</v>
      </c>
      <c r="AG117" s="2">
        <f t="shared" si="28"/>
        <v>1.9547687622336491</v>
      </c>
      <c r="AH117" s="2">
        <f t="shared" si="20"/>
        <v>68.550788248260233</v>
      </c>
      <c r="AI117" s="3">
        <f t="shared" si="21"/>
        <v>68.550788248260233</v>
      </c>
      <c r="AJ117" s="16"/>
      <c r="AK117" s="16"/>
      <c r="AL117" s="16"/>
      <c r="AM117" s="16"/>
    </row>
    <row r="118" spans="1:39" ht="17.399999999999999" x14ac:dyDescent="0.3">
      <c r="A118" s="6"/>
      <c r="B118" s="6"/>
      <c r="C118" s="6"/>
      <c r="D118" s="6"/>
      <c r="E118" s="14">
        <v>4500</v>
      </c>
      <c r="F118" s="14">
        <v>177.5</v>
      </c>
      <c r="G118" s="14">
        <f t="shared" si="22"/>
        <v>11.152653920243765</v>
      </c>
      <c r="H118" s="14">
        <v>-50</v>
      </c>
      <c r="I118" s="6"/>
      <c r="J118" s="30">
        <f t="shared" si="29"/>
        <v>135.26377952755911</v>
      </c>
      <c r="K118" s="30">
        <f t="shared" si="30"/>
        <v>180</v>
      </c>
      <c r="L118" s="30">
        <f t="shared" si="18"/>
        <v>81.346415254701043</v>
      </c>
      <c r="M118" s="30">
        <v>101</v>
      </c>
      <c r="N118" s="30">
        <v>91.2</v>
      </c>
      <c r="O118" s="30">
        <f t="shared" si="31"/>
        <v>0.80541005202674298</v>
      </c>
      <c r="P118" s="30">
        <f t="shared" si="23"/>
        <v>0.89195630761733602</v>
      </c>
      <c r="Q118" s="49"/>
      <c r="R118" s="63">
        <f t="shared" si="24"/>
        <v>11.703475691408034</v>
      </c>
      <c r="S118" s="63">
        <f t="shared" si="25"/>
        <v>13.000000000000002</v>
      </c>
      <c r="T118" s="63">
        <f t="shared" si="26"/>
        <v>1.1107811339791815</v>
      </c>
      <c r="U118" s="64">
        <f t="shared" si="27"/>
        <v>53.645089228572942</v>
      </c>
      <c r="V118" s="6"/>
      <c r="W118" s="6"/>
      <c r="X118" s="6"/>
      <c r="Y118" s="17"/>
      <c r="Z118" s="6"/>
      <c r="AA118" s="9">
        <v>9.1360999999999998E-2</v>
      </c>
      <c r="AB118" s="9">
        <v>328</v>
      </c>
      <c r="AC118" s="17"/>
      <c r="AD118" s="6"/>
      <c r="AE118" s="6"/>
      <c r="AF118" s="2">
        <v>113</v>
      </c>
      <c r="AG118" s="2">
        <f t="shared" si="28"/>
        <v>1.9722220547535922</v>
      </c>
      <c r="AH118" s="2">
        <f t="shared" si="20"/>
        <v>69.200189986793418</v>
      </c>
      <c r="AI118" s="3">
        <f t="shared" si="21"/>
        <v>69.200189986793461</v>
      </c>
      <c r="AJ118" s="16"/>
      <c r="AK118" s="16"/>
      <c r="AL118" s="16"/>
      <c r="AM118" s="16"/>
    </row>
    <row r="119" spans="1:39" ht="17.399999999999999" x14ac:dyDescent="0.3">
      <c r="A119" s="6"/>
      <c r="B119" s="6"/>
      <c r="C119" s="6"/>
      <c r="D119" s="6"/>
      <c r="E119" s="14">
        <v>1200</v>
      </c>
      <c r="F119" s="14">
        <v>137.5</v>
      </c>
      <c r="G119" s="14">
        <f t="shared" si="22"/>
        <v>8.639379797371932</v>
      </c>
      <c r="H119" s="14">
        <v>-60</v>
      </c>
      <c r="I119" s="6"/>
      <c r="J119" s="30">
        <f t="shared" si="29"/>
        <v>145.26377952755911</v>
      </c>
      <c r="K119" s="30">
        <f t="shared" si="30"/>
        <v>180</v>
      </c>
      <c r="L119" s="30">
        <f t="shared" si="18"/>
        <v>85.263339558644816</v>
      </c>
      <c r="M119" s="30">
        <v>101</v>
      </c>
      <c r="N119" s="30">
        <v>91.2</v>
      </c>
      <c r="O119" s="30">
        <f t="shared" si="31"/>
        <v>0.84419148077866157</v>
      </c>
      <c r="P119" s="30">
        <f t="shared" si="23"/>
        <v>0.93490503902022826</v>
      </c>
      <c r="Q119" s="49"/>
      <c r="R119" s="63">
        <f t="shared" si="24"/>
        <v>12.21886046824274</v>
      </c>
      <c r="S119" s="63">
        <f t="shared" si="25"/>
        <v>13.000000000000002</v>
      </c>
      <c r="T119" s="63">
        <f t="shared" si="26"/>
        <v>1.063929000072263</v>
      </c>
      <c r="U119" s="64">
        <f t="shared" si="27"/>
        <v>53.665187787109133</v>
      </c>
      <c r="V119" s="6"/>
      <c r="W119" s="6"/>
      <c r="X119" s="6"/>
      <c r="Y119" s="17"/>
      <c r="Z119" s="6"/>
      <c r="AA119" s="9">
        <v>8.1953999999999999E-2</v>
      </c>
      <c r="AB119" s="9">
        <v>330</v>
      </c>
      <c r="AC119" s="17"/>
      <c r="AD119" s="6"/>
      <c r="AE119" s="6"/>
      <c r="AF119" s="2">
        <v>114</v>
      </c>
      <c r="AG119" s="2">
        <f t="shared" si="28"/>
        <v>1.9896753472735356</v>
      </c>
      <c r="AH119" s="2">
        <f t="shared" si="20"/>
        <v>69.841271522994163</v>
      </c>
      <c r="AI119" s="3">
        <f t="shared" si="21"/>
        <v>69.841271522994163</v>
      </c>
      <c r="AJ119" s="16"/>
      <c r="AK119" s="16"/>
      <c r="AL119" s="16"/>
      <c r="AM119" s="16"/>
    </row>
    <row r="120" spans="1:39" ht="17.399999999999999" x14ac:dyDescent="0.3">
      <c r="A120" s="6"/>
      <c r="B120" s="6"/>
      <c r="C120" s="6"/>
      <c r="D120" s="6"/>
      <c r="E120" s="14">
        <v>1250</v>
      </c>
      <c r="F120" s="14">
        <v>133</v>
      </c>
      <c r="G120" s="14">
        <f t="shared" si="22"/>
        <v>8.3566364585488504</v>
      </c>
      <c r="H120" s="14">
        <v>-60</v>
      </c>
      <c r="I120" s="6"/>
      <c r="J120" s="30">
        <f t="shared" si="29"/>
        <v>145.26377952755911</v>
      </c>
      <c r="K120" s="30">
        <f t="shared" si="30"/>
        <v>180</v>
      </c>
      <c r="L120" s="30">
        <f t="shared" si="18"/>
        <v>85.263339558644816</v>
      </c>
      <c r="M120" s="30">
        <v>101</v>
      </c>
      <c r="N120" s="30">
        <v>91.2</v>
      </c>
      <c r="O120" s="30">
        <f t="shared" si="31"/>
        <v>0.84419148077866157</v>
      </c>
      <c r="P120" s="30">
        <f t="shared" si="23"/>
        <v>0.93490503902022826</v>
      </c>
      <c r="Q120" s="49"/>
      <c r="R120" s="63">
        <f t="shared" si="24"/>
        <v>12.21886046824274</v>
      </c>
      <c r="S120" s="63">
        <f t="shared" si="25"/>
        <v>13.000000000000002</v>
      </c>
      <c r="T120" s="63">
        <f t="shared" si="26"/>
        <v>1.063929000072263</v>
      </c>
      <c r="U120" s="64">
        <f t="shared" si="27"/>
        <v>53.665187787109133</v>
      </c>
      <c r="V120" s="6"/>
      <c r="W120" s="6"/>
      <c r="X120" s="6"/>
      <c r="Y120" s="17"/>
      <c r="Z120" s="6"/>
      <c r="AA120" s="9">
        <v>6.8527000000000005E-2</v>
      </c>
      <c r="AB120" s="9">
        <v>332</v>
      </c>
      <c r="AC120" s="17"/>
      <c r="AD120" s="6"/>
      <c r="AE120" s="6"/>
      <c r="AF120" s="2">
        <v>115</v>
      </c>
      <c r="AG120" s="2">
        <f t="shared" si="28"/>
        <v>2.0071286397934789</v>
      </c>
      <c r="AH120" s="2">
        <f t="shared" si="20"/>
        <v>70.473923740003599</v>
      </c>
      <c r="AI120" s="3">
        <f t="shared" si="21"/>
        <v>70.473923740003599</v>
      </c>
      <c r="AJ120" s="16"/>
      <c r="AK120" s="16"/>
      <c r="AL120" s="16"/>
      <c r="AM120" s="16"/>
    </row>
    <row r="121" spans="1:39" ht="17.399999999999999" x14ac:dyDescent="0.3">
      <c r="A121" s="6"/>
      <c r="B121" s="6"/>
      <c r="C121" s="6"/>
      <c r="D121" s="6"/>
      <c r="E121" s="14">
        <v>1500</v>
      </c>
      <c r="F121" s="14">
        <v>119</v>
      </c>
      <c r="G121" s="14">
        <f t="shared" si="22"/>
        <v>7.4769905155437071</v>
      </c>
      <c r="H121" s="14">
        <v>-60</v>
      </c>
      <c r="I121" s="6"/>
      <c r="J121" s="30">
        <f t="shared" si="29"/>
        <v>145.26377952755911</v>
      </c>
      <c r="K121" s="30">
        <f t="shared" si="30"/>
        <v>180</v>
      </c>
      <c r="L121" s="30">
        <f t="shared" si="18"/>
        <v>85.263339558644816</v>
      </c>
      <c r="M121" s="30">
        <v>101</v>
      </c>
      <c r="N121" s="30">
        <v>91.2</v>
      </c>
      <c r="O121" s="30">
        <f t="shared" si="31"/>
        <v>0.84419148077866157</v>
      </c>
      <c r="P121" s="30">
        <f t="shared" si="23"/>
        <v>0.93490503902022826</v>
      </c>
      <c r="Q121" s="49"/>
      <c r="R121" s="63">
        <f t="shared" si="24"/>
        <v>12.21886046824274</v>
      </c>
      <c r="S121" s="63">
        <f t="shared" si="25"/>
        <v>13.000000000000002</v>
      </c>
      <c r="T121" s="63">
        <f t="shared" si="26"/>
        <v>1.063929000072263</v>
      </c>
      <c r="U121" s="64">
        <f t="shared" si="27"/>
        <v>53.665187787109133</v>
      </c>
      <c r="V121" s="6"/>
      <c r="W121" s="6"/>
      <c r="X121" s="6"/>
      <c r="Y121" s="17"/>
      <c r="Z121" s="6"/>
      <c r="AA121" s="9">
        <v>5.9644000000000003E-2</v>
      </c>
      <c r="AB121" s="9">
        <v>334</v>
      </c>
      <c r="AC121" s="17"/>
      <c r="AD121" s="6"/>
      <c r="AE121" s="6"/>
      <c r="AF121" s="2">
        <v>116</v>
      </c>
      <c r="AG121" s="2">
        <f t="shared" si="28"/>
        <v>2.0245819323134224</v>
      </c>
      <c r="AH121" s="2">
        <f t="shared" si="20"/>
        <v>71.0980425726855</v>
      </c>
      <c r="AI121" s="3">
        <f t="shared" si="21"/>
        <v>71.098042572685472</v>
      </c>
      <c r="AJ121" s="16"/>
      <c r="AK121" s="16"/>
      <c r="AL121" s="16"/>
      <c r="AM121" s="16"/>
    </row>
    <row r="122" spans="1:39" ht="17.399999999999999" x14ac:dyDescent="0.3">
      <c r="A122" s="6"/>
      <c r="B122" s="6"/>
      <c r="C122" s="6"/>
      <c r="D122" s="6"/>
      <c r="E122" s="14">
        <v>1750</v>
      </c>
      <c r="F122" s="14">
        <v>127.5</v>
      </c>
      <c r="G122" s="14">
        <f t="shared" si="22"/>
        <v>8.0110612666539733</v>
      </c>
      <c r="H122" s="14">
        <v>-60</v>
      </c>
      <c r="I122" s="6"/>
      <c r="J122" s="30">
        <f t="shared" si="29"/>
        <v>145.26377952755911</v>
      </c>
      <c r="K122" s="30">
        <f t="shared" si="30"/>
        <v>180</v>
      </c>
      <c r="L122" s="30">
        <f t="shared" si="18"/>
        <v>85.263339558644816</v>
      </c>
      <c r="M122" s="30">
        <v>101</v>
      </c>
      <c r="N122" s="30">
        <v>91.2</v>
      </c>
      <c r="O122" s="30">
        <f t="shared" si="31"/>
        <v>0.84419148077866157</v>
      </c>
      <c r="P122" s="30">
        <f t="shared" si="23"/>
        <v>0.93490503902022826</v>
      </c>
      <c r="Q122" s="49"/>
      <c r="R122" s="63">
        <f t="shared" si="24"/>
        <v>12.21886046824274</v>
      </c>
      <c r="S122" s="63">
        <f t="shared" si="25"/>
        <v>13.000000000000002</v>
      </c>
      <c r="T122" s="63">
        <f t="shared" si="26"/>
        <v>1.063929000072263</v>
      </c>
      <c r="U122" s="64">
        <f t="shared" si="27"/>
        <v>53.665187787109133</v>
      </c>
      <c r="V122" s="6"/>
      <c r="W122" s="6"/>
      <c r="X122" s="6"/>
      <c r="Y122" s="17"/>
      <c r="Z122" s="6"/>
      <c r="AA122" s="9">
        <v>5.1407000000000001E-2</v>
      </c>
      <c r="AB122" s="9">
        <v>336</v>
      </c>
      <c r="AC122" s="17"/>
      <c r="AD122" s="6"/>
      <c r="AE122" s="6"/>
      <c r="AF122" s="2">
        <v>117</v>
      </c>
      <c r="AG122" s="2">
        <f t="shared" si="28"/>
        <v>2.0420352248333655</v>
      </c>
      <c r="AH122" s="2">
        <f t="shared" si="20"/>
        <v>71.713528907812488</v>
      </c>
      <c r="AI122" s="3">
        <f t="shared" si="21"/>
        <v>71.713528907812488</v>
      </c>
      <c r="AJ122" s="16"/>
      <c r="AK122" s="16"/>
      <c r="AL122" s="16"/>
      <c r="AM122" s="16"/>
    </row>
    <row r="123" spans="1:39" ht="17.399999999999999" x14ac:dyDescent="0.3">
      <c r="A123" s="6"/>
      <c r="B123" s="6"/>
      <c r="C123" s="6"/>
      <c r="D123" s="6"/>
      <c r="E123" s="14">
        <v>2000</v>
      </c>
      <c r="F123" s="14">
        <v>138</v>
      </c>
      <c r="G123" s="14">
        <f t="shared" si="22"/>
        <v>8.6707957239078297</v>
      </c>
      <c r="H123" s="14">
        <v>-60</v>
      </c>
      <c r="I123" s="6"/>
      <c r="J123" s="30">
        <f t="shared" si="29"/>
        <v>145.26377952755911</v>
      </c>
      <c r="K123" s="30">
        <f t="shared" si="30"/>
        <v>180</v>
      </c>
      <c r="L123" s="30">
        <f t="shared" si="18"/>
        <v>85.263339558644816</v>
      </c>
      <c r="M123" s="30">
        <v>101</v>
      </c>
      <c r="N123" s="30">
        <v>91.2</v>
      </c>
      <c r="O123" s="30">
        <f t="shared" si="31"/>
        <v>0.84419148077866157</v>
      </c>
      <c r="P123" s="30">
        <f t="shared" si="23"/>
        <v>0.93490503902022826</v>
      </c>
      <c r="Q123" s="49"/>
      <c r="R123" s="63">
        <f t="shared" si="24"/>
        <v>12.21886046824274</v>
      </c>
      <c r="S123" s="63">
        <f t="shared" si="25"/>
        <v>13.000000000000002</v>
      </c>
      <c r="T123" s="63">
        <f t="shared" si="26"/>
        <v>1.063929000072263</v>
      </c>
      <c r="U123" s="64">
        <f t="shared" si="27"/>
        <v>53.665187787109133</v>
      </c>
      <c r="V123" s="6"/>
      <c r="W123" s="6"/>
      <c r="X123" s="6"/>
      <c r="Y123" s="17"/>
      <c r="Z123" s="6"/>
      <c r="AA123" s="9">
        <v>4.3818000000000003E-2</v>
      </c>
      <c r="AB123" s="9">
        <v>338</v>
      </c>
      <c r="AC123" s="17"/>
      <c r="AD123" s="6"/>
      <c r="AE123" s="6"/>
      <c r="AF123" s="2">
        <v>118</v>
      </c>
      <c r="AG123" s="2">
        <f t="shared" si="28"/>
        <v>2.0594885173533086</v>
      </c>
      <c r="AH123" s="2">
        <f t="shared" si="20"/>
        <v>72.320288480384946</v>
      </c>
      <c r="AI123" s="3">
        <f t="shared" si="21"/>
        <v>72.32028848038496</v>
      </c>
      <c r="AJ123" s="16"/>
      <c r="AK123" s="16"/>
      <c r="AL123" s="16"/>
      <c r="AM123" s="16"/>
    </row>
    <row r="124" spans="1:39" ht="17.399999999999999" x14ac:dyDescent="0.3">
      <c r="A124" s="6"/>
      <c r="B124" s="6"/>
      <c r="C124" s="6"/>
      <c r="D124" s="6"/>
      <c r="E124" s="14">
        <v>2250</v>
      </c>
      <c r="F124" s="14">
        <v>152.5</v>
      </c>
      <c r="G124" s="14">
        <f t="shared" si="22"/>
        <v>9.5818575934488699</v>
      </c>
      <c r="H124" s="14">
        <v>-60</v>
      </c>
      <c r="I124" s="6"/>
      <c r="J124" s="30">
        <f t="shared" si="29"/>
        <v>145.26377952755911</v>
      </c>
      <c r="K124" s="30">
        <f t="shared" si="30"/>
        <v>180</v>
      </c>
      <c r="L124" s="30">
        <f t="shared" si="18"/>
        <v>85.263339558644816</v>
      </c>
      <c r="M124" s="30">
        <v>101</v>
      </c>
      <c r="N124" s="30">
        <v>91.2</v>
      </c>
      <c r="O124" s="30">
        <f t="shared" si="31"/>
        <v>0.84419148077866157</v>
      </c>
      <c r="P124" s="30">
        <f t="shared" si="23"/>
        <v>0.93490503902022826</v>
      </c>
      <c r="Q124" s="49"/>
      <c r="R124" s="63">
        <f t="shared" si="24"/>
        <v>12.21886046824274</v>
      </c>
      <c r="S124" s="63">
        <f t="shared" si="25"/>
        <v>13.000000000000002</v>
      </c>
      <c r="T124" s="63">
        <f t="shared" si="26"/>
        <v>1.063929000072263</v>
      </c>
      <c r="U124" s="64">
        <f t="shared" si="27"/>
        <v>53.665187787109133</v>
      </c>
      <c r="V124" s="6"/>
      <c r="W124" s="6"/>
      <c r="X124" s="6"/>
      <c r="Y124" s="17"/>
      <c r="Z124" s="6"/>
      <c r="AA124" s="9">
        <v>3.6874999999999998E-2</v>
      </c>
      <c r="AB124" s="9">
        <v>340</v>
      </c>
      <c r="AC124" s="17"/>
      <c r="AD124" s="6"/>
      <c r="AE124" s="6"/>
      <c r="AF124" s="2">
        <v>119</v>
      </c>
      <c r="AG124" s="2">
        <f t="shared" si="28"/>
        <v>2.0769418098732522</v>
      </c>
      <c r="AH124" s="2">
        <f t="shared" si="20"/>
        <v>72.918231766394229</v>
      </c>
      <c r="AI124" s="3">
        <f t="shared" si="21"/>
        <v>72.918231766394214</v>
      </c>
      <c r="AJ124" s="16"/>
      <c r="AK124" s="16"/>
      <c r="AL124" s="16"/>
      <c r="AM124" s="16"/>
    </row>
    <row r="125" spans="1:39" ht="17.399999999999999" x14ac:dyDescent="0.3">
      <c r="A125" s="6"/>
      <c r="B125" s="6"/>
      <c r="C125" s="6"/>
      <c r="D125" s="6"/>
      <c r="E125" s="14">
        <v>2500</v>
      </c>
      <c r="F125" s="14">
        <v>154</v>
      </c>
      <c r="G125" s="14">
        <f t="shared" si="22"/>
        <v>9.6761053730565632</v>
      </c>
      <c r="H125" s="14">
        <v>-60</v>
      </c>
      <c r="I125" s="6"/>
      <c r="J125" s="30">
        <f t="shared" si="29"/>
        <v>145.26377952755911</v>
      </c>
      <c r="K125" s="30">
        <f t="shared" si="30"/>
        <v>180</v>
      </c>
      <c r="L125" s="30">
        <f t="shared" si="18"/>
        <v>85.263339558644816</v>
      </c>
      <c r="M125" s="30">
        <v>101</v>
      </c>
      <c r="N125" s="30">
        <v>91.2</v>
      </c>
      <c r="O125" s="30">
        <f t="shared" si="31"/>
        <v>0.84419148077866157</v>
      </c>
      <c r="P125" s="30">
        <f t="shared" si="23"/>
        <v>0.93490503902022826</v>
      </c>
      <c r="Q125" s="49"/>
      <c r="R125" s="63">
        <f t="shared" si="24"/>
        <v>12.21886046824274</v>
      </c>
      <c r="S125" s="63">
        <f t="shared" si="25"/>
        <v>13.000000000000002</v>
      </c>
      <c r="T125" s="63">
        <f t="shared" si="26"/>
        <v>1.063929000072263</v>
      </c>
      <c r="U125" s="64">
        <f t="shared" si="27"/>
        <v>53.665187787109133</v>
      </c>
      <c r="V125" s="6"/>
      <c r="W125" s="6"/>
      <c r="X125" s="6"/>
      <c r="Y125" s="17"/>
      <c r="Z125" s="6"/>
      <c r="AA125" s="9">
        <v>3.058E-2</v>
      </c>
      <c r="AB125" s="9">
        <v>342</v>
      </c>
      <c r="AC125" s="17"/>
      <c r="AD125" s="6"/>
      <c r="AE125" s="6"/>
      <c r="AF125" s="2">
        <v>120</v>
      </c>
      <c r="AG125" s="2">
        <f t="shared" si="28"/>
        <v>2.0943951023931953</v>
      </c>
      <c r="AH125" s="2">
        <f t="shared" si="20"/>
        <v>73.507273872341372</v>
      </c>
      <c r="AI125" s="3">
        <f t="shared" si="21"/>
        <v>73.507273872341358</v>
      </c>
      <c r="AJ125" s="16"/>
      <c r="AK125" s="16"/>
      <c r="AL125" s="16"/>
      <c r="AM125" s="16"/>
    </row>
    <row r="126" spans="1:39" ht="17.399999999999999" x14ac:dyDescent="0.3">
      <c r="A126" s="6"/>
      <c r="B126" s="6"/>
      <c r="C126" s="6"/>
      <c r="D126" s="6"/>
      <c r="E126" s="14">
        <v>2750</v>
      </c>
      <c r="F126" s="14">
        <v>164</v>
      </c>
      <c r="G126" s="14">
        <f t="shared" si="22"/>
        <v>10.304423903774522</v>
      </c>
      <c r="H126" s="14">
        <v>-60</v>
      </c>
      <c r="I126" s="6"/>
      <c r="J126" s="30">
        <f t="shared" si="29"/>
        <v>145.26377952755911</v>
      </c>
      <c r="K126" s="30">
        <f t="shared" si="30"/>
        <v>180</v>
      </c>
      <c r="L126" s="30">
        <f t="shared" si="18"/>
        <v>85.263339558644816</v>
      </c>
      <c r="M126" s="30">
        <v>101</v>
      </c>
      <c r="N126" s="30">
        <v>91.2</v>
      </c>
      <c r="O126" s="30">
        <f t="shared" si="31"/>
        <v>0.84419148077866157</v>
      </c>
      <c r="P126" s="30">
        <f t="shared" si="23"/>
        <v>0.93490503902022826</v>
      </c>
      <c r="Q126" s="49"/>
      <c r="R126" s="63">
        <f t="shared" si="24"/>
        <v>12.21886046824274</v>
      </c>
      <c r="S126" s="63">
        <f t="shared" si="25"/>
        <v>13.000000000000002</v>
      </c>
      <c r="T126" s="63">
        <f t="shared" si="26"/>
        <v>1.063929000072263</v>
      </c>
      <c r="U126" s="64">
        <f t="shared" si="27"/>
        <v>53.665187787109133</v>
      </c>
      <c r="V126" s="6"/>
      <c r="W126" s="6"/>
      <c r="X126" s="6"/>
      <c r="Y126" s="17"/>
      <c r="Z126" s="6"/>
      <c r="AA126" s="9">
        <v>2.5142000000000001E-2</v>
      </c>
      <c r="AB126" s="9">
        <v>344</v>
      </c>
      <c r="AC126" s="17"/>
      <c r="AD126" s="6"/>
      <c r="AE126" s="6"/>
      <c r="AF126" s="2">
        <v>121</v>
      </c>
      <c r="AG126" s="2">
        <f t="shared" si="28"/>
        <v>2.1118483949131388</v>
      </c>
      <c r="AH126" s="2">
        <f t="shared" si="20"/>
        <v>74.087334421821041</v>
      </c>
      <c r="AI126" s="3">
        <f t="shared" si="21"/>
        <v>74.087334421821041</v>
      </c>
      <c r="AJ126" s="16"/>
      <c r="AK126" s="16"/>
      <c r="AL126" s="16"/>
      <c r="AM126" s="16"/>
    </row>
    <row r="127" spans="1:39" ht="17.399999999999999" x14ac:dyDescent="0.3">
      <c r="A127" s="6"/>
      <c r="B127" s="6"/>
      <c r="C127" s="6"/>
      <c r="D127" s="6"/>
      <c r="E127" s="14">
        <v>3000</v>
      </c>
      <c r="F127" s="14">
        <v>172</v>
      </c>
      <c r="G127" s="14">
        <f t="shared" si="22"/>
        <v>10.807078728348888</v>
      </c>
      <c r="H127" s="14">
        <v>-60</v>
      </c>
      <c r="I127" s="6"/>
      <c r="J127" s="30">
        <f t="shared" si="29"/>
        <v>145.26377952755911</v>
      </c>
      <c r="K127" s="30">
        <f t="shared" si="30"/>
        <v>180</v>
      </c>
      <c r="L127" s="30">
        <f t="shared" si="18"/>
        <v>85.263339558644816</v>
      </c>
      <c r="M127" s="30">
        <v>101</v>
      </c>
      <c r="N127" s="30">
        <v>91.2</v>
      </c>
      <c r="O127" s="30">
        <f t="shared" si="31"/>
        <v>0.84419148077866157</v>
      </c>
      <c r="P127" s="30">
        <f t="shared" si="23"/>
        <v>0.93490503902022826</v>
      </c>
      <c r="Q127" s="49"/>
      <c r="R127" s="63">
        <f t="shared" si="24"/>
        <v>12.21886046824274</v>
      </c>
      <c r="S127" s="63">
        <f t="shared" si="25"/>
        <v>13.000000000000002</v>
      </c>
      <c r="T127" s="63">
        <f t="shared" si="26"/>
        <v>1.063929000072263</v>
      </c>
      <c r="U127" s="64">
        <f t="shared" si="27"/>
        <v>53.665187787109133</v>
      </c>
      <c r="V127" s="6"/>
      <c r="W127" s="6"/>
      <c r="X127" s="6"/>
      <c r="Y127" s="17"/>
      <c r="Z127" s="6"/>
      <c r="AA127" s="9">
        <v>2.0403999999999999E-2</v>
      </c>
      <c r="AB127" s="9">
        <v>346</v>
      </c>
      <c r="AC127" s="17"/>
      <c r="AD127" s="6"/>
      <c r="AE127" s="6"/>
      <c r="AF127" s="2">
        <v>122</v>
      </c>
      <c r="AG127" s="2">
        <f t="shared" si="28"/>
        <v>2.1293016874330819</v>
      </c>
      <c r="AH127" s="2">
        <f t="shared" si="20"/>
        <v>74.658337439475645</v>
      </c>
      <c r="AI127" s="3">
        <f t="shared" si="21"/>
        <v>74.658337439475645</v>
      </c>
      <c r="AJ127" s="16"/>
      <c r="AK127" s="16"/>
      <c r="AL127" s="16"/>
      <c r="AM127" s="16"/>
    </row>
    <row r="128" spans="1:39" ht="17.399999999999999" x14ac:dyDescent="0.3">
      <c r="A128" s="6"/>
      <c r="B128" s="6"/>
      <c r="C128" s="6"/>
      <c r="D128" s="6"/>
      <c r="E128" s="14">
        <v>3250</v>
      </c>
      <c r="F128" s="14">
        <v>181</v>
      </c>
      <c r="G128" s="14">
        <f t="shared" si="22"/>
        <v>11.372565405995053</v>
      </c>
      <c r="H128" s="14">
        <v>-60</v>
      </c>
      <c r="I128" s="6"/>
      <c r="J128" s="30">
        <f t="shared" si="29"/>
        <v>145.26377952755911</v>
      </c>
      <c r="K128" s="30">
        <f t="shared" si="30"/>
        <v>180</v>
      </c>
      <c r="L128" s="30">
        <f t="shared" si="18"/>
        <v>85.263339558644816</v>
      </c>
      <c r="M128" s="30">
        <v>101</v>
      </c>
      <c r="N128" s="30">
        <v>91.2</v>
      </c>
      <c r="O128" s="30">
        <f t="shared" si="31"/>
        <v>0.84419148077866157</v>
      </c>
      <c r="P128" s="30">
        <f t="shared" si="23"/>
        <v>0.93490503902022826</v>
      </c>
      <c r="Q128" s="49"/>
      <c r="R128" s="63">
        <f t="shared" si="24"/>
        <v>12.21886046824274</v>
      </c>
      <c r="S128" s="63">
        <f t="shared" si="25"/>
        <v>13.000000000000002</v>
      </c>
      <c r="T128" s="63">
        <f t="shared" si="26"/>
        <v>1.063929000072263</v>
      </c>
      <c r="U128" s="64">
        <f t="shared" si="27"/>
        <v>53.665187787109133</v>
      </c>
      <c r="V128" s="6"/>
      <c r="W128" s="6"/>
      <c r="X128" s="6"/>
      <c r="Y128" s="17"/>
      <c r="Z128" s="6"/>
      <c r="AA128" s="9">
        <v>1.6191000000000001E-2</v>
      </c>
      <c r="AB128" s="9">
        <v>348</v>
      </c>
      <c r="AC128" s="17"/>
      <c r="AD128" s="6"/>
      <c r="AE128" s="6"/>
      <c r="AF128" s="2">
        <v>123</v>
      </c>
      <c r="AG128" s="2">
        <f t="shared" si="28"/>
        <v>2.1467549799530254</v>
      </c>
      <c r="AH128" s="2">
        <f t="shared" si="20"/>
        <v>75.220211232622418</v>
      </c>
      <c r="AI128" s="3">
        <f t="shared" si="21"/>
        <v>75.220211232622404</v>
      </c>
      <c r="AJ128" s="16"/>
      <c r="AK128" s="16"/>
      <c r="AL128" s="16"/>
      <c r="AM128" s="16"/>
    </row>
    <row r="129" spans="1:39" ht="17.399999999999999" x14ac:dyDescent="0.3">
      <c r="A129" s="6"/>
      <c r="B129" s="6"/>
      <c r="C129" s="6"/>
      <c r="D129" s="6"/>
      <c r="E129" s="14">
        <v>3500</v>
      </c>
      <c r="F129" s="14">
        <v>186</v>
      </c>
      <c r="G129" s="14">
        <f t="shared" si="22"/>
        <v>11.68672467135403</v>
      </c>
      <c r="H129" s="14">
        <v>-60</v>
      </c>
      <c r="I129" s="6"/>
      <c r="J129" s="30">
        <f t="shared" si="29"/>
        <v>145.26377952755911</v>
      </c>
      <c r="K129" s="30">
        <f t="shared" si="30"/>
        <v>180</v>
      </c>
      <c r="L129" s="30">
        <f t="shared" si="18"/>
        <v>85.263339558644816</v>
      </c>
      <c r="M129" s="30">
        <v>101</v>
      </c>
      <c r="N129" s="30">
        <v>91.2</v>
      </c>
      <c r="O129" s="30">
        <f t="shared" si="31"/>
        <v>0.84419148077866157</v>
      </c>
      <c r="P129" s="30">
        <f t="shared" si="23"/>
        <v>0.93490503902022826</v>
      </c>
      <c r="Q129" s="49"/>
      <c r="R129" s="63">
        <f t="shared" si="24"/>
        <v>12.21886046824274</v>
      </c>
      <c r="S129" s="63">
        <f t="shared" si="25"/>
        <v>13.000000000000002</v>
      </c>
      <c r="T129" s="63">
        <f t="shared" si="26"/>
        <v>1.063929000072263</v>
      </c>
      <c r="U129" s="64">
        <f t="shared" si="27"/>
        <v>53.665187787109133</v>
      </c>
      <c r="V129" s="6"/>
      <c r="W129" s="6"/>
      <c r="X129" s="6"/>
      <c r="Y129" s="17"/>
      <c r="Z129" s="6"/>
      <c r="AA129" s="9">
        <v>1.2501999999999999E-2</v>
      </c>
      <c r="AB129" s="9">
        <v>350</v>
      </c>
      <c r="AC129" s="17"/>
      <c r="AD129" s="6"/>
      <c r="AE129" s="6"/>
      <c r="AF129" s="2">
        <v>124</v>
      </c>
      <c r="AG129" s="2">
        <f t="shared" si="28"/>
        <v>2.1642082724729685</v>
      </c>
      <c r="AH129" s="2">
        <f t="shared" si="20"/>
        <v>75.772888270850316</v>
      </c>
      <c r="AI129" s="3">
        <f t="shared" si="21"/>
        <v>75.772888270850316</v>
      </c>
      <c r="AJ129" s="16"/>
      <c r="AK129" s="16"/>
      <c r="AL129" s="16"/>
      <c r="AM129" s="16"/>
    </row>
    <row r="130" spans="1:39" ht="17.399999999999999" x14ac:dyDescent="0.3">
      <c r="A130" s="6"/>
      <c r="B130" s="6"/>
      <c r="C130" s="6"/>
      <c r="D130" s="6"/>
      <c r="E130" s="14">
        <v>3750</v>
      </c>
      <c r="F130" s="14">
        <v>188</v>
      </c>
      <c r="G130" s="14">
        <f t="shared" si="22"/>
        <v>11.812388377497623</v>
      </c>
      <c r="H130" s="14">
        <v>-60</v>
      </c>
      <c r="I130" s="6"/>
      <c r="J130" s="30">
        <f t="shared" si="29"/>
        <v>145.26377952755911</v>
      </c>
      <c r="K130" s="30">
        <f t="shared" si="30"/>
        <v>180</v>
      </c>
      <c r="L130" s="30">
        <f t="shared" si="18"/>
        <v>85.263339558644816</v>
      </c>
      <c r="M130" s="30">
        <v>101</v>
      </c>
      <c r="N130" s="30">
        <v>91.2</v>
      </c>
      <c r="O130" s="30">
        <f t="shared" si="31"/>
        <v>0.84419148077866157</v>
      </c>
      <c r="P130" s="30">
        <f t="shared" si="23"/>
        <v>0.93490503902022826</v>
      </c>
      <c r="Q130" s="49"/>
      <c r="R130" s="63">
        <f t="shared" si="24"/>
        <v>12.21886046824274</v>
      </c>
      <c r="S130" s="63">
        <f t="shared" si="25"/>
        <v>13.000000000000002</v>
      </c>
      <c r="T130" s="63">
        <f t="shared" si="26"/>
        <v>1.063929000072263</v>
      </c>
      <c r="U130" s="64">
        <f t="shared" si="27"/>
        <v>53.665187787109133</v>
      </c>
      <c r="V130" s="6"/>
      <c r="W130" s="6"/>
      <c r="X130" s="6"/>
      <c r="Y130" s="17"/>
      <c r="Z130" s="6"/>
      <c r="AA130" s="9">
        <v>9.3369999999999998E-3</v>
      </c>
      <c r="AB130" s="9">
        <v>352</v>
      </c>
      <c r="AC130" s="17"/>
      <c r="AD130" s="6"/>
      <c r="AE130" s="6"/>
      <c r="AF130" s="2">
        <v>125</v>
      </c>
      <c r="AG130" s="2">
        <f t="shared" si="28"/>
        <v>2.1816615649929116</v>
      </c>
      <c r="AH130" s="2">
        <f t="shared" si="20"/>
        <v>76.316305063878929</v>
      </c>
      <c r="AI130" s="3">
        <f t="shared" si="21"/>
        <v>76.316305063878914</v>
      </c>
      <c r="AJ130" s="16"/>
      <c r="AK130" s="16"/>
      <c r="AL130" s="16"/>
      <c r="AM130" s="16"/>
    </row>
    <row r="131" spans="1:39" ht="17.399999999999999" x14ac:dyDescent="0.3">
      <c r="A131" s="6"/>
      <c r="B131" s="6"/>
      <c r="C131" s="6"/>
      <c r="D131" s="6"/>
      <c r="E131" s="14">
        <v>4000</v>
      </c>
      <c r="F131" s="14">
        <v>188</v>
      </c>
      <c r="G131" s="14">
        <f t="shared" si="22"/>
        <v>11.812388377497623</v>
      </c>
      <c r="H131" s="14">
        <v>-60</v>
      </c>
      <c r="I131" s="6"/>
      <c r="J131" s="30">
        <f t="shared" si="29"/>
        <v>145.26377952755911</v>
      </c>
      <c r="K131" s="30">
        <f t="shared" si="30"/>
        <v>180</v>
      </c>
      <c r="L131" s="30">
        <f t="shared" si="18"/>
        <v>85.263339558644816</v>
      </c>
      <c r="M131" s="30">
        <v>101</v>
      </c>
      <c r="N131" s="30">
        <v>91.2</v>
      </c>
      <c r="O131" s="30">
        <f t="shared" si="31"/>
        <v>0.84419148077866157</v>
      </c>
      <c r="P131" s="30">
        <f t="shared" si="23"/>
        <v>0.93490503902022826</v>
      </c>
      <c r="Q131" s="49"/>
      <c r="R131" s="63">
        <f t="shared" si="24"/>
        <v>12.21886046824274</v>
      </c>
      <c r="S131" s="63">
        <f t="shared" si="25"/>
        <v>13.000000000000002</v>
      </c>
      <c r="T131" s="63">
        <f t="shared" si="26"/>
        <v>1.063929000072263</v>
      </c>
      <c r="U131" s="64">
        <f t="shared" si="27"/>
        <v>53.665187787109133</v>
      </c>
      <c r="V131" s="6"/>
      <c r="W131" s="6"/>
      <c r="X131" s="6"/>
      <c r="Y131" s="17"/>
      <c r="Z131" s="6"/>
      <c r="AA131" s="9">
        <v>6.6969999999999998E-3</v>
      </c>
      <c r="AB131" s="9">
        <v>354</v>
      </c>
      <c r="AC131" s="17"/>
      <c r="AD131" s="6"/>
      <c r="AE131" s="6"/>
      <c r="AF131" s="2">
        <v>126</v>
      </c>
      <c r="AG131" s="2">
        <f t="shared" si="28"/>
        <v>2.1991148575128552</v>
      </c>
      <c r="AH131" s="2">
        <f t="shared" si="20"/>
        <v>76.850402037963647</v>
      </c>
      <c r="AI131" s="3">
        <f t="shared" si="21"/>
        <v>76.850402037963633</v>
      </c>
      <c r="AJ131" s="16"/>
      <c r="AK131" s="16"/>
      <c r="AL131" s="16"/>
      <c r="AM131" s="16"/>
    </row>
    <row r="132" spans="1:39" ht="17.399999999999999" x14ac:dyDescent="0.3">
      <c r="A132" s="6"/>
      <c r="B132" s="6"/>
      <c r="C132" s="6"/>
      <c r="D132" s="6"/>
      <c r="E132" s="14">
        <v>4250</v>
      </c>
      <c r="F132" s="14">
        <v>188.5</v>
      </c>
      <c r="G132" s="14">
        <f t="shared" si="22"/>
        <v>11.843804304033521</v>
      </c>
      <c r="H132" s="14">
        <v>-60</v>
      </c>
      <c r="I132" s="6"/>
      <c r="J132" s="30">
        <f t="shared" si="29"/>
        <v>145.26377952755911</v>
      </c>
      <c r="K132" s="30">
        <f t="shared" si="30"/>
        <v>180</v>
      </c>
      <c r="L132" s="30">
        <f t="shared" si="18"/>
        <v>85.263339558644816</v>
      </c>
      <c r="M132" s="30">
        <v>101</v>
      </c>
      <c r="N132" s="30">
        <v>91.2</v>
      </c>
      <c r="O132" s="30">
        <f t="shared" si="31"/>
        <v>0.84419148077866157</v>
      </c>
      <c r="P132" s="30">
        <f t="shared" si="23"/>
        <v>0.93490503902022826</v>
      </c>
      <c r="Q132" s="49"/>
      <c r="R132" s="63">
        <f t="shared" si="24"/>
        <v>12.21886046824274</v>
      </c>
      <c r="S132" s="63">
        <f t="shared" si="25"/>
        <v>13.000000000000002</v>
      </c>
      <c r="T132" s="63">
        <f t="shared" si="26"/>
        <v>1.063929000072263</v>
      </c>
      <c r="U132" s="64">
        <f t="shared" si="27"/>
        <v>53.665187787109133</v>
      </c>
      <c r="V132" s="6"/>
      <c r="W132" s="6"/>
      <c r="X132" s="6"/>
      <c r="Y132" s="17"/>
      <c r="Z132" s="6"/>
      <c r="AA132" s="9">
        <v>4.7130000000000002E-3</v>
      </c>
      <c r="AB132" s="9">
        <v>356</v>
      </c>
      <c r="AC132" s="17"/>
      <c r="AD132" s="6"/>
      <c r="AE132" s="6"/>
      <c r="AF132" s="2">
        <v>127</v>
      </c>
      <c r="AG132" s="2">
        <f t="shared" si="28"/>
        <v>2.2165681500327987</v>
      </c>
      <c r="AH132" s="2">
        <f t="shared" si="20"/>
        <v>77.375123411126594</v>
      </c>
      <c r="AI132" s="3">
        <f t="shared" si="21"/>
        <v>77.37512341112658</v>
      </c>
      <c r="AJ132" s="16"/>
      <c r="AK132" s="16"/>
      <c r="AL132" s="16"/>
      <c r="AM132" s="16"/>
    </row>
    <row r="133" spans="1:39" ht="17.399999999999999" x14ac:dyDescent="0.3">
      <c r="A133" s="6"/>
      <c r="B133" s="6"/>
      <c r="C133" s="6"/>
      <c r="D133" s="6"/>
      <c r="E133" s="14">
        <v>4300</v>
      </c>
      <c r="F133" s="14">
        <v>188.5</v>
      </c>
      <c r="G133" s="14">
        <f t="shared" si="22"/>
        <v>11.843804304033521</v>
      </c>
      <c r="H133" s="14">
        <v>-60</v>
      </c>
      <c r="I133" s="6"/>
      <c r="J133" s="30">
        <f t="shared" ref="J133:J140" si="32">180-($Y$6+H133)</f>
        <v>145.26377952755911</v>
      </c>
      <c r="K133" s="30">
        <f t="shared" ref="K133:K140" si="33">IF(180+$AC$5+H133&gt;180,180,180+$AC$5+H133)</f>
        <v>180</v>
      </c>
      <c r="L133" s="30">
        <f t="shared" ref="L133:L136" si="34">$C$6*(SQRT((1+(1/$C$9))^2-($C$10/$C$9)^2)-COS(J133*PI()/180)-(1/$C$9)*SQRT(1-($C$9*SIN(J133*PI()/180)-$C$10)^2))</f>
        <v>85.263339558644816</v>
      </c>
      <c r="M133" s="30">
        <v>101</v>
      </c>
      <c r="N133" s="30">
        <v>91.2</v>
      </c>
      <c r="O133" s="30">
        <f t="shared" ref="O133:O140" si="35">L133/M133</f>
        <v>0.84419148077866157</v>
      </c>
      <c r="P133" s="30">
        <f t="shared" si="23"/>
        <v>0.93490503902022826</v>
      </c>
      <c r="Q133" s="49"/>
      <c r="R133" s="63">
        <f t="shared" si="24"/>
        <v>12.21886046824274</v>
      </c>
      <c r="S133" s="63">
        <f t="shared" si="25"/>
        <v>13.000000000000002</v>
      </c>
      <c r="T133" s="63">
        <f t="shared" si="26"/>
        <v>1.063929000072263</v>
      </c>
      <c r="U133" s="64">
        <f t="shared" si="27"/>
        <v>53.665187787109133</v>
      </c>
      <c r="V133" s="6"/>
      <c r="W133" s="6"/>
      <c r="X133" s="6"/>
      <c r="Y133" s="17"/>
      <c r="Z133" s="6"/>
      <c r="AA133" s="9">
        <v>3.823E-3</v>
      </c>
      <c r="AB133" s="9">
        <v>358</v>
      </c>
      <c r="AC133" s="17"/>
      <c r="AD133" s="6"/>
      <c r="AE133" s="6"/>
      <c r="AF133" s="2">
        <v>128</v>
      </c>
      <c r="AG133" s="2">
        <f t="shared" si="28"/>
        <v>2.2340214425527418</v>
      </c>
      <c r="AH133" s="2">
        <f t="shared" ref="AH133:AH196" si="36">$C$6*(SQRT((1+(1/$C$9))^2-($C$10/$C$9)^2)-COS(AG133)-(1/$C$9)*SQRT(1-($C$9*SIN(AG133)-$C$10)^2))</f>
        <v>77.890417067483398</v>
      </c>
      <c r="AI133" s="3">
        <f t="shared" ref="AI133:AI196" si="37">$C$6*((1-COS(AG133))+(1/$C$9)*(1-SQRT(1-$C$9^2*SIN(AG133)^2)))</f>
        <v>77.890417067483398</v>
      </c>
      <c r="AJ133" s="16"/>
      <c r="AK133" s="16"/>
      <c r="AL133" s="16"/>
      <c r="AM133" s="16"/>
    </row>
    <row r="134" spans="1:39" ht="17.399999999999999" x14ac:dyDescent="0.3">
      <c r="A134" s="6"/>
      <c r="B134" s="6"/>
      <c r="C134" s="6"/>
      <c r="D134" s="6"/>
      <c r="E134" s="14">
        <v>2750</v>
      </c>
      <c r="F134" s="14">
        <v>187.5</v>
      </c>
      <c r="G134" s="14">
        <f t="shared" ref="G134:G136" si="38">2*PI()*F134/(0.002*0.5)*10^-5</f>
        <v>11.780972450961725</v>
      </c>
      <c r="H134" s="14">
        <v>-70</v>
      </c>
      <c r="I134" s="6"/>
      <c r="J134" s="30">
        <f t="shared" si="32"/>
        <v>155.26377952755911</v>
      </c>
      <c r="K134" s="30">
        <f t="shared" si="33"/>
        <v>180</v>
      </c>
      <c r="L134" s="30">
        <f t="shared" si="34"/>
        <v>88.193099226160143</v>
      </c>
      <c r="M134" s="30">
        <v>101</v>
      </c>
      <c r="N134" s="30">
        <v>91.2</v>
      </c>
      <c r="O134" s="30">
        <f t="shared" si="35"/>
        <v>0.87319900223920932</v>
      </c>
      <c r="P134" s="30">
        <f t="shared" ref="P134:P140" si="39">L134/N134</f>
        <v>0.96702959677807176</v>
      </c>
      <c r="Q134" s="49"/>
      <c r="R134" s="63">
        <f t="shared" ref="R134:R140" si="40">(PI()/4*$C$12^2*L134+$C$15)/$C$15</f>
        <v>12.60435516133686</v>
      </c>
      <c r="S134" s="63">
        <f t="shared" ref="S134:S140" si="41">(PI()/4*$C$12^2*N134+$C$15)/$C$15</f>
        <v>13.000000000000002</v>
      </c>
      <c r="T134" s="63">
        <f t="shared" ref="T134:T140" si="42">S134/R134</f>
        <v>1.0313895342997601</v>
      </c>
      <c r="U134" s="64">
        <f t="shared" ref="U134:U140" si="43">(1-(1/S134^0.3)*(1+(S134^1.3)/(9.3*(R134-1))*(1-1.3*((S134/R134)^0.3)+0.3*((S134/R134)^1.3))))*100</f>
        <v>53.672551735909167</v>
      </c>
      <c r="V134" s="6"/>
      <c r="W134" s="6"/>
      <c r="X134" s="6"/>
      <c r="Y134" s="17"/>
      <c r="Z134" s="6"/>
      <c r="AA134" s="9">
        <v>2.9329999999999998E-3</v>
      </c>
      <c r="AB134" s="9">
        <v>360</v>
      </c>
      <c r="AC134" s="17"/>
      <c r="AD134" s="6"/>
      <c r="AE134" s="6"/>
      <c r="AF134" s="2">
        <v>129</v>
      </c>
      <c r="AG134" s="2">
        <f t="shared" ref="AG134:AG197" si="44">AF134*PI()/180</f>
        <v>2.2514747350726849</v>
      </c>
      <c r="AH134" s="2">
        <f t="shared" si="36"/>
        <v>78.396234430928573</v>
      </c>
      <c r="AI134" s="3">
        <f t="shared" si="37"/>
        <v>78.396234430928544</v>
      </c>
      <c r="AJ134" s="16"/>
      <c r="AK134" s="16"/>
      <c r="AL134" s="16"/>
      <c r="AM134" s="16"/>
    </row>
    <row r="135" spans="1:39" ht="17.399999999999999" x14ac:dyDescent="0.3">
      <c r="A135" s="6"/>
      <c r="B135" s="6"/>
      <c r="C135" s="6"/>
      <c r="D135" s="6"/>
      <c r="E135" s="14">
        <v>3000</v>
      </c>
      <c r="F135" s="14">
        <v>186.5</v>
      </c>
      <c r="G135" s="14">
        <f t="shared" si="38"/>
        <v>11.71814059788993</v>
      </c>
      <c r="H135" s="14">
        <v>-70</v>
      </c>
      <c r="I135" s="6"/>
      <c r="J135" s="30">
        <f t="shared" si="32"/>
        <v>155.26377952755911</v>
      </c>
      <c r="K135" s="30">
        <f t="shared" si="33"/>
        <v>180</v>
      </c>
      <c r="L135" s="30">
        <f t="shared" si="34"/>
        <v>88.193099226160143</v>
      </c>
      <c r="M135" s="30">
        <v>101</v>
      </c>
      <c r="N135" s="30">
        <v>91.2</v>
      </c>
      <c r="O135" s="30">
        <f t="shared" si="35"/>
        <v>0.87319900223920932</v>
      </c>
      <c r="P135" s="30">
        <f t="shared" si="39"/>
        <v>0.96702959677807176</v>
      </c>
      <c r="Q135" s="49"/>
      <c r="R135" s="63">
        <f t="shared" si="40"/>
        <v>12.60435516133686</v>
      </c>
      <c r="S135" s="63">
        <f t="shared" si="41"/>
        <v>13.000000000000002</v>
      </c>
      <c r="T135" s="63">
        <f t="shared" si="42"/>
        <v>1.0313895342997601</v>
      </c>
      <c r="U135" s="64">
        <f t="shared" si="43"/>
        <v>53.672551735909167</v>
      </c>
      <c r="V135" s="6"/>
      <c r="W135" s="6"/>
      <c r="X135" s="6"/>
      <c r="Y135" s="17"/>
      <c r="Z135" s="6"/>
      <c r="AA135" s="9">
        <v>2.0430000000000001E-3</v>
      </c>
      <c r="AB135" s="9">
        <v>362</v>
      </c>
      <c r="AC135" s="17"/>
      <c r="AD135" s="6"/>
      <c r="AE135" s="6"/>
      <c r="AF135" s="2">
        <v>130</v>
      </c>
      <c r="AG135" s="2">
        <f t="shared" si="44"/>
        <v>2.2689280275926285</v>
      </c>
      <c r="AH135" s="2">
        <f t="shared" si="36"/>
        <v>78.892530338433261</v>
      </c>
      <c r="AI135" s="3">
        <f t="shared" si="37"/>
        <v>78.892530338433247</v>
      </c>
      <c r="AJ135" s="16"/>
      <c r="AK135" s="16"/>
      <c r="AL135" s="16"/>
      <c r="AM135" s="16"/>
    </row>
    <row r="136" spans="1:39" ht="17.399999999999999" x14ac:dyDescent="0.3">
      <c r="A136" s="6"/>
      <c r="B136" s="6"/>
      <c r="C136" s="6"/>
      <c r="D136" s="6"/>
      <c r="E136" s="14">
        <v>3125</v>
      </c>
      <c r="F136" s="14">
        <v>190</v>
      </c>
      <c r="G136" s="14">
        <f t="shared" si="38"/>
        <v>11.938052083641216</v>
      </c>
      <c r="H136" s="14">
        <v>-70</v>
      </c>
      <c r="I136" s="6"/>
      <c r="J136" s="30">
        <f t="shared" si="32"/>
        <v>155.26377952755911</v>
      </c>
      <c r="K136" s="30">
        <f t="shared" si="33"/>
        <v>180</v>
      </c>
      <c r="L136" s="30">
        <f t="shared" si="34"/>
        <v>88.193099226160143</v>
      </c>
      <c r="M136" s="30">
        <v>101</v>
      </c>
      <c r="N136" s="30">
        <v>91.2</v>
      </c>
      <c r="O136" s="30">
        <f t="shared" si="35"/>
        <v>0.87319900223920932</v>
      </c>
      <c r="P136" s="30">
        <f t="shared" si="39"/>
        <v>0.96702959677807176</v>
      </c>
      <c r="Q136" s="49"/>
      <c r="R136" s="63">
        <f t="shared" si="40"/>
        <v>12.60435516133686</v>
      </c>
      <c r="S136" s="63">
        <f t="shared" si="41"/>
        <v>13.000000000000002</v>
      </c>
      <c r="T136" s="63">
        <f t="shared" si="42"/>
        <v>1.0313895342997601</v>
      </c>
      <c r="U136" s="64">
        <f t="shared" si="43"/>
        <v>53.672551735909167</v>
      </c>
      <c r="V136" s="6"/>
      <c r="W136" s="6"/>
      <c r="X136" s="6"/>
      <c r="Y136" s="17"/>
      <c r="Z136" s="6"/>
      <c r="AA136" s="9">
        <v>1.243E-3</v>
      </c>
      <c r="AB136" s="9">
        <v>364</v>
      </c>
      <c r="AC136" s="17"/>
      <c r="AD136" s="6"/>
      <c r="AE136" s="6"/>
      <c r="AF136" s="2">
        <v>131</v>
      </c>
      <c r="AG136" s="2">
        <f t="shared" si="44"/>
        <v>2.286381320112572</v>
      </c>
      <c r="AH136" s="2">
        <f t="shared" si="36"/>
        <v>79.379262913201003</v>
      </c>
      <c r="AI136" s="3">
        <f t="shared" si="37"/>
        <v>79.379262913200989</v>
      </c>
      <c r="AJ136" s="16"/>
      <c r="AK136" s="16"/>
      <c r="AL136" s="16"/>
      <c r="AM136" s="16"/>
    </row>
    <row r="137" spans="1:39" ht="17.399999999999999" x14ac:dyDescent="0.3">
      <c r="A137" s="6"/>
      <c r="B137" s="6"/>
      <c r="C137" s="6"/>
      <c r="D137" s="6"/>
      <c r="E137" s="14">
        <v>1000</v>
      </c>
      <c r="F137" s="14">
        <v>127</v>
      </c>
      <c r="G137" s="14">
        <f>2*PI()*F137/(0.002*0.5)*10^-5</f>
        <v>7.9796453401180747</v>
      </c>
      <c r="H137" s="14">
        <v>-60</v>
      </c>
      <c r="I137" s="6"/>
      <c r="J137" s="30">
        <f t="shared" si="32"/>
        <v>145.26377952755911</v>
      </c>
      <c r="K137" s="30">
        <f t="shared" si="33"/>
        <v>180</v>
      </c>
      <c r="L137" s="30">
        <f>$C$6*(SQRT((1+(1/$C$9))^2-($C$10/$C$9)^2)-COS(J137*PI()/180)-(1/$C$9)*SQRT(1-($C$9*SIN(J137*PI()/180)-$C$10)^2))</f>
        <v>85.263339558644816</v>
      </c>
      <c r="M137" s="30">
        <v>101</v>
      </c>
      <c r="N137" s="30">
        <v>91.2</v>
      </c>
      <c r="O137" s="30">
        <f t="shared" si="35"/>
        <v>0.84419148077866157</v>
      </c>
      <c r="P137" s="30">
        <f t="shared" si="39"/>
        <v>0.93490503902022826</v>
      </c>
      <c r="Q137" s="49"/>
      <c r="R137" s="63">
        <f t="shared" si="40"/>
        <v>12.21886046824274</v>
      </c>
      <c r="S137" s="63">
        <f t="shared" si="41"/>
        <v>13.000000000000002</v>
      </c>
      <c r="T137" s="63">
        <f t="shared" si="42"/>
        <v>1.063929000072263</v>
      </c>
      <c r="U137" s="64">
        <f t="shared" si="43"/>
        <v>53.665187787109133</v>
      </c>
      <c r="V137" s="6"/>
      <c r="W137" s="6"/>
      <c r="X137" s="6"/>
      <c r="Y137" s="17"/>
      <c r="Z137" s="6"/>
      <c r="AA137" s="9">
        <v>8.1599999999999999E-4</v>
      </c>
      <c r="AB137" s="9">
        <v>366</v>
      </c>
      <c r="AC137" s="17"/>
      <c r="AD137" s="6"/>
      <c r="AE137" s="6"/>
      <c r="AF137" s="2">
        <v>132</v>
      </c>
      <c r="AG137" s="2">
        <f t="shared" si="44"/>
        <v>2.3038346126325151</v>
      </c>
      <c r="AH137" s="2">
        <f t="shared" si="36"/>
        <v>79.856393437916424</v>
      </c>
      <c r="AI137" s="3">
        <f t="shared" si="37"/>
        <v>79.856393437916424</v>
      </c>
      <c r="AJ137" s="16"/>
      <c r="AK137" s="16"/>
      <c r="AL137" s="16"/>
      <c r="AM137" s="16"/>
    </row>
    <row r="138" spans="1:39" ht="17.399999999999999" x14ac:dyDescent="0.3">
      <c r="A138" s="6"/>
      <c r="B138" s="6"/>
      <c r="C138" s="6"/>
      <c r="D138" s="6"/>
      <c r="E138" s="14">
        <v>2000</v>
      </c>
      <c r="F138" s="14">
        <v>181</v>
      </c>
      <c r="G138" s="14">
        <f>2*PI()*F138/(0.002*0.5)*10^-5</f>
        <v>11.372565405995053</v>
      </c>
      <c r="H138" s="14">
        <v>-60</v>
      </c>
      <c r="I138" s="6"/>
      <c r="J138" s="30">
        <f t="shared" si="32"/>
        <v>145.26377952755911</v>
      </c>
      <c r="K138" s="30">
        <f t="shared" si="33"/>
        <v>180</v>
      </c>
      <c r="L138" s="30">
        <f>$C$6*(SQRT((1+(1/$C$9))^2-($C$10/$C$9)^2)-COS(J138*PI()/180)-(1/$C$9)*SQRT(1-($C$9*SIN(J138*PI()/180)-$C$10)^2))</f>
        <v>85.263339558644816</v>
      </c>
      <c r="M138" s="30">
        <v>101</v>
      </c>
      <c r="N138" s="30">
        <v>91.2</v>
      </c>
      <c r="O138" s="30">
        <f t="shared" si="35"/>
        <v>0.84419148077866157</v>
      </c>
      <c r="P138" s="30">
        <f t="shared" si="39"/>
        <v>0.93490503902022826</v>
      </c>
      <c r="Q138" s="49"/>
      <c r="R138" s="63">
        <f t="shared" si="40"/>
        <v>12.21886046824274</v>
      </c>
      <c r="S138" s="63">
        <f t="shared" si="41"/>
        <v>13.000000000000002</v>
      </c>
      <c r="T138" s="63">
        <f t="shared" si="42"/>
        <v>1.063929000072263</v>
      </c>
      <c r="U138" s="64">
        <f t="shared" si="43"/>
        <v>53.665187787109133</v>
      </c>
      <c r="V138" s="6"/>
      <c r="W138" s="6"/>
      <c r="X138" s="6"/>
      <c r="Y138" s="17"/>
      <c r="Z138" s="6"/>
      <c r="AA138" s="9">
        <v>3.8999999999999999E-4</v>
      </c>
      <c r="AB138" s="9">
        <v>368</v>
      </c>
      <c r="AC138" s="17"/>
      <c r="AD138" s="6"/>
      <c r="AE138" s="6"/>
      <c r="AF138" s="2">
        <v>133</v>
      </c>
      <c r="AG138" s="2">
        <f t="shared" si="44"/>
        <v>2.3212879051524582</v>
      </c>
      <c r="AH138" s="2">
        <f t="shared" si="36"/>
        <v>80.323886228313341</v>
      </c>
      <c r="AI138" s="3">
        <f t="shared" si="37"/>
        <v>80.323886228313356</v>
      </c>
      <c r="AJ138" s="16"/>
      <c r="AK138" s="16"/>
      <c r="AL138" s="16"/>
      <c r="AM138" s="16"/>
    </row>
    <row r="139" spans="1:39" ht="17.399999999999999" x14ac:dyDescent="0.3">
      <c r="A139" s="6"/>
      <c r="B139" s="6"/>
      <c r="C139" s="6"/>
      <c r="D139" s="6"/>
      <c r="E139" s="14">
        <v>4000</v>
      </c>
      <c r="F139" s="14">
        <v>197</v>
      </c>
      <c r="G139" s="14">
        <f>2*PI()*F139/(0.002*0.5)*10^-5</f>
        <v>12.377875055143786</v>
      </c>
      <c r="H139" s="14">
        <v>-60</v>
      </c>
      <c r="I139" s="6"/>
      <c r="J139" s="30">
        <f t="shared" si="32"/>
        <v>145.26377952755911</v>
      </c>
      <c r="K139" s="30">
        <f t="shared" si="33"/>
        <v>180</v>
      </c>
      <c r="L139" s="30">
        <f>$C$6*(SQRT((1+(1/$C$9))^2-($C$10/$C$9)^2)-COS(J139*PI()/180)-(1/$C$9)*SQRT(1-($C$9*SIN(J139*PI()/180)-$C$10)^2))</f>
        <v>85.263339558644816</v>
      </c>
      <c r="M139" s="30">
        <v>101</v>
      </c>
      <c r="N139" s="30">
        <v>91.2</v>
      </c>
      <c r="O139" s="30">
        <f t="shared" si="35"/>
        <v>0.84419148077866157</v>
      </c>
      <c r="P139" s="30">
        <f t="shared" si="39"/>
        <v>0.93490503902022826</v>
      </c>
      <c r="Q139" s="49"/>
      <c r="R139" s="63">
        <f t="shared" si="40"/>
        <v>12.21886046824274</v>
      </c>
      <c r="S139" s="63">
        <f t="shared" si="41"/>
        <v>13.000000000000002</v>
      </c>
      <c r="T139" s="63">
        <f t="shared" si="42"/>
        <v>1.063929000072263</v>
      </c>
      <c r="U139" s="64">
        <f t="shared" si="43"/>
        <v>53.665187787109133</v>
      </c>
      <c r="V139" s="6"/>
      <c r="W139" s="6"/>
      <c r="X139" s="6"/>
      <c r="Y139" s="17"/>
      <c r="Z139" s="6"/>
      <c r="AA139" s="9">
        <v>0</v>
      </c>
      <c r="AB139" s="9">
        <v>370</v>
      </c>
      <c r="AC139" s="17"/>
      <c r="AD139" s="6"/>
      <c r="AE139" s="6"/>
      <c r="AF139" s="2">
        <v>134</v>
      </c>
      <c r="AG139" s="2">
        <f t="shared" si="44"/>
        <v>2.3387411976724013</v>
      </c>
      <c r="AH139" s="2">
        <f t="shared" si="36"/>
        <v>80.781708507278339</v>
      </c>
      <c r="AI139" s="3">
        <f t="shared" si="37"/>
        <v>80.781708507278339</v>
      </c>
      <c r="AJ139" s="16"/>
      <c r="AK139" s="16"/>
      <c r="AL139" s="16"/>
      <c r="AM139" s="16"/>
    </row>
    <row r="140" spans="1:39" ht="17.399999999999999" x14ac:dyDescent="0.3">
      <c r="A140" s="6"/>
      <c r="B140" s="6"/>
      <c r="C140" s="6"/>
      <c r="D140" s="6"/>
      <c r="E140" s="51">
        <v>4500</v>
      </c>
      <c r="F140" s="51">
        <v>187.5</v>
      </c>
      <c r="G140" s="51">
        <f>2*PI()*F140/(0.002*0.5)*10^-5</f>
        <v>11.780972450961725</v>
      </c>
      <c r="H140" s="51">
        <v>-60</v>
      </c>
      <c r="I140" s="6"/>
      <c r="J140" s="52">
        <f t="shared" si="32"/>
        <v>145.26377952755911</v>
      </c>
      <c r="K140" s="52">
        <f t="shared" si="33"/>
        <v>180</v>
      </c>
      <c r="L140" s="52">
        <f>$C$6*(SQRT((1+(1/$C$9))^2-($C$10/$C$9)^2)-COS(J140*PI()/180)-(1/$C$9)*SQRT(1-($C$9*SIN(J140*PI()/180)-$C$10)^2))</f>
        <v>85.263339558644816</v>
      </c>
      <c r="M140" s="52">
        <v>101</v>
      </c>
      <c r="N140" s="30">
        <v>91.2</v>
      </c>
      <c r="O140" s="30">
        <f t="shared" si="35"/>
        <v>0.84419148077866157</v>
      </c>
      <c r="P140" s="30">
        <f t="shared" si="39"/>
        <v>0.93490503902022826</v>
      </c>
      <c r="Q140" s="49"/>
      <c r="R140" s="63">
        <f t="shared" si="40"/>
        <v>12.21886046824274</v>
      </c>
      <c r="S140" s="63">
        <f t="shared" si="41"/>
        <v>13.000000000000002</v>
      </c>
      <c r="T140" s="63">
        <f t="shared" si="42"/>
        <v>1.063929000072263</v>
      </c>
      <c r="U140" s="64">
        <f t="shared" si="43"/>
        <v>53.665187787109133</v>
      </c>
      <c r="V140" s="6"/>
      <c r="W140" s="6"/>
      <c r="X140" s="6"/>
      <c r="Y140" s="17"/>
      <c r="Z140" s="6"/>
      <c r="AA140" s="6"/>
      <c r="AB140" s="6"/>
      <c r="AC140" s="17"/>
      <c r="AD140" s="6"/>
      <c r="AE140" s="6"/>
      <c r="AF140" s="2">
        <v>135</v>
      </c>
      <c r="AG140" s="2">
        <f t="shared" si="44"/>
        <v>2.3561944901923448</v>
      </c>
      <c r="AH140" s="2">
        <f t="shared" si="36"/>
        <v>81.229830279695591</v>
      </c>
      <c r="AI140" s="3">
        <f t="shared" si="37"/>
        <v>81.229830279695591</v>
      </c>
      <c r="AJ140" s="16"/>
      <c r="AK140" s="16"/>
      <c r="AL140" s="16"/>
      <c r="AM140" s="16"/>
    </row>
    <row r="141" spans="1:39" ht="17.399999999999999" x14ac:dyDescent="0.3">
      <c r="A141" s="6"/>
      <c r="B141" s="6"/>
      <c r="C141" s="6"/>
      <c r="D141" s="6"/>
      <c r="E141" s="16"/>
      <c r="F141" s="16"/>
      <c r="G141" s="16"/>
      <c r="H141" s="16"/>
      <c r="I141" s="1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16"/>
      <c r="W141" s="6"/>
      <c r="X141" s="6"/>
      <c r="Y141" s="17"/>
      <c r="Z141" s="6"/>
      <c r="AA141" s="6"/>
      <c r="AB141" s="6"/>
      <c r="AC141" s="17"/>
      <c r="AD141" s="6"/>
      <c r="AE141" s="6"/>
      <c r="AF141" s="2">
        <v>136</v>
      </c>
      <c r="AG141" s="2">
        <f t="shared" si="44"/>
        <v>2.3736477827122884</v>
      </c>
      <c r="AH141" s="2">
        <f t="shared" si="36"/>
        <v>81.668224208229702</v>
      </c>
      <c r="AI141" s="3">
        <f t="shared" si="37"/>
        <v>81.668224208229702</v>
      </c>
      <c r="AJ141" s="16"/>
      <c r="AK141" s="16"/>
      <c r="AL141" s="16"/>
      <c r="AM141" s="16"/>
    </row>
    <row r="142" spans="1:39" ht="17.399999999999999" x14ac:dyDescent="0.3">
      <c r="A142" s="6"/>
      <c r="B142" s="6"/>
      <c r="C142" s="6"/>
      <c r="D142" s="6"/>
      <c r="E142" s="16"/>
      <c r="F142" s="16"/>
      <c r="G142" s="16"/>
      <c r="H142" s="16"/>
      <c r="I142" s="16"/>
      <c r="J142" s="49"/>
      <c r="K142" s="49"/>
      <c r="L142" s="49"/>
      <c r="M142" s="49"/>
      <c r="N142" s="49"/>
      <c r="O142" s="49">
        <f>MIN(O5:O140)</f>
        <v>0.56013061384310425</v>
      </c>
      <c r="P142" s="49">
        <f>MIN(P5:P140)</f>
        <v>0.62032008769905178</v>
      </c>
      <c r="Q142" s="49"/>
      <c r="R142" s="49"/>
      <c r="S142" s="49"/>
      <c r="T142" s="49">
        <f>MIN(T5:T140)</f>
        <v>1.0313895342997601</v>
      </c>
      <c r="U142" s="49">
        <f>MIN(U5:U140)</f>
        <v>52.810248037463836</v>
      </c>
      <c r="V142" s="16"/>
      <c r="W142" s="6"/>
      <c r="X142" s="6"/>
      <c r="Y142" s="17"/>
      <c r="Z142" s="6"/>
      <c r="AA142" s="6"/>
      <c r="AB142" s="6"/>
      <c r="AC142" s="17"/>
      <c r="AD142" s="6"/>
      <c r="AE142" s="6"/>
      <c r="AF142" s="2">
        <v>137</v>
      </c>
      <c r="AG142" s="2">
        <f t="shared" si="44"/>
        <v>2.3911010752322315</v>
      </c>
      <c r="AH142" s="2">
        <f t="shared" si="36"/>
        <v>82.096865490231508</v>
      </c>
      <c r="AI142" s="3">
        <f t="shared" si="37"/>
        <v>82.096865490231522</v>
      </c>
      <c r="AJ142" s="16"/>
      <c r="AK142" s="16"/>
      <c r="AL142" s="16"/>
      <c r="AM142" s="16"/>
    </row>
    <row r="143" spans="1:39" ht="17.399999999999999" x14ac:dyDescent="0.3">
      <c r="A143" s="6"/>
      <c r="B143" s="6"/>
      <c r="C143" s="6"/>
      <c r="D143" s="6"/>
      <c r="E143" s="16"/>
      <c r="F143" s="16"/>
      <c r="G143" s="16"/>
      <c r="H143" s="16"/>
      <c r="I143" s="16"/>
      <c r="J143" s="49"/>
      <c r="K143" s="49"/>
      <c r="L143" s="49"/>
      <c r="M143" s="49"/>
      <c r="N143" s="49"/>
      <c r="O143" s="49">
        <f>MAX(O5:O140)</f>
        <v>0.87319900223920932</v>
      </c>
      <c r="P143" s="49">
        <f>MAX(P5:P140)</f>
        <v>0.96702959677807176</v>
      </c>
      <c r="Q143" s="49"/>
      <c r="R143" s="49"/>
      <c r="S143" s="49"/>
      <c r="T143" s="49">
        <f>MAX(T5:T140)</f>
        <v>1.5395836941201679</v>
      </c>
      <c r="U143" s="49">
        <f>MAX(U5:U140)</f>
        <v>53.672551735909167</v>
      </c>
      <c r="V143" s="16"/>
      <c r="W143" s="6"/>
      <c r="X143" s="6"/>
      <c r="Y143" s="17"/>
      <c r="Z143" s="6"/>
      <c r="AA143" s="6"/>
      <c r="AB143" s="6"/>
      <c r="AC143" s="17"/>
      <c r="AD143" s="6"/>
      <c r="AE143" s="6"/>
      <c r="AF143" s="2">
        <v>138</v>
      </c>
      <c r="AG143" s="2">
        <f t="shared" si="44"/>
        <v>2.4085543677521746</v>
      </c>
      <c r="AH143" s="2">
        <f t="shared" si="36"/>
        <v>82.515731735942921</v>
      </c>
      <c r="AI143" s="3">
        <f t="shared" si="37"/>
        <v>82.515731735942936</v>
      </c>
      <c r="AJ143" s="16"/>
      <c r="AK143" s="16"/>
      <c r="AL143" s="16"/>
      <c r="AM143" s="16"/>
    </row>
    <row r="144" spans="1:39" ht="17.399999999999999" x14ac:dyDescent="0.3">
      <c r="A144" s="6"/>
      <c r="B144" s="6"/>
      <c r="C144" s="6"/>
      <c r="D144" s="6"/>
      <c r="E144" s="16"/>
      <c r="F144" s="16"/>
      <c r="G144" s="16"/>
      <c r="H144" s="16"/>
      <c r="I144" s="1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16"/>
      <c r="W144" s="6"/>
      <c r="X144" s="6"/>
      <c r="Y144" s="17"/>
      <c r="Z144" s="6"/>
      <c r="AA144" s="6"/>
      <c r="AB144" s="6"/>
      <c r="AC144" s="17"/>
      <c r="AD144" s="6"/>
      <c r="AE144" s="6"/>
      <c r="AF144" s="2">
        <v>139</v>
      </c>
      <c r="AG144" s="2">
        <f t="shared" si="44"/>
        <v>2.4260076602721181</v>
      </c>
      <c r="AH144" s="2">
        <f t="shared" si="36"/>
        <v>82.924802848166152</v>
      </c>
      <c r="AI144" s="3">
        <f t="shared" si="37"/>
        <v>82.924802848166138</v>
      </c>
      <c r="AJ144" s="16"/>
      <c r="AK144" s="16"/>
      <c r="AL144" s="16"/>
      <c r="AM144" s="16"/>
    </row>
    <row r="145" spans="1:39" ht="17.399999999999999" x14ac:dyDescent="0.3">
      <c r="A145" s="6"/>
      <c r="B145" s="6"/>
      <c r="C145" s="6"/>
      <c r="D145" s="6"/>
      <c r="E145" s="16"/>
      <c r="F145" s="16"/>
      <c r="G145" s="16"/>
      <c r="H145" s="16"/>
      <c r="I145" s="16"/>
      <c r="J145" s="49"/>
      <c r="K145" s="49"/>
      <c r="L145" s="49"/>
      <c r="M145" s="49"/>
      <c r="N145" s="49"/>
      <c r="O145" s="49"/>
      <c r="P145" s="49">
        <f>1/P142</f>
        <v>1.6120709611537678</v>
      </c>
      <c r="Q145" s="49"/>
      <c r="R145" s="49"/>
      <c r="S145" s="49"/>
      <c r="T145" s="49"/>
      <c r="U145" s="49"/>
      <c r="V145" s="16"/>
      <c r="W145" s="6"/>
      <c r="X145" s="6"/>
      <c r="Y145" s="17"/>
      <c r="Z145" s="6"/>
      <c r="AA145" s="6"/>
      <c r="AB145" s="6"/>
      <c r="AC145" s="17"/>
      <c r="AD145" s="6"/>
      <c r="AE145" s="6"/>
      <c r="AF145" s="2">
        <v>140</v>
      </c>
      <c r="AG145" s="2">
        <f t="shared" si="44"/>
        <v>2.4434609527920612</v>
      </c>
      <c r="AH145" s="2">
        <f t="shared" si="36"/>
        <v>83.324060903552393</v>
      </c>
      <c r="AI145" s="3">
        <f t="shared" si="37"/>
        <v>83.324060903552379</v>
      </c>
      <c r="AJ145" s="16"/>
      <c r="AK145" s="16"/>
      <c r="AL145" s="16"/>
      <c r="AM145" s="16"/>
    </row>
    <row r="146" spans="1:39" ht="17.399999999999999" x14ac:dyDescent="0.3">
      <c r="A146" s="6"/>
      <c r="B146" s="6"/>
      <c r="C146" s="6"/>
      <c r="D146" s="6"/>
      <c r="E146" s="16"/>
      <c r="F146" s="16"/>
      <c r="G146" s="16"/>
      <c r="H146" s="16"/>
      <c r="I146" s="16"/>
      <c r="J146" s="49"/>
      <c r="K146" s="49"/>
      <c r="L146" s="49"/>
      <c r="M146" s="49"/>
      <c r="N146" s="49"/>
      <c r="O146" s="49"/>
      <c r="P146" s="49">
        <f>1/P143</f>
        <v>1.0340945130653481</v>
      </c>
      <c r="Q146" s="49"/>
      <c r="R146" s="49"/>
      <c r="S146" s="49"/>
      <c r="T146" s="49"/>
      <c r="U146" s="49"/>
      <c r="V146" s="16"/>
      <c r="W146" s="6"/>
      <c r="X146" s="6"/>
      <c r="Y146" s="17"/>
      <c r="Z146" s="6"/>
      <c r="AA146" s="6"/>
      <c r="AB146" s="6"/>
      <c r="AC146" s="17"/>
      <c r="AD146" s="6"/>
      <c r="AE146" s="6"/>
      <c r="AF146" s="2">
        <v>141</v>
      </c>
      <c r="AG146" s="2">
        <f t="shared" si="44"/>
        <v>2.4609142453120043</v>
      </c>
      <c r="AH146" s="2">
        <f t="shared" si="36"/>
        <v>83.713490035656051</v>
      </c>
      <c r="AI146" s="3">
        <f t="shared" si="37"/>
        <v>83.713490035656022</v>
      </c>
      <c r="AJ146" s="16"/>
      <c r="AK146" s="16"/>
      <c r="AL146" s="16"/>
      <c r="AM146" s="16"/>
    </row>
    <row r="147" spans="1:39" ht="17.399999999999999" x14ac:dyDescent="0.3">
      <c r="A147" s="6"/>
      <c r="B147" s="6"/>
      <c r="C147" s="6"/>
      <c r="D147" s="6"/>
      <c r="E147" s="16"/>
      <c r="F147" s="16"/>
      <c r="G147" s="16"/>
      <c r="H147" s="16"/>
      <c r="I147" s="1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16"/>
      <c r="W147" s="6"/>
      <c r="X147" s="6"/>
      <c r="Y147" s="17"/>
      <c r="Z147" s="6"/>
      <c r="AA147" s="6"/>
      <c r="AB147" s="6"/>
      <c r="AC147" s="17"/>
      <c r="AD147" s="6"/>
      <c r="AE147" s="6"/>
      <c r="AF147" s="2">
        <v>142</v>
      </c>
      <c r="AG147" s="2">
        <f t="shared" si="44"/>
        <v>2.4783675378319479</v>
      </c>
      <c r="AH147" s="2">
        <f t="shared" si="36"/>
        <v>84.093076319889178</v>
      </c>
      <c r="AI147" s="3">
        <f t="shared" si="37"/>
        <v>84.093076319889178</v>
      </c>
      <c r="AJ147" s="16"/>
      <c r="AK147" s="16"/>
      <c r="AL147" s="16"/>
      <c r="AM147" s="16"/>
    </row>
    <row r="148" spans="1:39" ht="17.399999999999999" x14ac:dyDescent="0.3">
      <c r="A148" s="6"/>
      <c r="B148" s="6"/>
      <c r="C148" s="6"/>
      <c r="D148" s="6"/>
      <c r="E148" s="16"/>
      <c r="F148" s="16"/>
      <c r="G148" s="16"/>
      <c r="H148" s="16"/>
      <c r="I148" s="1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16"/>
      <c r="W148" s="6"/>
      <c r="X148" s="6"/>
      <c r="Y148" s="17"/>
      <c r="Z148" s="6"/>
      <c r="AA148" s="6"/>
      <c r="AB148" s="6"/>
      <c r="AC148" s="17"/>
      <c r="AD148" s="6"/>
      <c r="AE148" s="6"/>
      <c r="AF148" s="2">
        <v>143</v>
      </c>
      <c r="AG148" s="2">
        <f t="shared" si="44"/>
        <v>2.4958208303518914</v>
      </c>
      <c r="AH148" s="2">
        <f t="shared" si="36"/>
        <v>84.462807660502975</v>
      </c>
      <c r="AI148" s="3">
        <f t="shared" si="37"/>
        <v>84.462807660502961</v>
      </c>
      <c r="AJ148" s="16"/>
      <c r="AK148" s="16"/>
      <c r="AL148" s="16"/>
      <c r="AM148" s="16"/>
    </row>
    <row r="149" spans="1:39" ht="17.399999999999999" x14ac:dyDescent="0.3">
      <c r="A149" s="6"/>
      <c r="B149" s="6"/>
      <c r="C149" s="6"/>
      <c r="D149" s="6"/>
      <c r="V149" s="6"/>
      <c r="W149" s="6"/>
      <c r="X149" s="6"/>
      <c r="Y149" s="17"/>
      <c r="Z149" s="6"/>
      <c r="AA149" s="6"/>
      <c r="AB149" s="6"/>
      <c r="AC149" s="17"/>
      <c r="AD149" s="6"/>
      <c r="AE149" s="6"/>
      <c r="AF149" s="2">
        <v>144</v>
      </c>
      <c r="AG149" s="2">
        <f t="shared" si="44"/>
        <v>2.5132741228718345</v>
      </c>
      <c r="AH149" s="2">
        <f t="shared" si="36"/>
        <v>84.822673679712338</v>
      </c>
      <c r="AI149" s="3">
        <f t="shared" si="37"/>
        <v>84.822673679712338</v>
      </c>
      <c r="AJ149" s="16"/>
      <c r="AK149" s="16"/>
      <c r="AL149" s="16"/>
      <c r="AM149" s="16"/>
    </row>
    <row r="150" spans="1:39" ht="17.399999999999999" x14ac:dyDescent="0.3">
      <c r="A150" s="6"/>
      <c r="B150" s="6"/>
      <c r="C150" s="6"/>
      <c r="D150" s="6"/>
      <c r="V150" s="6"/>
      <c r="W150" s="6"/>
      <c r="X150" s="6"/>
      <c r="Y150" s="17"/>
      <c r="Z150" s="6"/>
      <c r="AA150" s="6"/>
      <c r="AB150" s="6"/>
      <c r="AC150" s="17"/>
      <c r="AD150" s="6"/>
      <c r="AE150" s="6"/>
      <c r="AF150" s="2">
        <v>145</v>
      </c>
      <c r="AG150" s="2">
        <f t="shared" si="44"/>
        <v>2.5307274153917776</v>
      </c>
      <c r="AH150" s="2">
        <f t="shared" si="36"/>
        <v>85.172665609071771</v>
      </c>
      <c r="AI150" s="3">
        <f t="shared" si="37"/>
        <v>85.172665609071757</v>
      </c>
      <c r="AJ150" s="16"/>
      <c r="AK150" s="16"/>
      <c r="AL150" s="16"/>
      <c r="AM150" s="16"/>
    </row>
    <row r="151" spans="1:39" ht="17.399999999999999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O151" s="6"/>
      <c r="V151" s="6"/>
      <c r="W151" s="6"/>
      <c r="X151" s="6"/>
      <c r="Y151" s="17"/>
      <c r="Z151" s="6"/>
      <c r="AA151" s="6"/>
      <c r="AB151" s="6"/>
      <c r="AC151" s="17"/>
      <c r="AD151" s="6"/>
      <c r="AE151" s="6"/>
      <c r="AF151" s="2">
        <v>146</v>
      </c>
      <c r="AG151" s="2">
        <f t="shared" si="44"/>
        <v>2.5481807079117211</v>
      </c>
      <c r="AH151" s="2">
        <f t="shared" si="36"/>
        <v>85.512776183200486</v>
      </c>
      <c r="AI151" s="3">
        <f t="shared" si="37"/>
        <v>85.512776183200486</v>
      </c>
      <c r="AJ151" s="16"/>
      <c r="AK151" s="16"/>
      <c r="AL151" s="16"/>
      <c r="AM151" s="16"/>
    </row>
    <row r="152" spans="1:39" ht="17.399999999999999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O152" s="6"/>
      <c r="V152" s="6"/>
      <c r="W152" s="6"/>
      <c r="X152" s="6"/>
      <c r="Y152" s="17"/>
      <c r="Z152" s="6"/>
      <c r="AA152" s="6"/>
      <c r="AB152" s="6"/>
      <c r="AC152" s="17"/>
      <c r="AD152" s="6"/>
      <c r="AE152" s="6"/>
      <c r="AF152" s="2">
        <v>147</v>
      </c>
      <c r="AG152" s="2">
        <f t="shared" si="44"/>
        <v>2.5656340004316647</v>
      </c>
      <c r="AH152" s="2">
        <f t="shared" si="36"/>
        <v>85.842999535947939</v>
      </c>
      <c r="AI152" s="3">
        <f t="shared" si="37"/>
        <v>85.842999535947911</v>
      </c>
      <c r="AJ152" s="16"/>
      <c r="AK152" s="16"/>
      <c r="AL152" s="16"/>
      <c r="AM152" s="16"/>
    </row>
    <row r="153" spans="1:39" ht="17.399999999999999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O153" s="6"/>
      <c r="V153" s="6"/>
      <c r="W153" s="6"/>
      <c r="X153" s="6"/>
      <c r="Y153" s="17"/>
      <c r="Z153" s="6"/>
      <c r="AA153" s="6"/>
      <c r="AB153" s="6"/>
      <c r="AC153" s="17"/>
      <c r="AD153" s="6"/>
      <c r="AE153" s="6"/>
      <c r="AF153" s="2">
        <v>148</v>
      </c>
      <c r="AG153" s="2">
        <f t="shared" si="44"/>
        <v>2.5830872929516078</v>
      </c>
      <c r="AH153" s="2">
        <f t="shared" si="36"/>
        <v>86.163331099080821</v>
      </c>
      <c r="AI153" s="3">
        <f t="shared" si="37"/>
        <v>86.163331099080793</v>
      </c>
      <c r="AJ153" s="16"/>
      <c r="AK153" s="16"/>
      <c r="AL153" s="16"/>
      <c r="AM153" s="16"/>
    </row>
    <row r="154" spans="1:39" ht="17.399999999999999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O154" s="6"/>
      <c r="V154" s="6"/>
      <c r="W154" s="6"/>
      <c r="X154" s="6"/>
      <c r="Y154" s="17"/>
      <c r="Z154" s="6"/>
      <c r="AA154" s="6"/>
      <c r="AB154" s="6"/>
      <c r="AC154" s="17"/>
      <c r="AD154" s="6"/>
      <c r="AE154" s="6"/>
      <c r="AF154" s="2">
        <v>149</v>
      </c>
      <c r="AG154" s="2">
        <f t="shared" si="44"/>
        <v>2.6005405854715509</v>
      </c>
      <c r="AH154" s="2">
        <f t="shared" si="36"/>
        <v>86.473767503566719</v>
      </c>
      <c r="AI154" s="3">
        <f t="shared" si="37"/>
        <v>86.473767503566705</v>
      </c>
      <c r="AJ154" s="16"/>
      <c r="AK154" s="16"/>
      <c r="AL154" s="16"/>
      <c r="AM154" s="16"/>
    </row>
    <row r="155" spans="1:39" ht="17.399999999999999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O155" s="6"/>
      <c r="V155" s="6"/>
      <c r="W155" s="6"/>
      <c r="X155" s="6"/>
      <c r="Y155" s="17"/>
      <c r="Z155" s="6"/>
      <c r="AA155" s="6"/>
      <c r="AB155" s="6"/>
      <c r="AC155" s="17"/>
      <c r="AD155" s="6"/>
      <c r="AE155" s="6"/>
      <c r="AF155" s="2">
        <v>150</v>
      </c>
      <c r="AG155" s="2">
        <f t="shared" si="44"/>
        <v>2.6179938779914944</v>
      </c>
      <c r="AH155" s="2">
        <f t="shared" si="36"/>
        <v>86.774306483520604</v>
      </c>
      <c r="AI155" s="3">
        <f t="shared" si="37"/>
        <v>86.774306483520618</v>
      </c>
      <c r="AJ155" s="16"/>
      <c r="AK155" s="16"/>
      <c r="AL155" s="16"/>
      <c r="AM155" s="16"/>
    </row>
    <row r="156" spans="1:39" ht="17.399999999999999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O156" s="6"/>
      <c r="V156" s="6"/>
      <c r="W156" s="6"/>
      <c r="X156" s="6"/>
      <c r="Y156" s="17"/>
      <c r="Z156" s="6"/>
      <c r="AA156" s="6"/>
      <c r="AB156" s="6"/>
      <c r="AC156" s="17"/>
      <c r="AD156" s="6"/>
      <c r="AE156" s="6"/>
      <c r="AF156" s="2">
        <v>151</v>
      </c>
      <c r="AG156" s="2">
        <f t="shared" si="44"/>
        <v>2.6354471705114375</v>
      </c>
      <c r="AH156" s="2">
        <f t="shared" si="36"/>
        <v>87.064946782873719</v>
      </c>
      <c r="AI156" s="3">
        <f t="shared" si="37"/>
        <v>87.064946782873704</v>
      </c>
      <c r="AJ156" s="16"/>
      <c r="AK156" s="16"/>
      <c r="AL156" s="16"/>
      <c r="AM156" s="16"/>
    </row>
    <row r="157" spans="1:39" ht="17.399999999999999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O157" s="6"/>
      <c r="V157" s="6"/>
      <c r="W157" s="6"/>
      <c r="X157" s="6"/>
      <c r="Y157" s="17"/>
      <c r="Z157" s="6"/>
      <c r="AA157" s="6"/>
      <c r="AB157" s="6"/>
      <c r="AC157" s="17"/>
      <c r="AD157" s="6"/>
      <c r="AE157" s="6"/>
      <c r="AF157" s="2">
        <v>152</v>
      </c>
      <c r="AG157" s="2">
        <f t="shared" si="44"/>
        <v>2.6529004630313806</v>
      </c>
      <c r="AH157" s="2">
        <f t="shared" si="36"/>
        <v>87.345688064818162</v>
      </c>
      <c r="AI157" s="3">
        <f t="shared" si="37"/>
        <v>87.345688064818148</v>
      </c>
      <c r="AJ157" s="16"/>
      <c r="AK157" s="16"/>
      <c r="AL157" s="16"/>
      <c r="AM157" s="16"/>
    </row>
    <row r="158" spans="1:39" ht="17.399999999999999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O158" s="6"/>
      <c r="V158" s="6"/>
      <c r="W158" s="6"/>
      <c r="X158" s="6"/>
      <c r="Y158" s="17"/>
      <c r="Z158" s="6"/>
      <c r="AA158" s="6"/>
      <c r="AB158" s="6"/>
      <c r="AC158" s="17"/>
      <c r="AD158" s="6"/>
      <c r="AE158" s="6"/>
      <c r="AF158" s="2">
        <v>153</v>
      </c>
      <c r="AG158" s="2">
        <f t="shared" si="44"/>
        <v>2.6703537555513241</v>
      </c>
      <c r="AH158" s="2">
        <f t="shared" si="36"/>
        <v>87.616530824073479</v>
      </c>
      <c r="AI158" s="3">
        <f t="shared" si="37"/>
        <v>87.616530824073465</v>
      </c>
      <c r="AJ158" s="16"/>
      <c r="AK158" s="16"/>
      <c r="AL158" s="16"/>
      <c r="AM158" s="16"/>
    </row>
    <row r="159" spans="1:39" ht="17.399999999999999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O159" s="6"/>
      <c r="V159" s="6"/>
      <c r="W159" s="6"/>
      <c r="X159" s="6"/>
      <c r="Y159" s="17"/>
      <c r="Z159" s="6"/>
      <c r="AA159" s="6"/>
      <c r="AB159" s="6"/>
      <c r="AC159" s="17"/>
      <c r="AD159" s="6"/>
      <c r="AE159" s="6"/>
      <c r="AF159" s="2">
        <v>154</v>
      </c>
      <c r="AG159" s="2">
        <f t="shared" si="44"/>
        <v>2.6878070480712677</v>
      </c>
      <c r="AH159" s="2">
        <f t="shared" si="36"/>
        <v>87.877476302015722</v>
      </c>
      <c r="AI159" s="3">
        <f t="shared" si="37"/>
        <v>87.877476302015737</v>
      </c>
      <c r="AJ159" s="16"/>
      <c r="AK159" s="16"/>
      <c r="AL159" s="16"/>
      <c r="AM159" s="16"/>
    </row>
    <row r="160" spans="1:39" ht="17.399999999999999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O160" s="6"/>
      <c r="V160" s="6"/>
      <c r="W160" s="6"/>
      <c r="X160" s="6"/>
      <c r="Y160" s="17"/>
      <c r="Z160" s="6"/>
      <c r="AA160" s="6"/>
      <c r="AB160" s="6"/>
      <c r="AC160" s="17"/>
      <c r="AD160" s="6"/>
      <c r="AE160" s="6"/>
      <c r="AF160" s="2">
        <v>155</v>
      </c>
      <c r="AG160" s="2">
        <f t="shared" si="44"/>
        <v>2.7052603405912108</v>
      </c>
      <c r="AH160" s="2">
        <f t="shared" si="36"/>
        <v>88.128526404704331</v>
      </c>
      <c r="AI160" s="3">
        <f t="shared" si="37"/>
        <v>88.128526404704331</v>
      </c>
      <c r="AJ160" s="16"/>
      <c r="AK160" s="16"/>
      <c r="AL160" s="16"/>
      <c r="AM160" s="16"/>
    </row>
    <row r="161" spans="1:39" ht="17.399999999999999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O161" s="6"/>
      <c r="V161" s="6"/>
      <c r="W161" s="6"/>
      <c r="X161" s="6"/>
      <c r="Y161" s="17"/>
      <c r="Z161" s="6"/>
      <c r="AA161" s="6"/>
      <c r="AB161" s="6"/>
      <c r="AC161" s="17"/>
      <c r="AD161" s="6"/>
      <c r="AE161" s="6"/>
      <c r="AF161" s="2">
        <v>156</v>
      </c>
      <c r="AG161" s="2">
        <f t="shared" si="44"/>
        <v>2.7227136331111539</v>
      </c>
      <c r="AH161" s="2">
        <f t="shared" si="36"/>
        <v>88.369683623835954</v>
      </c>
      <c r="AI161" s="3">
        <f t="shared" si="37"/>
        <v>88.369683623835968</v>
      </c>
      <c r="AJ161" s="16"/>
      <c r="AK161" s="16"/>
      <c r="AL161" s="16"/>
      <c r="AM161" s="16"/>
    </row>
    <row r="162" spans="1:39" ht="17.399999999999999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O162" s="6"/>
      <c r="V162" s="6"/>
      <c r="W162" s="6"/>
      <c r="X162" s="6"/>
      <c r="Y162" s="17"/>
      <c r="Z162" s="6"/>
      <c r="AA162" s="6"/>
      <c r="AB162" s="6"/>
      <c r="AC162" s="17"/>
      <c r="AD162" s="6"/>
      <c r="AE162" s="6"/>
      <c r="AF162" s="2">
        <v>157</v>
      </c>
      <c r="AG162" s="2">
        <f t="shared" si="44"/>
        <v>2.740166925631097</v>
      </c>
      <c r="AH162" s="2">
        <f t="shared" si="36"/>
        <v>88.600950960651119</v>
      </c>
      <c r="AI162" s="3">
        <f t="shared" si="37"/>
        <v>88.60095096065109</v>
      </c>
      <c r="AJ162" s="16"/>
      <c r="AK162" s="16"/>
      <c r="AL162" s="16"/>
      <c r="AM162" s="16"/>
    </row>
    <row r="163" spans="1:39" ht="17.399999999999999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O163" s="6"/>
      <c r="V163" s="6"/>
      <c r="W163" s="6"/>
      <c r="X163" s="6"/>
      <c r="Y163" s="17"/>
      <c r="Z163" s="6"/>
      <c r="AA163" s="6"/>
      <c r="AB163" s="6"/>
      <c r="AC163" s="17"/>
      <c r="AD163" s="6"/>
      <c r="AE163" s="6"/>
      <c r="AF163" s="2">
        <v>158</v>
      </c>
      <c r="AG163" s="2">
        <f t="shared" si="44"/>
        <v>2.7576202181510405</v>
      </c>
      <c r="AH163" s="2">
        <f t="shared" si="36"/>
        <v>88.82233185281315</v>
      </c>
      <c r="AI163" s="3">
        <f t="shared" si="37"/>
        <v>88.822331852813136</v>
      </c>
      <c r="AJ163" s="16"/>
      <c r="AK163" s="16"/>
      <c r="AL163" s="16"/>
      <c r="AM163" s="16"/>
    </row>
    <row r="164" spans="1:39" ht="17.399999999999999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O164" s="6"/>
      <c r="V164" s="6"/>
      <c r="W164" s="6"/>
      <c r="X164" s="6"/>
      <c r="Y164" s="17"/>
      <c r="Z164" s="6"/>
      <c r="AA164" s="6"/>
      <c r="AB164" s="6"/>
      <c r="AC164" s="17"/>
      <c r="AD164" s="6"/>
      <c r="AE164" s="6"/>
      <c r="AF164" s="2">
        <v>159</v>
      </c>
      <c r="AG164" s="2">
        <f t="shared" si="44"/>
        <v>2.7750735106709841</v>
      </c>
      <c r="AH164" s="2">
        <f t="shared" si="36"/>
        <v>89.033830104277044</v>
      </c>
      <c r="AI164" s="3">
        <f t="shared" si="37"/>
        <v>89.03383010427703</v>
      </c>
      <c r="AJ164" s="16"/>
      <c r="AK164" s="16"/>
      <c r="AL164" s="16"/>
      <c r="AM164" s="16"/>
    </row>
    <row r="165" spans="1:39" ht="17.399999999999999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O165" s="6"/>
      <c r="V165" s="6"/>
      <c r="W165" s="6"/>
      <c r="X165" s="6"/>
      <c r="Y165" s="17"/>
      <c r="Z165" s="6"/>
      <c r="AA165" s="6"/>
      <c r="AB165" s="6"/>
      <c r="AC165" s="17"/>
      <c r="AD165" s="6"/>
      <c r="AE165" s="6"/>
      <c r="AF165" s="2">
        <v>160</v>
      </c>
      <c r="AG165" s="2">
        <f t="shared" si="44"/>
        <v>2.7925268031909272</v>
      </c>
      <c r="AH165" s="2">
        <f t="shared" si="36"/>
        <v>89.235449818159879</v>
      </c>
      <c r="AI165" s="3">
        <f t="shared" si="37"/>
        <v>89.235449818159893</v>
      </c>
      <c r="AJ165" s="16"/>
      <c r="AK165" s="16"/>
      <c r="AL165" s="16"/>
      <c r="AM165" s="16"/>
    </row>
    <row r="166" spans="1:39" ht="17.399999999999999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O166" s="6"/>
      <c r="V166" s="6"/>
      <c r="W166" s="6"/>
      <c r="X166" s="6"/>
      <c r="Y166" s="17"/>
      <c r="Z166" s="6"/>
      <c r="AA166" s="6"/>
      <c r="AB166" s="6"/>
      <c r="AC166" s="17"/>
      <c r="AD166" s="6"/>
      <c r="AE166" s="6"/>
      <c r="AF166" s="2">
        <v>161</v>
      </c>
      <c r="AG166" s="2">
        <f t="shared" si="44"/>
        <v>2.8099800957108703</v>
      </c>
      <c r="AH166" s="2">
        <f t="shared" si="36"/>
        <v>89.427195332623143</v>
      </c>
      <c r="AI166" s="3">
        <f t="shared" si="37"/>
        <v>89.427195332623157</v>
      </c>
      <c r="AJ166" s="16"/>
      <c r="AK166" s="16"/>
      <c r="AL166" s="16"/>
      <c r="AM166" s="16"/>
    </row>
    <row r="167" spans="1:39" ht="17.399999999999999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O167" s="6"/>
      <c r="V167" s="6"/>
      <c r="W167" s="6"/>
      <c r="X167" s="6"/>
      <c r="Y167" s="17"/>
      <c r="Z167" s="6"/>
      <c r="AA167" s="6"/>
      <c r="AB167" s="6"/>
      <c r="AC167" s="17"/>
      <c r="AD167" s="6"/>
      <c r="AE167" s="6"/>
      <c r="AF167" s="2">
        <v>162</v>
      </c>
      <c r="AG167" s="2">
        <f t="shared" si="44"/>
        <v>2.8274333882308138</v>
      </c>
      <c r="AH167" s="2">
        <f t="shared" si="36"/>
        <v>89.609071159772625</v>
      </c>
      <c r="AI167" s="3">
        <f t="shared" si="37"/>
        <v>89.60907115977264</v>
      </c>
      <c r="AJ167" s="16"/>
      <c r="AK167" s="16"/>
      <c r="AL167" s="16"/>
      <c r="AM167" s="16"/>
    </row>
    <row r="168" spans="1:39" ht="17.399999999999999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O168" s="6"/>
      <c r="V168" s="6"/>
      <c r="W168" s="6"/>
      <c r="X168" s="6"/>
      <c r="Y168" s="17"/>
      <c r="Z168" s="6"/>
      <c r="AA168" s="6"/>
      <c r="AB168" s="6"/>
      <c r="AC168" s="17"/>
      <c r="AD168" s="6"/>
      <c r="AE168" s="6"/>
      <c r="AF168" s="2">
        <v>163</v>
      </c>
      <c r="AG168" s="2">
        <f t="shared" si="44"/>
        <v>2.8448866807507569</v>
      </c>
      <c r="AH168" s="2">
        <f t="shared" si="36"/>
        <v>89.781081927580402</v>
      </c>
      <c r="AI168" s="3">
        <f t="shared" si="37"/>
        <v>89.781081927580402</v>
      </c>
      <c r="AJ168" s="16"/>
      <c r="AK168" s="16"/>
      <c r="AL168" s="16"/>
      <c r="AM168" s="16"/>
    </row>
    <row r="169" spans="1:39" ht="17.399999999999999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O169" s="6"/>
      <c r="V169" s="6"/>
      <c r="W169" s="6"/>
      <c r="X169" s="6"/>
      <c r="Y169" s="17"/>
      <c r="Z169" s="6"/>
      <c r="AA169" s="6"/>
      <c r="AB169" s="6"/>
      <c r="AC169" s="17"/>
      <c r="AD169" s="6"/>
      <c r="AE169" s="6"/>
      <c r="AF169" s="2">
        <v>164</v>
      </c>
      <c r="AG169" s="2">
        <f t="shared" si="44"/>
        <v>2.8623399732707</v>
      </c>
      <c r="AH169" s="2">
        <f t="shared" si="36"/>
        <v>89.943232324829665</v>
      </c>
      <c r="AI169" s="3">
        <f t="shared" si="37"/>
        <v>89.943232324829665</v>
      </c>
      <c r="AJ169" s="16"/>
      <c r="AK169" s="16"/>
      <c r="AL169" s="16"/>
      <c r="AM169" s="16"/>
    </row>
    <row r="170" spans="1:39" ht="17.399999999999999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O170" s="6"/>
      <c r="V170" s="6"/>
      <c r="W170" s="6"/>
      <c r="X170" s="6"/>
      <c r="Y170" s="17"/>
      <c r="Z170" s="6"/>
      <c r="AA170" s="6"/>
      <c r="AB170" s="6"/>
      <c r="AC170" s="17"/>
      <c r="AD170" s="6"/>
      <c r="AE170" s="6"/>
      <c r="AF170" s="2">
        <v>165</v>
      </c>
      <c r="AG170" s="2">
        <f t="shared" si="44"/>
        <v>2.8797932657906435</v>
      </c>
      <c r="AH170" s="2">
        <f t="shared" si="36"/>
        <v>90.095527049082435</v>
      </c>
      <c r="AI170" s="3">
        <f t="shared" si="37"/>
        <v>90.095527049082463</v>
      </c>
      <c r="AJ170" s="16"/>
      <c r="AK170" s="16"/>
      <c r="AL170" s="16"/>
      <c r="AM170" s="16"/>
    </row>
    <row r="171" spans="1:39" ht="17.399999999999999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O171" s="6"/>
      <c r="V171" s="6"/>
      <c r="W171" s="6"/>
      <c r="X171" s="6"/>
      <c r="Y171" s="17"/>
      <c r="Z171" s="6"/>
      <c r="AA171" s="6"/>
      <c r="AB171" s="6"/>
      <c r="AC171" s="17"/>
      <c r="AD171" s="6"/>
      <c r="AE171" s="6"/>
      <c r="AF171" s="2">
        <v>166</v>
      </c>
      <c r="AG171" s="2">
        <f t="shared" si="44"/>
        <v>2.8972465583105871</v>
      </c>
      <c r="AH171" s="2">
        <f t="shared" si="36"/>
        <v>90.237970757667625</v>
      </c>
      <c r="AI171" s="3">
        <f t="shared" si="37"/>
        <v>90.237970757667597</v>
      </c>
      <c r="AJ171" s="16"/>
      <c r="AK171" s="16"/>
      <c r="AL171" s="16"/>
      <c r="AM171" s="16"/>
    </row>
    <row r="172" spans="1:39" ht="17.399999999999999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O172" s="6"/>
      <c r="V172" s="6"/>
      <c r="W172" s="6"/>
      <c r="X172" s="6"/>
      <c r="Y172" s="17"/>
      <c r="Z172" s="6"/>
      <c r="AA172" s="6"/>
      <c r="AB172" s="6"/>
      <c r="AC172" s="17"/>
      <c r="AD172" s="6"/>
      <c r="AE172" s="6"/>
      <c r="AF172" s="2">
        <v>167</v>
      </c>
      <c r="AG172" s="2">
        <f t="shared" si="44"/>
        <v>2.9146998508305306</v>
      </c>
      <c r="AH172" s="2">
        <f t="shared" si="36"/>
        <v>90.37056802168506</v>
      </c>
      <c r="AI172" s="3">
        <f t="shared" si="37"/>
        <v>90.37056802168506</v>
      </c>
      <c r="AJ172" s="16"/>
      <c r="AK172" s="16"/>
      <c r="AL172" s="16"/>
      <c r="AM172" s="16"/>
    </row>
    <row r="173" spans="1:39" ht="17.399999999999999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O173" s="6"/>
      <c r="V173" s="6"/>
      <c r="W173" s="6"/>
      <c r="X173" s="6"/>
      <c r="Y173" s="17"/>
      <c r="Z173" s="6"/>
      <c r="AA173" s="6"/>
      <c r="AB173" s="6"/>
      <c r="AC173" s="17"/>
      <c r="AD173" s="6"/>
      <c r="AE173" s="6"/>
      <c r="AF173" s="2">
        <v>168</v>
      </c>
      <c r="AG173" s="2">
        <f t="shared" si="44"/>
        <v>2.9321531433504737</v>
      </c>
      <c r="AH173" s="2">
        <f t="shared" si="36"/>
        <v>90.493323283022391</v>
      </c>
      <c r="AI173" s="3">
        <f t="shared" si="37"/>
        <v>90.493323283022406</v>
      </c>
      <c r="AJ173" s="16"/>
      <c r="AK173" s="16"/>
      <c r="AL173" s="16"/>
      <c r="AM173" s="16"/>
    </row>
    <row r="174" spans="1:39" ht="17.399999999999999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O174" s="6"/>
      <c r="V174" s="6"/>
      <c r="W174" s="6"/>
      <c r="X174" s="6"/>
      <c r="Y174" s="17"/>
      <c r="Z174" s="6"/>
      <c r="AA174" s="6"/>
      <c r="AB174" s="6"/>
      <c r="AC174" s="17"/>
      <c r="AD174" s="6"/>
      <c r="AE174" s="6"/>
      <c r="AF174" s="2">
        <v>169</v>
      </c>
      <c r="AG174" s="2">
        <f t="shared" si="44"/>
        <v>2.9496064358704168</v>
      </c>
      <c r="AH174" s="2">
        <f t="shared" si="36"/>
        <v>90.606240814376946</v>
      </c>
      <c r="AI174" s="3">
        <f t="shared" si="37"/>
        <v>90.606240814376974</v>
      </c>
      <c r="AJ174" s="16"/>
      <c r="AK174" s="16"/>
      <c r="AL174" s="16"/>
      <c r="AM174" s="16"/>
    </row>
    <row r="175" spans="1:39" ht="17.399999999999999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O175" s="6"/>
      <c r="V175" s="6"/>
      <c r="W175" s="6"/>
      <c r="X175" s="6"/>
      <c r="Y175" s="17"/>
      <c r="Z175" s="6"/>
      <c r="AA175" s="6"/>
      <c r="AB175" s="6"/>
      <c r="AC175" s="17"/>
      <c r="AD175" s="6"/>
      <c r="AE175" s="6"/>
      <c r="AF175" s="2">
        <v>170</v>
      </c>
      <c r="AG175" s="2">
        <f t="shared" si="44"/>
        <v>2.9670597283903604</v>
      </c>
      <c r="AH175" s="2">
        <f t="shared" si="36"/>
        <v>90.709324682277668</v>
      </c>
      <c r="AI175" s="3">
        <f t="shared" si="37"/>
        <v>90.709324682277654</v>
      </c>
      <c r="AJ175" s="16"/>
      <c r="AK175" s="16"/>
      <c r="AL175" s="16"/>
      <c r="AM175" s="16"/>
    </row>
    <row r="176" spans="1:39" ht="17.399999999999999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O176" s="6"/>
      <c r="V176" s="6"/>
      <c r="W176" s="6"/>
      <c r="X176" s="6"/>
      <c r="Y176" s="17"/>
      <c r="Z176" s="6"/>
      <c r="AA176" s="6"/>
      <c r="AB176" s="6"/>
      <c r="AC176" s="17"/>
      <c r="AD176" s="6"/>
      <c r="AE176" s="6"/>
      <c r="AF176" s="2">
        <v>171</v>
      </c>
      <c r="AG176" s="2">
        <f t="shared" si="44"/>
        <v>2.9845130209103035</v>
      </c>
      <c r="AH176" s="2">
        <f t="shared" si="36"/>
        <v>90.802578713099322</v>
      </c>
      <c r="AI176" s="3">
        <f t="shared" si="37"/>
        <v>90.802578713099351</v>
      </c>
      <c r="AJ176" s="16"/>
      <c r="AK176" s="16"/>
      <c r="AL176" s="16"/>
      <c r="AM176" s="16"/>
    </row>
    <row r="177" spans="1:39" ht="17.399999999999999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O177" s="6"/>
      <c r="V177" s="6"/>
      <c r="W177" s="6"/>
      <c r="X177" s="6"/>
      <c r="Y177" s="17"/>
      <c r="Z177" s="6"/>
      <c r="AA177" s="6"/>
      <c r="AB177" s="6"/>
      <c r="AC177" s="17"/>
      <c r="AD177" s="6"/>
      <c r="AE177" s="6"/>
      <c r="AF177" s="2">
        <v>172</v>
      </c>
      <c r="AG177" s="2">
        <f t="shared" si="44"/>
        <v>3.0019663134302466</v>
      </c>
      <c r="AH177" s="2">
        <f t="shared" si="36"/>
        <v>90.88600646206288</v>
      </c>
      <c r="AI177" s="3">
        <f t="shared" si="37"/>
        <v>90.88600646206288</v>
      </c>
      <c r="AJ177" s="16"/>
      <c r="AK177" s="16"/>
      <c r="AL177" s="16"/>
      <c r="AM177" s="16"/>
    </row>
    <row r="178" spans="1:39" ht="17.399999999999999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O178" s="6"/>
      <c r="V178" s="6"/>
      <c r="W178" s="6"/>
      <c r="X178" s="6"/>
      <c r="Y178" s="17"/>
      <c r="Z178" s="6"/>
      <c r="AA178" s="6"/>
      <c r="AB178" s="6"/>
      <c r="AC178" s="17"/>
      <c r="AD178" s="6"/>
      <c r="AE178" s="6"/>
      <c r="AF178" s="2">
        <v>173</v>
      </c>
      <c r="AG178" s="2">
        <f t="shared" si="44"/>
        <v>3.0194196059501901</v>
      </c>
      <c r="AH178" s="2">
        <f t="shared" si="36"/>
        <v>90.959611185213461</v>
      </c>
      <c r="AI178" s="3">
        <f t="shared" si="37"/>
        <v>90.959611185213475</v>
      </c>
      <c r="AJ178" s="16"/>
      <c r="AK178" s="16"/>
      <c r="AL178" s="16"/>
      <c r="AM178" s="16"/>
    </row>
    <row r="179" spans="1:39" ht="17.399999999999999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O179" s="6"/>
      <c r="V179" s="6"/>
      <c r="W179" s="6"/>
      <c r="X179" s="6"/>
      <c r="Y179" s="17"/>
      <c r="Z179" s="6"/>
      <c r="AA179" s="6"/>
      <c r="AB179" s="6"/>
      <c r="AC179" s="17"/>
      <c r="AD179" s="6"/>
      <c r="AE179" s="6"/>
      <c r="AF179" s="2">
        <v>174</v>
      </c>
      <c r="AG179" s="2">
        <f t="shared" si="44"/>
        <v>3.0368728984701332</v>
      </c>
      <c r="AH179" s="2">
        <f t="shared" si="36"/>
        <v>91.023395814370573</v>
      </c>
      <c r="AI179" s="3">
        <f t="shared" si="37"/>
        <v>91.023395814370573</v>
      </c>
      <c r="AJ179" s="16"/>
      <c r="AK179" s="16"/>
      <c r="AL179" s="16"/>
      <c r="AM179" s="16"/>
    </row>
    <row r="180" spans="1:39" ht="17.399999999999999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O180" s="6"/>
      <c r="V180" s="6"/>
      <c r="W180" s="6"/>
      <c r="X180" s="6"/>
      <c r="Y180" s="17"/>
      <c r="Z180" s="6"/>
      <c r="AA180" s="6"/>
      <c r="AB180" s="6"/>
      <c r="AC180" s="17"/>
      <c r="AD180" s="6"/>
      <c r="AE180" s="6"/>
      <c r="AF180" s="2">
        <v>175</v>
      </c>
      <c r="AG180" s="2">
        <f t="shared" si="44"/>
        <v>3.0543261909900763</v>
      </c>
      <c r="AH180" s="2">
        <f t="shared" si="36"/>
        <v>91.077362935042373</v>
      </c>
      <c r="AI180" s="3">
        <f t="shared" si="37"/>
        <v>91.077362935042402</v>
      </c>
      <c r="AJ180" s="16"/>
      <c r="AK180" s="16"/>
      <c r="AL180" s="16"/>
      <c r="AM180" s="16"/>
    </row>
    <row r="181" spans="1:39" ht="17.399999999999999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O181" s="6"/>
      <c r="V181" s="6"/>
      <c r="W181" s="6"/>
      <c r="X181" s="6"/>
      <c r="Y181" s="17"/>
      <c r="Z181" s="6"/>
      <c r="AA181" s="6"/>
      <c r="AB181" s="6"/>
      <c r="AC181" s="17"/>
      <c r="AD181" s="6"/>
      <c r="AE181" s="6"/>
      <c r="AF181" s="2">
        <v>176</v>
      </c>
      <c r="AG181" s="2">
        <f t="shared" si="44"/>
        <v>3.0717794835100198</v>
      </c>
      <c r="AH181" s="2">
        <f t="shared" si="36"/>
        <v>91.121514767299004</v>
      </c>
      <c r="AI181" s="3">
        <f t="shared" si="37"/>
        <v>91.12151476729899</v>
      </c>
      <c r="AJ181" s="16"/>
      <c r="AK181" s="16"/>
      <c r="AL181" s="16"/>
      <c r="AM181" s="16"/>
    </row>
    <row r="182" spans="1:39" ht="17.399999999999999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O182" s="6"/>
      <c r="V182" s="6"/>
      <c r="W182" s="6"/>
      <c r="X182" s="6"/>
      <c r="Y182" s="17"/>
      <c r="Z182" s="6"/>
      <c r="AA182" s="6"/>
      <c r="AB182" s="6"/>
      <c r="AC182" s="17"/>
      <c r="AD182" s="6"/>
      <c r="AE182" s="6"/>
      <c r="AF182" s="2">
        <v>177</v>
      </c>
      <c r="AG182" s="2">
        <f t="shared" si="44"/>
        <v>3.0892327760299634</v>
      </c>
      <c r="AH182" s="2">
        <f t="shared" si="36"/>
        <v>91.1558531495983</v>
      </c>
      <c r="AI182" s="3">
        <f t="shared" si="37"/>
        <v>91.155853149598272</v>
      </c>
      <c r="AJ182" s="16"/>
      <c r="AK182" s="16"/>
      <c r="AL182" s="16"/>
      <c r="AM182" s="16"/>
    </row>
    <row r="183" spans="1:39" ht="17.399999999999999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O183" s="6"/>
      <c r="V183" s="6"/>
      <c r="W183" s="6"/>
      <c r="X183" s="6"/>
      <c r="Y183" s="17"/>
      <c r="Z183" s="6"/>
      <c r="AA183" s="6"/>
      <c r="AB183" s="6"/>
      <c r="AC183" s="17"/>
      <c r="AD183" s="6"/>
      <c r="AE183" s="6"/>
      <c r="AF183" s="2">
        <v>178</v>
      </c>
      <c r="AG183" s="2">
        <f t="shared" si="44"/>
        <v>3.1066860685499069</v>
      </c>
      <c r="AH183" s="2">
        <f t="shared" si="36"/>
        <v>91.180379525559744</v>
      </c>
      <c r="AI183" s="3">
        <f t="shared" si="37"/>
        <v>91.180379525559744</v>
      </c>
      <c r="AJ183" s="16"/>
      <c r="AK183" s="16"/>
      <c r="AL183" s="16"/>
      <c r="AM183" s="16"/>
    </row>
    <row r="184" spans="1:39" ht="17.399999999999999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O184" s="6"/>
      <c r="V184" s="6"/>
      <c r="W184" s="6"/>
      <c r="X184" s="6"/>
      <c r="Y184" s="17"/>
      <c r="Z184" s="6"/>
      <c r="AA184" s="6"/>
      <c r="AB184" s="6"/>
      <c r="AC184" s="17"/>
      <c r="AD184" s="6"/>
      <c r="AE184" s="6"/>
      <c r="AF184" s="2">
        <v>179</v>
      </c>
      <c r="AG184" s="2">
        <f t="shared" si="44"/>
        <v>3.12413936106985</v>
      </c>
      <c r="AH184" s="2">
        <f t="shared" si="36"/>
        <v>91.195094933681858</v>
      </c>
      <c r="AI184" s="3">
        <f t="shared" si="37"/>
        <v>91.195094933681887</v>
      </c>
      <c r="AJ184" s="16"/>
      <c r="AK184" s="16"/>
      <c r="AL184" s="16"/>
      <c r="AM184" s="16"/>
    </row>
    <row r="185" spans="1:39" ht="17.399999999999999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O185" s="6"/>
      <c r="V185" s="6"/>
      <c r="W185" s="6"/>
      <c r="X185" s="6"/>
      <c r="Y185" s="17"/>
      <c r="Z185" s="6"/>
      <c r="AA185" s="6"/>
      <c r="AB185" s="6"/>
      <c r="AC185" s="17"/>
      <c r="AD185" s="6"/>
      <c r="AE185" s="6"/>
      <c r="AF185" s="2">
        <v>180</v>
      </c>
      <c r="AG185" s="2">
        <f t="shared" si="44"/>
        <v>3.1415926535897931</v>
      </c>
      <c r="AH185" s="2">
        <f t="shared" si="36"/>
        <v>91.2</v>
      </c>
      <c r="AI185" s="3">
        <f t="shared" si="37"/>
        <v>91.2</v>
      </c>
      <c r="AJ185" s="16"/>
      <c r="AK185" s="16"/>
      <c r="AL185" s="16"/>
      <c r="AM185" s="16"/>
    </row>
    <row r="186" spans="1:39" ht="17.399999999999999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O186" s="6"/>
      <c r="V186" s="6"/>
      <c r="W186" s="6"/>
      <c r="X186" s="6"/>
      <c r="Y186" s="17"/>
      <c r="Z186" s="6"/>
      <c r="AA186" s="6"/>
      <c r="AB186" s="6"/>
      <c r="AC186" s="17"/>
      <c r="AD186" s="6"/>
      <c r="AE186" s="6"/>
      <c r="AF186" s="2">
        <v>181</v>
      </c>
      <c r="AG186" s="2">
        <f t="shared" si="44"/>
        <v>3.1590459461097362</v>
      </c>
      <c r="AH186" s="2">
        <f t="shared" si="36"/>
        <v>91.195094933681858</v>
      </c>
      <c r="AI186" s="3">
        <f t="shared" si="37"/>
        <v>91.195094933681887</v>
      </c>
      <c r="AJ186" s="16"/>
      <c r="AK186" s="16"/>
      <c r="AL186" s="16"/>
      <c r="AM186" s="16"/>
    </row>
    <row r="187" spans="1:39" ht="17.399999999999999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O187" s="6"/>
      <c r="V187" s="6"/>
      <c r="W187" s="6"/>
      <c r="X187" s="6"/>
      <c r="Y187" s="17"/>
      <c r="Z187" s="6"/>
      <c r="AA187" s="6"/>
      <c r="AB187" s="6"/>
      <c r="AC187" s="17"/>
      <c r="AD187" s="6"/>
      <c r="AE187" s="6"/>
      <c r="AF187" s="2">
        <v>182</v>
      </c>
      <c r="AG187" s="2">
        <f t="shared" si="44"/>
        <v>3.1764992386296798</v>
      </c>
      <c r="AH187" s="2">
        <f t="shared" si="36"/>
        <v>91.180379525559744</v>
      </c>
      <c r="AI187" s="3">
        <f t="shared" si="37"/>
        <v>91.180379525559744</v>
      </c>
      <c r="AJ187" s="16"/>
      <c r="AK187" s="16"/>
      <c r="AL187" s="16"/>
      <c r="AM187" s="16"/>
    </row>
    <row r="188" spans="1:39" ht="17.399999999999999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O188" s="6"/>
      <c r="V188" s="6"/>
      <c r="W188" s="6"/>
      <c r="X188" s="6"/>
      <c r="Y188" s="17"/>
      <c r="Z188" s="6"/>
      <c r="AA188" s="6"/>
      <c r="AB188" s="6"/>
      <c r="AC188" s="17"/>
      <c r="AD188" s="6"/>
      <c r="AE188" s="6"/>
      <c r="AF188" s="2">
        <v>183</v>
      </c>
      <c r="AG188" s="2">
        <f t="shared" si="44"/>
        <v>3.1939525311496229</v>
      </c>
      <c r="AH188" s="2">
        <f t="shared" si="36"/>
        <v>91.1558531495983</v>
      </c>
      <c r="AI188" s="3">
        <f t="shared" si="37"/>
        <v>91.155853149598272</v>
      </c>
      <c r="AJ188" s="16"/>
      <c r="AK188" s="16"/>
      <c r="AL188" s="16"/>
      <c r="AM188" s="16"/>
    </row>
    <row r="189" spans="1:39" ht="17.399999999999999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O189" s="6"/>
      <c r="V189" s="6"/>
      <c r="W189" s="6"/>
      <c r="X189" s="6"/>
      <c r="Y189" s="17"/>
      <c r="Z189" s="6"/>
      <c r="AA189" s="6"/>
      <c r="AB189" s="6"/>
      <c r="AC189" s="17"/>
      <c r="AD189" s="6"/>
      <c r="AE189" s="6"/>
      <c r="AF189" s="2">
        <v>184</v>
      </c>
      <c r="AG189" s="2">
        <f t="shared" si="44"/>
        <v>3.211405823669566</v>
      </c>
      <c r="AH189" s="2">
        <f t="shared" si="36"/>
        <v>91.121514767299004</v>
      </c>
      <c r="AI189" s="3">
        <f t="shared" si="37"/>
        <v>91.12151476729899</v>
      </c>
      <c r="AJ189" s="16"/>
      <c r="AK189" s="16"/>
      <c r="AL189" s="16"/>
      <c r="AM189" s="16"/>
    </row>
    <row r="190" spans="1:39" ht="17.399999999999999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O190" s="6"/>
      <c r="V190" s="6"/>
      <c r="W190" s="6"/>
      <c r="X190" s="6"/>
      <c r="Y190" s="17"/>
      <c r="Z190" s="6"/>
      <c r="AA190" s="6"/>
      <c r="AB190" s="6"/>
      <c r="AC190" s="17"/>
      <c r="AD190" s="6"/>
      <c r="AE190" s="6"/>
      <c r="AF190" s="2">
        <v>185</v>
      </c>
      <c r="AG190" s="2">
        <f t="shared" si="44"/>
        <v>3.2288591161895095</v>
      </c>
      <c r="AH190" s="2">
        <f t="shared" si="36"/>
        <v>91.077362935042373</v>
      </c>
      <c r="AI190" s="3">
        <f t="shared" si="37"/>
        <v>91.077362935042402</v>
      </c>
      <c r="AJ190" s="16"/>
      <c r="AK190" s="16"/>
      <c r="AL190" s="16"/>
      <c r="AM190" s="16"/>
    </row>
    <row r="191" spans="1:39" ht="17.399999999999999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O191" s="6"/>
      <c r="V191" s="6"/>
      <c r="W191" s="6"/>
      <c r="X191" s="6"/>
      <c r="Y191" s="17"/>
      <c r="Z191" s="6"/>
      <c r="AA191" s="6"/>
      <c r="AB191" s="6"/>
      <c r="AC191" s="17"/>
      <c r="AD191" s="6"/>
      <c r="AE191" s="6"/>
      <c r="AF191" s="2">
        <v>186</v>
      </c>
      <c r="AG191" s="2">
        <f t="shared" si="44"/>
        <v>3.2463124087094526</v>
      </c>
      <c r="AH191" s="2">
        <f t="shared" si="36"/>
        <v>91.023395814370573</v>
      </c>
      <c r="AI191" s="3">
        <f t="shared" si="37"/>
        <v>91.023395814370588</v>
      </c>
      <c r="AJ191" s="16"/>
      <c r="AK191" s="16"/>
      <c r="AL191" s="16"/>
      <c r="AM191" s="16"/>
    </row>
    <row r="192" spans="1:39" ht="17.399999999999999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O192" s="6"/>
      <c r="V192" s="6"/>
      <c r="W192" s="6"/>
      <c r="X192" s="6"/>
      <c r="Y192" s="17"/>
      <c r="Z192" s="6"/>
      <c r="AA192" s="6"/>
      <c r="AB192" s="6"/>
      <c r="AC192" s="17"/>
      <c r="AD192" s="6"/>
      <c r="AE192" s="6"/>
      <c r="AF192" s="2">
        <v>187</v>
      </c>
      <c r="AG192" s="2">
        <f t="shared" si="44"/>
        <v>3.2637657012293966</v>
      </c>
      <c r="AH192" s="2">
        <f t="shared" si="36"/>
        <v>90.959611185213461</v>
      </c>
      <c r="AI192" s="3">
        <f t="shared" si="37"/>
        <v>90.959611185213475</v>
      </c>
      <c r="AJ192" s="16"/>
      <c r="AK192" s="16"/>
      <c r="AL192" s="16"/>
      <c r="AM192" s="16"/>
    </row>
    <row r="193" spans="1:39" ht="17.399999999999999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O193" s="6"/>
      <c r="V193" s="6"/>
      <c r="W193" s="6"/>
      <c r="X193" s="6"/>
      <c r="Y193" s="17"/>
      <c r="Z193" s="6"/>
      <c r="AA193" s="6"/>
      <c r="AB193" s="6"/>
      <c r="AC193" s="17"/>
      <c r="AD193" s="6"/>
      <c r="AE193" s="6"/>
      <c r="AF193" s="2">
        <v>188</v>
      </c>
      <c r="AG193" s="2">
        <f t="shared" si="44"/>
        <v>3.2812189937493397</v>
      </c>
      <c r="AH193" s="2">
        <f t="shared" si="36"/>
        <v>90.88600646206288</v>
      </c>
      <c r="AI193" s="3">
        <f t="shared" si="37"/>
        <v>90.88600646206288</v>
      </c>
      <c r="AJ193" s="16"/>
      <c r="AK193" s="16"/>
      <c r="AL193" s="16"/>
      <c r="AM193" s="16"/>
    </row>
    <row r="194" spans="1:39" ht="17.399999999999999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O194" s="6"/>
      <c r="V194" s="6"/>
      <c r="W194" s="6"/>
      <c r="X194" s="6"/>
      <c r="Y194" s="17"/>
      <c r="Z194" s="6"/>
      <c r="AA194" s="6"/>
      <c r="AB194" s="6"/>
      <c r="AC194" s="17"/>
      <c r="AD194" s="6"/>
      <c r="AE194" s="6"/>
      <c r="AF194" s="2">
        <v>189</v>
      </c>
      <c r="AG194" s="2">
        <f t="shared" si="44"/>
        <v>3.2986722862692828</v>
      </c>
      <c r="AH194" s="2">
        <f t="shared" si="36"/>
        <v>90.802578713099336</v>
      </c>
      <c r="AI194" s="3">
        <f t="shared" si="37"/>
        <v>90.802578713099336</v>
      </c>
      <c r="AJ194" s="16"/>
      <c r="AK194" s="16"/>
      <c r="AL194" s="16"/>
      <c r="AM194" s="16"/>
    </row>
    <row r="195" spans="1:39" ht="17.399999999999999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O195" s="6"/>
      <c r="V195" s="6"/>
      <c r="W195" s="6"/>
      <c r="X195" s="6"/>
      <c r="Y195" s="17"/>
      <c r="Z195" s="6"/>
      <c r="AA195" s="6"/>
      <c r="AB195" s="6"/>
      <c r="AC195" s="17"/>
      <c r="AD195" s="6"/>
      <c r="AE195" s="6"/>
      <c r="AF195" s="2">
        <v>190</v>
      </c>
      <c r="AG195" s="2">
        <f t="shared" si="44"/>
        <v>3.3161255787892263</v>
      </c>
      <c r="AH195" s="2">
        <f t="shared" si="36"/>
        <v>90.709324682277668</v>
      </c>
      <c r="AI195" s="3">
        <f t="shared" si="37"/>
        <v>90.709324682277654</v>
      </c>
      <c r="AJ195" s="16"/>
      <c r="AK195" s="16"/>
      <c r="AL195" s="16"/>
      <c r="AM195" s="16"/>
    </row>
    <row r="196" spans="1:39" ht="17.399999999999999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O196" s="6"/>
      <c r="V196" s="6"/>
      <c r="W196" s="6"/>
      <c r="X196" s="6"/>
      <c r="Y196" s="17"/>
      <c r="Z196" s="6"/>
      <c r="AA196" s="6"/>
      <c r="AB196" s="6"/>
      <c r="AC196" s="17"/>
      <c r="AD196" s="6"/>
      <c r="AE196" s="6"/>
      <c r="AF196" s="2">
        <v>191</v>
      </c>
      <c r="AG196" s="2">
        <f t="shared" si="44"/>
        <v>3.3335788713091694</v>
      </c>
      <c r="AH196" s="2">
        <f t="shared" si="36"/>
        <v>90.606240814376946</v>
      </c>
      <c r="AI196" s="3">
        <f t="shared" si="37"/>
        <v>90.606240814376974</v>
      </c>
      <c r="AJ196" s="16"/>
      <c r="AK196" s="16"/>
      <c r="AL196" s="16"/>
      <c r="AM196" s="16"/>
    </row>
    <row r="197" spans="1:39" ht="17.399999999999999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O197" s="6"/>
      <c r="V197" s="6"/>
      <c r="W197" s="6"/>
      <c r="X197" s="6"/>
      <c r="Y197" s="17"/>
      <c r="Z197" s="6"/>
      <c r="AA197" s="6"/>
      <c r="AB197" s="6"/>
      <c r="AC197" s="17"/>
      <c r="AD197" s="6"/>
      <c r="AE197" s="6"/>
      <c r="AF197" s="2">
        <v>192</v>
      </c>
      <c r="AG197" s="2">
        <f t="shared" si="44"/>
        <v>3.3510321638291125</v>
      </c>
      <c r="AH197" s="2">
        <f t="shared" ref="AH197:AH260" si="45">$C$6*(SQRT((1+(1/$C$9))^2-($C$10/$C$9)^2)-COS(AG197)-(1/$C$9)*SQRT(1-($C$9*SIN(AG197)-$C$10)^2))</f>
        <v>90.493323283022391</v>
      </c>
      <c r="AI197" s="3">
        <f t="shared" ref="AI197:AI260" si="46">$C$6*((1-COS(AG197))+(1/$C$9)*(1-SQRT(1-$C$9^2*SIN(AG197)^2)))</f>
        <v>90.493323283022406</v>
      </c>
      <c r="AJ197" s="16"/>
      <c r="AK197" s="16"/>
      <c r="AL197" s="16"/>
      <c r="AM197" s="16"/>
    </row>
    <row r="198" spans="1:39" ht="17.399999999999999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O198" s="6"/>
      <c r="V198" s="6"/>
      <c r="W198" s="6"/>
      <c r="X198" s="6"/>
      <c r="Y198" s="17"/>
      <c r="Z198" s="6"/>
      <c r="AA198" s="6"/>
      <c r="AB198" s="6"/>
      <c r="AC198" s="17"/>
      <c r="AD198" s="6"/>
      <c r="AE198" s="6"/>
      <c r="AF198" s="2">
        <v>193</v>
      </c>
      <c r="AG198" s="2">
        <f t="shared" ref="AG198:AG261" si="47">AF198*PI()/180</f>
        <v>3.3684854563490561</v>
      </c>
      <c r="AH198" s="2">
        <f t="shared" si="45"/>
        <v>90.37056802168506</v>
      </c>
      <c r="AI198" s="3">
        <f t="shared" si="46"/>
        <v>90.37056802168506</v>
      </c>
      <c r="AJ198" s="16"/>
      <c r="AK198" s="16"/>
      <c r="AL198" s="16"/>
      <c r="AM198" s="16"/>
    </row>
    <row r="199" spans="1:39" ht="17.399999999999999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O199" s="6"/>
      <c r="V199" s="6"/>
      <c r="W199" s="6"/>
      <c r="X199" s="6"/>
      <c r="Y199" s="17"/>
      <c r="Z199" s="6"/>
      <c r="AA199" s="6"/>
      <c r="AB199" s="6"/>
      <c r="AC199" s="17"/>
      <c r="AD199" s="6"/>
      <c r="AE199" s="6"/>
      <c r="AF199" s="2">
        <v>194</v>
      </c>
      <c r="AG199" s="2">
        <f t="shared" si="47"/>
        <v>3.3859387488689991</v>
      </c>
      <c r="AH199" s="2">
        <f t="shared" si="45"/>
        <v>90.237970757667625</v>
      </c>
      <c r="AI199" s="3">
        <f t="shared" si="46"/>
        <v>90.237970757667597</v>
      </c>
      <c r="AJ199" s="16"/>
      <c r="AK199" s="16"/>
      <c r="AL199" s="16"/>
      <c r="AM199" s="16"/>
    </row>
    <row r="200" spans="1:39" ht="17.399999999999999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O200" s="6"/>
      <c r="V200" s="6"/>
      <c r="W200" s="6"/>
      <c r="X200" s="6"/>
      <c r="Y200" s="17"/>
      <c r="Z200" s="6"/>
      <c r="AA200" s="6"/>
      <c r="AB200" s="6"/>
      <c r="AC200" s="17"/>
      <c r="AD200" s="6"/>
      <c r="AE200" s="6"/>
      <c r="AF200" s="2">
        <v>195</v>
      </c>
      <c r="AG200" s="2">
        <f t="shared" si="47"/>
        <v>3.4033920413889422</v>
      </c>
      <c r="AH200" s="2">
        <f t="shared" si="45"/>
        <v>90.095527049082477</v>
      </c>
      <c r="AI200" s="3">
        <f t="shared" si="46"/>
        <v>90.095527049082477</v>
      </c>
      <c r="AJ200" s="16"/>
      <c r="AK200" s="16"/>
      <c r="AL200" s="16"/>
      <c r="AM200" s="16"/>
    </row>
    <row r="201" spans="1:39" ht="17.399999999999999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O201" s="6"/>
      <c r="V201" s="6"/>
      <c r="W201" s="6"/>
      <c r="X201" s="6"/>
      <c r="Y201" s="17"/>
      <c r="Z201" s="6"/>
      <c r="AA201" s="6"/>
      <c r="AB201" s="6"/>
      <c r="AC201" s="17"/>
      <c r="AD201" s="6"/>
      <c r="AE201" s="6"/>
      <c r="AF201" s="2">
        <v>196</v>
      </c>
      <c r="AG201" s="2">
        <f t="shared" si="47"/>
        <v>3.4208453339088858</v>
      </c>
      <c r="AH201" s="2">
        <f t="shared" si="45"/>
        <v>89.943232324829665</v>
      </c>
      <c r="AI201" s="3">
        <f t="shared" si="46"/>
        <v>89.943232324829651</v>
      </c>
      <c r="AJ201" s="16"/>
      <c r="AK201" s="16"/>
      <c r="AL201" s="16"/>
      <c r="AM201" s="16"/>
    </row>
    <row r="202" spans="1:39" ht="17.399999999999999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O202" s="6"/>
      <c r="V202" s="6"/>
      <c r="W202" s="6"/>
      <c r="X202" s="6"/>
      <c r="Y202" s="17"/>
      <c r="Z202" s="6"/>
      <c r="AA202" s="6"/>
      <c r="AB202" s="6"/>
      <c r="AC202" s="17"/>
      <c r="AD202" s="6"/>
      <c r="AE202" s="6"/>
      <c r="AF202" s="2">
        <v>197</v>
      </c>
      <c r="AG202" s="2">
        <f t="shared" si="47"/>
        <v>3.4382986264288289</v>
      </c>
      <c r="AH202" s="2">
        <f t="shared" si="45"/>
        <v>89.781081927580402</v>
      </c>
      <c r="AI202" s="3">
        <f t="shared" si="46"/>
        <v>89.781081927580402</v>
      </c>
      <c r="AJ202" s="16"/>
      <c r="AK202" s="16"/>
      <c r="AL202" s="16"/>
      <c r="AM202" s="16"/>
    </row>
    <row r="203" spans="1:39" ht="17.399999999999999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O203" s="6"/>
      <c r="V203" s="6"/>
      <c r="W203" s="6"/>
      <c r="X203" s="6"/>
      <c r="Y203" s="17"/>
      <c r="Z203" s="6"/>
      <c r="AA203" s="6"/>
      <c r="AB203" s="6"/>
      <c r="AC203" s="17"/>
      <c r="AD203" s="6"/>
      <c r="AE203" s="6"/>
      <c r="AF203" s="2">
        <v>198</v>
      </c>
      <c r="AG203" s="2">
        <f t="shared" si="47"/>
        <v>3.4557519189487729</v>
      </c>
      <c r="AH203" s="2">
        <f t="shared" si="45"/>
        <v>89.609071159772625</v>
      </c>
      <c r="AI203" s="3">
        <f t="shared" si="46"/>
        <v>89.60907115977264</v>
      </c>
      <c r="AJ203" s="16"/>
      <c r="AK203" s="16"/>
      <c r="AL203" s="16"/>
      <c r="AM203" s="16"/>
    </row>
    <row r="204" spans="1:39" ht="17.399999999999999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O204" s="6"/>
      <c r="V204" s="6"/>
      <c r="W204" s="6"/>
      <c r="X204" s="6"/>
      <c r="Y204" s="17"/>
      <c r="Z204" s="6"/>
      <c r="AA204" s="6"/>
      <c r="AB204" s="6"/>
      <c r="AC204" s="17"/>
      <c r="AD204" s="6"/>
      <c r="AE204" s="6"/>
      <c r="AF204" s="2">
        <v>199</v>
      </c>
      <c r="AG204" s="2">
        <f t="shared" si="47"/>
        <v>3.473205211468716</v>
      </c>
      <c r="AH204" s="2">
        <f t="shared" si="45"/>
        <v>89.427195332623143</v>
      </c>
      <c r="AI204" s="3">
        <f t="shared" si="46"/>
        <v>89.427195332623157</v>
      </c>
      <c r="AJ204" s="16"/>
      <c r="AK204" s="16"/>
      <c r="AL204" s="16"/>
      <c r="AM204" s="16"/>
    </row>
    <row r="205" spans="1:39" ht="17.399999999999999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O205" s="6"/>
      <c r="V205" s="6"/>
      <c r="W205" s="6"/>
      <c r="X205" s="6"/>
      <c r="Y205" s="17"/>
      <c r="Z205" s="6"/>
      <c r="AA205" s="6"/>
      <c r="AB205" s="6"/>
      <c r="AC205" s="17"/>
      <c r="AD205" s="6"/>
      <c r="AE205" s="6"/>
      <c r="AF205" s="2">
        <v>200</v>
      </c>
      <c r="AG205" s="2">
        <f t="shared" si="47"/>
        <v>3.4906585039886591</v>
      </c>
      <c r="AH205" s="2">
        <f t="shared" si="45"/>
        <v>89.235449818159921</v>
      </c>
      <c r="AI205" s="3">
        <f t="shared" si="46"/>
        <v>89.235449818159893</v>
      </c>
      <c r="AJ205" s="16"/>
      <c r="AK205" s="16"/>
      <c r="AL205" s="16"/>
      <c r="AM205" s="16"/>
    </row>
    <row r="206" spans="1:39" ht="17.399999999999999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O206" s="6"/>
      <c r="V206" s="6"/>
      <c r="W206" s="6"/>
      <c r="X206" s="6"/>
      <c r="Y206" s="17"/>
      <c r="Z206" s="6"/>
      <c r="AA206" s="6"/>
      <c r="AB206" s="6"/>
      <c r="AC206" s="17"/>
      <c r="AD206" s="6"/>
      <c r="AE206" s="6"/>
      <c r="AF206" s="2">
        <v>201</v>
      </c>
      <c r="AG206" s="2">
        <f t="shared" si="47"/>
        <v>3.5081117965086026</v>
      </c>
      <c r="AH206" s="2">
        <f t="shared" si="45"/>
        <v>89.033830104277044</v>
      </c>
      <c r="AI206" s="3">
        <f t="shared" si="46"/>
        <v>89.03383010427703</v>
      </c>
      <c r="AJ206" s="16"/>
      <c r="AK206" s="16"/>
      <c r="AL206" s="16"/>
      <c r="AM206" s="16"/>
    </row>
    <row r="207" spans="1:39" ht="17.399999999999999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O207" s="6"/>
      <c r="V207" s="6"/>
      <c r="W207" s="6"/>
      <c r="X207" s="6"/>
      <c r="Y207" s="17"/>
      <c r="Z207" s="6"/>
      <c r="AA207" s="6"/>
      <c r="AB207" s="6"/>
      <c r="AC207" s="17"/>
      <c r="AD207" s="6"/>
      <c r="AE207" s="6"/>
      <c r="AF207" s="2">
        <v>202</v>
      </c>
      <c r="AG207" s="2">
        <f t="shared" si="47"/>
        <v>3.5255650890285457</v>
      </c>
      <c r="AH207" s="2">
        <f t="shared" si="45"/>
        <v>88.82233185281315</v>
      </c>
      <c r="AI207" s="3">
        <f t="shared" si="46"/>
        <v>88.822331852813136</v>
      </c>
      <c r="AJ207" s="16"/>
      <c r="AK207" s="16"/>
      <c r="AL207" s="16"/>
      <c r="AM207" s="16"/>
    </row>
    <row r="208" spans="1:39" ht="17.399999999999999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O208" s="6"/>
      <c r="V208" s="6"/>
      <c r="W208" s="6"/>
      <c r="X208" s="6"/>
      <c r="Y208" s="17"/>
      <c r="Z208" s="6"/>
      <c r="AA208" s="6"/>
      <c r="AB208" s="6"/>
      <c r="AC208" s="17"/>
      <c r="AD208" s="6"/>
      <c r="AE208" s="6"/>
      <c r="AF208" s="2">
        <v>203</v>
      </c>
      <c r="AG208" s="2">
        <f t="shared" si="47"/>
        <v>3.5430183815484888</v>
      </c>
      <c r="AH208" s="2">
        <f t="shared" si="45"/>
        <v>88.600950960651119</v>
      </c>
      <c r="AI208" s="3">
        <f t="shared" si="46"/>
        <v>88.600950960651119</v>
      </c>
      <c r="AJ208" s="16"/>
      <c r="AK208" s="16"/>
      <c r="AL208" s="16"/>
      <c r="AM208" s="16"/>
    </row>
    <row r="209" spans="1:39" ht="17.399999999999999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O209" s="6"/>
      <c r="V209" s="6"/>
      <c r="W209" s="6"/>
      <c r="X209" s="6"/>
      <c r="Y209" s="17"/>
      <c r="Z209" s="6"/>
      <c r="AA209" s="6"/>
      <c r="AB209" s="6"/>
      <c r="AC209" s="17"/>
      <c r="AD209" s="6"/>
      <c r="AE209" s="6"/>
      <c r="AF209" s="2">
        <v>204</v>
      </c>
      <c r="AG209" s="2">
        <f t="shared" si="47"/>
        <v>3.5604716740684319</v>
      </c>
      <c r="AH209" s="2">
        <f t="shared" si="45"/>
        <v>88.369683623835996</v>
      </c>
      <c r="AI209" s="3">
        <f t="shared" si="46"/>
        <v>88.369683623835982</v>
      </c>
      <c r="AJ209" s="16"/>
      <c r="AK209" s="16"/>
      <c r="AL209" s="16"/>
      <c r="AM209" s="16"/>
    </row>
    <row r="210" spans="1:39" ht="17.399999999999999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O210" s="6"/>
      <c r="V210" s="6"/>
      <c r="W210" s="6"/>
      <c r="X210" s="6"/>
      <c r="Y210" s="17"/>
      <c r="Z210" s="6"/>
      <c r="AA210" s="6"/>
      <c r="AB210" s="6"/>
      <c r="AC210" s="17"/>
      <c r="AD210" s="6"/>
      <c r="AE210" s="6"/>
      <c r="AF210" s="2">
        <v>205</v>
      </c>
      <c r="AG210" s="2">
        <f t="shared" si="47"/>
        <v>3.5779249665883754</v>
      </c>
      <c r="AH210" s="2">
        <f t="shared" si="45"/>
        <v>88.128526404704331</v>
      </c>
      <c r="AI210" s="3">
        <f t="shared" si="46"/>
        <v>88.128526404704331</v>
      </c>
      <c r="AJ210" s="16"/>
      <c r="AK210" s="16"/>
      <c r="AL210" s="16"/>
      <c r="AM210" s="16"/>
    </row>
    <row r="211" spans="1:39" ht="17.399999999999999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O211" s="6"/>
      <c r="V211" s="6"/>
      <c r="W211" s="6"/>
      <c r="X211" s="6"/>
      <c r="Y211" s="17"/>
      <c r="Z211" s="6"/>
      <c r="AA211" s="6"/>
      <c r="AB211" s="6"/>
      <c r="AC211" s="17"/>
      <c r="AD211" s="6"/>
      <c r="AE211" s="6"/>
      <c r="AF211" s="2">
        <v>206</v>
      </c>
      <c r="AG211" s="2">
        <f t="shared" si="47"/>
        <v>3.5953782591083185</v>
      </c>
      <c r="AH211" s="2">
        <f t="shared" si="45"/>
        <v>87.877476302015708</v>
      </c>
      <c r="AI211" s="3">
        <f t="shared" si="46"/>
        <v>87.877476302015722</v>
      </c>
      <c r="AJ211" s="16"/>
      <c r="AK211" s="16"/>
      <c r="AL211" s="16"/>
      <c r="AM211" s="16"/>
    </row>
    <row r="212" spans="1:39" ht="17.399999999999999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O212" s="6"/>
      <c r="V212" s="6"/>
      <c r="W212" s="6"/>
      <c r="X212" s="6"/>
      <c r="Y212" s="17"/>
      <c r="Z212" s="6"/>
      <c r="AA212" s="6"/>
      <c r="AB212" s="6"/>
      <c r="AC212" s="17"/>
      <c r="AD212" s="6"/>
      <c r="AE212" s="6"/>
      <c r="AF212" s="2">
        <v>207</v>
      </c>
      <c r="AG212" s="2">
        <f t="shared" si="47"/>
        <v>3.6128315516282616</v>
      </c>
      <c r="AH212" s="2">
        <f t="shared" si="45"/>
        <v>87.616530824073465</v>
      </c>
      <c r="AI212" s="3">
        <f t="shared" si="46"/>
        <v>87.616530824073465</v>
      </c>
      <c r="AJ212" s="16"/>
      <c r="AK212" s="16"/>
      <c r="AL212" s="16"/>
      <c r="AM212" s="16"/>
    </row>
    <row r="213" spans="1:39" ht="17.399999999999999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O213" s="6"/>
      <c r="V213" s="6"/>
      <c r="W213" s="6"/>
      <c r="X213" s="6"/>
      <c r="Y213" s="17"/>
      <c r="Z213" s="6"/>
      <c r="AA213" s="6"/>
      <c r="AB213" s="6"/>
      <c r="AC213" s="17"/>
      <c r="AD213" s="6"/>
      <c r="AE213" s="6"/>
      <c r="AF213" s="2">
        <v>208</v>
      </c>
      <c r="AG213" s="2">
        <f t="shared" si="47"/>
        <v>3.6302848441482056</v>
      </c>
      <c r="AH213" s="2">
        <f t="shared" si="45"/>
        <v>87.345688064818162</v>
      </c>
      <c r="AI213" s="3">
        <f t="shared" si="46"/>
        <v>87.345688064818162</v>
      </c>
      <c r="AJ213" s="16"/>
      <c r="AK213" s="16"/>
      <c r="AL213" s="16"/>
      <c r="AM213" s="16"/>
    </row>
    <row r="214" spans="1:39" ht="17.399999999999999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O214" s="6"/>
      <c r="V214" s="6"/>
      <c r="W214" s="6"/>
      <c r="X214" s="6"/>
      <c r="Y214" s="17"/>
      <c r="Z214" s="6"/>
      <c r="AA214" s="6"/>
      <c r="AB214" s="6"/>
      <c r="AC214" s="17"/>
      <c r="AD214" s="6"/>
      <c r="AE214" s="6"/>
      <c r="AF214" s="2">
        <v>209</v>
      </c>
      <c r="AG214" s="2">
        <f t="shared" si="47"/>
        <v>3.6477381366681487</v>
      </c>
      <c r="AH214" s="2">
        <f t="shared" si="45"/>
        <v>87.064946782873719</v>
      </c>
      <c r="AI214" s="3">
        <f t="shared" si="46"/>
        <v>87.064946782873719</v>
      </c>
      <c r="AJ214" s="16"/>
      <c r="AK214" s="16"/>
      <c r="AL214" s="16"/>
      <c r="AM214" s="16"/>
    </row>
    <row r="215" spans="1:39" ht="17.399999999999999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O215" s="6"/>
      <c r="V215" s="6"/>
      <c r="W215" s="6"/>
      <c r="X215" s="6"/>
      <c r="Y215" s="17"/>
      <c r="Z215" s="6"/>
      <c r="AA215" s="6"/>
      <c r="AB215" s="6"/>
      <c r="AC215" s="17"/>
      <c r="AD215" s="6"/>
      <c r="AE215" s="6"/>
      <c r="AF215" s="2">
        <v>210</v>
      </c>
      <c r="AG215" s="2">
        <f t="shared" si="47"/>
        <v>3.6651914291880923</v>
      </c>
      <c r="AH215" s="2">
        <f t="shared" si="45"/>
        <v>86.774306483520604</v>
      </c>
      <c r="AI215" s="3">
        <f t="shared" si="46"/>
        <v>86.774306483520618</v>
      </c>
      <c r="AJ215" s="16"/>
      <c r="AK215" s="16"/>
      <c r="AL215" s="16"/>
      <c r="AM215" s="16"/>
    </row>
    <row r="216" spans="1:39" ht="17.399999999999999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O216" s="6"/>
      <c r="V216" s="6"/>
      <c r="W216" s="6"/>
      <c r="X216" s="6"/>
      <c r="Y216" s="17"/>
      <c r="Z216" s="6"/>
      <c r="AA216" s="6"/>
      <c r="AB216" s="6"/>
      <c r="AC216" s="17"/>
      <c r="AD216" s="6"/>
      <c r="AE216" s="6"/>
      <c r="AF216" s="2">
        <v>211</v>
      </c>
      <c r="AG216" s="2">
        <f t="shared" si="47"/>
        <v>3.6826447217080354</v>
      </c>
      <c r="AH216" s="2">
        <f t="shared" si="45"/>
        <v>86.473767503566719</v>
      </c>
      <c r="AI216" s="3">
        <f t="shared" si="46"/>
        <v>86.473767503566719</v>
      </c>
      <c r="AJ216" s="16"/>
      <c r="AK216" s="16"/>
      <c r="AL216" s="16"/>
      <c r="AM216" s="16"/>
    </row>
    <row r="217" spans="1:39" ht="17.399999999999999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O217" s="6"/>
      <c r="V217" s="6"/>
      <c r="W217" s="6"/>
      <c r="X217" s="6"/>
      <c r="Y217" s="17"/>
      <c r="Z217" s="6"/>
      <c r="AA217" s="6"/>
      <c r="AB217" s="6"/>
      <c r="AC217" s="17"/>
      <c r="AD217" s="6"/>
      <c r="AE217" s="6"/>
      <c r="AF217" s="2">
        <v>212</v>
      </c>
      <c r="AG217" s="2">
        <f t="shared" si="47"/>
        <v>3.7000980142279785</v>
      </c>
      <c r="AH217" s="2">
        <f t="shared" si="45"/>
        <v>86.163331099080821</v>
      </c>
      <c r="AI217" s="3">
        <f t="shared" si="46"/>
        <v>86.163331099080807</v>
      </c>
      <c r="AJ217" s="16"/>
      <c r="AK217" s="16"/>
      <c r="AL217" s="16"/>
      <c r="AM217" s="16"/>
    </row>
    <row r="218" spans="1:39" ht="17.399999999999999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O218" s="6"/>
      <c r="V218" s="6"/>
      <c r="W218" s="6"/>
      <c r="X218" s="6"/>
      <c r="Y218" s="17"/>
      <c r="Z218" s="6"/>
      <c r="AA218" s="6"/>
      <c r="AB218" s="6"/>
      <c r="AC218" s="17"/>
      <c r="AD218" s="6"/>
      <c r="AE218" s="6"/>
      <c r="AF218" s="2">
        <v>213</v>
      </c>
      <c r="AG218" s="2">
        <f t="shared" si="47"/>
        <v>3.717551306747922</v>
      </c>
      <c r="AH218" s="2">
        <f t="shared" si="45"/>
        <v>85.842999535947939</v>
      </c>
      <c r="AI218" s="3">
        <f t="shared" si="46"/>
        <v>85.842999535947911</v>
      </c>
      <c r="AJ218" s="16"/>
      <c r="AK218" s="16"/>
      <c r="AL218" s="16"/>
      <c r="AM218" s="16"/>
    </row>
    <row r="219" spans="1:39" ht="17.399999999999999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O219" s="6"/>
      <c r="V219" s="6"/>
      <c r="W219" s="6"/>
      <c r="X219" s="6"/>
      <c r="Y219" s="17"/>
      <c r="Z219" s="6"/>
      <c r="AA219" s="6"/>
      <c r="AB219" s="6"/>
      <c r="AC219" s="17"/>
      <c r="AD219" s="6"/>
      <c r="AE219" s="6"/>
      <c r="AF219" s="2">
        <v>214</v>
      </c>
      <c r="AG219" s="2">
        <f t="shared" si="47"/>
        <v>3.7350045992678651</v>
      </c>
      <c r="AH219" s="2">
        <f t="shared" si="45"/>
        <v>85.512776183200529</v>
      </c>
      <c r="AI219" s="3">
        <f t="shared" si="46"/>
        <v>85.512776183200501</v>
      </c>
      <c r="AJ219" s="16"/>
      <c r="AK219" s="16"/>
      <c r="AL219" s="16"/>
      <c r="AM219" s="16"/>
    </row>
    <row r="220" spans="1:39" ht="17.399999999999999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O220" s="6"/>
      <c r="V220" s="6"/>
      <c r="W220" s="6"/>
      <c r="X220" s="6"/>
      <c r="Y220" s="17"/>
      <c r="Z220" s="6"/>
      <c r="AA220" s="6"/>
      <c r="AB220" s="6"/>
      <c r="AC220" s="17"/>
      <c r="AD220" s="6"/>
      <c r="AE220" s="6"/>
      <c r="AF220" s="2">
        <v>215</v>
      </c>
      <c r="AG220" s="2">
        <f t="shared" si="47"/>
        <v>3.7524578917878082</v>
      </c>
      <c r="AH220" s="2">
        <f t="shared" si="45"/>
        <v>85.172665609071757</v>
      </c>
      <c r="AI220" s="3">
        <f t="shared" si="46"/>
        <v>85.172665609071757</v>
      </c>
      <c r="AJ220" s="16"/>
      <c r="AK220" s="16"/>
      <c r="AL220" s="16"/>
      <c r="AM220" s="16"/>
    </row>
    <row r="221" spans="1:39" ht="17.399999999999999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O221" s="6"/>
      <c r="V221" s="6"/>
      <c r="W221" s="6"/>
      <c r="X221" s="6"/>
      <c r="Y221" s="17"/>
      <c r="Z221" s="6"/>
      <c r="AA221" s="6"/>
      <c r="AB221" s="6"/>
      <c r="AC221" s="17"/>
      <c r="AD221" s="6"/>
      <c r="AE221" s="6"/>
      <c r="AF221" s="2">
        <v>216</v>
      </c>
      <c r="AG221" s="2">
        <f t="shared" si="47"/>
        <v>3.7699111843077517</v>
      </c>
      <c r="AH221" s="2">
        <f t="shared" si="45"/>
        <v>84.822673679712338</v>
      </c>
      <c r="AI221" s="3">
        <f t="shared" si="46"/>
        <v>84.822673679712338</v>
      </c>
      <c r="AJ221" s="16"/>
      <c r="AK221" s="16"/>
      <c r="AL221" s="16"/>
      <c r="AM221" s="16"/>
    </row>
    <row r="222" spans="1:39" ht="17.399999999999999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O222" s="6"/>
      <c r="V222" s="6"/>
      <c r="W222" s="6"/>
      <c r="X222" s="6"/>
      <c r="Y222" s="17"/>
      <c r="Z222" s="6"/>
      <c r="AA222" s="6"/>
      <c r="AB222" s="6"/>
      <c r="AC222" s="17"/>
      <c r="AD222" s="6"/>
      <c r="AE222" s="6"/>
      <c r="AF222" s="2">
        <v>217</v>
      </c>
      <c r="AG222" s="2">
        <f t="shared" si="47"/>
        <v>3.7873644768276948</v>
      </c>
      <c r="AH222" s="2">
        <f t="shared" si="45"/>
        <v>84.462807660502975</v>
      </c>
      <c r="AI222" s="3">
        <f t="shared" si="46"/>
        <v>84.462807660502961</v>
      </c>
      <c r="AJ222" s="16"/>
      <c r="AK222" s="16"/>
      <c r="AL222" s="16"/>
      <c r="AM222" s="16"/>
    </row>
    <row r="223" spans="1:39" ht="17.399999999999999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O223" s="6"/>
      <c r="V223" s="6"/>
      <c r="W223" s="6"/>
      <c r="X223" s="6"/>
      <c r="Y223" s="17"/>
      <c r="Z223" s="6"/>
      <c r="AA223" s="6"/>
      <c r="AB223" s="6"/>
      <c r="AC223" s="17"/>
      <c r="AD223" s="6"/>
      <c r="AE223" s="6"/>
      <c r="AF223" s="2">
        <v>218</v>
      </c>
      <c r="AG223" s="2">
        <f t="shared" si="47"/>
        <v>3.8048177693476379</v>
      </c>
      <c r="AH223" s="2">
        <f t="shared" si="45"/>
        <v>84.09307631988915</v>
      </c>
      <c r="AI223" s="3">
        <f t="shared" si="46"/>
        <v>84.093076319889178</v>
      </c>
      <c r="AJ223" s="16"/>
      <c r="AK223" s="16"/>
      <c r="AL223" s="16"/>
      <c r="AM223" s="16"/>
    </row>
    <row r="224" spans="1:39" ht="17.399999999999999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O224" s="6"/>
      <c r="V224" s="6"/>
      <c r="W224" s="6"/>
      <c r="X224" s="6"/>
      <c r="Y224" s="17"/>
      <c r="Z224" s="6"/>
      <c r="AA224" s="6"/>
      <c r="AB224" s="6"/>
      <c r="AC224" s="17"/>
      <c r="AD224" s="6"/>
      <c r="AE224" s="6"/>
      <c r="AF224" s="2">
        <v>219</v>
      </c>
      <c r="AG224" s="2">
        <f t="shared" si="47"/>
        <v>3.8222710618675819</v>
      </c>
      <c r="AH224" s="2">
        <f t="shared" si="45"/>
        <v>83.713490035656051</v>
      </c>
      <c r="AI224" s="3">
        <f t="shared" si="46"/>
        <v>83.713490035656037</v>
      </c>
      <c r="AJ224" s="16"/>
      <c r="AK224" s="16"/>
      <c r="AL224" s="16"/>
      <c r="AM224" s="16"/>
    </row>
    <row r="225" spans="1:39" ht="17.399999999999999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O225" s="6"/>
      <c r="V225" s="6"/>
      <c r="W225" s="6"/>
      <c r="X225" s="6"/>
      <c r="Y225" s="17"/>
      <c r="Z225" s="6"/>
      <c r="AA225" s="6"/>
      <c r="AB225" s="6"/>
      <c r="AC225" s="17"/>
      <c r="AD225" s="6"/>
      <c r="AE225" s="6"/>
      <c r="AF225" s="2">
        <v>220</v>
      </c>
      <c r="AG225" s="2">
        <f t="shared" si="47"/>
        <v>3.839724354387525</v>
      </c>
      <c r="AH225" s="2">
        <f t="shared" si="45"/>
        <v>83.324060903552393</v>
      </c>
      <c r="AI225" s="3">
        <f t="shared" si="46"/>
        <v>83.324060903552379</v>
      </c>
      <c r="AJ225" s="16"/>
      <c r="AK225" s="16"/>
      <c r="AL225" s="16"/>
      <c r="AM225" s="16"/>
    </row>
    <row r="226" spans="1:39" ht="17.399999999999999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O226" s="6"/>
      <c r="V226" s="6"/>
      <c r="W226" s="6"/>
      <c r="X226" s="6"/>
      <c r="Y226" s="17"/>
      <c r="Z226" s="6"/>
      <c r="AA226" s="6"/>
      <c r="AB226" s="6"/>
      <c r="AC226" s="17"/>
      <c r="AD226" s="6"/>
      <c r="AE226" s="6"/>
      <c r="AF226" s="2">
        <v>221</v>
      </c>
      <c r="AG226" s="2">
        <f t="shared" si="47"/>
        <v>3.8571776469074686</v>
      </c>
      <c r="AH226" s="2">
        <f t="shared" si="45"/>
        <v>82.924802848166152</v>
      </c>
      <c r="AI226" s="3">
        <f t="shared" si="46"/>
        <v>82.924802848166124</v>
      </c>
      <c r="AJ226" s="16"/>
      <c r="AK226" s="16"/>
      <c r="AL226" s="16"/>
      <c r="AM226" s="16"/>
    </row>
    <row r="227" spans="1:39" ht="17.399999999999999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O227" s="6"/>
      <c r="V227" s="6"/>
      <c r="W227" s="6"/>
      <c r="X227" s="6"/>
      <c r="Y227" s="17"/>
      <c r="Z227" s="6"/>
      <c r="AA227" s="6"/>
      <c r="AB227" s="6"/>
      <c r="AC227" s="17"/>
      <c r="AD227" s="6"/>
      <c r="AE227" s="6"/>
      <c r="AF227" s="2">
        <v>222</v>
      </c>
      <c r="AG227" s="2">
        <f t="shared" si="47"/>
        <v>3.8746309394274117</v>
      </c>
      <c r="AH227" s="2">
        <f t="shared" si="45"/>
        <v>82.515731735942921</v>
      </c>
      <c r="AI227" s="3">
        <f t="shared" si="46"/>
        <v>82.515731735942936</v>
      </c>
      <c r="AJ227" s="16"/>
      <c r="AK227" s="16"/>
      <c r="AL227" s="16"/>
      <c r="AM227" s="16"/>
    </row>
    <row r="228" spans="1:39" ht="17.399999999999999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O228" s="6"/>
      <c r="V228" s="6"/>
      <c r="W228" s="6"/>
      <c r="X228" s="6"/>
      <c r="Y228" s="17"/>
      <c r="Z228" s="6"/>
      <c r="AA228" s="6"/>
      <c r="AB228" s="6"/>
      <c r="AC228" s="17"/>
      <c r="AD228" s="6"/>
      <c r="AE228" s="6"/>
      <c r="AF228" s="2">
        <v>223</v>
      </c>
      <c r="AG228" s="2">
        <f t="shared" si="47"/>
        <v>3.8920842319473548</v>
      </c>
      <c r="AH228" s="2">
        <f t="shared" si="45"/>
        <v>82.096865490231508</v>
      </c>
      <c r="AI228" s="3">
        <f t="shared" si="46"/>
        <v>82.096865490231536</v>
      </c>
      <c r="AJ228" s="16"/>
      <c r="AK228" s="16"/>
      <c r="AL228" s="16"/>
      <c r="AM228" s="16"/>
    </row>
    <row r="229" spans="1:39" ht="17.399999999999999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O229" s="6"/>
      <c r="V229" s="6"/>
      <c r="W229" s="6"/>
      <c r="X229" s="6"/>
      <c r="Y229" s="17"/>
      <c r="Z229" s="6"/>
      <c r="AA229" s="6"/>
      <c r="AB229" s="6"/>
      <c r="AC229" s="17"/>
      <c r="AD229" s="6"/>
      <c r="AE229" s="6"/>
      <c r="AF229" s="2">
        <v>224</v>
      </c>
      <c r="AG229" s="2">
        <f t="shared" si="47"/>
        <v>3.9095375244672983</v>
      </c>
      <c r="AH229" s="2">
        <f t="shared" si="45"/>
        <v>81.668224208229702</v>
      </c>
      <c r="AI229" s="3">
        <f t="shared" si="46"/>
        <v>81.668224208229702</v>
      </c>
      <c r="AJ229" s="16"/>
      <c r="AK229" s="16"/>
      <c r="AL229" s="16"/>
      <c r="AM229" s="16"/>
    </row>
    <row r="230" spans="1:39" ht="17.399999999999999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O230" s="6"/>
      <c r="V230" s="6"/>
      <c r="W230" s="6"/>
      <c r="X230" s="6"/>
      <c r="Y230" s="17"/>
      <c r="Z230" s="6"/>
      <c r="AA230" s="6"/>
      <c r="AB230" s="6"/>
      <c r="AC230" s="17"/>
      <c r="AD230" s="6"/>
      <c r="AE230" s="6"/>
      <c r="AF230" s="2">
        <v>225</v>
      </c>
      <c r="AG230" s="2">
        <f t="shared" si="47"/>
        <v>3.9269908169872414</v>
      </c>
      <c r="AH230" s="2">
        <f t="shared" si="45"/>
        <v>81.229830279695591</v>
      </c>
      <c r="AI230" s="3">
        <f t="shared" si="46"/>
        <v>81.229830279695591</v>
      </c>
      <c r="AJ230" s="16"/>
      <c r="AK230" s="16"/>
      <c r="AL230" s="16"/>
      <c r="AM230" s="16"/>
    </row>
    <row r="231" spans="1:39" ht="17.399999999999999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O231" s="6"/>
      <c r="V231" s="6"/>
      <c r="W231" s="6"/>
      <c r="X231" s="6"/>
      <c r="Y231" s="17"/>
      <c r="Z231" s="6"/>
      <c r="AA231" s="6"/>
      <c r="AB231" s="6"/>
      <c r="AC231" s="17"/>
      <c r="AD231" s="6"/>
      <c r="AE231" s="6"/>
      <c r="AF231" s="2">
        <v>226</v>
      </c>
      <c r="AG231" s="2">
        <f t="shared" si="47"/>
        <v>3.9444441095071845</v>
      </c>
      <c r="AH231" s="2">
        <f t="shared" si="45"/>
        <v>80.781708507278339</v>
      </c>
      <c r="AI231" s="3">
        <f t="shared" si="46"/>
        <v>80.781708507278367</v>
      </c>
      <c r="AJ231" s="16"/>
      <c r="AK231" s="16"/>
      <c r="AL231" s="16"/>
      <c r="AM231" s="16"/>
    </row>
    <row r="232" spans="1:39" ht="17.399999999999999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O232" s="6"/>
      <c r="V232" s="6"/>
      <c r="W232" s="6"/>
      <c r="X232" s="6"/>
      <c r="Y232" s="17"/>
      <c r="Z232" s="6"/>
      <c r="AA232" s="6"/>
      <c r="AB232" s="6"/>
      <c r="AC232" s="17"/>
      <c r="AD232" s="6"/>
      <c r="AE232" s="6"/>
      <c r="AF232" s="2">
        <v>227</v>
      </c>
      <c r="AG232" s="2">
        <f t="shared" si="47"/>
        <v>3.9618974020271276</v>
      </c>
      <c r="AH232" s="2">
        <f t="shared" si="45"/>
        <v>80.323886228313384</v>
      </c>
      <c r="AI232" s="3">
        <f t="shared" si="46"/>
        <v>80.323886228313384</v>
      </c>
      <c r="AJ232" s="16"/>
      <c r="AK232" s="16"/>
      <c r="AL232" s="16"/>
      <c r="AM232" s="16"/>
    </row>
    <row r="233" spans="1:39" ht="17.399999999999999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O233" s="6"/>
      <c r="V233" s="6"/>
      <c r="W233" s="6"/>
      <c r="X233" s="6"/>
      <c r="Y233" s="17"/>
      <c r="Z233" s="6"/>
      <c r="AA233" s="6"/>
      <c r="AB233" s="6"/>
      <c r="AC233" s="17"/>
      <c r="AD233" s="6"/>
      <c r="AE233" s="6"/>
      <c r="AF233" s="2">
        <v>228</v>
      </c>
      <c r="AG233" s="2">
        <f t="shared" si="47"/>
        <v>3.9793506945470711</v>
      </c>
      <c r="AH233" s="2">
        <f t="shared" si="45"/>
        <v>79.856393437916424</v>
      </c>
      <c r="AI233" s="3">
        <f t="shared" si="46"/>
        <v>79.856393437916438</v>
      </c>
      <c r="AJ233" s="16"/>
      <c r="AK233" s="16"/>
      <c r="AL233" s="16"/>
      <c r="AM233" s="16"/>
    </row>
    <row r="234" spans="1:39" ht="17.399999999999999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O234" s="6"/>
      <c r="V234" s="6"/>
      <c r="W234" s="6"/>
      <c r="X234" s="6"/>
      <c r="Y234" s="17"/>
      <c r="Z234" s="6"/>
      <c r="AA234" s="6"/>
      <c r="AB234" s="6"/>
      <c r="AC234" s="17"/>
      <c r="AD234" s="6"/>
      <c r="AE234" s="6"/>
      <c r="AF234" s="2">
        <v>229</v>
      </c>
      <c r="AG234" s="2">
        <f t="shared" si="47"/>
        <v>3.9968039870670142</v>
      </c>
      <c r="AH234" s="2">
        <f t="shared" si="45"/>
        <v>79.379262913201003</v>
      </c>
      <c r="AI234" s="3">
        <f t="shared" si="46"/>
        <v>79.379262913201003</v>
      </c>
      <c r="AJ234" s="16"/>
      <c r="AK234" s="16"/>
      <c r="AL234" s="16"/>
      <c r="AM234" s="16"/>
    </row>
    <row r="235" spans="1:39" ht="17.399999999999999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O235" s="6"/>
      <c r="V235" s="6"/>
      <c r="W235" s="6"/>
      <c r="X235" s="6"/>
      <c r="Y235" s="17"/>
      <c r="Z235" s="6"/>
      <c r="AA235" s="6"/>
      <c r="AB235" s="6"/>
      <c r="AC235" s="17"/>
      <c r="AD235" s="6"/>
      <c r="AE235" s="6"/>
      <c r="AF235" s="2">
        <v>230</v>
      </c>
      <c r="AG235" s="2">
        <f t="shared" si="47"/>
        <v>4.0142572795869578</v>
      </c>
      <c r="AH235" s="2">
        <f t="shared" si="45"/>
        <v>78.892530338433261</v>
      </c>
      <c r="AI235" s="3">
        <f t="shared" si="46"/>
        <v>78.892530338433247</v>
      </c>
      <c r="AJ235" s="16"/>
      <c r="AK235" s="16"/>
      <c r="AL235" s="16"/>
      <c r="AM235" s="16"/>
    </row>
    <row r="236" spans="1:39" ht="17.399999999999999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O236" s="6"/>
      <c r="V236" s="6"/>
      <c r="W236" s="6"/>
      <c r="X236" s="6"/>
      <c r="Y236" s="17"/>
      <c r="Z236" s="6"/>
      <c r="AA236" s="6"/>
      <c r="AB236" s="6"/>
      <c r="AC236" s="17"/>
      <c r="AD236" s="6"/>
      <c r="AE236" s="6"/>
      <c r="AF236" s="2">
        <v>231</v>
      </c>
      <c r="AG236" s="2">
        <f t="shared" si="47"/>
        <v>4.0317105721069018</v>
      </c>
      <c r="AH236" s="2">
        <f t="shared" si="45"/>
        <v>78.39623443092853</v>
      </c>
      <c r="AI236" s="3">
        <f t="shared" si="46"/>
        <v>78.396234430928544</v>
      </c>
      <c r="AJ236" s="16"/>
      <c r="AK236" s="16"/>
      <c r="AL236" s="16"/>
      <c r="AM236" s="16"/>
    </row>
    <row r="237" spans="1:39" ht="17.399999999999999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O237" s="6"/>
      <c r="V237" s="6"/>
      <c r="W237" s="6"/>
      <c r="X237" s="6"/>
      <c r="Y237" s="17"/>
      <c r="Z237" s="6"/>
      <c r="AA237" s="6"/>
      <c r="AB237" s="6"/>
      <c r="AC237" s="17"/>
      <c r="AD237" s="6"/>
      <c r="AE237" s="6"/>
      <c r="AF237" s="2">
        <v>232</v>
      </c>
      <c r="AG237" s="2">
        <f t="shared" si="47"/>
        <v>4.0491638646268449</v>
      </c>
      <c r="AH237" s="2">
        <f t="shared" si="45"/>
        <v>77.890417067483398</v>
      </c>
      <c r="AI237" s="3">
        <f t="shared" si="46"/>
        <v>77.890417067483398</v>
      </c>
      <c r="AJ237" s="16"/>
      <c r="AK237" s="16"/>
      <c r="AL237" s="16"/>
      <c r="AM237" s="16"/>
    </row>
    <row r="238" spans="1:39" ht="17.399999999999999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O238" s="6"/>
      <c r="V238" s="6"/>
      <c r="W238" s="6"/>
      <c r="X238" s="6"/>
      <c r="Y238" s="17"/>
      <c r="Z238" s="6"/>
      <c r="AA238" s="6"/>
      <c r="AB238" s="6"/>
      <c r="AC238" s="17"/>
      <c r="AD238" s="6"/>
      <c r="AE238" s="6"/>
      <c r="AF238" s="2">
        <v>233</v>
      </c>
      <c r="AG238" s="2">
        <f t="shared" si="47"/>
        <v>4.066617157146788</v>
      </c>
      <c r="AH238" s="2">
        <f t="shared" si="45"/>
        <v>77.375123411126594</v>
      </c>
      <c r="AI238" s="3">
        <f t="shared" si="46"/>
        <v>77.37512341112658</v>
      </c>
      <c r="AJ238" s="16"/>
      <c r="AK238" s="16"/>
      <c r="AL238" s="16"/>
      <c r="AM238" s="16"/>
    </row>
    <row r="239" spans="1:39" ht="17.399999999999999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O239" s="6"/>
      <c r="V239" s="6"/>
      <c r="W239" s="6"/>
      <c r="X239" s="6"/>
      <c r="Y239" s="17"/>
      <c r="Z239" s="6"/>
      <c r="AA239" s="6"/>
      <c r="AB239" s="6"/>
      <c r="AC239" s="17"/>
      <c r="AD239" s="6"/>
      <c r="AE239" s="6"/>
      <c r="AF239" s="2">
        <v>234</v>
      </c>
      <c r="AG239" s="2">
        <f t="shared" si="47"/>
        <v>4.0840704496667311</v>
      </c>
      <c r="AH239" s="2">
        <f t="shared" si="45"/>
        <v>76.850402037963647</v>
      </c>
      <c r="AI239" s="3">
        <f t="shared" si="46"/>
        <v>76.850402037963647</v>
      </c>
      <c r="AJ239" s="16"/>
      <c r="AK239" s="16"/>
      <c r="AL239" s="16"/>
      <c r="AM239" s="16"/>
    </row>
    <row r="240" spans="1:39" ht="17.399999999999999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O240" s="6"/>
      <c r="V240" s="6"/>
      <c r="W240" s="6"/>
      <c r="X240" s="6"/>
      <c r="Y240" s="17"/>
      <c r="Z240" s="6"/>
      <c r="AA240" s="6"/>
      <c r="AB240" s="6"/>
      <c r="AC240" s="17"/>
      <c r="AD240" s="6"/>
      <c r="AE240" s="6"/>
      <c r="AF240" s="2">
        <v>235</v>
      </c>
      <c r="AG240" s="2">
        <f t="shared" si="47"/>
        <v>4.1015237421866741</v>
      </c>
      <c r="AH240" s="2">
        <f t="shared" si="45"/>
        <v>76.316305063878929</v>
      </c>
      <c r="AI240" s="3">
        <f t="shared" si="46"/>
        <v>76.316305063878943</v>
      </c>
      <c r="AJ240" s="16"/>
      <c r="AK240" s="16"/>
      <c r="AL240" s="16"/>
      <c r="AM240" s="16"/>
    </row>
    <row r="241" spans="1:39" ht="17.399999999999999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O241" s="6"/>
      <c r="V241" s="6"/>
      <c r="W241" s="6"/>
      <c r="X241" s="6"/>
      <c r="Y241" s="17"/>
      <c r="Z241" s="6"/>
      <c r="AA241" s="6"/>
      <c r="AB241" s="6"/>
      <c r="AC241" s="17"/>
      <c r="AD241" s="6"/>
      <c r="AE241" s="6"/>
      <c r="AF241" s="2">
        <v>236</v>
      </c>
      <c r="AG241" s="2">
        <f t="shared" si="47"/>
        <v>4.1189770347066172</v>
      </c>
      <c r="AH241" s="2">
        <f t="shared" si="45"/>
        <v>75.772888270850359</v>
      </c>
      <c r="AI241" s="3">
        <f t="shared" si="46"/>
        <v>75.772888270850359</v>
      </c>
      <c r="AJ241" s="16"/>
      <c r="AK241" s="16"/>
      <c r="AL241" s="16"/>
      <c r="AM241" s="16"/>
    </row>
    <row r="242" spans="1:39" ht="17.399999999999999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O242" s="6"/>
      <c r="V242" s="6"/>
      <c r="W242" s="6"/>
      <c r="X242" s="6"/>
      <c r="Y242" s="17"/>
      <c r="Z242" s="6"/>
      <c r="AA242" s="6"/>
      <c r="AB242" s="6"/>
      <c r="AC242" s="17"/>
      <c r="AD242" s="6"/>
      <c r="AE242" s="6"/>
      <c r="AF242" s="2">
        <v>237</v>
      </c>
      <c r="AG242" s="2">
        <f t="shared" si="47"/>
        <v>4.1364303272265612</v>
      </c>
      <c r="AH242" s="2">
        <f t="shared" si="45"/>
        <v>75.220211232622418</v>
      </c>
      <c r="AI242" s="3">
        <f t="shared" si="46"/>
        <v>75.220211232622404</v>
      </c>
      <c r="AJ242" s="16"/>
      <c r="AK242" s="16"/>
      <c r="AL242" s="16"/>
      <c r="AM242" s="16"/>
    </row>
    <row r="243" spans="1:39" ht="17.399999999999999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O243" s="6"/>
      <c r="V243" s="6"/>
      <c r="W243" s="6"/>
      <c r="X243" s="6"/>
      <c r="Y243" s="17"/>
      <c r="Z243" s="6"/>
      <c r="AA243" s="6"/>
      <c r="AB243" s="6"/>
      <c r="AC243" s="17"/>
      <c r="AD243" s="6"/>
      <c r="AE243" s="6"/>
      <c r="AF243" s="2">
        <v>238</v>
      </c>
      <c r="AG243" s="2">
        <f t="shared" si="47"/>
        <v>4.1538836197465043</v>
      </c>
      <c r="AH243" s="2">
        <f t="shared" si="45"/>
        <v>74.658337439475645</v>
      </c>
      <c r="AI243" s="3">
        <f t="shared" si="46"/>
        <v>74.658337439475659</v>
      </c>
      <c r="AJ243" s="16"/>
      <c r="AK243" s="16"/>
      <c r="AL243" s="16"/>
      <c r="AM243" s="16"/>
    </row>
    <row r="244" spans="1:39" ht="17.399999999999999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O244" s="6"/>
      <c r="V244" s="6"/>
      <c r="W244" s="6"/>
      <c r="X244" s="6"/>
      <c r="Y244" s="17"/>
      <c r="Z244" s="6"/>
      <c r="AA244" s="6"/>
      <c r="AB244" s="6"/>
      <c r="AC244" s="17"/>
      <c r="AD244" s="6"/>
      <c r="AE244" s="6"/>
      <c r="AF244" s="2">
        <v>239</v>
      </c>
      <c r="AG244" s="2">
        <f t="shared" si="47"/>
        <v>4.1713369122664474</v>
      </c>
      <c r="AH244" s="2">
        <f t="shared" si="45"/>
        <v>74.087334421821083</v>
      </c>
      <c r="AI244" s="3">
        <f t="shared" si="46"/>
        <v>74.087334421821055</v>
      </c>
      <c r="AJ244" s="16"/>
      <c r="AK244" s="16"/>
      <c r="AL244" s="16"/>
      <c r="AM244" s="16"/>
    </row>
    <row r="245" spans="1:39" ht="17.399999999999999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O245" s="6"/>
      <c r="V245" s="6"/>
      <c r="W245" s="6"/>
      <c r="X245" s="6"/>
      <c r="Y245" s="17"/>
      <c r="Z245" s="6"/>
      <c r="AA245" s="6"/>
      <c r="AB245" s="6"/>
      <c r="AC245" s="17"/>
      <c r="AD245" s="6"/>
      <c r="AE245" s="6"/>
      <c r="AF245" s="2">
        <v>240</v>
      </c>
      <c r="AG245" s="2">
        <f t="shared" si="47"/>
        <v>4.1887902047863905</v>
      </c>
      <c r="AH245" s="2">
        <f t="shared" si="45"/>
        <v>73.507273872341372</v>
      </c>
      <c r="AI245" s="3">
        <f t="shared" si="46"/>
        <v>73.507273872341386</v>
      </c>
      <c r="AJ245" s="16"/>
      <c r="AK245" s="16"/>
      <c r="AL245" s="16"/>
      <c r="AM245" s="16"/>
    </row>
    <row r="246" spans="1:39" ht="17.399999999999999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O246" s="6"/>
      <c r="V246" s="6"/>
      <c r="W246" s="6"/>
      <c r="X246" s="6"/>
      <c r="Y246" s="17"/>
      <c r="Z246" s="6"/>
      <c r="AA246" s="6"/>
      <c r="AB246" s="6"/>
      <c r="AC246" s="17"/>
      <c r="AD246" s="6"/>
      <c r="AE246" s="6"/>
      <c r="AF246" s="2">
        <v>241</v>
      </c>
      <c r="AG246" s="2">
        <f t="shared" si="47"/>
        <v>4.2062434973063345</v>
      </c>
      <c r="AH246" s="2">
        <f t="shared" si="45"/>
        <v>72.918231766394229</v>
      </c>
      <c r="AI246" s="3">
        <f t="shared" si="46"/>
        <v>72.918231766394214</v>
      </c>
      <c r="AJ246" s="16"/>
      <c r="AK246" s="16"/>
      <c r="AL246" s="16"/>
      <c r="AM246" s="16"/>
    </row>
    <row r="247" spans="1:39" ht="17.399999999999999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O247" s="6"/>
      <c r="V247" s="6"/>
      <c r="W247" s="6"/>
      <c r="X247" s="6"/>
      <c r="Y247" s="17"/>
      <c r="Z247" s="6"/>
      <c r="AA247" s="6"/>
      <c r="AB247" s="6"/>
      <c r="AC247" s="17"/>
      <c r="AD247" s="6"/>
      <c r="AE247" s="6"/>
      <c r="AF247" s="2">
        <v>242</v>
      </c>
      <c r="AG247" s="2">
        <f t="shared" si="47"/>
        <v>4.2236967898262776</v>
      </c>
      <c r="AH247" s="2">
        <f t="shared" si="45"/>
        <v>72.320288480384988</v>
      </c>
      <c r="AI247" s="3">
        <f t="shared" si="46"/>
        <v>72.32028848038496</v>
      </c>
      <c r="AJ247" s="16"/>
      <c r="AK247" s="16"/>
      <c r="AL247" s="16"/>
      <c r="AM247" s="16"/>
    </row>
    <row r="248" spans="1:39" ht="17.399999999999999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O248" s="6"/>
      <c r="V248" s="6"/>
      <c r="W248" s="6"/>
      <c r="X248" s="6"/>
      <c r="Y248" s="17"/>
      <c r="Z248" s="6"/>
      <c r="AA248" s="6"/>
      <c r="AB248" s="6"/>
      <c r="AC248" s="17"/>
      <c r="AD248" s="6"/>
      <c r="AE248" s="6"/>
      <c r="AF248" s="2">
        <v>243</v>
      </c>
      <c r="AG248" s="2">
        <f t="shared" si="47"/>
        <v>4.2411500823462207</v>
      </c>
      <c r="AH248" s="2">
        <f t="shared" si="45"/>
        <v>71.713528907812488</v>
      </c>
      <c r="AI248" s="3">
        <f t="shared" si="46"/>
        <v>71.713528907812488</v>
      </c>
      <c r="AJ248" s="16"/>
      <c r="AK248" s="16"/>
      <c r="AL248" s="16"/>
      <c r="AM248" s="16"/>
    </row>
    <row r="249" spans="1:39" ht="17.399999999999999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O249" s="6"/>
      <c r="V249" s="6"/>
      <c r="W249" s="6"/>
      <c r="X249" s="6"/>
      <c r="Y249" s="17"/>
      <c r="Z249" s="6"/>
      <c r="AA249" s="6"/>
      <c r="AB249" s="6"/>
      <c r="AC249" s="17"/>
      <c r="AD249" s="6"/>
      <c r="AE249" s="6"/>
      <c r="AF249" s="2">
        <v>244</v>
      </c>
      <c r="AG249" s="2">
        <f t="shared" si="47"/>
        <v>4.2586033748661638</v>
      </c>
      <c r="AH249" s="2">
        <f t="shared" si="45"/>
        <v>71.0980425726855</v>
      </c>
      <c r="AI249" s="3">
        <f t="shared" si="46"/>
        <v>71.098042572685486</v>
      </c>
      <c r="AJ249" s="16"/>
      <c r="AK249" s="16"/>
      <c r="AL249" s="16"/>
      <c r="AM249" s="16"/>
    </row>
    <row r="250" spans="1:39" ht="17.399999999999999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O250" s="6"/>
      <c r="V250" s="6"/>
      <c r="W250" s="6"/>
      <c r="X250" s="6"/>
      <c r="Y250" s="17"/>
      <c r="Z250" s="6"/>
      <c r="AA250" s="6"/>
      <c r="AB250" s="6"/>
      <c r="AC250" s="17"/>
      <c r="AD250" s="6"/>
      <c r="AE250" s="6"/>
      <c r="AF250" s="2">
        <v>245</v>
      </c>
      <c r="AG250" s="2">
        <f t="shared" si="47"/>
        <v>4.2760566673861069</v>
      </c>
      <c r="AH250" s="2">
        <f t="shared" si="45"/>
        <v>70.473923740003642</v>
      </c>
      <c r="AI250" s="3">
        <f t="shared" si="46"/>
        <v>70.473923740003627</v>
      </c>
      <c r="AJ250" s="16"/>
      <c r="AK250" s="16"/>
      <c r="AL250" s="16"/>
      <c r="AM250" s="16"/>
    </row>
    <row r="251" spans="1:39" ht="17.399999999999999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O251" s="6"/>
      <c r="V251" s="6"/>
      <c r="W251" s="6"/>
      <c r="X251" s="6"/>
      <c r="Y251" s="17"/>
      <c r="Z251" s="6"/>
      <c r="AA251" s="6"/>
      <c r="AB251" s="6"/>
      <c r="AC251" s="17"/>
      <c r="AD251" s="6"/>
      <c r="AE251" s="6"/>
      <c r="AF251" s="2">
        <v>246</v>
      </c>
      <c r="AG251" s="2">
        <f t="shared" si="47"/>
        <v>4.2935099599060509</v>
      </c>
      <c r="AH251" s="2">
        <f t="shared" si="45"/>
        <v>69.841271522994163</v>
      </c>
      <c r="AI251" s="3">
        <f t="shared" si="46"/>
        <v>69.841271522994163</v>
      </c>
      <c r="AJ251" s="16"/>
      <c r="AK251" s="16"/>
      <c r="AL251" s="16"/>
      <c r="AM251" s="16"/>
    </row>
    <row r="252" spans="1:39" ht="17.399999999999999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O252" s="6"/>
      <c r="V252" s="6"/>
      <c r="W252" s="6"/>
      <c r="X252" s="6"/>
      <c r="Y252" s="17"/>
      <c r="Z252" s="6"/>
      <c r="AA252" s="6"/>
      <c r="AB252" s="6"/>
      <c r="AC252" s="17"/>
      <c r="AD252" s="6"/>
      <c r="AE252" s="6"/>
      <c r="AF252" s="2">
        <v>247</v>
      </c>
      <c r="AG252" s="2">
        <f t="shared" si="47"/>
        <v>4.310963252425994</v>
      </c>
      <c r="AH252" s="2">
        <f t="shared" si="45"/>
        <v>69.200189986793461</v>
      </c>
      <c r="AI252" s="3">
        <f t="shared" si="46"/>
        <v>69.200189986793447</v>
      </c>
      <c r="AJ252" s="16"/>
      <c r="AK252" s="16"/>
      <c r="AL252" s="16"/>
      <c r="AM252" s="16"/>
    </row>
    <row r="253" spans="1:39" ht="17.399999999999999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O253" s="6"/>
      <c r="V253" s="6"/>
      <c r="W253" s="6"/>
      <c r="X253" s="6"/>
      <c r="Y253" s="17"/>
      <c r="Z253" s="6"/>
      <c r="AA253" s="6"/>
      <c r="AB253" s="6"/>
      <c r="AC253" s="17"/>
      <c r="AD253" s="6"/>
      <c r="AE253" s="6"/>
      <c r="AF253" s="2">
        <v>248</v>
      </c>
      <c r="AG253" s="2">
        <f t="shared" si="47"/>
        <v>4.3284165449459371</v>
      </c>
      <c r="AH253" s="2">
        <f t="shared" si="45"/>
        <v>68.550788248260233</v>
      </c>
      <c r="AI253" s="3">
        <f t="shared" si="46"/>
        <v>68.550788248260261</v>
      </c>
      <c r="AJ253" s="16"/>
      <c r="AK253" s="16"/>
      <c r="AL253" s="16"/>
      <c r="AM253" s="16"/>
    </row>
    <row r="254" spans="1:39" ht="17.399999999999999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O254" s="6"/>
      <c r="V254" s="6"/>
      <c r="W254" s="6"/>
      <c r="X254" s="6"/>
      <c r="Y254" s="17"/>
      <c r="Z254" s="6"/>
      <c r="AA254" s="6"/>
      <c r="AB254" s="6"/>
      <c r="AC254" s="17"/>
      <c r="AD254" s="6"/>
      <c r="AE254" s="6"/>
      <c r="AF254" s="2">
        <v>249</v>
      </c>
      <c r="AG254" s="2">
        <f t="shared" si="47"/>
        <v>4.3458698374658802</v>
      </c>
      <c r="AH254" s="2">
        <f t="shared" si="45"/>
        <v>67.893180571609534</v>
      </c>
      <c r="AI254" s="3">
        <f t="shared" si="46"/>
        <v>67.893180571609548</v>
      </c>
      <c r="AJ254" s="16"/>
      <c r="AK254" s="16"/>
      <c r="AL254" s="16"/>
      <c r="AM254" s="16"/>
    </row>
    <row r="255" spans="1:39" ht="17.399999999999999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O255" s="6"/>
      <c r="V255" s="6"/>
      <c r="W255" s="6"/>
      <c r="X255" s="6"/>
      <c r="Y255" s="17"/>
      <c r="Z255" s="6"/>
      <c r="AA255" s="6"/>
      <c r="AB255" s="6"/>
      <c r="AC255" s="17"/>
      <c r="AD255" s="6"/>
      <c r="AE255" s="6"/>
      <c r="AF255" s="2">
        <v>250</v>
      </c>
      <c r="AG255" s="2">
        <f t="shared" si="47"/>
        <v>4.3633231299858233</v>
      </c>
      <c r="AH255" s="2">
        <f t="shared" si="45"/>
        <v>67.22748645955518</v>
      </c>
      <c r="AI255" s="3">
        <f t="shared" si="46"/>
        <v>67.22748645955518</v>
      </c>
      <c r="AJ255" s="16"/>
      <c r="AK255" s="16"/>
      <c r="AL255" s="16"/>
      <c r="AM255" s="16"/>
    </row>
    <row r="256" spans="1:39" ht="17.399999999999999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O256" s="6"/>
      <c r="V256" s="6"/>
      <c r="W256" s="6"/>
      <c r="X256" s="6"/>
      <c r="Y256" s="17"/>
      <c r="Z256" s="6"/>
      <c r="AA256" s="6"/>
      <c r="AB256" s="6"/>
      <c r="AC256" s="17"/>
      <c r="AD256" s="6"/>
      <c r="AE256" s="6"/>
      <c r="AF256" s="2">
        <v>251</v>
      </c>
      <c r="AG256" s="2">
        <f t="shared" si="47"/>
        <v>4.3807764225057673</v>
      </c>
      <c r="AH256" s="2">
        <f t="shared" si="45"/>
        <v>66.553830739652597</v>
      </c>
      <c r="AI256" s="3">
        <f t="shared" si="46"/>
        <v>66.553830739652582</v>
      </c>
      <c r="AJ256" s="16"/>
      <c r="AK256" s="16"/>
      <c r="AL256" s="16"/>
      <c r="AM256" s="16"/>
    </row>
    <row r="257" spans="1:39" ht="17.399999999999999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O257" s="6"/>
      <c r="V257" s="6"/>
      <c r="W257" s="6"/>
      <c r="X257" s="6"/>
      <c r="Y257" s="17"/>
      <c r="Z257" s="6"/>
      <c r="AA257" s="6"/>
      <c r="AB257" s="6"/>
      <c r="AC257" s="17"/>
      <c r="AD257" s="6"/>
      <c r="AE257" s="6"/>
      <c r="AF257" s="2">
        <v>252</v>
      </c>
      <c r="AG257" s="2">
        <f t="shared" si="47"/>
        <v>4.3982297150257104</v>
      </c>
      <c r="AH257" s="2">
        <f t="shared" si="45"/>
        <v>65.872343645535878</v>
      </c>
      <c r="AI257" s="3">
        <f t="shared" si="46"/>
        <v>65.872343645535878</v>
      </c>
      <c r="AJ257" s="16"/>
      <c r="AK257" s="16"/>
      <c r="AL257" s="16"/>
      <c r="AM257" s="16"/>
    </row>
    <row r="258" spans="1:39" ht="17.399999999999999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O258" s="6"/>
      <c r="V258" s="6"/>
      <c r="W258" s="6"/>
      <c r="X258" s="6"/>
      <c r="Y258" s="17"/>
      <c r="Z258" s="6"/>
      <c r="AA258" s="6"/>
      <c r="AB258" s="6"/>
      <c r="AC258" s="17"/>
      <c r="AD258" s="6"/>
      <c r="AE258" s="6"/>
      <c r="AF258" s="2">
        <v>253</v>
      </c>
      <c r="AG258" s="2">
        <f t="shared" si="47"/>
        <v>4.4156830075456535</v>
      </c>
      <c r="AH258" s="2">
        <f t="shared" si="45"/>
        <v>65.183160892748617</v>
      </c>
      <c r="AI258" s="3">
        <f t="shared" si="46"/>
        <v>65.183160892748631</v>
      </c>
      <c r="AJ258" s="16"/>
      <c r="AK258" s="16"/>
      <c r="AL258" s="16"/>
      <c r="AM258" s="16"/>
    </row>
    <row r="259" spans="1:39" ht="17.399999999999999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O259" s="6"/>
      <c r="V259" s="6"/>
      <c r="W259" s="6"/>
      <c r="X259" s="6"/>
      <c r="Y259" s="17"/>
      <c r="Z259" s="6"/>
      <c r="AA259" s="6"/>
      <c r="AB259" s="6"/>
      <c r="AC259" s="17"/>
      <c r="AD259" s="6"/>
      <c r="AE259" s="6"/>
      <c r="AF259" s="2">
        <v>254</v>
      </c>
      <c r="AG259" s="2">
        <f t="shared" si="47"/>
        <v>4.4331363000655974</v>
      </c>
      <c r="AH259" s="2">
        <f t="shared" si="45"/>
        <v>64.486423748872781</v>
      </c>
      <c r="AI259" s="3">
        <f t="shared" si="46"/>
        <v>64.486423748872781</v>
      </c>
      <c r="AJ259" s="16"/>
      <c r="AK259" s="16"/>
      <c r="AL259" s="16"/>
      <c r="AM259" s="16"/>
    </row>
    <row r="260" spans="1:39" ht="17.399999999999999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O260" s="6"/>
      <c r="V260" s="6"/>
      <c r="W260" s="6"/>
      <c r="X260" s="6"/>
      <c r="Y260" s="17"/>
      <c r="Z260" s="6"/>
      <c r="AA260" s="6"/>
      <c r="AB260" s="6"/>
      <c r="AC260" s="17"/>
      <c r="AD260" s="6"/>
      <c r="AE260" s="6"/>
      <c r="AF260" s="2">
        <v>255</v>
      </c>
      <c r="AG260" s="2">
        <f t="shared" si="47"/>
        <v>4.4505895925855405</v>
      </c>
      <c r="AH260" s="2">
        <f t="shared" si="45"/>
        <v>63.782279097668138</v>
      </c>
      <c r="AI260" s="3">
        <f t="shared" si="46"/>
        <v>63.782279097668138</v>
      </c>
      <c r="AJ260" s="16"/>
      <c r="AK260" s="16"/>
      <c r="AL260" s="16"/>
      <c r="AM260" s="16"/>
    </row>
    <row r="261" spans="1:39" ht="17.399999999999999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O261" s="6"/>
      <c r="V261" s="6"/>
      <c r="W261" s="6"/>
      <c r="X261" s="6"/>
      <c r="Y261" s="17"/>
      <c r="Z261" s="6"/>
      <c r="AA261" s="6"/>
      <c r="AB261" s="6"/>
      <c r="AC261" s="17"/>
      <c r="AD261" s="6"/>
      <c r="AE261" s="6"/>
      <c r="AF261" s="2">
        <v>256</v>
      </c>
      <c r="AG261" s="2">
        <f t="shared" si="47"/>
        <v>4.4680428851054836</v>
      </c>
      <c r="AH261" s="2">
        <f t="shared" ref="AH261:AH324" si="48">$C$6*(SQRT((1+(1/$C$9))^2-($C$10/$C$9)^2)-COS(AG261)-(1/$C$9)*SQRT(1-($C$9*SIN(AG261)-$C$10)^2))</f>
        <v>63.070879496941338</v>
      </c>
      <c r="AI261" s="3">
        <f t="shared" ref="AI261:AI324" si="49">$C$6*((1-COS(AG261))+(1/$C$9)*(1-SQRT(1-$C$9^2*SIN(AG261)^2)))</f>
        <v>63.070879496941338</v>
      </c>
      <c r="AJ261" s="16"/>
      <c r="AK261" s="16"/>
      <c r="AL261" s="16"/>
      <c r="AM261" s="16"/>
    </row>
    <row r="262" spans="1:39" ht="17.399999999999999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O262" s="6"/>
      <c r="V262" s="6"/>
      <c r="W262" s="6"/>
      <c r="X262" s="6"/>
      <c r="Y262" s="17"/>
      <c r="Z262" s="6"/>
      <c r="AA262" s="6"/>
      <c r="AB262" s="6"/>
      <c r="AC262" s="17"/>
      <c r="AD262" s="6"/>
      <c r="AE262" s="6"/>
      <c r="AF262" s="2">
        <v>257</v>
      </c>
      <c r="AG262" s="2">
        <f t="shared" ref="AG262:AG325" si="50">AF262*PI()/180</f>
        <v>4.4854961776254267</v>
      </c>
      <c r="AH262" s="2">
        <f t="shared" si="48"/>
        <v>62.352383229875166</v>
      </c>
      <c r="AI262" s="3">
        <f t="shared" si="49"/>
        <v>62.352383229875151</v>
      </c>
      <c r="AJ262" s="16"/>
      <c r="AK262" s="16"/>
      <c r="AL262" s="16"/>
      <c r="AM262" s="16"/>
    </row>
    <row r="263" spans="1:39" ht="17.399999999999999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O263" s="6"/>
      <c r="V263" s="6"/>
      <c r="W263" s="6"/>
      <c r="X263" s="6"/>
      <c r="Y263" s="17"/>
      <c r="Z263" s="6"/>
      <c r="AA263" s="6"/>
      <c r="AB263" s="6"/>
      <c r="AC263" s="17"/>
      <c r="AD263" s="6"/>
      <c r="AE263" s="6"/>
      <c r="AF263" s="2">
        <v>258</v>
      </c>
      <c r="AG263" s="2">
        <f t="shared" si="50"/>
        <v>4.5029494701453698</v>
      </c>
      <c r="AH263" s="2">
        <f t="shared" si="48"/>
        <v>61.626954349557003</v>
      </c>
      <c r="AI263" s="3">
        <f t="shared" si="49"/>
        <v>61.626954349557018</v>
      </c>
      <c r="AJ263" s="16"/>
      <c r="AK263" s="16"/>
      <c r="AL263" s="16"/>
      <c r="AM263" s="16"/>
    </row>
    <row r="264" spans="1:39" ht="17.399999999999999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O264" s="6"/>
      <c r="V264" s="6"/>
      <c r="W264" s="6"/>
      <c r="X264" s="6"/>
      <c r="Y264" s="17"/>
      <c r="Z264" s="6"/>
      <c r="AA264" s="6"/>
      <c r="AB264" s="6"/>
      <c r="AC264" s="17"/>
      <c r="AD264" s="6"/>
      <c r="AE264" s="6"/>
      <c r="AF264" s="2">
        <v>259</v>
      </c>
      <c r="AG264" s="2">
        <f t="shared" si="50"/>
        <v>4.5204027626653129</v>
      </c>
      <c r="AH264" s="2">
        <f t="shared" si="48"/>
        <v>60.894762716459432</v>
      </c>
      <c r="AI264" s="3">
        <f t="shared" si="49"/>
        <v>60.894762716459446</v>
      </c>
      <c r="AJ264" s="16"/>
      <c r="AK264" s="16"/>
      <c r="AL264" s="16"/>
      <c r="AM264" s="16"/>
    </row>
    <row r="265" spans="1:39" ht="17.399999999999999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O265" s="6"/>
      <c r="V265" s="6"/>
      <c r="W265" s="6"/>
      <c r="X265" s="6"/>
      <c r="Y265" s="17"/>
      <c r="Z265" s="6"/>
      <c r="AA265" s="6"/>
      <c r="AB265" s="6"/>
      <c r="AC265" s="17"/>
      <c r="AD265" s="6"/>
      <c r="AE265" s="6"/>
      <c r="AF265" s="2">
        <v>260</v>
      </c>
      <c r="AG265" s="2">
        <f t="shared" si="50"/>
        <v>4.5378560551852569</v>
      </c>
      <c r="AH265" s="2">
        <f t="shared" si="48"/>
        <v>60.15598402863678</v>
      </c>
      <c r="AI265" s="3">
        <f t="shared" si="49"/>
        <v>60.155984028636787</v>
      </c>
      <c r="AJ265" s="16"/>
      <c r="AK265" s="16"/>
      <c r="AL265" s="16"/>
      <c r="AM265" s="16"/>
    </row>
    <row r="266" spans="1:39" ht="17.399999999999999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O266" s="6"/>
      <c r="V266" s="6"/>
      <c r="W266" s="6"/>
      <c r="X266" s="6"/>
      <c r="Y266" s="17"/>
      <c r="Z266" s="6"/>
      <c r="AA266" s="6"/>
      <c r="AB266" s="6"/>
      <c r="AC266" s="17"/>
      <c r="AD266" s="6"/>
      <c r="AE266" s="6"/>
      <c r="AF266" s="2">
        <v>261</v>
      </c>
      <c r="AG266" s="2">
        <f t="shared" si="50"/>
        <v>4.5553093477052</v>
      </c>
      <c r="AH266" s="2">
        <f t="shared" si="48"/>
        <v>59.41079984441766</v>
      </c>
      <c r="AI266" s="3">
        <f t="shared" si="49"/>
        <v>59.410799844417653</v>
      </c>
      <c r="AJ266" s="16"/>
      <c r="AK266" s="16"/>
      <c r="AL266" s="16"/>
      <c r="AM266" s="16"/>
    </row>
    <row r="267" spans="1:39" ht="17.399999999999999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O267" s="6"/>
      <c r="V267" s="6"/>
      <c r="W267" s="6"/>
      <c r="X267" s="6"/>
      <c r="Y267" s="17"/>
      <c r="Z267" s="6"/>
      <c r="AA267" s="6"/>
      <c r="AB267" s="6"/>
      <c r="AC267" s="17"/>
      <c r="AD267" s="6"/>
      <c r="AE267" s="6"/>
      <c r="AF267" s="2">
        <v>262</v>
      </c>
      <c r="AG267" s="2">
        <f t="shared" si="50"/>
        <v>4.572762640225144</v>
      </c>
      <c r="AH267" s="2">
        <f t="shared" si="48"/>
        <v>58.659397597386452</v>
      </c>
      <c r="AI267" s="3">
        <f t="shared" si="49"/>
        <v>58.659397597386459</v>
      </c>
      <c r="AJ267" s="16"/>
      <c r="AK267" s="16"/>
      <c r="AL267" s="16"/>
      <c r="AM267" s="16"/>
    </row>
    <row r="268" spans="1:39" ht="17.399999999999999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O268" s="6"/>
      <c r="V268" s="6"/>
      <c r="W268" s="6"/>
      <c r="X268" s="6"/>
      <c r="Y268" s="17"/>
      <c r="Z268" s="6"/>
      <c r="AA268" s="6"/>
      <c r="AB268" s="6"/>
      <c r="AC268" s="17"/>
      <c r="AD268" s="6"/>
      <c r="AE268" s="6"/>
      <c r="AF268" s="2">
        <v>263</v>
      </c>
      <c r="AG268" s="2">
        <f t="shared" si="50"/>
        <v>4.5902159327450871</v>
      </c>
      <c r="AH268" s="2">
        <f t="shared" si="48"/>
        <v>57.901970603465429</v>
      </c>
      <c r="AI268" s="3">
        <f t="shared" si="49"/>
        <v>57.901970603465429</v>
      </c>
      <c r="AJ268" s="16"/>
      <c r="AK268" s="16"/>
      <c r="AL268" s="16"/>
      <c r="AM268" s="16"/>
    </row>
    <row r="269" spans="1:39" ht="17.399999999999999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O269" s="6"/>
      <c r="V269" s="6"/>
      <c r="W269" s="6"/>
      <c r="X269" s="6"/>
      <c r="Y269" s="17"/>
      <c r="Z269" s="6"/>
      <c r="AA269" s="6"/>
      <c r="AB269" s="6"/>
      <c r="AC269" s="17"/>
      <c r="AD269" s="6"/>
      <c r="AE269" s="6"/>
      <c r="AF269" s="2">
        <v>264</v>
      </c>
      <c r="AG269" s="2">
        <f t="shared" si="50"/>
        <v>4.6076692252650302</v>
      </c>
      <c r="AH269" s="2">
        <f t="shared" si="48"/>
        <v>57.138718059923264</v>
      </c>
      <c r="AI269" s="3">
        <f t="shared" si="49"/>
        <v>57.138718059923228</v>
      </c>
      <c r="AJ269" s="16"/>
      <c r="AK269" s="16"/>
      <c r="AL269" s="16"/>
      <c r="AM269" s="16"/>
    </row>
    <row r="270" spans="1:39" ht="17.399999999999999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O270" s="6"/>
      <c r="V270" s="6"/>
      <c r="W270" s="6"/>
      <c r="X270" s="6"/>
      <c r="Y270" s="17"/>
      <c r="Z270" s="6"/>
      <c r="AA270" s="6"/>
      <c r="AB270" s="6"/>
      <c r="AC270" s="17"/>
      <c r="AD270" s="6"/>
      <c r="AE270" s="6"/>
      <c r="AF270" s="2">
        <v>265</v>
      </c>
      <c r="AG270" s="2">
        <f t="shared" si="50"/>
        <v>4.6251225177849733</v>
      </c>
      <c r="AH270" s="2">
        <f t="shared" si="48"/>
        <v>56.369845036156711</v>
      </c>
      <c r="AI270" s="3">
        <f t="shared" si="49"/>
        <v>56.369845036156711</v>
      </c>
      <c r="AJ270" s="16"/>
      <c r="AK270" s="16"/>
      <c r="AL270" s="16"/>
      <c r="AM270" s="16"/>
    </row>
    <row r="271" spans="1:39" ht="17.399999999999999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O271" s="6"/>
      <c r="V271" s="6"/>
      <c r="W271" s="6"/>
      <c r="X271" s="6"/>
      <c r="Y271" s="17"/>
      <c r="Z271" s="6"/>
      <c r="AA271" s="6"/>
      <c r="AB271" s="6"/>
      <c r="AC271" s="17"/>
      <c r="AD271" s="6"/>
      <c r="AE271" s="6"/>
      <c r="AF271" s="2">
        <v>266</v>
      </c>
      <c r="AG271" s="2">
        <f t="shared" si="50"/>
        <v>4.6425758103049164</v>
      </c>
      <c r="AH271" s="2">
        <f t="shared" si="48"/>
        <v>55.595562456109342</v>
      </c>
      <c r="AI271" s="3">
        <f t="shared" si="49"/>
        <v>55.595562456109342</v>
      </c>
      <c r="AJ271" s="16"/>
      <c r="AK271" s="16"/>
      <c r="AL271" s="16"/>
      <c r="AM271" s="16"/>
    </row>
    <row r="272" spans="1:39" ht="17.399999999999999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O272" s="6"/>
      <c r="V272" s="6"/>
      <c r="W272" s="6"/>
      <c r="X272" s="6"/>
      <c r="Y272" s="17"/>
      <c r="Z272" s="6"/>
      <c r="AA272" s="6"/>
      <c r="AB272" s="6"/>
      <c r="AC272" s="17"/>
      <c r="AD272" s="6"/>
      <c r="AE272" s="6"/>
      <c r="AF272" s="2">
        <v>267</v>
      </c>
      <c r="AG272" s="2">
        <f t="shared" si="50"/>
        <v>4.6600291028248595</v>
      </c>
      <c r="AH272" s="2">
        <f t="shared" si="48"/>
        <v>54.816087072210507</v>
      </c>
      <c r="AI272" s="3">
        <f t="shared" si="49"/>
        <v>54.816087072210507</v>
      </c>
      <c r="AJ272" s="16"/>
      <c r="AK272" s="16"/>
      <c r="AL272" s="16"/>
      <c r="AM272" s="16"/>
    </row>
    <row r="273" spans="1:39" ht="17.399999999999999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O273" s="6"/>
      <c r="V273" s="6"/>
      <c r="W273" s="6"/>
      <c r="X273" s="6"/>
      <c r="Y273" s="17"/>
      <c r="Z273" s="6"/>
      <c r="AA273" s="6"/>
      <c r="AB273" s="6"/>
      <c r="AC273" s="17"/>
      <c r="AD273" s="6"/>
      <c r="AE273" s="6"/>
      <c r="AF273" s="2">
        <v>268</v>
      </c>
      <c r="AG273" s="2">
        <f t="shared" si="50"/>
        <v>4.6774823953448026</v>
      </c>
      <c r="AH273" s="2">
        <f t="shared" si="48"/>
        <v>54.031641430739533</v>
      </c>
      <c r="AI273" s="3">
        <f t="shared" si="49"/>
        <v>54.031641430739533</v>
      </c>
      <c r="AJ273" s="16"/>
      <c r="AK273" s="16"/>
      <c r="AL273" s="16"/>
      <c r="AM273" s="16"/>
    </row>
    <row r="274" spans="1:39" ht="17.399999999999999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O274" s="6"/>
      <c r="V274" s="6"/>
      <c r="W274" s="6"/>
      <c r="X274" s="6"/>
      <c r="Y274" s="17"/>
      <c r="Z274" s="6"/>
      <c r="AA274" s="6"/>
      <c r="AB274" s="6"/>
      <c r="AC274" s="17"/>
      <c r="AD274" s="6"/>
      <c r="AE274" s="6"/>
      <c r="AF274" s="2">
        <v>269</v>
      </c>
      <c r="AG274" s="2">
        <f t="shared" si="50"/>
        <v>4.6949356878647466</v>
      </c>
      <c r="AH274" s="2">
        <f t="shared" si="48"/>
        <v>53.242453828539261</v>
      </c>
      <c r="AI274" s="3">
        <f t="shared" si="49"/>
        <v>53.242453828539283</v>
      </c>
      <c r="AJ274" s="16"/>
      <c r="AK274" s="16"/>
      <c r="AL274" s="16"/>
      <c r="AM274" s="16"/>
    </row>
    <row r="275" spans="1:39" ht="17.399999999999999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O275" s="6"/>
      <c r="V275" s="6"/>
      <c r="W275" s="6"/>
      <c r="X275" s="6"/>
      <c r="Y275" s="17"/>
      <c r="Z275" s="6"/>
      <c r="AA275" s="6"/>
      <c r="AB275" s="6"/>
      <c r="AC275" s="17"/>
      <c r="AD275" s="6"/>
      <c r="AE275" s="6"/>
      <c r="AF275" s="2">
        <v>270</v>
      </c>
      <c r="AG275" s="2">
        <f t="shared" si="50"/>
        <v>4.7123889803846897</v>
      </c>
      <c r="AH275" s="2">
        <f t="shared" si="48"/>
        <v>52.448758261025468</v>
      </c>
      <c r="AI275" s="3">
        <f t="shared" si="49"/>
        <v>52.448758261025482</v>
      </c>
      <c r="AJ275" s="16"/>
      <c r="AK275" s="16"/>
      <c r="AL275" s="16"/>
      <c r="AM275" s="16"/>
    </row>
    <row r="276" spans="1:39" ht="17.399999999999999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O276" s="6"/>
      <c r="V276" s="6"/>
      <c r="W276" s="6"/>
      <c r="X276" s="6"/>
      <c r="Y276" s="17"/>
      <c r="Z276" s="6"/>
      <c r="AA276" s="6"/>
      <c r="AB276" s="6"/>
      <c r="AC276" s="17"/>
      <c r="AD276" s="6"/>
      <c r="AE276" s="6"/>
      <c r="AF276" s="2">
        <v>271</v>
      </c>
      <c r="AG276" s="2">
        <f t="shared" si="50"/>
        <v>4.7298422729046328</v>
      </c>
      <c r="AH276" s="2">
        <f t="shared" si="48"/>
        <v>51.65079436145902</v>
      </c>
      <c r="AI276" s="3">
        <f t="shared" si="49"/>
        <v>51.650794361459049</v>
      </c>
      <c r="AJ276" s="16"/>
      <c r="AK276" s="16"/>
      <c r="AL276" s="16"/>
      <c r="AM276" s="16"/>
    </row>
    <row r="277" spans="1:39" ht="17.399999999999999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O277" s="6"/>
      <c r="V277" s="6"/>
      <c r="W277" s="6"/>
      <c r="X277" s="6"/>
      <c r="Y277" s="17"/>
      <c r="Z277" s="6"/>
      <c r="AA277" s="6"/>
      <c r="AB277" s="6"/>
      <c r="AC277" s="17"/>
      <c r="AD277" s="6"/>
      <c r="AE277" s="6"/>
      <c r="AF277" s="2">
        <v>272</v>
      </c>
      <c r="AG277" s="2">
        <f t="shared" si="50"/>
        <v>4.7472955654245768</v>
      </c>
      <c r="AH277" s="2">
        <f t="shared" si="48"/>
        <v>50.848807331471392</v>
      </c>
      <c r="AI277" s="3">
        <f t="shared" si="49"/>
        <v>50.848807331471413</v>
      </c>
      <c r="AJ277" s="16"/>
      <c r="AK277" s="16"/>
      <c r="AL277" s="16"/>
      <c r="AM277" s="16"/>
    </row>
    <row r="278" spans="1:39" ht="17.399999999999999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O278" s="6"/>
      <c r="V278" s="6"/>
      <c r="W278" s="6"/>
      <c r="X278" s="6"/>
      <c r="Y278" s="17"/>
      <c r="Z278" s="6"/>
      <c r="AA278" s="6"/>
      <c r="AB278" s="6"/>
      <c r="AC278" s="17"/>
      <c r="AD278" s="6"/>
      <c r="AE278" s="6"/>
      <c r="AF278" s="2">
        <v>273</v>
      </c>
      <c r="AG278" s="2">
        <f t="shared" si="50"/>
        <v>4.7647488579445199</v>
      </c>
      <c r="AH278" s="2">
        <f t="shared" si="48"/>
        <v>50.043047862854003</v>
      </c>
      <c r="AI278" s="3">
        <f t="shared" si="49"/>
        <v>50.043047862854003</v>
      </c>
      <c r="AJ278" s="16"/>
      <c r="AK278" s="16"/>
      <c r="AL278" s="16"/>
      <c r="AM278" s="16"/>
    </row>
    <row r="279" spans="1:39" ht="17.399999999999999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O279" s="6"/>
      <c r="V279" s="6"/>
      <c r="W279" s="6"/>
      <c r="X279" s="6"/>
      <c r="Y279" s="17"/>
      <c r="Z279" s="6"/>
      <c r="AA279" s="6"/>
      <c r="AB279" s="6"/>
      <c r="AC279" s="17"/>
      <c r="AD279" s="6"/>
      <c r="AE279" s="6"/>
      <c r="AF279" s="2">
        <v>274</v>
      </c>
      <c r="AG279" s="2">
        <f t="shared" si="50"/>
        <v>4.782202150464463</v>
      </c>
      <c r="AH279" s="2">
        <f t="shared" si="48"/>
        <v>49.233772050645079</v>
      </c>
      <c r="AI279" s="3">
        <f t="shared" si="49"/>
        <v>49.233772050645101</v>
      </c>
      <c r="AJ279" s="16"/>
      <c r="AK279" s="16"/>
      <c r="AL279" s="16"/>
      <c r="AM279" s="16"/>
    </row>
    <row r="280" spans="1:39" ht="17.399999999999999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O280" s="6"/>
      <c r="V280" s="6"/>
      <c r="W280" s="6"/>
      <c r="X280" s="6"/>
      <c r="Y280" s="17"/>
      <c r="Z280" s="6"/>
      <c r="AA280" s="6"/>
      <c r="AB280" s="6"/>
      <c r="AC280" s="17"/>
      <c r="AD280" s="6"/>
      <c r="AE280" s="6"/>
      <c r="AF280" s="2">
        <v>275</v>
      </c>
      <c r="AG280" s="2">
        <f t="shared" si="50"/>
        <v>4.7996554429844061</v>
      </c>
      <c r="AH280" s="2">
        <f t="shared" si="48"/>
        <v>48.42124129757029</v>
      </c>
      <c r="AI280" s="3">
        <f t="shared" si="49"/>
        <v>48.421241297570297</v>
      </c>
      <c r="AJ280" s="16"/>
      <c r="AK280" s="16"/>
      <c r="AL280" s="16"/>
      <c r="AM280" s="16"/>
    </row>
    <row r="281" spans="1:39" ht="17.399999999999999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O281" s="6"/>
      <c r="V281" s="6"/>
      <c r="W281" s="6"/>
      <c r="X281" s="6"/>
      <c r="Y281" s="17"/>
      <c r="Z281" s="6"/>
      <c r="AA281" s="6"/>
      <c r="AB281" s="6"/>
      <c r="AC281" s="17"/>
      <c r="AD281" s="6"/>
      <c r="AE281" s="6"/>
      <c r="AF281" s="2">
        <v>276</v>
      </c>
      <c r="AG281" s="2">
        <f t="shared" si="50"/>
        <v>4.8171087355043491</v>
      </c>
      <c r="AH281" s="2">
        <f t="shared" si="48"/>
        <v>47.605722209913282</v>
      </c>
      <c r="AI281" s="3">
        <f t="shared" si="49"/>
        <v>47.605722209913267</v>
      </c>
      <c r="AJ281" s="16"/>
      <c r="AK281" s="16"/>
      <c r="AL281" s="16"/>
      <c r="AM281" s="16"/>
    </row>
    <row r="282" spans="1:39" ht="17.399999999999999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O282" s="6"/>
      <c r="V282" s="6"/>
      <c r="W282" s="6"/>
      <c r="X282" s="6"/>
      <c r="Y282" s="17"/>
      <c r="Z282" s="6"/>
      <c r="AA282" s="6"/>
      <c r="AB282" s="6"/>
      <c r="AC282" s="17"/>
      <c r="AD282" s="6"/>
      <c r="AE282" s="6"/>
      <c r="AF282" s="2">
        <v>277</v>
      </c>
      <c r="AG282" s="2">
        <f t="shared" si="50"/>
        <v>4.8345620280242931</v>
      </c>
      <c r="AH282" s="2">
        <f t="shared" si="48"/>
        <v>46.787486484915959</v>
      </c>
      <c r="AI282" s="3">
        <f t="shared" si="49"/>
        <v>46.787486484915981</v>
      </c>
      <c r="AJ282" s="16"/>
      <c r="AK282" s="16"/>
      <c r="AL282" s="16"/>
      <c r="AM282" s="16"/>
    </row>
    <row r="283" spans="1:39" ht="17.399999999999999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O283" s="6"/>
      <c r="V283" s="6"/>
      <c r="W283" s="6"/>
      <c r="X283" s="6"/>
      <c r="Y283" s="17"/>
      <c r="Z283" s="6"/>
      <c r="AA283" s="6"/>
      <c r="AB283" s="6"/>
      <c r="AC283" s="17"/>
      <c r="AD283" s="6"/>
      <c r="AE283" s="6"/>
      <c r="AF283" s="2">
        <v>278</v>
      </c>
      <c r="AG283" s="2">
        <f t="shared" si="50"/>
        <v>4.8520153205442362</v>
      </c>
      <c r="AH283" s="2">
        <f t="shared" si="48"/>
        <v>45.966810789828507</v>
      </c>
      <c r="AI283" s="3">
        <f t="shared" si="49"/>
        <v>45.966810789828514</v>
      </c>
      <c r="AJ283" s="16"/>
      <c r="AK283" s="16"/>
      <c r="AL283" s="16"/>
      <c r="AM283" s="16"/>
    </row>
    <row r="284" spans="1:39" ht="17.399999999999999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O284" s="6"/>
      <c r="V284" s="6"/>
      <c r="W284" s="6"/>
      <c r="X284" s="6"/>
      <c r="Y284" s="17"/>
      <c r="Z284" s="6"/>
      <c r="AA284" s="6"/>
      <c r="AB284" s="6"/>
      <c r="AC284" s="17"/>
      <c r="AD284" s="6"/>
      <c r="AE284" s="6"/>
      <c r="AF284" s="2">
        <v>279</v>
      </c>
      <c r="AG284" s="2">
        <f t="shared" si="50"/>
        <v>4.8694686130641793</v>
      </c>
      <c r="AH284" s="2">
        <f t="shared" si="48"/>
        <v>45.143976632748618</v>
      </c>
      <c r="AI284" s="3">
        <f t="shared" si="49"/>
        <v>45.143976632748597</v>
      </c>
      <c r="AJ284" s="16"/>
      <c r="AK284" s="16"/>
      <c r="AL284" s="16"/>
      <c r="AM284" s="16"/>
    </row>
    <row r="285" spans="1:39" ht="17.399999999999999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O285" s="6"/>
      <c r="V285" s="6"/>
      <c r="W285" s="6"/>
      <c r="X285" s="6"/>
      <c r="Y285" s="17"/>
      <c r="Z285" s="6"/>
      <c r="AA285" s="6"/>
      <c r="AB285" s="6"/>
      <c r="AC285" s="17"/>
      <c r="AD285" s="6"/>
      <c r="AE285" s="6"/>
      <c r="AF285" s="2">
        <v>280</v>
      </c>
      <c r="AG285" s="2">
        <f t="shared" si="50"/>
        <v>4.8869219055841224</v>
      </c>
      <c r="AH285" s="2">
        <f t="shared" si="48"/>
        <v>44.319270225412751</v>
      </c>
      <c r="AI285" s="3">
        <f t="shared" si="49"/>
        <v>44.319270225412751</v>
      </c>
      <c r="AJ285" s="16"/>
      <c r="AK285" s="16"/>
      <c r="AL285" s="16"/>
      <c r="AM285" s="16"/>
    </row>
    <row r="286" spans="1:39" ht="17.399999999999999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O286" s="6"/>
      <c r="V286" s="6"/>
      <c r="W286" s="6"/>
      <c r="X286" s="6"/>
      <c r="Y286" s="17"/>
      <c r="Z286" s="6"/>
      <c r="AA286" s="6"/>
      <c r="AB286" s="6"/>
      <c r="AC286" s="17"/>
      <c r="AD286" s="6"/>
      <c r="AE286" s="6"/>
      <c r="AF286" s="2">
        <v>281</v>
      </c>
      <c r="AG286" s="2">
        <f t="shared" si="50"/>
        <v>4.9043751981040655</v>
      </c>
      <c r="AH286" s="2">
        <f t="shared" si="48"/>
        <v>43.492982338118566</v>
      </c>
      <c r="AI286" s="3">
        <f t="shared" si="49"/>
        <v>43.492982338118566</v>
      </c>
      <c r="AJ286" s="16"/>
      <c r="AK286" s="16"/>
      <c r="AL286" s="16"/>
      <c r="AM286" s="16"/>
    </row>
    <row r="287" spans="1:39" ht="17.399999999999999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O287" s="6"/>
      <c r="V287" s="6"/>
      <c r="W287" s="6"/>
      <c r="X287" s="6"/>
      <c r="Y287" s="17"/>
      <c r="Z287" s="6"/>
      <c r="AA287" s="6"/>
      <c r="AB287" s="6"/>
      <c r="AC287" s="17"/>
      <c r="AD287" s="6"/>
      <c r="AE287" s="6"/>
      <c r="AF287" s="2">
        <v>282</v>
      </c>
      <c r="AG287" s="2">
        <f t="shared" si="50"/>
        <v>4.9218284906240086</v>
      </c>
      <c r="AH287" s="2">
        <f t="shared" si="48"/>
        <v>42.665408146977363</v>
      </c>
      <c r="AI287" s="3">
        <f t="shared" si="49"/>
        <v>42.665408146977384</v>
      </c>
      <c r="AJ287" s="16"/>
      <c r="AK287" s="16"/>
      <c r="AL287" s="16"/>
      <c r="AM287" s="16"/>
    </row>
    <row r="288" spans="1:39" ht="17.399999999999999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O288" s="6"/>
      <c r="V288" s="6"/>
      <c r="W288" s="6"/>
      <c r="X288" s="6"/>
      <c r="Y288" s="17"/>
      <c r="Z288" s="6"/>
      <c r="AA288" s="6"/>
      <c r="AB288" s="6"/>
      <c r="AC288" s="17"/>
      <c r="AD288" s="6"/>
      <c r="AE288" s="6"/>
      <c r="AF288" s="2">
        <v>283</v>
      </c>
      <c r="AG288" s="2">
        <f t="shared" si="50"/>
        <v>4.9392817831439526</v>
      </c>
      <c r="AH288" s="2">
        <f t="shared" si="48"/>
        <v>41.836847073714644</v>
      </c>
      <c r="AI288" s="3">
        <f t="shared" si="49"/>
        <v>41.836847073714658</v>
      </c>
      <c r="AJ288" s="16"/>
      <c r="AK288" s="16"/>
      <c r="AL288" s="16"/>
      <c r="AM288" s="16"/>
    </row>
    <row r="289" spans="1:39" ht="17.399999999999999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O289" s="6"/>
      <c r="V289" s="6"/>
      <c r="W289" s="6"/>
      <c r="X289" s="6"/>
      <c r="Y289" s="17"/>
      <c r="Z289" s="6"/>
      <c r="AA289" s="6"/>
      <c r="AB289" s="6"/>
      <c r="AC289" s="17"/>
      <c r="AD289" s="6"/>
      <c r="AE289" s="6"/>
      <c r="AF289" s="2">
        <v>284</v>
      </c>
      <c r="AG289" s="2">
        <f t="shared" si="50"/>
        <v>4.9567350756638957</v>
      </c>
      <c r="AH289" s="2">
        <f t="shared" si="48"/>
        <v>41.007602618251632</v>
      </c>
      <c r="AI289" s="3">
        <f t="shared" si="49"/>
        <v>41.007602618251646</v>
      </c>
      <c r="AJ289" s="16"/>
      <c r="AK289" s="16"/>
      <c r="AL289" s="16"/>
      <c r="AM289" s="16"/>
    </row>
    <row r="290" spans="1:39" ht="17.399999999999999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O290" s="6"/>
      <c r="V290" s="6"/>
      <c r="W290" s="6"/>
      <c r="X290" s="6"/>
      <c r="Y290" s="17"/>
      <c r="Z290" s="6"/>
      <c r="AA290" s="6"/>
      <c r="AB290" s="6"/>
      <c r="AC290" s="17"/>
      <c r="AD290" s="6"/>
      <c r="AE290" s="6"/>
      <c r="AF290" s="2">
        <v>285</v>
      </c>
      <c r="AG290" s="2">
        <f t="shared" si="50"/>
        <v>4.9741883681838397</v>
      </c>
      <c r="AH290" s="2">
        <f t="shared" si="48"/>
        <v>40.177982184318246</v>
      </c>
      <c r="AI290" s="3">
        <f t="shared" si="49"/>
        <v>40.177982184318225</v>
      </c>
      <c r="AJ290" s="16"/>
      <c r="AK290" s="16"/>
      <c r="AL290" s="16"/>
      <c r="AM290" s="16"/>
    </row>
    <row r="291" spans="1:39" ht="17.399999999999999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O291" s="6"/>
      <c r="V291" s="6"/>
      <c r="W291" s="6"/>
      <c r="X291" s="6"/>
      <c r="Y291" s="17"/>
      <c r="Z291" s="6"/>
      <c r="AA291" s="6"/>
      <c r="AB291" s="6"/>
      <c r="AC291" s="17"/>
      <c r="AD291" s="6"/>
      <c r="AE291" s="6"/>
      <c r="AF291" s="2">
        <v>286</v>
      </c>
      <c r="AG291" s="2">
        <f t="shared" si="50"/>
        <v>4.9916416607037828</v>
      </c>
      <c r="AH291" s="2">
        <f t="shared" si="48"/>
        <v>39.348296898362463</v>
      </c>
      <c r="AI291" s="3">
        <f t="shared" si="49"/>
        <v>39.348296898362463</v>
      </c>
      <c r="AJ291" s="16"/>
      <c r="AK291" s="16"/>
      <c r="AL291" s="16"/>
      <c r="AM291" s="16"/>
    </row>
    <row r="292" spans="1:39" ht="17.399999999999999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O292" s="6"/>
      <c r="V292" s="6"/>
      <c r="W292" s="6"/>
      <c r="X292" s="6"/>
      <c r="Y292" s="17"/>
      <c r="Z292" s="6"/>
      <c r="AA292" s="6"/>
      <c r="AB292" s="6"/>
      <c r="AC292" s="17"/>
      <c r="AD292" s="6"/>
      <c r="AE292" s="6"/>
      <c r="AF292" s="2">
        <v>287</v>
      </c>
      <c r="AG292" s="2">
        <f t="shared" si="50"/>
        <v>5.0090949532237259</v>
      </c>
      <c r="AH292" s="2">
        <f t="shared" si="48"/>
        <v>38.518861422035044</v>
      </c>
      <c r="AI292" s="3">
        <f t="shared" si="49"/>
        <v>38.518861422035023</v>
      </c>
      <c r="AJ292" s="16"/>
      <c r="AK292" s="16"/>
      <c r="AL292" s="16"/>
      <c r="AM292" s="16"/>
    </row>
    <row r="293" spans="1:39" ht="17.399999999999999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O293" s="6"/>
      <c r="V293" s="6"/>
      <c r="W293" s="6"/>
      <c r="X293" s="6"/>
      <c r="Y293" s="17"/>
      <c r="Z293" s="6"/>
      <c r="AA293" s="6"/>
      <c r="AB293" s="6"/>
      <c r="AC293" s="17"/>
      <c r="AD293" s="6"/>
      <c r="AE293" s="6"/>
      <c r="AF293" s="2">
        <v>288</v>
      </c>
      <c r="AG293" s="2">
        <f t="shared" si="50"/>
        <v>5.026548245743669</v>
      </c>
      <c r="AH293" s="2">
        <f t="shared" si="48"/>
        <v>37.689993758540673</v>
      </c>
      <c r="AI293" s="3">
        <f t="shared" si="49"/>
        <v>37.689993758540687</v>
      </c>
      <c r="AJ293" s="16"/>
      <c r="AK293" s="16"/>
      <c r="AL293" s="16"/>
      <c r="AM293" s="16"/>
    </row>
    <row r="294" spans="1:39" ht="17.399999999999999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O294" s="6"/>
      <c r="V294" s="6"/>
      <c r="W294" s="6"/>
      <c r="X294" s="6"/>
      <c r="Y294" s="17"/>
      <c r="Z294" s="6"/>
      <c r="AA294" s="6"/>
      <c r="AB294" s="6"/>
      <c r="AC294" s="17"/>
      <c r="AD294" s="6"/>
      <c r="AE294" s="6"/>
      <c r="AF294" s="2">
        <v>289</v>
      </c>
      <c r="AG294" s="2">
        <f t="shared" si="50"/>
        <v>5.0440015382636121</v>
      </c>
      <c r="AH294" s="2">
        <f t="shared" si="48"/>
        <v>36.862015053159922</v>
      </c>
      <c r="AI294" s="3">
        <f t="shared" si="49"/>
        <v>36.862015053159908</v>
      </c>
      <c r="AJ294" s="16"/>
      <c r="AK294" s="16"/>
      <c r="AL294" s="16"/>
      <c r="AM294" s="16"/>
    </row>
    <row r="295" spans="1:39" ht="17.399999999999999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O295" s="6"/>
      <c r="V295" s="6"/>
      <c r="W295" s="6"/>
      <c r="X295" s="6"/>
      <c r="Y295" s="17"/>
      <c r="Z295" s="6"/>
      <c r="AA295" s="6"/>
      <c r="AB295" s="6"/>
      <c r="AC295" s="17"/>
      <c r="AD295" s="6"/>
      <c r="AE295" s="6"/>
      <c r="AF295" s="2">
        <v>290</v>
      </c>
      <c r="AG295" s="2">
        <f t="shared" si="50"/>
        <v>5.0614548307835552</v>
      </c>
      <c r="AH295" s="2">
        <f t="shared" si="48"/>
        <v>36.035249388254201</v>
      </c>
      <c r="AI295" s="3">
        <f t="shared" si="49"/>
        <v>36.035249388254215</v>
      </c>
      <c r="AJ295" s="16"/>
      <c r="AK295" s="16"/>
      <c r="AL295" s="16"/>
      <c r="AM295" s="16"/>
    </row>
    <row r="296" spans="1:39" ht="17.399999999999999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O296" s="6"/>
      <c r="V296" s="6"/>
      <c r="W296" s="6"/>
      <c r="X296" s="6"/>
      <c r="Y296" s="17"/>
      <c r="Z296" s="6"/>
      <c r="AA296" s="6"/>
      <c r="AB296" s="6"/>
      <c r="AC296" s="17"/>
      <c r="AD296" s="6"/>
      <c r="AE296" s="6"/>
      <c r="AF296" s="2">
        <v>291</v>
      </c>
      <c r="AG296" s="2">
        <f t="shared" si="50"/>
        <v>5.0789081233034983</v>
      </c>
      <c r="AH296" s="2">
        <f t="shared" si="48"/>
        <v>35.210023573078168</v>
      </c>
      <c r="AI296" s="3">
        <f t="shared" si="49"/>
        <v>35.210023573078168</v>
      </c>
      <c r="AJ296" s="16"/>
      <c r="AK296" s="16"/>
      <c r="AL296" s="16"/>
      <c r="AM296" s="16"/>
    </row>
    <row r="297" spans="1:39" ht="17.399999999999999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O297" s="6"/>
      <c r="V297" s="6"/>
      <c r="W297" s="6"/>
      <c r="X297" s="6"/>
      <c r="Y297" s="17"/>
      <c r="Z297" s="6"/>
      <c r="AA297" s="6"/>
      <c r="AB297" s="6"/>
      <c r="AC297" s="17"/>
      <c r="AD297" s="6"/>
      <c r="AE297" s="6"/>
      <c r="AF297" s="2">
        <v>292</v>
      </c>
      <c r="AG297" s="2">
        <f t="shared" si="50"/>
        <v>5.0963614158234423</v>
      </c>
      <c r="AH297" s="2">
        <f t="shared" si="48"/>
        <v>34.386666928729063</v>
      </c>
      <c r="AI297" s="3">
        <f t="shared" si="49"/>
        <v>34.38666692872907</v>
      </c>
      <c r="AJ297" s="16"/>
      <c r="AK297" s="16"/>
      <c r="AL297" s="16"/>
      <c r="AM297" s="16"/>
    </row>
    <row r="298" spans="1:39" ht="17.399999999999999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O298" s="6"/>
      <c r="V298" s="6"/>
      <c r="W298" s="6"/>
      <c r="X298" s="6"/>
      <c r="Y298" s="17"/>
      <c r="Z298" s="6"/>
      <c r="AA298" s="6"/>
      <c r="AB298" s="6"/>
      <c r="AC298" s="17"/>
      <c r="AD298" s="6"/>
      <c r="AE298" s="6"/>
      <c r="AF298" s="2">
        <v>293</v>
      </c>
      <c r="AG298" s="2">
        <f t="shared" si="50"/>
        <v>5.1138147083433854</v>
      </c>
      <c r="AH298" s="2">
        <f t="shared" si="48"/>
        <v>33.565511068571709</v>
      </c>
      <c r="AI298" s="3">
        <f t="shared" si="49"/>
        <v>33.565511068571702</v>
      </c>
      <c r="AJ298" s="16"/>
      <c r="AK298" s="16"/>
      <c r="AL298" s="16"/>
      <c r="AM298" s="16"/>
    </row>
    <row r="299" spans="1:39" ht="17.399999999999999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O299" s="6"/>
      <c r="V299" s="6"/>
      <c r="W299" s="6"/>
      <c r="X299" s="6"/>
      <c r="Y299" s="17"/>
      <c r="Z299" s="6"/>
      <c r="AA299" s="6"/>
      <c r="AB299" s="6"/>
      <c r="AC299" s="17"/>
      <c r="AD299" s="6"/>
      <c r="AE299" s="6"/>
      <c r="AF299" s="2">
        <v>294</v>
      </c>
      <c r="AG299" s="2">
        <f t="shared" si="50"/>
        <v>5.1312680008633293</v>
      </c>
      <c r="AH299" s="2">
        <f t="shared" si="48"/>
        <v>32.746889674481167</v>
      </c>
      <c r="AI299" s="3">
        <f t="shared" si="49"/>
        <v>32.746889674481167</v>
      </c>
      <c r="AJ299" s="16"/>
      <c r="AK299" s="16"/>
      <c r="AL299" s="16"/>
      <c r="AM299" s="16"/>
    </row>
    <row r="300" spans="1:39" ht="17.399999999999999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O300" s="6"/>
      <c r="V300" s="6"/>
      <c r="W300" s="6"/>
      <c r="X300" s="6"/>
      <c r="Y300" s="17"/>
      <c r="Z300" s="6"/>
      <c r="AA300" s="6"/>
      <c r="AB300" s="6"/>
      <c r="AC300" s="17"/>
      <c r="AD300" s="6"/>
      <c r="AE300" s="6"/>
      <c r="AF300" s="2">
        <v>295</v>
      </c>
      <c r="AG300" s="2">
        <f t="shared" si="50"/>
        <v>5.1487212933832724</v>
      </c>
      <c r="AH300" s="2">
        <f t="shared" si="48"/>
        <v>31.9311382692518</v>
      </c>
      <c r="AI300" s="3">
        <f t="shared" si="49"/>
        <v>31.9311382692518</v>
      </c>
      <c r="AJ300" s="16"/>
      <c r="AK300" s="16"/>
      <c r="AL300" s="16"/>
      <c r="AM300" s="16"/>
    </row>
    <row r="301" spans="1:39" ht="17.399999999999999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O301" s="6"/>
      <c r="V301" s="6"/>
      <c r="W301" s="6"/>
      <c r="X301" s="6"/>
      <c r="Y301" s="17"/>
      <c r="Z301" s="6"/>
      <c r="AA301" s="6"/>
      <c r="AB301" s="6"/>
      <c r="AC301" s="17"/>
      <c r="AD301" s="6"/>
      <c r="AE301" s="6"/>
      <c r="AF301" s="2">
        <v>296</v>
      </c>
      <c r="AG301" s="2">
        <f t="shared" si="50"/>
        <v>5.1661745859032155</v>
      </c>
      <c r="AH301" s="2">
        <f t="shared" si="48"/>
        <v>31.118593985521617</v>
      </c>
      <c r="AI301" s="3">
        <f t="shared" si="49"/>
        <v>31.11859398552161</v>
      </c>
      <c r="AJ301" s="16"/>
      <c r="AK301" s="16"/>
      <c r="AL301" s="16"/>
      <c r="AM301" s="16"/>
    </row>
    <row r="302" spans="1:39" ht="17.399999999999999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O302" s="6"/>
      <c r="V302" s="6"/>
      <c r="W302" s="6"/>
      <c r="X302" s="6"/>
      <c r="Y302" s="17"/>
      <c r="Z302" s="6"/>
      <c r="AA302" s="6"/>
      <c r="AB302" s="6"/>
      <c r="AC302" s="17"/>
      <c r="AD302" s="6"/>
      <c r="AE302" s="6"/>
      <c r="AF302" s="2">
        <v>297</v>
      </c>
      <c r="AG302" s="2">
        <f t="shared" si="50"/>
        <v>5.1836278784231586</v>
      </c>
      <c r="AH302" s="2">
        <f t="shared" si="48"/>
        <v>30.30959533156582</v>
      </c>
      <c r="AI302" s="3">
        <f t="shared" si="49"/>
        <v>30.309595331565824</v>
      </c>
      <c r="AJ302" s="16"/>
      <c r="AK302" s="16"/>
      <c r="AL302" s="16"/>
      <c r="AM302" s="16"/>
    </row>
    <row r="303" spans="1:39" ht="17.399999999999999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O303" s="6"/>
      <c r="V303" s="6"/>
      <c r="W303" s="6"/>
      <c r="X303" s="6"/>
      <c r="Y303" s="17"/>
      <c r="Z303" s="6"/>
      <c r="AA303" s="6"/>
      <c r="AB303" s="6"/>
      <c r="AC303" s="17"/>
      <c r="AD303" s="6"/>
      <c r="AE303" s="6"/>
      <c r="AF303" s="2">
        <v>298</v>
      </c>
      <c r="AG303" s="2">
        <f t="shared" si="50"/>
        <v>5.2010811709431017</v>
      </c>
      <c r="AH303" s="2">
        <f t="shared" si="48"/>
        <v>29.504481954311746</v>
      </c>
      <c r="AI303" s="3">
        <f t="shared" si="49"/>
        <v>29.504481954311746</v>
      </c>
      <c r="AJ303" s="16"/>
      <c r="AK303" s="16"/>
      <c r="AL303" s="16"/>
      <c r="AM303" s="16"/>
    </row>
    <row r="304" spans="1:39" ht="17.399999999999999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O304" s="6"/>
      <c r="V304" s="6"/>
      <c r="W304" s="6"/>
      <c r="X304" s="6"/>
      <c r="Y304" s="17"/>
      <c r="Z304" s="6"/>
      <c r="AA304" s="6"/>
      <c r="AB304" s="6"/>
      <c r="AC304" s="17"/>
      <c r="AD304" s="6"/>
      <c r="AE304" s="6"/>
      <c r="AF304" s="2">
        <v>299</v>
      </c>
      <c r="AG304" s="2">
        <f t="shared" si="50"/>
        <v>5.2185344634630448</v>
      </c>
      <c r="AH304" s="2">
        <f t="shared" si="48"/>
        <v>28.703594399928313</v>
      </c>
      <c r="AI304" s="3">
        <f t="shared" si="49"/>
        <v>28.703594399928306</v>
      </c>
      <c r="AJ304" s="16"/>
      <c r="AK304" s="16"/>
      <c r="AL304" s="16"/>
      <c r="AM304" s="16"/>
    </row>
    <row r="305" spans="1:39" ht="17.399999999999999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O305" s="6"/>
      <c r="V305" s="6"/>
      <c r="W305" s="6"/>
      <c r="X305" s="6"/>
      <c r="Y305" s="17"/>
      <c r="Z305" s="6"/>
      <c r="AA305" s="6"/>
      <c r="AB305" s="6"/>
      <c r="AC305" s="17"/>
      <c r="AD305" s="6"/>
      <c r="AE305" s="6"/>
      <c r="AF305" s="2">
        <v>300</v>
      </c>
      <c r="AG305" s="2">
        <f t="shared" si="50"/>
        <v>5.2359877559829888</v>
      </c>
      <c r="AH305" s="2">
        <f t="shared" si="48"/>
        <v>27.907273872341364</v>
      </c>
      <c r="AI305" s="3">
        <f t="shared" si="49"/>
        <v>27.907273872341364</v>
      </c>
      <c r="AJ305" s="16"/>
      <c r="AK305" s="16"/>
      <c r="AL305" s="16"/>
      <c r="AM305" s="16"/>
    </row>
    <row r="306" spans="1:39" ht="17.399999999999999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O306" s="6"/>
      <c r="V306" s="6"/>
      <c r="W306" s="6"/>
      <c r="X306" s="6"/>
      <c r="Y306" s="17"/>
      <c r="Z306" s="6"/>
      <c r="AA306" s="6"/>
      <c r="AB306" s="6"/>
      <c r="AC306" s="17"/>
      <c r="AD306" s="6"/>
      <c r="AE306" s="6"/>
      <c r="AF306" s="2">
        <v>301</v>
      </c>
      <c r="AG306" s="2">
        <f t="shared" si="50"/>
        <v>5.2534410485029319</v>
      </c>
      <c r="AH306" s="2">
        <f t="shared" si="48"/>
        <v>27.115861990024108</v>
      </c>
      <c r="AI306" s="3">
        <f t="shared" si="49"/>
        <v>27.115861990024108</v>
      </c>
      <c r="AJ306" s="16"/>
      <c r="AK306" s="16"/>
      <c r="AL306" s="16"/>
      <c r="AM306" s="16"/>
    </row>
    <row r="307" spans="1:39" ht="17.399999999999999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O307" s="6"/>
      <c r="V307" s="6"/>
      <c r="W307" s="6"/>
      <c r="X307" s="6"/>
      <c r="Y307" s="17"/>
      <c r="Z307" s="6"/>
      <c r="AA307" s="6"/>
      <c r="AB307" s="6"/>
      <c r="AC307" s="17"/>
      <c r="AD307" s="6"/>
      <c r="AE307" s="6"/>
      <c r="AF307" s="2">
        <v>302</v>
      </c>
      <c r="AG307" s="2">
        <f t="shared" si="50"/>
        <v>5.270894341022875</v>
      </c>
      <c r="AH307" s="2">
        <f t="shared" si="48"/>
        <v>26.329700541407377</v>
      </c>
      <c r="AI307" s="3">
        <f t="shared" si="49"/>
        <v>26.329700541407377</v>
      </c>
      <c r="AJ307" s="16"/>
      <c r="AK307" s="16"/>
      <c r="AL307" s="16"/>
      <c r="AM307" s="16"/>
    </row>
    <row r="308" spans="1:39" ht="17.399999999999999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O308" s="6"/>
      <c r="V308" s="6"/>
      <c r="W308" s="6"/>
      <c r="X308" s="6"/>
      <c r="Y308" s="17"/>
      <c r="Z308" s="6"/>
      <c r="AA308" s="6"/>
      <c r="AB308" s="6"/>
      <c r="AC308" s="17"/>
      <c r="AD308" s="6"/>
      <c r="AE308" s="6"/>
      <c r="AF308" s="2">
        <v>303</v>
      </c>
      <c r="AG308" s="2">
        <f t="shared" si="50"/>
        <v>5.2883476335428181</v>
      </c>
      <c r="AH308" s="2">
        <f t="shared" si="48"/>
        <v>25.54913123925196</v>
      </c>
      <c r="AI308" s="3">
        <f t="shared" si="49"/>
        <v>25.549131239251949</v>
      </c>
      <c r="AJ308" s="16"/>
      <c r="AK308" s="16"/>
      <c r="AL308" s="16"/>
      <c r="AM308" s="16"/>
    </row>
    <row r="309" spans="1:39" ht="17.399999999999999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O309" s="6"/>
      <c r="V309" s="6"/>
      <c r="W309" s="6"/>
      <c r="X309" s="6"/>
      <c r="Y309" s="17"/>
      <c r="Z309" s="6"/>
      <c r="AA309" s="6"/>
      <c r="AB309" s="6"/>
      <c r="AC309" s="17"/>
      <c r="AD309" s="6"/>
      <c r="AE309" s="6"/>
      <c r="AF309" s="2">
        <v>304</v>
      </c>
      <c r="AG309" s="2">
        <f t="shared" si="50"/>
        <v>5.3058009260627612</v>
      </c>
      <c r="AH309" s="2">
        <f t="shared" si="48"/>
        <v>24.774495474318243</v>
      </c>
      <c r="AI309" s="3">
        <f t="shared" si="49"/>
        <v>24.774495474318243</v>
      </c>
      <c r="AJ309" s="16"/>
      <c r="AK309" s="16"/>
      <c r="AL309" s="16"/>
      <c r="AM309" s="16"/>
    </row>
    <row r="310" spans="1:39" ht="17.399999999999999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O310" s="6"/>
      <c r="V310" s="6"/>
      <c r="W310" s="6"/>
      <c r="X310" s="6"/>
      <c r="Y310" s="17"/>
      <c r="Z310" s="6"/>
      <c r="AA310" s="6"/>
      <c r="AB310" s="6"/>
      <c r="AC310" s="17"/>
      <c r="AD310" s="6"/>
      <c r="AE310" s="6"/>
      <c r="AF310" s="2">
        <v>305</v>
      </c>
      <c r="AG310" s="2">
        <f t="shared" si="50"/>
        <v>5.3232542185827052</v>
      </c>
      <c r="AH310" s="2">
        <f t="shared" si="48"/>
        <v>24.006134068663528</v>
      </c>
      <c r="AI310" s="3">
        <f t="shared" si="49"/>
        <v>24.006134068663528</v>
      </c>
      <c r="AJ310" s="16"/>
      <c r="AK310" s="16"/>
      <c r="AL310" s="16"/>
      <c r="AM310" s="16"/>
    </row>
    <row r="311" spans="1:39" ht="17.399999999999999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O311" s="6"/>
      <c r="V311" s="6"/>
      <c r="W311" s="6"/>
      <c r="X311" s="6"/>
      <c r="Y311" s="17"/>
      <c r="Z311" s="6"/>
      <c r="AA311" s="6"/>
      <c r="AB311" s="6"/>
      <c r="AC311" s="17"/>
      <c r="AD311" s="6"/>
      <c r="AE311" s="6"/>
      <c r="AF311" s="2">
        <v>306</v>
      </c>
      <c r="AG311" s="2">
        <f t="shared" si="50"/>
        <v>5.3407075111026483</v>
      </c>
      <c r="AH311" s="2">
        <f t="shared" si="48"/>
        <v>23.244387028890095</v>
      </c>
      <c r="AI311" s="3">
        <f t="shared" si="49"/>
        <v>23.244387028890088</v>
      </c>
      <c r="AJ311" s="16"/>
      <c r="AK311" s="16"/>
      <c r="AL311" s="16"/>
      <c r="AM311" s="16"/>
    </row>
    <row r="312" spans="1:39" ht="17.399999999999999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O312" s="6"/>
      <c r="V312" s="6"/>
      <c r="W312" s="6"/>
      <c r="X312" s="6"/>
      <c r="Y312" s="17"/>
      <c r="Z312" s="6"/>
      <c r="AA312" s="6"/>
      <c r="AB312" s="6"/>
      <c r="AC312" s="17"/>
      <c r="AD312" s="6"/>
      <c r="AE312" s="6"/>
      <c r="AF312" s="2">
        <v>307</v>
      </c>
      <c r="AG312" s="2">
        <f t="shared" si="50"/>
        <v>5.3581608036225914</v>
      </c>
      <c r="AH312" s="2">
        <f t="shared" si="48"/>
        <v>22.489593299659791</v>
      </c>
      <c r="AI312" s="3">
        <f t="shared" si="49"/>
        <v>22.489593299659791</v>
      </c>
      <c r="AJ312" s="16"/>
      <c r="AK312" s="16"/>
      <c r="AL312" s="16"/>
      <c r="AM312" s="16"/>
    </row>
    <row r="313" spans="1:39" ht="17.399999999999999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O313" s="6"/>
      <c r="V313" s="6"/>
      <c r="W313" s="6"/>
      <c r="X313" s="6"/>
      <c r="Y313" s="17"/>
      <c r="Z313" s="6"/>
      <c r="AA313" s="6"/>
      <c r="AB313" s="6"/>
      <c r="AC313" s="17"/>
      <c r="AD313" s="6"/>
      <c r="AE313" s="6"/>
      <c r="AF313" s="2">
        <v>308</v>
      </c>
      <c r="AG313" s="2">
        <f t="shared" si="50"/>
        <v>5.3756140961425354</v>
      </c>
      <c r="AH313" s="2">
        <f t="shared" si="48"/>
        <v>21.74209051778335</v>
      </c>
      <c r="AI313" s="3">
        <f t="shared" si="49"/>
        <v>21.74209051778335</v>
      </c>
      <c r="AJ313" s="16"/>
      <c r="AK313" s="16"/>
      <c r="AL313" s="16"/>
      <c r="AM313" s="16"/>
    </row>
    <row r="314" spans="1:39" ht="17.399999999999999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O314" s="6"/>
      <c r="V314" s="6"/>
      <c r="W314" s="6"/>
      <c r="X314" s="6"/>
      <c r="Y314" s="17"/>
      <c r="Z314" s="6"/>
      <c r="AA314" s="6"/>
      <c r="AB314" s="6"/>
      <c r="AC314" s="17"/>
      <c r="AD314" s="6"/>
      <c r="AE314" s="6"/>
      <c r="AF314" s="2">
        <v>309</v>
      </c>
      <c r="AG314" s="2">
        <f t="shared" si="50"/>
        <v>5.3930673886624785</v>
      </c>
      <c r="AH314" s="2">
        <f t="shared" si="48"/>
        <v>21.002214767183371</v>
      </c>
      <c r="AI314" s="3">
        <f t="shared" si="49"/>
        <v>21.002214767183379</v>
      </c>
      <c r="AJ314" s="16"/>
      <c r="AK314" s="16"/>
      <c r="AL314" s="16"/>
      <c r="AM314" s="16"/>
    </row>
    <row r="315" spans="1:39" ht="17.399999999999999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O315" s="6"/>
      <c r="V315" s="6"/>
      <c r="W315" s="6"/>
      <c r="X315" s="6"/>
      <c r="Y315" s="17"/>
      <c r="Z315" s="6"/>
      <c r="AA315" s="6"/>
      <c r="AB315" s="6"/>
      <c r="AC315" s="17"/>
      <c r="AD315" s="6"/>
      <c r="AE315" s="6"/>
      <c r="AF315" s="2">
        <v>310</v>
      </c>
      <c r="AG315" s="2">
        <f t="shared" si="50"/>
        <v>5.4105206811824216</v>
      </c>
      <c r="AH315" s="2">
        <f t="shared" si="48"/>
        <v>20.27030033502086</v>
      </c>
      <c r="AI315" s="3">
        <f t="shared" si="49"/>
        <v>20.27030033502086</v>
      </c>
      <c r="AJ315" s="16"/>
      <c r="AK315" s="16"/>
      <c r="AL315" s="16"/>
      <c r="AM315" s="16"/>
    </row>
    <row r="316" spans="1:39" ht="17.399999999999999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O316" s="6"/>
      <c r="V316" s="6"/>
      <c r="W316" s="6"/>
      <c r="X316" s="6"/>
      <c r="Y316" s="17"/>
      <c r="Z316" s="6"/>
      <c r="AA316" s="6"/>
      <c r="AB316" s="6"/>
      <c r="AC316" s="17"/>
      <c r="AD316" s="6"/>
      <c r="AE316" s="6"/>
      <c r="AF316" s="2">
        <v>311</v>
      </c>
      <c r="AG316" s="2">
        <f t="shared" si="50"/>
        <v>5.4279739737023647</v>
      </c>
      <c r="AH316" s="2">
        <f t="shared" si="48"/>
        <v>19.54667946926676</v>
      </c>
      <c r="AI316" s="3">
        <f t="shared" si="49"/>
        <v>19.546679469266749</v>
      </c>
      <c r="AJ316" s="16"/>
      <c r="AK316" s="16"/>
      <c r="AL316" s="16"/>
      <c r="AM316" s="16"/>
    </row>
    <row r="317" spans="1:39" ht="17.399999999999999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O317" s="6"/>
      <c r="V317" s="6"/>
      <c r="W317" s="6"/>
      <c r="X317" s="6"/>
      <c r="Y317" s="17"/>
      <c r="Z317" s="6"/>
      <c r="AA317" s="6"/>
      <c r="AB317" s="6"/>
      <c r="AC317" s="17"/>
      <c r="AD317" s="6"/>
      <c r="AE317" s="6"/>
      <c r="AF317" s="2">
        <v>312</v>
      </c>
      <c r="AG317" s="2">
        <f t="shared" si="50"/>
        <v>5.4454272662223078</v>
      </c>
      <c r="AH317" s="2">
        <f t="shared" si="48"/>
        <v>18.831682137988569</v>
      </c>
      <c r="AI317" s="3">
        <f t="shared" si="49"/>
        <v>18.831682137988576</v>
      </c>
      <c r="AJ317" s="16"/>
      <c r="AK317" s="16"/>
      <c r="AL317" s="16"/>
      <c r="AM317" s="16"/>
    </row>
    <row r="318" spans="1:39" ht="17.399999999999999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O318" s="6"/>
      <c r="V318" s="6"/>
      <c r="W318" s="6"/>
      <c r="X318" s="6"/>
      <c r="Y318" s="17"/>
      <c r="Z318" s="6"/>
      <c r="AA318" s="6"/>
      <c r="AB318" s="6"/>
      <c r="AC318" s="17"/>
      <c r="AD318" s="6"/>
      <c r="AE318" s="6"/>
      <c r="AF318" s="2">
        <v>313</v>
      </c>
      <c r="AG318" s="2">
        <f t="shared" si="50"/>
        <v>5.4628805587422509</v>
      </c>
      <c r="AH318" s="2">
        <f t="shared" si="48"/>
        <v>18.125635790613515</v>
      </c>
      <c r="AI318" s="3">
        <f t="shared" si="49"/>
        <v>18.125635790613522</v>
      </c>
      <c r="AJ318" s="16"/>
      <c r="AK318" s="16"/>
      <c r="AL318" s="16"/>
      <c r="AM318" s="16"/>
    </row>
    <row r="319" spans="1:39" ht="17.399999999999999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O319" s="6"/>
      <c r="V319" s="6"/>
      <c r="W319" s="6"/>
      <c r="X319" s="6"/>
      <c r="Y319" s="17"/>
      <c r="Z319" s="6"/>
      <c r="AA319" s="6"/>
      <c r="AB319" s="6"/>
      <c r="AC319" s="17"/>
      <c r="AD319" s="6"/>
      <c r="AE319" s="6"/>
      <c r="AF319" s="2">
        <v>314</v>
      </c>
      <c r="AG319" s="2">
        <f t="shared" si="50"/>
        <v>5.480333851262194</v>
      </c>
      <c r="AH319" s="2">
        <f t="shared" si="48"/>
        <v>17.428865121417832</v>
      </c>
      <c r="AI319" s="3">
        <f t="shared" si="49"/>
        <v>17.428865121417815</v>
      </c>
      <c r="AJ319" s="16"/>
      <c r="AK319" s="16"/>
      <c r="AL319" s="16"/>
      <c r="AM319" s="16"/>
    </row>
    <row r="320" spans="1:39" ht="17.399999999999999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O320" s="6"/>
      <c r="V320" s="6"/>
      <c r="W320" s="6"/>
      <c r="X320" s="6"/>
      <c r="Y320" s="17"/>
      <c r="Z320" s="6"/>
      <c r="AA320" s="6"/>
      <c r="AB320" s="6"/>
      <c r="AC320" s="17"/>
      <c r="AD320" s="6"/>
      <c r="AE320" s="6"/>
      <c r="AF320" s="2">
        <v>315</v>
      </c>
      <c r="AG320" s="2">
        <f t="shared" si="50"/>
        <v>5.497787143782138</v>
      </c>
      <c r="AH320" s="2">
        <f t="shared" si="48"/>
        <v>16.741691835482445</v>
      </c>
      <c r="AI320" s="3">
        <f t="shared" si="49"/>
        <v>16.74169183548246</v>
      </c>
      <c r="AJ320" s="16"/>
      <c r="AK320" s="16"/>
      <c r="AL320" s="16"/>
      <c r="AM320" s="16"/>
    </row>
    <row r="321" spans="1:39" ht="17.399999999999999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O321" s="6"/>
      <c r="V321" s="6"/>
      <c r="W321" s="6"/>
      <c r="X321" s="6"/>
      <c r="Y321" s="17"/>
      <c r="Z321" s="6"/>
      <c r="AA321" s="6"/>
      <c r="AB321" s="6"/>
      <c r="AC321" s="17"/>
      <c r="AD321" s="6"/>
      <c r="AE321" s="6"/>
      <c r="AF321" s="2">
        <v>316</v>
      </c>
      <c r="AG321" s="2">
        <f t="shared" si="50"/>
        <v>5.5152404363020811</v>
      </c>
      <c r="AH321" s="2">
        <f t="shared" si="48"/>
        <v>16.064434417344717</v>
      </c>
      <c r="AI321" s="3">
        <f t="shared" si="49"/>
        <v>16.064434417344724</v>
      </c>
      <c r="AJ321" s="16"/>
      <c r="AK321" s="16"/>
      <c r="AL321" s="16"/>
      <c r="AM321" s="16"/>
    </row>
    <row r="322" spans="1:39" ht="17.399999999999999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O322" s="6"/>
      <c r="V322" s="6"/>
      <c r="W322" s="6"/>
      <c r="X322" s="6"/>
      <c r="Y322" s="17"/>
      <c r="Z322" s="6"/>
      <c r="AA322" s="6"/>
      <c r="AB322" s="6"/>
      <c r="AC322" s="17"/>
      <c r="AD322" s="6"/>
      <c r="AE322" s="6"/>
      <c r="AF322" s="2">
        <v>317</v>
      </c>
      <c r="AG322" s="2">
        <f t="shared" si="50"/>
        <v>5.532693728822025</v>
      </c>
      <c r="AH322" s="2">
        <f t="shared" si="48"/>
        <v>15.397407902563167</v>
      </c>
      <c r="AI322" s="3">
        <f t="shared" si="49"/>
        <v>15.397407902563167</v>
      </c>
      <c r="AJ322" s="16"/>
      <c r="AK322" s="16"/>
      <c r="AL322" s="16"/>
      <c r="AM322" s="16"/>
    </row>
    <row r="323" spans="1:39" ht="17.399999999999999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O323" s="6"/>
      <c r="V323" s="6"/>
      <c r="W323" s="6"/>
      <c r="X323" s="6"/>
      <c r="Y323" s="17"/>
      <c r="Z323" s="6"/>
      <c r="AA323" s="6"/>
      <c r="AB323" s="6"/>
      <c r="AC323" s="17"/>
      <c r="AD323" s="6"/>
      <c r="AE323" s="6"/>
      <c r="AF323" s="2">
        <v>318</v>
      </c>
      <c r="AG323" s="2">
        <f t="shared" si="50"/>
        <v>5.5501470213419681</v>
      </c>
      <c r="AH323" s="2">
        <f t="shared" si="48"/>
        <v>14.740923652404582</v>
      </c>
      <c r="AI323" s="3">
        <f t="shared" si="49"/>
        <v>14.740923652404582</v>
      </c>
      <c r="AJ323" s="16"/>
      <c r="AK323" s="16"/>
      <c r="AL323" s="16"/>
      <c r="AM323" s="16"/>
    </row>
    <row r="324" spans="1:39" ht="17.399999999999999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O324" s="6"/>
      <c r="V324" s="6"/>
      <c r="W324" s="6"/>
      <c r="X324" s="6"/>
      <c r="Y324" s="17"/>
      <c r="Z324" s="6"/>
      <c r="AA324" s="6"/>
      <c r="AB324" s="6"/>
      <c r="AC324" s="17"/>
      <c r="AD324" s="6"/>
      <c r="AE324" s="6"/>
      <c r="AF324" s="2">
        <v>319</v>
      </c>
      <c r="AG324" s="2">
        <f t="shared" si="50"/>
        <v>5.5676003138619112</v>
      </c>
      <c r="AH324" s="2">
        <f t="shared" si="48"/>
        <v>14.095289131849327</v>
      </c>
      <c r="AI324" s="3">
        <f t="shared" si="49"/>
        <v>14.095289131849329</v>
      </c>
      <c r="AJ324" s="16"/>
      <c r="AK324" s="16"/>
      <c r="AL324" s="16"/>
      <c r="AM324" s="16"/>
    </row>
    <row r="325" spans="1:39" ht="17.399999999999999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O325" s="6"/>
      <c r="V325" s="6"/>
      <c r="W325" s="6"/>
      <c r="X325" s="6"/>
      <c r="Y325" s="17"/>
      <c r="Z325" s="6"/>
      <c r="AA325" s="6"/>
      <c r="AB325" s="6"/>
      <c r="AC325" s="17"/>
      <c r="AD325" s="6"/>
      <c r="AE325" s="6"/>
      <c r="AF325" s="2">
        <v>320</v>
      </c>
      <c r="AG325" s="2">
        <f t="shared" si="50"/>
        <v>5.5850536063818543</v>
      </c>
      <c r="AH325" s="2">
        <f t="shared" ref="AH325:AH365" si="51">$C$6*(SQRT((1+(1/$C$9))^2-($C$10/$C$9)^2)-COS(AG325)-(1/$C$9)*SQRT(1-($C$9*SIN(AG325)-$C$10)^2))</f>
        <v>13.460807691101602</v>
      </c>
      <c r="AI325" s="3">
        <f t="shared" ref="AI325:AI365" si="52">$C$6*((1-COS(AG325))+(1/$C$9)*(1-SQRT(1-$C$9^2*SIN(AG325)^2)))</f>
        <v>13.460807691101598</v>
      </c>
      <c r="AJ325" s="16"/>
      <c r="AK325" s="16"/>
      <c r="AL325" s="16"/>
      <c r="AM325" s="16"/>
    </row>
    <row r="326" spans="1:39" ht="17.399999999999999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O326" s="6"/>
      <c r="V326" s="6"/>
      <c r="W326" s="6"/>
      <c r="X326" s="6"/>
      <c r="Y326" s="17"/>
      <c r="Z326" s="6"/>
      <c r="AA326" s="6"/>
      <c r="AB326" s="6"/>
      <c r="AC326" s="17"/>
      <c r="AD326" s="6"/>
      <c r="AE326" s="6"/>
      <c r="AF326" s="2">
        <v>321</v>
      </c>
      <c r="AG326" s="2">
        <f t="shared" ref="AG326:AG365" si="53">AF326*PI()/180</f>
        <v>5.6025068989017974</v>
      </c>
      <c r="AH326" s="2">
        <f t="shared" si="51"/>
        <v>12.837778350780319</v>
      </c>
      <c r="AI326" s="3">
        <f t="shared" si="52"/>
        <v>12.837778350780304</v>
      </c>
      <c r="AJ326" s="16"/>
      <c r="AK326" s="16"/>
      <c r="AL326" s="16"/>
      <c r="AM326" s="16"/>
    </row>
    <row r="327" spans="1:39" ht="17.399999999999999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O327" s="6"/>
      <c r="V327" s="6"/>
      <c r="W327" s="6"/>
      <c r="X327" s="6"/>
      <c r="Y327" s="17"/>
      <c r="Z327" s="6"/>
      <c r="AA327" s="6"/>
      <c r="AB327" s="6"/>
      <c r="AC327" s="17"/>
      <c r="AD327" s="6"/>
      <c r="AE327" s="6"/>
      <c r="AF327" s="2">
        <v>322</v>
      </c>
      <c r="AG327" s="2">
        <f t="shared" si="53"/>
        <v>5.6199601914217405</v>
      </c>
      <c r="AH327" s="2">
        <f t="shared" si="51"/>
        <v>12.226495590956146</v>
      </c>
      <c r="AI327" s="3">
        <f t="shared" si="52"/>
        <v>12.226495590956157</v>
      </c>
      <c r="AJ327" s="16"/>
      <c r="AK327" s="16"/>
      <c r="AL327" s="16"/>
      <c r="AM327" s="16"/>
    </row>
    <row r="328" spans="1:39" ht="17.399999999999999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O328" s="6"/>
      <c r="V328" s="6"/>
      <c r="W328" s="6"/>
      <c r="X328" s="6"/>
      <c r="Y328" s="17"/>
      <c r="Z328" s="6"/>
      <c r="AA328" s="6"/>
      <c r="AB328" s="6"/>
      <c r="AC328" s="17"/>
      <c r="AD328" s="6"/>
      <c r="AE328" s="6"/>
      <c r="AF328" s="2">
        <v>323</v>
      </c>
      <c r="AG328" s="2">
        <f t="shared" si="53"/>
        <v>5.6374134839416845</v>
      </c>
      <c r="AH328" s="2">
        <f t="shared" si="51"/>
        <v>11.627249144189848</v>
      </c>
      <c r="AI328" s="3">
        <f t="shared" si="52"/>
        <v>11.627249144189845</v>
      </c>
      <c r="AJ328" s="16"/>
      <c r="AK328" s="16"/>
      <c r="AL328" s="16"/>
      <c r="AM328" s="16"/>
    </row>
    <row r="329" spans="1:39" ht="17.399999999999999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O329" s="6"/>
      <c r="V329" s="6"/>
      <c r="W329" s="6"/>
      <c r="X329" s="6"/>
      <c r="Y329" s="17"/>
      <c r="Z329" s="6"/>
      <c r="AA329" s="6"/>
      <c r="AB329" s="6"/>
      <c r="AC329" s="17"/>
      <c r="AD329" s="6"/>
      <c r="AE329" s="6"/>
      <c r="AF329" s="2">
        <v>324</v>
      </c>
      <c r="AG329" s="2">
        <f t="shared" si="53"/>
        <v>5.6548667764616276</v>
      </c>
      <c r="AH329" s="2">
        <f t="shared" si="51"/>
        <v>11.040323792717134</v>
      </c>
      <c r="AI329" s="3">
        <f t="shared" si="52"/>
        <v>11.04032379271713</v>
      </c>
      <c r="AJ329" s="16"/>
      <c r="AK329" s="16"/>
      <c r="AL329" s="16"/>
      <c r="AM329" s="16"/>
    </row>
    <row r="330" spans="1:39" ht="17.399999999999999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O330" s="6"/>
      <c r="V330" s="6"/>
      <c r="W330" s="6"/>
      <c r="X330" s="6"/>
      <c r="Y330" s="17"/>
      <c r="Z330" s="6"/>
      <c r="AA330" s="6"/>
      <c r="AB330" s="6"/>
      <c r="AC330" s="17"/>
      <c r="AD330" s="6"/>
      <c r="AE330" s="6"/>
      <c r="AF330" s="2">
        <v>325</v>
      </c>
      <c r="AG330" s="2">
        <f t="shared" si="53"/>
        <v>5.6723200689815707</v>
      </c>
      <c r="AH330" s="2">
        <f t="shared" si="51"/>
        <v>10.465999169915728</v>
      </c>
      <c r="AI330" s="3">
        <f t="shared" si="52"/>
        <v>10.465999169915726</v>
      </c>
      <c r="AJ330" s="16"/>
      <c r="AK330" s="16"/>
      <c r="AL330" s="16"/>
      <c r="AM330" s="16"/>
    </row>
    <row r="331" spans="1:39" ht="17.399999999999999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O331" s="6"/>
      <c r="V331" s="6"/>
      <c r="W331" s="6"/>
      <c r="X331" s="6"/>
      <c r="Y331" s="17"/>
      <c r="Z331" s="6"/>
      <c r="AA331" s="6"/>
      <c r="AB331" s="6"/>
      <c r="AC331" s="17"/>
      <c r="AD331" s="6"/>
      <c r="AE331" s="6"/>
      <c r="AF331" s="2">
        <v>326</v>
      </c>
      <c r="AG331" s="2">
        <f t="shared" si="53"/>
        <v>5.6897733615015138</v>
      </c>
      <c r="AH331" s="2">
        <f t="shared" si="51"/>
        <v>9.9045495661807248</v>
      </c>
      <c r="AI331" s="3">
        <f t="shared" si="52"/>
        <v>9.9045495661807053</v>
      </c>
      <c r="AJ331" s="16"/>
      <c r="AK331" s="16"/>
      <c r="AL331" s="16"/>
      <c r="AM331" s="16"/>
    </row>
    <row r="332" spans="1:39" ht="17.399999999999999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O332" s="6"/>
      <c r="V332" s="6"/>
      <c r="W332" s="6"/>
      <c r="X332" s="6"/>
      <c r="Y332" s="17"/>
      <c r="Z332" s="6"/>
      <c r="AA332" s="6"/>
      <c r="AB332" s="6"/>
      <c r="AC332" s="17"/>
      <c r="AD332" s="6"/>
      <c r="AE332" s="6"/>
      <c r="AF332" s="2">
        <v>327</v>
      </c>
      <c r="AG332" s="2">
        <f t="shared" si="53"/>
        <v>5.7072266540214578</v>
      </c>
      <c r="AH332" s="2">
        <f t="shared" si="51"/>
        <v>9.3562437393252402</v>
      </c>
      <c r="AI332" s="3">
        <f t="shared" si="52"/>
        <v>9.3562437393252456</v>
      </c>
      <c r="AJ332" s="16"/>
      <c r="AK332" s="16"/>
      <c r="AL332" s="16"/>
      <c r="AM332" s="16"/>
    </row>
    <row r="333" spans="1:39" ht="17.399999999999999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O333" s="6"/>
      <c r="V333" s="6"/>
      <c r="W333" s="6"/>
      <c r="X333" s="6"/>
      <c r="Y333" s="17"/>
      <c r="Z333" s="6"/>
      <c r="AA333" s="6"/>
      <c r="AB333" s="6"/>
      <c r="AC333" s="17"/>
      <c r="AD333" s="6"/>
      <c r="AE333" s="6"/>
      <c r="AF333" s="2">
        <v>328</v>
      </c>
      <c r="AG333" s="2">
        <f t="shared" si="53"/>
        <v>5.7246799465414</v>
      </c>
      <c r="AH333" s="2">
        <f t="shared" si="51"/>
        <v>8.8213447296147844</v>
      </c>
      <c r="AI333" s="3">
        <f t="shared" si="52"/>
        <v>8.8213447296147791</v>
      </c>
      <c r="AJ333" s="16"/>
      <c r="AK333" s="16"/>
      <c r="AL333" s="16"/>
      <c r="AM333" s="16"/>
    </row>
    <row r="334" spans="1:39" ht="17.399999999999999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O334" s="6"/>
      <c r="V334" s="6"/>
      <c r="W334" s="6"/>
      <c r="X334" s="6"/>
      <c r="Y334" s="17"/>
      <c r="Z334" s="6"/>
      <c r="AA334" s="6"/>
      <c r="AB334" s="6"/>
      <c r="AC334" s="17"/>
      <c r="AD334" s="6"/>
      <c r="AE334" s="6"/>
      <c r="AF334" s="2">
        <v>329</v>
      </c>
      <c r="AG334" s="2">
        <f t="shared" si="53"/>
        <v>5.742133239061344</v>
      </c>
      <c r="AH334" s="2">
        <f t="shared" si="51"/>
        <v>8.3001096795340743</v>
      </c>
      <c r="AI334" s="3">
        <f t="shared" si="52"/>
        <v>8.3001096795340832</v>
      </c>
      <c r="AJ334" s="16"/>
      <c r="AK334" s="16"/>
      <c r="AL334" s="16"/>
      <c r="AM334" s="16"/>
    </row>
    <row r="335" spans="1:39" ht="17.399999999999999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O335" s="6"/>
      <c r="V335" s="6"/>
      <c r="W335" s="6"/>
      <c r="X335" s="6"/>
      <c r="Y335" s="17"/>
      <c r="Z335" s="6"/>
      <c r="AA335" s="6"/>
      <c r="AB335" s="6"/>
      <c r="AC335" s="17"/>
      <c r="AD335" s="6"/>
      <c r="AE335" s="6"/>
      <c r="AF335" s="2">
        <v>330</v>
      </c>
      <c r="AG335" s="2">
        <f t="shared" si="53"/>
        <v>5.7595865315812871</v>
      </c>
      <c r="AH335" s="2">
        <f t="shared" si="51"/>
        <v>7.79278965837982</v>
      </c>
      <c r="AI335" s="3">
        <f t="shared" si="52"/>
        <v>7.7927896583798164</v>
      </c>
      <c r="AJ335" s="16"/>
      <c r="AK335" s="16"/>
      <c r="AL335" s="16"/>
      <c r="AM335" s="16"/>
    </row>
    <row r="336" spans="1:39" ht="17.399999999999999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O336" s="6"/>
      <c r="V336" s="6"/>
      <c r="W336" s="6"/>
      <c r="X336" s="6"/>
      <c r="Y336" s="17"/>
      <c r="Z336" s="6"/>
      <c r="AA336" s="6"/>
      <c r="AB336" s="6"/>
      <c r="AC336" s="17"/>
      <c r="AD336" s="6"/>
      <c r="AE336" s="6"/>
      <c r="AF336" s="2">
        <v>331</v>
      </c>
      <c r="AG336" s="2">
        <f t="shared" si="53"/>
        <v>5.7770398241012311</v>
      </c>
      <c r="AH336" s="2">
        <f t="shared" si="51"/>
        <v>7.2996294917608022</v>
      </c>
      <c r="AI336" s="3">
        <f t="shared" si="52"/>
        <v>7.2996294917608067</v>
      </c>
      <c r="AJ336" s="16"/>
      <c r="AK336" s="16"/>
      <c r="AL336" s="16"/>
      <c r="AM336" s="16"/>
    </row>
    <row r="337" spans="1:39" ht="17.399999999999999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O337" s="6"/>
      <c r="V337" s="6"/>
      <c r="W337" s="6"/>
      <c r="X337" s="6"/>
      <c r="Y337" s="17"/>
      <c r="Z337" s="6"/>
      <c r="AA337" s="6"/>
      <c r="AB337" s="6"/>
      <c r="AC337" s="17"/>
      <c r="AD337" s="6"/>
      <c r="AE337" s="6"/>
      <c r="AF337" s="2">
        <v>332</v>
      </c>
      <c r="AG337" s="2">
        <f t="shared" si="53"/>
        <v>5.7944931166211742</v>
      </c>
      <c r="AH337" s="2">
        <f t="shared" si="51"/>
        <v>6.8208675960840113</v>
      </c>
      <c r="AI337" s="3">
        <f t="shared" si="52"/>
        <v>6.8208675960840139</v>
      </c>
      <c r="AJ337" s="16"/>
      <c r="AK337" s="16"/>
      <c r="AL337" s="16"/>
      <c r="AM337" s="16"/>
    </row>
    <row r="338" spans="1:39" ht="17.399999999999999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O338" s="6"/>
      <c r="V338" s="6"/>
      <c r="W338" s="6"/>
      <c r="X338" s="6"/>
      <c r="Y338" s="17"/>
      <c r="Z338" s="6"/>
      <c r="AA338" s="6"/>
      <c r="AB338" s="6"/>
      <c r="AC338" s="17"/>
      <c r="AD338" s="6"/>
      <c r="AE338" s="6"/>
      <c r="AF338" s="2">
        <v>333</v>
      </c>
      <c r="AG338" s="2">
        <f t="shared" si="53"/>
        <v>5.8119464091411173</v>
      </c>
      <c r="AH338" s="2">
        <f t="shared" si="51"/>
        <v>6.3567358180943137</v>
      </c>
      <c r="AI338" s="3">
        <f t="shared" si="52"/>
        <v>6.3567358180943137</v>
      </c>
      <c r="AJ338" s="16"/>
      <c r="AK338" s="16"/>
      <c r="AL338" s="16"/>
      <c r="AM338" s="16"/>
    </row>
    <row r="339" spans="1:39" ht="17.399999999999999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O339" s="6"/>
      <c r="V339" s="6"/>
      <c r="W339" s="6"/>
      <c r="X339" s="6"/>
      <c r="Y339" s="17"/>
      <c r="Z339" s="6"/>
      <c r="AA339" s="6"/>
      <c r="AB339" s="6"/>
      <c r="AC339" s="17"/>
      <c r="AD339" s="6"/>
      <c r="AE339" s="6"/>
      <c r="AF339" s="2">
        <v>334</v>
      </c>
      <c r="AG339" s="2">
        <f t="shared" si="53"/>
        <v>5.8293997016610613</v>
      </c>
      <c r="AH339" s="2">
        <f t="shared" si="51"/>
        <v>5.9074592795316727</v>
      </c>
      <c r="AI339" s="3">
        <f t="shared" si="52"/>
        <v>5.9074592795316825</v>
      </c>
      <c r="AJ339" s="16"/>
      <c r="AK339" s="16"/>
      <c r="AL339" s="16"/>
      <c r="AM339" s="16"/>
    </row>
    <row r="340" spans="1:39" ht="17.399999999999999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O340" s="6"/>
      <c r="V340" s="6"/>
      <c r="W340" s="6"/>
      <c r="X340" s="6"/>
      <c r="Y340" s="17"/>
      <c r="Z340" s="6"/>
      <c r="AA340" s="6"/>
      <c r="AB340" s="6"/>
      <c r="AC340" s="17"/>
      <c r="AD340" s="6"/>
      <c r="AE340" s="6"/>
      <c r="AF340" s="2">
        <v>335</v>
      </c>
      <c r="AG340" s="2">
        <f t="shared" si="53"/>
        <v>5.8468529941810035</v>
      </c>
      <c r="AH340" s="2">
        <f t="shared" si="51"/>
        <v>5.4732562269618619</v>
      </c>
      <c r="AI340" s="3">
        <f t="shared" si="52"/>
        <v>5.4732562269618592</v>
      </c>
      <c r="AJ340" s="16"/>
      <c r="AK340" s="16"/>
      <c r="AL340" s="16"/>
      <c r="AM340" s="16"/>
    </row>
    <row r="341" spans="1:39" ht="17.399999999999999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O341" s="6"/>
      <c r="V341" s="6"/>
      <c r="W341" s="6"/>
      <c r="X341" s="6"/>
      <c r="Y341" s="17"/>
      <c r="Z341" s="6"/>
      <c r="AA341" s="6"/>
      <c r="AB341" s="6"/>
      <c r="AC341" s="17"/>
      <c r="AD341" s="6"/>
      <c r="AE341" s="6"/>
      <c r="AF341" s="2">
        <v>336</v>
      </c>
      <c r="AG341" s="2">
        <f t="shared" si="53"/>
        <v>5.8643062867009474</v>
      </c>
      <c r="AH341" s="2">
        <f t="shared" si="51"/>
        <v>5.0543378868307629</v>
      </c>
      <c r="AI341" s="3">
        <f t="shared" si="52"/>
        <v>5.0543378868307762</v>
      </c>
      <c r="AJ341" s="16"/>
      <c r="AK341" s="16"/>
      <c r="AL341" s="16"/>
      <c r="AM341" s="16"/>
    </row>
    <row r="342" spans="1:39" ht="17.399999999999999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O342" s="6"/>
      <c r="V342" s="6"/>
      <c r="W342" s="6"/>
      <c r="X342" s="6"/>
      <c r="Y342" s="17"/>
      <c r="Z342" s="6"/>
      <c r="AA342" s="6"/>
      <c r="AB342" s="6"/>
      <c r="AC342" s="17"/>
      <c r="AD342" s="6"/>
      <c r="AE342" s="6"/>
      <c r="AF342" s="2">
        <v>337</v>
      </c>
      <c r="AG342" s="2">
        <f t="shared" si="53"/>
        <v>5.8817595792208897</v>
      </c>
      <c r="AH342" s="2">
        <f t="shared" si="51"/>
        <v>4.6509083257885626</v>
      </c>
      <c r="AI342" s="3">
        <f t="shared" si="52"/>
        <v>4.6509083257885724</v>
      </c>
      <c r="AJ342" s="16"/>
      <c r="AK342" s="16"/>
      <c r="AL342" s="16"/>
      <c r="AM342" s="16"/>
    </row>
    <row r="343" spans="1:39" ht="17.399999999999999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O343" s="6"/>
      <c r="V343" s="6"/>
      <c r="W343" s="6"/>
      <c r="X343" s="6"/>
      <c r="Y343" s="17"/>
      <c r="Z343" s="6"/>
      <c r="AA343" s="6"/>
      <c r="AB343" s="6"/>
      <c r="AC343" s="17"/>
      <c r="AD343" s="6"/>
      <c r="AE343" s="6"/>
      <c r="AF343" s="2">
        <v>338</v>
      </c>
      <c r="AG343" s="2">
        <f t="shared" si="53"/>
        <v>5.8992128717408336</v>
      </c>
      <c r="AH343" s="2">
        <f t="shared" si="51"/>
        <v>4.26316431632213</v>
      </c>
      <c r="AI343" s="3">
        <f t="shared" si="52"/>
        <v>4.26316431632213</v>
      </c>
      <c r="AJ343" s="16"/>
      <c r="AK343" s="16"/>
      <c r="AL343" s="16"/>
      <c r="AM343" s="16"/>
    </row>
    <row r="344" spans="1:39" ht="17.399999999999999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O344" s="6"/>
      <c r="V344" s="6"/>
      <c r="W344" s="6"/>
      <c r="X344" s="6"/>
      <c r="Y344" s="17"/>
      <c r="Z344" s="6"/>
      <c r="AA344" s="6"/>
      <c r="AB344" s="6"/>
      <c r="AC344" s="17"/>
      <c r="AD344" s="6"/>
      <c r="AE344" s="6"/>
      <c r="AF344" s="2">
        <v>339</v>
      </c>
      <c r="AG344" s="2">
        <f t="shared" si="53"/>
        <v>5.9166661642607767</v>
      </c>
      <c r="AH344" s="2">
        <f t="shared" si="51"/>
        <v>3.8912952077322367</v>
      </c>
      <c r="AI344" s="3">
        <f t="shared" si="52"/>
        <v>3.8912952077322425</v>
      </c>
      <c r="AJ344" s="16"/>
      <c r="AK344" s="16"/>
      <c r="AL344" s="16"/>
      <c r="AM344" s="16"/>
    </row>
    <row r="345" spans="1:39" ht="17.399999999999999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O345" s="6"/>
      <c r="V345" s="6"/>
      <c r="W345" s="6"/>
      <c r="X345" s="6"/>
      <c r="Y345" s="17"/>
      <c r="Z345" s="6"/>
      <c r="AA345" s="6"/>
      <c r="AB345" s="6"/>
      <c r="AC345" s="17"/>
      <c r="AD345" s="6"/>
      <c r="AE345" s="6"/>
      <c r="AF345" s="2">
        <v>340</v>
      </c>
      <c r="AG345" s="2">
        <f t="shared" si="53"/>
        <v>5.9341194567807207</v>
      </c>
      <c r="AH345" s="2">
        <f t="shared" si="51"/>
        <v>3.5354828024850486</v>
      </c>
      <c r="AI345" s="3">
        <f t="shared" si="52"/>
        <v>3.5354828024850438</v>
      </c>
      <c r="AJ345" s="16"/>
      <c r="AK345" s="16"/>
      <c r="AL345" s="16"/>
      <c r="AM345" s="16"/>
    </row>
    <row r="346" spans="1:39" ht="17.399999999999999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O346" s="6"/>
      <c r="V346" s="6"/>
      <c r="W346" s="6"/>
      <c r="X346" s="6"/>
      <c r="Y346" s="17"/>
      <c r="Z346" s="6"/>
      <c r="AA346" s="6"/>
      <c r="AB346" s="6"/>
      <c r="AC346" s="17"/>
      <c r="AD346" s="6"/>
      <c r="AE346" s="6"/>
      <c r="AF346" s="2">
        <v>341</v>
      </c>
      <c r="AG346" s="2">
        <f t="shared" si="53"/>
        <v>5.9515727493006629</v>
      </c>
      <c r="AH346" s="2">
        <f t="shared" si="51"/>
        <v>3.1959012379654737</v>
      </c>
      <c r="AI346" s="3">
        <f t="shared" si="52"/>
        <v>3.1959012379654745</v>
      </c>
      <c r="AJ346" s="16"/>
      <c r="AK346" s="16"/>
      <c r="AL346" s="16"/>
      <c r="AM346" s="16"/>
    </row>
    <row r="347" spans="1:39" ht="17.399999999999999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O347" s="6"/>
      <c r="V347" s="6"/>
      <c r="W347" s="6"/>
      <c r="X347" s="6"/>
      <c r="Y347" s="17"/>
      <c r="Z347" s="6"/>
      <c r="AA347" s="6"/>
      <c r="AB347" s="6"/>
      <c r="AC347" s="17"/>
      <c r="AD347" s="6"/>
      <c r="AE347" s="6"/>
      <c r="AF347" s="2">
        <v>342</v>
      </c>
      <c r="AG347" s="2">
        <f t="shared" si="53"/>
        <v>5.9690260418206069</v>
      </c>
      <c r="AH347" s="2">
        <f t="shared" si="51"/>
        <v>2.8727168736546145</v>
      </c>
      <c r="AI347" s="3">
        <f t="shared" si="52"/>
        <v>2.8727168736546278</v>
      </c>
      <c r="AJ347" s="16"/>
      <c r="AK347" s="16"/>
      <c r="AL347" s="16"/>
      <c r="AM347" s="16"/>
    </row>
    <row r="348" spans="1:39" ht="17.399999999999999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O348" s="6"/>
      <c r="V348" s="6"/>
      <c r="W348" s="6"/>
      <c r="X348" s="6"/>
      <c r="Y348" s="17"/>
      <c r="Z348" s="6"/>
      <c r="AA348" s="6"/>
      <c r="AB348" s="6"/>
      <c r="AC348" s="17"/>
      <c r="AD348" s="6"/>
      <c r="AE348" s="6"/>
      <c r="AF348" s="2">
        <v>343</v>
      </c>
      <c r="AG348" s="2">
        <f t="shared" si="53"/>
        <v>5.9864793343405509</v>
      </c>
      <c r="AH348" s="2">
        <f t="shared" si="51"/>
        <v>2.5660881837515612</v>
      </c>
      <c r="AI348" s="3">
        <f t="shared" si="52"/>
        <v>2.5660881837515501</v>
      </c>
      <c r="AJ348" s="16"/>
      <c r="AK348" s="16"/>
      <c r="AL348" s="16"/>
      <c r="AM348" s="16"/>
    </row>
    <row r="349" spans="1:39" ht="17.399999999999999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O349" s="6"/>
      <c r="V349" s="6"/>
      <c r="W349" s="6"/>
      <c r="X349" s="6"/>
      <c r="Y349" s="17"/>
      <c r="Z349" s="6"/>
      <c r="AA349" s="6"/>
      <c r="AB349" s="6"/>
      <c r="AC349" s="17"/>
      <c r="AD349" s="6"/>
      <c r="AE349" s="6"/>
      <c r="AF349" s="2">
        <v>344</v>
      </c>
      <c r="AG349" s="2">
        <f t="shared" si="53"/>
        <v>6.0039326268604931</v>
      </c>
      <c r="AH349" s="2">
        <f t="shared" si="51"/>
        <v>2.2761656552549736</v>
      </c>
      <c r="AI349" s="3">
        <f t="shared" si="52"/>
        <v>2.2761656552549936</v>
      </c>
      <c r="AJ349" s="16"/>
      <c r="AK349" s="16"/>
      <c r="AL349" s="16"/>
      <c r="AM349" s="16"/>
    </row>
    <row r="350" spans="1:39" ht="17.399999999999999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O350" s="6"/>
      <c r="V350" s="6"/>
      <c r="W350" s="6"/>
      <c r="X350" s="6"/>
      <c r="Y350" s="17"/>
      <c r="Z350" s="6"/>
      <c r="AA350" s="6"/>
      <c r="AB350" s="6"/>
      <c r="AC350" s="17"/>
      <c r="AD350" s="6"/>
      <c r="AE350" s="6"/>
      <c r="AF350" s="2">
        <v>345</v>
      </c>
      <c r="AG350" s="2">
        <f t="shared" si="53"/>
        <v>6.0213859193804371</v>
      </c>
      <c r="AH350" s="2">
        <f t="shared" si="51"/>
        <v>2.0030916915194372</v>
      </c>
      <c r="AI350" s="3">
        <f t="shared" si="52"/>
        <v>2.0030916915194421</v>
      </c>
      <c r="AJ350" s="16"/>
      <c r="AK350" s="16"/>
      <c r="AL350" s="16"/>
      <c r="AM350" s="16"/>
    </row>
    <row r="351" spans="1:39" ht="17.399999999999999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O351" s="6"/>
      <c r="V351" s="6"/>
      <c r="W351" s="6"/>
      <c r="X351" s="6"/>
      <c r="Y351" s="17"/>
      <c r="Z351" s="6"/>
      <c r="AA351" s="6"/>
      <c r="AB351" s="6"/>
      <c r="AC351" s="17"/>
      <c r="AD351" s="6"/>
      <c r="AE351" s="6"/>
      <c r="AF351" s="2">
        <v>346</v>
      </c>
      <c r="AG351" s="2">
        <f t="shared" si="53"/>
        <v>6.0388392119003802</v>
      </c>
      <c r="AH351" s="2">
        <f t="shared" si="51"/>
        <v>1.7470005212967405</v>
      </c>
      <c r="AI351" s="3">
        <f t="shared" si="52"/>
        <v>1.7470005212967272</v>
      </c>
      <c r="AJ351" s="16"/>
      <c r="AK351" s="16"/>
      <c r="AL351" s="16"/>
      <c r="AM351" s="16"/>
    </row>
    <row r="352" spans="1:39" ht="17.399999999999999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O352" s="6"/>
      <c r="V352" s="6"/>
      <c r="W352" s="6"/>
      <c r="X352" s="6"/>
      <c r="Y352" s="17"/>
      <c r="Z352" s="6"/>
      <c r="AA352" s="6"/>
      <c r="AB352" s="6"/>
      <c r="AC352" s="17"/>
      <c r="AD352" s="6"/>
      <c r="AE352" s="6"/>
      <c r="AF352" s="2">
        <v>347</v>
      </c>
      <c r="AG352" s="2">
        <f t="shared" si="53"/>
        <v>6.0562925044203233</v>
      </c>
      <c r="AH352" s="2">
        <f t="shared" si="51"/>
        <v>1.5080181132715891</v>
      </c>
      <c r="AI352" s="3">
        <f t="shared" si="52"/>
        <v>1.5080181132716071</v>
      </c>
      <c r="AJ352" s="16"/>
      <c r="AK352" s="16"/>
      <c r="AL352" s="16"/>
      <c r="AM352" s="16"/>
    </row>
    <row r="353" spans="1:39" ht="17.399999999999999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O353" s="6"/>
      <c r="V353" s="6"/>
      <c r="W353" s="6"/>
      <c r="X353" s="6"/>
      <c r="Y353" s="17"/>
      <c r="Z353" s="6"/>
      <c r="AA353" s="6"/>
      <c r="AB353" s="6"/>
      <c r="AC353" s="17"/>
      <c r="AD353" s="6"/>
      <c r="AE353" s="6"/>
      <c r="AF353" s="2">
        <v>348</v>
      </c>
      <c r="AG353" s="2">
        <f t="shared" si="53"/>
        <v>6.0737457969402664</v>
      </c>
      <c r="AH353" s="2">
        <f t="shared" si="51"/>
        <v>1.2862620960993121</v>
      </c>
      <c r="AI353" s="3">
        <f t="shared" si="52"/>
        <v>1.286262096099325</v>
      </c>
      <c r="AJ353" s="16"/>
      <c r="AK353" s="16"/>
      <c r="AL353" s="16"/>
      <c r="AM353" s="16"/>
    </row>
    <row r="354" spans="1:39" ht="17.399999999999999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O354" s="6"/>
      <c r="V354" s="6"/>
      <c r="W354" s="6"/>
      <c r="X354" s="6"/>
      <c r="Y354" s="17"/>
      <c r="Z354" s="6"/>
      <c r="AA354" s="6"/>
      <c r="AB354" s="6"/>
      <c r="AC354" s="17"/>
      <c r="AD354" s="6"/>
      <c r="AE354" s="6"/>
      <c r="AF354" s="2">
        <v>349</v>
      </c>
      <c r="AG354" s="2">
        <f t="shared" si="53"/>
        <v>6.0911990894602104</v>
      </c>
      <c r="AH354" s="2">
        <f t="shared" si="51"/>
        <v>1.0818416839500149</v>
      </c>
      <c r="AI354" s="3">
        <f t="shared" si="52"/>
        <v>1.0818416839500142</v>
      </c>
      <c r="AJ354" s="16"/>
      <c r="AK354" s="16"/>
      <c r="AL354" s="16"/>
      <c r="AM354" s="16"/>
    </row>
    <row r="355" spans="1:39" ht="17.399999999999999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O355" s="6"/>
      <c r="V355" s="6"/>
      <c r="W355" s="6"/>
      <c r="X355" s="6"/>
      <c r="Y355" s="17"/>
      <c r="Z355" s="6"/>
      <c r="AA355" s="6"/>
      <c r="AB355" s="6"/>
      <c r="AC355" s="17"/>
      <c r="AD355" s="6"/>
      <c r="AE355" s="6"/>
      <c r="AF355" s="2">
        <v>350</v>
      </c>
      <c r="AG355" s="2">
        <f t="shared" si="53"/>
        <v>6.1086523819801526</v>
      </c>
      <c r="AH355" s="2">
        <f t="shared" si="51"/>
        <v>0.89485760756428157</v>
      </c>
      <c r="AI355" s="3">
        <f t="shared" si="52"/>
        <v>0.89485760756428567</v>
      </c>
      <c r="AJ355" s="16"/>
      <c r="AK355" s="16"/>
      <c r="AL355" s="16"/>
      <c r="AM355" s="16"/>
    </row>
    <row r="356" spans="1:39" ht="17.399999999999999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O356" s="6"/>
      <c r="V356" s="6"/>
      <c r="W356" s="6"/>
      <c r="X356" s="6"/>
      <c r="Y356" s="17"/>
      <c r="Z356" s="6"/>
      <c r="AA356" s="6"/>
      <c r="AB356" s="6"/>
      <c r="AC356" s="17"/>
      <c r="AD356" s="6"/>
      <c r="AE356" s="6"/>
      <c r="AF356" s="2">
        <v>351</v>
      </c>
      <c r="AG356" s="2">
        <f t="shared" si="53"/>
        <v>6.1261056745000966</v>
      </c>
      <c r="AH356" s="2">
        <f t="shared" si="51"/>
        <v>0.72540205082277542</v>
      </c>
      <c r="AI356" s="3">
        <f t="shared" si="52"/>
        <v>0.72540205082278697</v>
      </c>
      <c r="AJ356" s="16"/>
      <c r="AK356" s="16"/>
      <c r="AL356" s="16"/>
      <c r="AM356" s="16"/>
    </row>
    <row r="357" spans="1:39" ht="17.399999999999999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O357" s="6"/>
      <c r="V357" s="6"/>
      <c r="W357" s="6"/>
      <c r="X357" s="6"/>
      <c r="Y357" s="17"/>
      <c r="Z357" s="6"/>
      <c r="AA357" s="6"/>
      <c r="AB357" s="6"/>
      <c r="AC357" s="17"/>
      <c r="AD357" s="6"/>
      <c r="AE357" s="6"/>
      <c r="AF357" s="2">
        <v>352</v>
      </c>
      <c r="AG357" s="2">
        <f t="shared" si="53"/>
        <v>6.1435589670200397</v>
      </c>
      <c r="AH357" s="2">
        <f t="shared" si="51"/>
        <v>0.57355859283168265</v>
      </c>
      <c r="AI357" s="3">
        <f t="shared" si="52"/>
        <v>0.57355859283167843</v>
      </c>
      <c r="AJ357" s="16"/>
      <c r="AK357" s="16"/>
      <c r="AL357" s="16"/>
      <c r="AM357" s="16"/>
    </row>
    <row r="358" spans="1:39" ht="17.399999999999999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O358" s="6"/>
      <c r="V358" s="6"/>
      <c r="W358" s="6"/>
      <c r="X358" s="6"/>
      <c r="Y358" s="17"/>
      <c r="Z358" s="6"/>
      <c r="AA358" s="6"/>
      <c r="AB358" s="6"/>
      <c r="AC358" s="17"/>
      <c r="AD358" s="6"/>
      <c r="AE358" s="6"/>
      <c r="AF358" s="2">
        <v>353</v>
      </c>
      <c r="AG358" s="2">
        <f t="shared" si="53"/>
        <v>6.1610122595399828</v>
      </c>
      <c r="AH358" s="2">
        <f t="shared" si="51"/>
        <v>0.43940215552491041</v>
      </c>
      <c r="AI358" s="3">
        <f t="shared" si="52"/>
        <v>0.43940215552490675</v>
      </c>
      <c r="AJ358" s="16"/>
      <c r="AK358" s="16"/>
      <c r="AL358" s="16"/>
      <c r="AM358" s="16"/>
    </row>
    <row r="359" spans="1:39" ht="17.399999999999999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O359" s="6"/>
      <c r="V359" s="6"/>
      <c r="W359" s="6"/>
      <c r="X359" s="6"/>
      <c r="Y359" s="17"/>
      <c r="Z359" s="6"/>
      <c r="AA359" s="6"/>
      <c r="AB359" s="6"/>
      <c r="AC359" s="17"/>
      <c r="AD359" s="6"/>
      <c r="AE359" s="6"/>
      <c r="AF359" s="2">
        <v>354</v>
      </c>
      <c r="AG359" s="2">
        <f t="shared" si="53"/>
        <v>6.1784655520599268</v>
      </c>
      <c r="AH359" s="2">
        <f t="shared" si="51"/>
        <v>0.32299895678403029</v>
      </c>
      <c r="AI359" s="3">
        <f t="shared" si="52"/>
        <v>0.322998956784049</v>
      </c>
      <c r="AJ359" s="16"/>
      <c r="AK359" s="16"/>
      <c r="AL359" s="16"/>
      <c r="AM359" s="16"/>
    </row>
    <row r="360" spans="1:39" ht="17.399999999999999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O360" s="6"/>
      <c r="V360" s="6"/>
      <c r="W360" s="6"/>
      <c r="X360" s="6"/>
      <c r="Y360" s="17"/>
      <c r="Z360" s="6"/>
      <c r="AA360" s="6"/>
      <c r="AB360" s="6"/>
      <c r="AC360" s="17"/>
      <c r="AD360" s="6"/>
      <c r="AE360" s="6"/>
      <c r="AF360" s="2">
        <v>355</v>
      </c>
      <c r="AG360" s="2">
        <f t="shared" si="53"/>
        <v>6.1959188445798699</v>
      </c>
      <c r="AH360" s="2">
        <f t="shared" si="51"/>
        <v>0.22440646907519907</v>
      </c>
      <c r="AI360" s="3">
        <f t="shared" si="52"/>
        <v>0.22440646907519779</v>
      </c>
      <c r="AJ360" s="16"/>
      <c r="AK360" s="16"/>
      <c r="AL360" s="16"/>
      <c r="AM360" s="16"/>
    </row>
    <row r="361" spans="1:39" ht="17.399999999999999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O361" s="6"/>
      <c r="V361" s="6"/>
      <c r="W361" s="6"/>
      <c r="X361" s="6"/>
      <c r="Y361" s="17"/>
      <c r="Z361" s="6"/>
      <c r="AA361" s="6"/>
      <c r="AB361" s="6"/>
      <c r="AC361" s="17"/>
      <c r="AD361" s="6"/>
      <c r="AE361" s="6"/>
      <c r="AF361" s="2">
        <v>356</v>
      </c>
      <c r="AG361" s="2">
        <f t="shared" si="53"/>
        <v>6.2133721370998138</v>
      </c>
      <c r="AH361" s="2">
        <f t="shared" si="51"/>
        <v>0.14367338360301574</v>
      </c>
      <c r="AI361" s="3">
        <f t="shared" si="52"/>
        <v>0.14367338360301374</v>
      </c>
      <c r="AJ361" s="16"/>
      <c r="AK361" s="16"/>
      <c r="AL361" s="16"/>
      <c r="AM361" s="16"/>
    </row>
    <row r="362" spans="1:39" ht="17.399999999999999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O362" s="6"/>
      <c r="V362" s="6"/>
      <c r="W362" s="6"/>
      <c r="X362" s="6"/>
      <c r="Y362" s="17"/>
      <c r="Z362" s="6"/>
      <c r="AA362" s="6"/>
      <c r="AB362" s="6"/>
      <c r="AC362" s="17"/>
      <c r="AD362" s="6"/>
      <c r="AE362" s="6"/>
      <c r="AF362" s="2">
        <v>357</v>
      </c>
      <c r="AG362" s="2">
        <f t="shared" si="53"/>
        <v>6.2308254296197561</v>
      </c>
      <c r="AH362" s="2">
        <f t="shared" si="51"/>
        <v>8.083957998115246E-2</v>
      </c>
      <c r="AI362" s="3">
        <f t="shared" si="52"/>
        <v>8.0839579981151863E-2</v>
      </c>
      <c r="AJ362" s="16"/>
      <c r="AK362" s="16"/>
      <c r="AL362" s="16"/>
      <c r="AM362" s="16"/>
    </row>
    <row r="363" spans="1:39" ht="17.399999999999999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O363" s="6"/>
      <c r="V363" s="6"/>
      <c r="W363" s="6"/>
      <c r="X363" s="6"/>
      <c r="Y363" s="17"/>
      <c r="Z363" s="6"/>
      <c r="AA363" s="6"/>
      <c r="AB363" s="6"/>
      <c r="AC363" s="17"/>
      <c r="AD363" s="6"/>
      <c r="AE363" s="6"/>
      <c r="AF363" s="2">
        <v>358</v>
      </c>
      <c r="AG363" s="2">
        <f t="shared" si="53"/>
        <v>6.2482787221397</v>
      </c>
      <c r="AH363" s="2">
        <f t="shared" si="51"/>
        <v>3.5936101418200653E-2</v>
      </c>
      <c r="AI363" s="3">
        <f t="shared" si="52"/>
        <v>3.593610141821061E-2</v>
      </c>
      <c r="AJ363" s="16"/>
      <c r="AK363" s="16"/>
      <c r="AL363" s="16"/>
      <c r="AM363" s="16"/>
    </row>
    <row r="364" spans="1:39" ht="17.399999999999999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O364" s="6"/>
      <c r="V364" s="6"/>
      <c r="W364" s="6"/>
      <c r="X364" s="6"/>
      <c r="Y364" s="17"/>
      <c r="Z364" s="6"/>
      <c r="AA364" s="6"/>
      <c r="AB364" s="6"/>
      <c r="AC364" s="17"/>
      <c r="AD364" s="6"/>
      <c r="AE364" s="6"/>
      <c r="AF364" s="2">
        <v>359</v>
      </c>
      <c r="AG364" s="2">
        <f t="shared" si="53"/>
        <v>6.2657320146596422</v>
      </c>
      <c r="AH364" s="2">
        <f t="shared" si="51"/>
        <v>8.985135418995328E-3</v>
      </c>
      <c r="AI364" s="3">
        <f t="shared" si="52"/>
        <v>8.9851354189925004E-3</v>
      </c>
      <c r="AJ364" s="16"/>
      <c r="AK364" s="16"/>
      <c r="AL364" s="16"/>
      <c r="AM364" s="16"/>
    </row>
    <row r="365" spans="1:39" ht="17.399999999999999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O365" s="6"/>
      <c r="V365" s="6"/>
      <c r="W365" s="6"/>
      <c r="X365" s="6"/>
      <c r="Y365" s="17"/>
      <c r="Z365" s="6"/>
      <c r="AA365" s="6"/>
      <c r="AB365" s="6"/>
      <c r="AC365" s="17"/>
      <c r="AD365" s="6"/>
      <c r="AE365" s="6"/>
      <c r="AF365" s="2">
        <v>360</v>
      </c>
      <c r="AG365" s="2">
        <f t="shared" si="53"/>
        <v>6.2831853071795862</v>
      </c>
      <c r="AH365" s="2">
        <f t="shared" si="51"/>
        <v>0</v>
      </c>
      <c r="AI365" s="3">
        <f t="shared" si="52"/>
        <v>0</v>
      </c>
      <c r="AJ365" s="16"/>
      <c r="AK365" s="16"/>
      <c r="AL365" s="16"/>
      <c r="AM365" s="16"/>
    </row>
    <row r="366" spans="1:39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</row>
    <row r="367" spans="1:39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O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</sheetData>
  <mergeCells count="7">
    <mergeCell ref="AF3:AI3"/>
    <mergeCell ref="B5:C5"/>
    <mergeCell ref="E2:H2"/>
    <mergeCell ref="W2:X3"/>
    <mergeCell ref="AA2:AB3"/>
    <mergeCell ref="J2:P2"/>
    <mergeCell ref="R2:U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5"/>
  <sheetViews>
    <sheetView workbookViewId="0">
      <selection activeCell="L7" sqref="L7"/>
    </sheetView>
  </sheetViews>
  <sheetFormatPr defaultRowHeight="13.2" x14ac:dyDescent="0.25"/>
  <cols>
    <col min="3" max="3" width="10.44140625" customWidth="1"/>
    <col min="4" max="4" width="4.109375" customWidth="1"/>
    <col min="6" max="6" width="9.109375" style="6"/>
    <col min="10" max="10" width="4.44140625" customWidth="1"/>
    <col min="16" max="16" width="4.33203125" customWidth="1"/>
    <col min="18" max="18" width="9.109375" style="6"/>
    <col min="21" max="21" width="3.109375" customWidth="1"/>
    <col min="23" max="23" width="9.109375" style="6"/>
  </cols>
  <sheetData>
    <row r="1" spans="1:31" x14ac:dyDescent="0.25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17"/>
      <c r="U1" s="6"/>
      <c r="V1" s="6"/>
      <c r="X1" s="6"/>
      <c r="Y1" s="17"/>
      <c r="Z1" s="6"/>
      <c r="AA1" s="6"/>
      <c r="AB1" s="6"/>
      <c r="AC1" s="6"/>
      <c r="AD1" s="6"/>
      <c r="AE1" s="6"/>
    </row>
    <row r="2" spans="1:31" ht="15.6" x14ac:dyDescent="0.35">
      <c r="A2" s="32" t="s">
        <v>34</v>
      </c>
      <c r="B2" s="33"/>
      <c r="C2" s="33"/>
      <c r="D2" s="34"/>
      <c r="E2" s="75" t="s">
        <v>23</v>
      </c>
      <c r="F2" s="75"/>
      <c r="G2" s="70"/>
      <c r="H2" s="70"/>
      <c r="I2" s="70"/>
      <c r="J2" s="6"/>
      <c r="K2" s="73" t="s">
        <v>26</v>
      </c>
      <c r="L2" s="74"/>
      <c r="M2" s="74"/>
      <c r="N2" s="74"/>
      <c r="O2" s="75"/>
      <c r="P2" s="6"/>
      <c r="Q2" s="76" t="s">
        <v>24</v>
      </c>
      <c r="R2" s="76"/>
      <c r="S2" s="76"/>
      <c r="T2" s="18"/>
      <c r="U2" s="6"/>
      <c r="V2" s="78" t="s">
        <v>25</v>
      </c>
      <c r="W2" s="78"/>
      <c r="X2" s="78"/>
      <c r="Y2" s="18"/>
      <c r="Z2" s="6"/>
      <c r="AA2" s="6"/>
      <c r="AB2" s="6"/>
      <c r="AC2" s="6"/>
      <c r="AD2" s="6"/>
      <c r="AE2" s="6"/>
    </row>
    <row r="3" spans="1:31" ht="16.2" x14ac:dyDescent="0.35">
      <c r="A3" s="35"/>
      <c r="B3" s="36"/>
      <c r="C3" s="36"/>
      <c r="D3" s="39"/>
      <c r="E3" s="41" t="s">
        <v>8</v>
      </c>
      <c r="F3" s="41" t="s">
        <v>41</v>
      </c>
      <c r="G3" s="14" t="s">
        <v>9</v>
      </c>
      <c r="H3" s="14" t="s">
        <v>12</v>
      </c>
      <c r="I3" s="14" t="s">
        <v>13</v>
      </c>
      <c r="J3" s="24" t="s">
        <v>29</v>
      </c>
      <c r="K3" s="25" t="s">
        <v>35</v>
      </c>
      <c r="L3" s="26" t="s">
        <v>36</v>
      </c>
      <c r="M3" s="26" t="s">
        <v>27</v>
      </c>
      <c r="N3" s="26" t="s">
        <v>28</v>
      </c>
      <c r="O3" s="25" t="s">
        <v>31</v>
      </c>
      <c r="P3" s="6"/>
      <c r="Q3" s="77"/>
      <c r="R3" s="77"/>
      <c r="S3" s="77"/>
      <c r="T3" s="18"/>
      <c r="U3" s="6"/>
      <c r="V3" s="79"/>
      <c r="W3" s="79"/>
      <c r="X3" s="79"/>
      <c r="Y3" s="18"/>
      <c r="Z3" s="6"/>
      <c r="AA3" s="6"/>
      <c r="AB3" s="70" t="s">
        <v>30</v>
      </c>
      <c r="AC3" s="70"/>
      <c r="AD3" s="70"/>
      <c r="AE3" s="70"/>
    </row>
    <row r="4" spans="1:31" ht="28.2" x14ac:dyDescent="0.4">
      <c r="A4" s="37"/>
      <c r="B4" s="38"/>
      <c r="C4" s="38"/>
      <c r="D4" s="40"/>
      <c r="E4" s="41" t="s">
        <v>10</v>
      </c>
      <c r="F4" s="41" t="s">
        <v>40</v>
      </c>
      <c r="G4" s="14" t="s">
        <v>11</v>
      </c>
      <c r="H4" s="14" t="s">
        <v>14</v>
      </c>
      <c r="I4" s="14" t="s">
        <v>14</v>
      </c>
      <c r="J4" s="6"/>
      <c r="K4" s="27" t="s">
        <v>14</v>
      </c>
      <c r="L4" s="28" t="s">
        <v>14</v>
      </c>
      <c r="M4" s="29" t="s">
        <v>19</v>
      </c>
      <c r="N4" s="29" t="s">
        <v>19</v>
      </c>
      <c r="O4" s="29"/>
      <c r="P4" s="6"/>
      <c r="Q4" s="7"/>
      <c r="R4" s="7"/>
      <c r="S4" s="7" t="s">
        <v>14</v>
      </c>
      <c r="T4" s="31" t="s">
        <v>32</v>
      </c>
      <c r="U4" s="6"/>
      <c r="V4" s="7"/>
      <c r="W4" s="7"/>
      <c r="X4" s="7" t="s">
        <v>14</v>
      </c>
      <c r="Y4" s="31" t="s">
        <v>32</v>
      </c>
      <c r="Z4" s="6"/>
      <c r="AA4" s="6"/>
      <c r="AB4" s="2" t="s">
        <v>4</v>
      </c>
      <c r="AC4" s="2"/>
      <c r="AD4" s="2" t="s">
        <v>6</v>
      </c>
      <c r="AE4" s="2" t="s">
        <v>7</v>
      </c>
    </row>
    <row r="5" spans="1:31" ht="17.399999999999999" x14ac:dyDescent="0.3">
      <c r="A5" s="6"/>
      <c r="B5" s="71" t="s">
        <v>21</v>
      </c>
      <c r="C5" s="72"/>
      <c r="D5" s="22"/>
      <c r="E5" s="14">
        <v>1000</v>
      </c>
      <c r="F5" s="14">
        <v>-7.38</v>
      </c>
      <c r="G5" s="14">
        <f>2*PI()*F5/(0.0027*0.5)*10^-5</f>
        <v>-0.34348079679248406</v>
      </c>
      <c r="H5" s="14">
        <v>0.39</v>
      </c>
      <c r="I5" s="14">
        <v>-0.36</v>
      </c>
      <c r="J5" s="6"/>
      <c r="K5" s="30">
        <f t="shared" ref="K5:K68" si="0">($T$6+H5)</f>
        <v>47.615036782515304</v>
      </c>
      <c r="L5" s="30">
        <f>IF(180+$Y$5+I5&gt;180,180,180+$Y$5+I5)</f>
        <v>135.58952486850845</v>
      </c>
      <c r="M5" s="30">
        <f t="shared" ref="M5:M36" si="1">$C$6*(SQRT((1+(1/$C$9))^2-($C$10/$C$9)^2)-COS(K5*PI()/180)-(1/$C$9)*SQRT(1-($C$9*SIN(K5*PI()/180)-$C$10)^2))</f>
        <v>16.778640396745196</v>
      </c>
      <c r="N5" s="30">
        <f t="shared" ref="N5:N36" si="2">$C$6*(SQRT((1+(1/$C$9))^2-($C$10/$C$9)^2)-COS(L5*PI()/180)-(1/$C$9)*SQRT(1-($C$9*SIN(L5*PI()/180)-$C$10)^2))</f>
        <v>74.06283362930256</v>
      </c>
      <c r="O5" s="30">
        <f>1-(M5/N5)</f>
        <v>0.77345397719016229</v>
      </c>
      <c r="P5" s="6"/>
      <c r="Q5" s="5" t="s">
        <v>15</v>
      </c>
      <c r="R5" s="5"/>
      <c r="S5" s="19">
        <f>S16+(S17-S16)/(R17-R16)*(1-R16)</f>
        <v>383.79106035399911</v>
      </c>
      <c r="T5" s="21">
        <f>-(360-S5)</f>
        <v>23.791060353999114</v>
      </c>
      <c r="U5" s="6"/>
      <c r="V5" s="8" t="s">
        <v>15</v>
      </c>
      <c r="W5" s="8"/>
      <c r="X5" s="20">
        <f>X21+(X22-X21)/(W22-W21)*(1-W21)</f>
        <v>135.94952486850846</v>
      </c>
      <c r="Y5" s="20">
        <f>-(180-X5)</f>
        <v>-44.050475131491538</v>
      </c>
      <c r="Z5" s="6"/>
      <c r="AA5" s="6"/>
      <c r="AB5" s="2">
        <v>0</v>
      </c>
      <c r="AC5" s="2">
        <f>AB5*PI()/180</f>
        <v>0</v>
      </c>
      <c r="AD5" s="2">
        <f t="shared" ref="AD5:AD68" si="3">$C$6*(SQRT((1+(1/$C$9))^2-($C$10/$C$9)^2)-COS(AC5)-(1/$C$9)*SQRT(1-($C$9*SIN(AC5)-$C$10)^2))</f>
        <v>-1.8429702208777599E-14</v>
      </c>
      <c r="AE5" s="3">
        <f t="shared" ref="AE5:AE68" si="4">$C$6*((1-COS(AC5))+(1/$C$9)*(1-SQRT(1-$C$9^2*SIN(AC5)^2)))</f>
        <v>0</v>
      </c>
    </row>
    <row r="6" spans="1:31" ht="17.399999999999999" x14ac:dyDescent="0.3">
      <c r="A6" s="6"/>
      <c r="B6" s="11" t="s">
        <v>0</v>
      </c>
      <c r="C6" s="12">
        <v>41.5</v>
      </c>
      <c r="D6" s="22"/>
      <c r="E6" s="14">
        <v>1000</v>
      </c>
      <c r="F6" s="14">
        <v>34.65</v>
      </c>
      <c r="G6" s="14">
        <f t="shared" ref="G6:G69" si="5">2*PI()*F6/(0.0027*0.5)*10^-5</f>
        <v>1.6126842288427603</v>
      </c>
      <c r="H6" s="14">
        <v>0.42</v>
      </c>
      <c r="I6" s="14">
        <v>24.788</v>
      </c>
      <c r="J6" s="6"/>
      <c r="K6" s="30">
        <f t="shared" si="0"/>
        <v>47.645036782515305</v>
      </c>
      <c r="L6" s="30">
        <f t="shared" ref="L6:L69" si="6">IF(180+$Y$5+I6&gt;180,180,180+$Y$5+I6)</f>
        <v>160.73752486850847</v>
      </c>
      <c r="M6" s="30">
        <f t="shared" si="1"/>
        <v>16.797839611075538</v>
      </c>
      <c r="N6" s="30">
        <f t="shared" si="2"/>
        <v>81.320032554196899</v>
      </c>
      <c r="O6" s="30">
        <f t="shared" ref="O6:O69" si="7">1-(M6/N6)</f>
        <v>0.79343540474014962</v>
      </c>
      <c r="P6" s="6"/>
      <c r="Q6" s="5" t="s">
        <v>16</v>
      </c>
      <c r="R6" s="5"/>
      <c r="S6" s="19">
        <f>S119+(S120-S119)/(R120-R119)*(1-R119)</f>
        <v>587.2250367825153</v>
      </c>
      <c r="T6" s="21">
        <f>-(540-S6)</f>
        <v>47.225036782515303</v>
      </c>
      <c r="U6" s="6"/>
      <c r="V6" s="8" t="s">
        <v>16</v>
      </c>
      <c r="W6" s="8"/>
      <c r="X6" s="20">
        <f>X123+(X124-X123)/(W124-W123)*(1-W123)</f>
        <v>339.28126782654255</v>
      </c>
      <c r="Y6" s="20">
        <f>-(360-X6)</f>
        <v>-20.718732173457454</v>
      </c>
      <c r="Z6" s="6"/>
      <c r="AA6" s="6"/>
      <c r="AB6" s="2">
        <v>1</v>
      </c>
      <c r="AC6" s="2">
        <f t="shared" ref="AC6:AC69" si="8">AB6*PI()/180</f>
        <v>1.7453292519943295E-2</v>
      </c>
      <c r="AD6" s="2">
        <f t="shared" si="3"/>
        <v>8.1171486487394695E-3</v>
      </c>
      <c r="AE6" s="3">
        <f t="shared" si="4"/>
        <v>8.1171486487509048E-3</v>
      </c>
    </row>
    <row r="7" spans="1:31" ht="17.399999999999999" x14ac:dyDescent="0.3">
      <c r="A7" s="6"/>
      <c r="B7" s="11" t="s">
        <v>1</v>
      </c>
      <c r="C7" s="12">
        <v>146</v>
      </c>
      <c r="D7" s="22"/>
      <c r="E7" s="14">
        <v>1000</v>
      </c>
      <c r="F7" s="14">
        <v>62.72</v>
      </c>
      <c r="G7" s="14">
        <f t="shared" si="5"/>
        <v>2.9191213516022496</v>
      </c>
      <c r="H7" s="14">
        <v>0.42</v>
      </c>
      <c r="I7" s="14">
        <v>36.450000000000003</v>
      </c>
      <c r="J7" s="6"/>
      <c r="K7" s="30">
        <f t="shared" si="0"/>
        <v>47.645036782515305</v>
      </c>
      <c r="L7" s="30">
        <f t="shared" si="6"/>
        <v>172.39952486850848</v>
      </c>
      <c r="M7" s="30">
        <f t="shared" si="1"/>
        <v>16.797839611075538</v>
      </c>
      <c r="N7" s="30">
        <f t="shared" si="2"/>
        <v>82.738617108597168</v>
      </c>
      <c r="O7" s="30">
        <f t="shared" si="7"/>
        <v>0.79697703203054726</v>
      </c>
      <c r="P7" s="6"/>
      <c r="Q7" s="7"/>
      <c r="R7" s="7"/>
      <c r="S7" s="7"/>
      <c r="T7" s="17"/>
      <c r="U7" s="6"/>
      <c r="V7" s="6"/>
      <c r="X7" s="6"/>
      <c r="Y7" s="17"/>
      <c r="Z7" s="6"/>
      <c r="AA7" s="6"/>
      <c r="AB7" s="2">
        <v>2</v>
      </c>
      <c r="AC7" s="2">
        <f t="shared" si="8"/>
        <v>3.4906585039886591E-2</v>
      </c>
      <c r="AD7" s="2">
        <f t="shared" si="3"/>
        <v>3.2464613053113656E-2</v>
      </c>
      <c r="AE7" s="3">
        <f t="shared" si="4"/>
        <v>3.2464613053137803E-2</v>
      </c>
    </row>
    <row r="8" spans="1:31" ht="17.399999999999999" x14ac:dyDescent="0.3">
      <c r="A8" s="6"/>
      <c r="B8" s="11" t="s">
        <v>3</v>
      </c>
      <c r="C8" s="12"/>
      <c r="D8" s="23"/>
      <c r="E8" s="14">
        <v>1000</v>
      </c>
      <c r="F8" s="14">
        <v>82.12</v>
      </c>
      <c r="G8" s="14">
        <f t="shared" si="5"/>
        <v>3.8220383513006491</v>
      </c>
      <c r="H8" s="14">
        <v>0.42</v>
      </c>
      <c r="I8" s="14">
        <v>43.192999999999998</v>
      </c>
      <c r="J8" s="6"/>
      <c r="K8" s="30">
        <f t="shared" si="0"/>
        <v>47.645036782515305</v>
      </c>
      <c r="L8" s="30">
        <f t="shared" si="6"/>
        <v>179.14252486850847</v>
      </c>
      <c r="M8" s="30">
        <f t="shared" si="1"/>
        <v>16.797839611075538</v>
      </c>
      <c r="N8" s="30">
        <f t="shared" si="2"/>
        <v>82.996673556825826</v>
      </c>
      <c r="O8" s="30">
        <f t="shared" si="7"/>
        <v>0.79760827884777263</v>
      </c>
      <c r="P8" s="6"/>
      <c r="Q8" s="4" t="s">
        <v>44</v>
      </c>
      <c r="R8" s="4" t="s">
        <v>17</v>
      </c>
      <c r="S8" s="4" t="s">
        <v>22</v>
      </c>
      <c r="T8" s="16"/>
      <c r="U8" s="6"/>
      <c r="V8" s="9" t="s">
        <v>44</v>
      </c>
      <c r="W8" s="9" t="s">
        <v>17</v>
      </c>
      <c r="X8" s="9" t="s">
        <v>18</v>
      </c>
      <c r="Y8" s="16"/>
      <c r="Z8" s="6"/>
      <c r="AA8" s="6"/>
      <c r="AB8" s="2">
        <v>3</v>
      </c>
      <c r="AC8" s="2">
        <f t="shared" si="8"/>
        <v>5.2359877559829883E-2</v>
      </c>
      <c r="AD8" s="2">
        <f t="shared" si="3"/>
        <v>7.3030451082308101E-2</v>
      </c>
      <c r="AE8" s="3">
        <f t="shared" si="4"/>
        <v>7.3030451082328141E-2</v>
      </c>
    </row>
    <row r="9" spans="1:31" ht="19.8" x14ac:dyDescent="0.4">
      <c r="A9" s="6"/>
      <c r="B9" s="11" t="s">
        <v>2</v>
      </c>
      <c r="C9" s="12">
        <f>C6/C7</f>
        <v>0.28424657534246578</v>
      </c>
      <c r="D9" s="1"/>
      <c r="E9" s="14">
        <v>1000</v>
      </c>
      <c r="F9" s="14">
        <v>105.37</v>
      </c>
      <c r="G9" s="14">
        <f t="shared" si="5"/>
        <v>4.9041424875371336</v>
      </c>
      <c r="H9" s="14">
        <v>0.43099999999999999</v>
      </c>
      <c r="I9" s="14">
        <v>49.459000000000003</v>
      </c>
      <c r="J9" s="6"/>
      <c r="K9" s="30">
        <f t="shared" si="0"/>
        <v>47.656036782515301</v>
      </c>
      <c r="L9" s="30">
        <f t="shared" si="6"/>
        <v>180</v>
      </c>
      <c r="M9" s="30">
        <f t="shared" si="1"/>
        <v>16.804881184933731</v>
      </c>
      <c r="N9" s="30">
        <f t="shared" si="2"/>
        <v>82.999999999999986</v>
      </c>
      <c r="O9" s="30">
        <f t="shared" si="7"/>
        <v>0.79753155198875025</v>
      </c>
      <c r="P9" s="6"/>
      <c r="Q9" s="4" t="s">
        <v>43</v>
      </c>
      <c r="R9" s="4" t="s">
        <v>19</v>
      </c>
      <c r="S9" s="4" t="s">
        <v>20</v>
      </c>
      <c r="T9" s="16"/>
      <c r="U9" s="6"/>
      <c r="V9" s="9" t="s">
        <v>43</v>
      </c>
      <c r="W9" s="9" t="s">
        <v>19</v>
      </c>
      <c r="X9" s="9" t="s">
        <v>20</v>
      </c>
      <c r="Y9" s="16"/>
      <c r="Z9" s="6"/>
      <c r="AA9" s="6"/>
      <c r="AB9" s="2">
        <v>4</v>
      </c>
      <c r="AC9" s="2">
        <f t="shared" si="8"/>
        <v>6.9813170079773182E-2</v>
      </c>
      <c r="AD9" s="2">
        <f t="shared" si="3"/>
        <v>0.12979476750049002</v>
      </c>
      <c r="AE9" s="3">
        <f t="shared" si="4"/>
        <v>0.12979476750051477</v>
      </c>
    </row>
    <row r="10" spans="1:31" ht="17.399999999999999" x14ac:dyDescent="0.3">
      <c r="A10" s="6"/>
      <c r="B10" s="11" t="s">
        <v>5</v>
      </c>
      <c r="C10" s="13">
        <f>C8/C7</f>
        <v>0</v>
      </c>
      <c r="D10" s="1"/>
      <c r="E10" s="14">
        <v>1000</v>
      </c>
      <c r="F10" s="14">
        <v>136.66</v>
      </c>
      <c r="G10" s="14">
        <f t="shared" si="5"/>
        <v>6.3604452154012021</v>
      </c>
      <c r="H10" s="14">
        <v>-25.916</v>
      </c>
      <c r="I10" s="14">
        <v>10.005000000000001</v>
      </c>
      <c r="J10" s="6"/>
      <c r="K10" s="30">
        <f t="shared" si="0"/>
        <v>21.309036782515303</v>
      </c>
      <c r="L10" s="30">
        <f t="shared" si="6"/>
        <v>145.95452486850846</v>
      </c>
      <c r="M10" s="30">
        <f t="shared" si="1"/>
        <v>3.618175830995491</v>
      </c>
      <c r="N10" s="30">
        <f t="shared" si="2"/>
        <v>77.747147544893352</v>
      </c>
      <c r="O10" s="30">
        <f t="shared" si="7"/>
        <v>0.95346226909603016</v>
      </c>
      <c r="P10" s="6"/>
      <c r="Q10" s="4">
        <v>0</v>
      </c>
      <c r="R10" s="4">
        <f>Q10*25.4</f>
        <v>0</v>
      </c>
      <c r="S10" s="4">
        <v>370</v>
      </c>
      <c r="T10" s="16"/>
      <c r="U10" s="6"/>
      <c r="V10" s="10">
        <v>0</v>
      </c>
      <c r="W10" s="10">
        <f>V10*25.4</f>
        <v>0</v>
      </c>
      <c r="X10" s="10">
        <v>112</v>
      </c>
      <c r="Y10" s="16"/>
      <c r="Z10" s="6"/>
      <c r="AA10" s="6"/>
      <c r="AB10" s="2">
        <v>5</v>
      </c>
      <c r="AC10" s="2">
        <f t="shared" si="8"/>
        <v>8.7266462599716474E-2</v>
      </c>
      <c r="AD10" s="2">
        <f t="shared" si="3"/>
        <v>0.20272972644025189</v>
      </c>
      <c r="AE10" s="3">
        <f t="shared" si="4"/>
        <v>0.20272972644026313</v>
      </c>
    </row>
    <row r="11" spans="1:31" ht="17.399999999999999" x14ac:dyDescent="0.3">
      <c r="A11" s="6"/>
      <c r="B11" s="1"/>
      <c r="C11" s="1"/>
      <c r="D11" s="1"/>
      <c r="E11" s="14">
        <v>1000</v>
      </c>
      <c r="F11" s="14">
        <v>154.01</v>
      </c>
      <c r="G11" s="14">
        <f t="shared" si="5"/>
        <v>7.1679508826572453</v>
      </c>
      <c r="H11" s="14">
        <v>-32.500999999999998</v>
      </c>
      <c r="I11" s="14">
        <v>9.9109999999999996</v>
      </c>
      <c r="J11" s="6"/>
      <c r="K11" s="30">
        <f t="shared" si="0"/>
        <v>14.724036782515306</v>
      </c>
      <c r="L11" s="30">
        <f t="shared" si="6"/>
        <v>145.86052486850846</v>
      </c>
      <c r="M11" s="30">
        <f t="shared" si="1"/>
        <v>1.7443217697727413</v>
      </c>
      <c r="N11" s="30">
        <f t="shared" si="2"/>
        <v>77.718083478131945</v>
      </c>
      <c r="O11" s="30">
        <f t="shared" si="7"/>
        <v>0.97755577992008058</v>
      </c>
      <c r="P11" s="6"/>
      <c r="Q11" s="4">
        <v>2.9229999999999998E-3</v>
      </c>
      <c r="R11" s="4">
        <f t="shared" ref="R11:R74" si="9">Q11*25.4</f>
        <v>7.4244199999999996E-2</v>
      </c>
      <c r="S11" s="4">
        <v>372</v>
      </c>
      <c r="T11" s="16"/>
      <c r="U11" s="6"/>
      <c r="V11" s="9">
        <v>5.8E-4</v>
      </c>
      <c r="W11" s="10">
        <f t="shared" ref="W11:W74" si="10">V11*25.4</f>
        <v>1.4731999999999999E-2</v>
      </c>
      <c r="X11" s="9">
        <v>114</v>
      </c>
      <c r="Y11" s="16"/>
      <c r="Z11" s="6"/>
      <c r="AA11" s="6"/>
      <c r="AB11" s="2">
        <v>6</v>
      </c>
      <c r="AC11" s="2">
        <f t="shared" si="8"/>
        <v>0.10471975511965977</v>
      </c>
      <c r="AD11" s="2">
        <f t="shared" si="3"/>
        <v>0.29179956886418301</v>
      </c>
      <c r="AE11" s="3">
        <f t="shared" si="4"/>
        <v>0.29179956886421066</v>
      </c>
    </row>
    <row r="12" spans="1:31" ht="17.399999999999999" x14ac:dyDescent="0.3">
      <c r="A12" s="6"/>
      <c r="B12" s="1"/>
      <c r="C12" s="1"/>
      <c r="D12" s="1"/>
      <c r="E12" s="14">
        <v>1000</v>
      </c>
      <c r="F12" s="14">
        <v>182.76</v>
      </c>
      <c r="G12" s="14">
        <f t="shared" si="5"/>
        <v>8.5060366425195628</v>
      </c>
      <c r="H12" s="14">
        <v>-33.938000000000002</v>
      </c>
      <c r="I12" s="14">
        <v>9.8140000000000001</v>
      </c>
      <c r="J12" s="6"/>
      <c r="K12" s="30">
        <f t="shared" si="0"/>
        <v>13.287036782515301</v>
      </c>
      <c r="L12" s="30">
        <f t="shared" si="6"/>
        <v>145.76352486850845</v>
      </c>
      <c r="M12" s="30">
        <f t="shared" si="1"/>
        <v>1.422798972350946</v>
      </c>
      <c r="N12" s="30">
        <f t="shared" si="2"/>
        <v>77.688007991581685</v>
      </c>
      <c r="O12" s="30">
        <f t="shared" si="7"/>
        <v>0.981685732339731</v>
      </c>
      <c r="P12" s="6"/>
      <c r="Q12" s="4">
        <v>7.2259999999999998E-3</v>
      </c>
      <c r="R12" s="4">
        <f t="shared" si="9"/>
        <v>0.18354039999999999</v>
      </c>
      <c r="S12" s="4">
        <v>374</v>
      </c>
      <c r="T12" s="16"/>
      <c r="U12" s="6"/>
      <c r="V12" s="9">
        <v>3.7599999999999998E-4</v>
      </c>
      <c r="W12" s="10">
        <f t="shared" si="10"/>
        <v>9.5503999999999988E-3</v>
      </c>
      <c r="X12" s="9">
        <v>116</v>
      </c>
      <c r="Y12" s="16"/>
      <c r="Z12" s="6"/>
      <c r="AA12" s="6"/>
      <c r="AB12" s="2">
        <v>7</v>
      </c>
      <c r="AC12" s="2">
        <f t="shared" si="8"/>
        <v>0.12217304763960307</v>
      </c>
      <c r="AD12" s="2">
        <f t="shared" si="3"/>
        <v>0.39696063501479006</v>
      </c>
      <c r="AE12" s="3">
        <f t="shared" si="4"/>
        <v>0.39696063501480844</v>
      </c>
    </row>
    <row r="13" spans="1:31" ht="17.399999999999999" x14ac:dyDescent="0.3">
      <c r="A13" s="6"/>
      <c r="B13" s="1"/>
      <c r="C13" s="1"/>
      <c r="D13" s="1"/>
      <c r="E13" s="14">
        <v>1000</v>
      </c>
      <c r="F13" s="14">
        <v>217.86</v>
      </c>
      <c r="G13" s="14">
        <f t="shared" si="5"/>
        <v>10.139664822386257</v>
      </c>
      <c r="H13" s="14">
        <v>-41.406999999999996</v>
      </c>
      <c r="I13" s="14">
        <v>9.7949999999999999</v>
      </c>
      <c r="J13" s="6"/>
      <c r="K13" s="30">
        <f t="shared" si="0"/>
        <v>5.818036782515307</v>
      </c>
      <c r="L13" s="30">
        <f t="shared" si="6"/>
        <v>145.74452486850845</v>
      </c>
      <c r="M13" s="30">
        <f t="shared" si="1"/>
        <v>0.27439313812904254</v>
      </c>
      <c r="N13" s="30">
        <f t="shared" si="2"/>
        <v>77.682106943452638</v>
      </c>
      <c r="O13" s="30">
        <f t="shared" si="7"/>
        <v>0.99646774335911381</v>
      </c>
      <c r="P13" s="6"/>
      <c r="Q13" s="4">
        <v>1.2395E-2</v>
      </c>
      <c r="R13" s="4">
        <f t="shared" si="9"/>
        <v>0.31483299999999997</v>
      </c>
      <c r="S13" s="4">
        <v>376</v>
      </c>
      <c r="T13" s="16"/>
      <c r="U13" s="6"/>
      <c r="V13" s="9">
        <v>1.142E-3</v>
      </c>
      <c r="W13" s="10">
        <f t="shared" si="10"/>
        <v>2.9006799999999999E-2</v>
      </c>
      <c r="X13" s="9">
        <v>118</v>
      </c>
      <c r="Y13" s="16"/>
      <c r="Z13" s="6"/>
      <c r="AA13" s="6"/>
      <c r="AB13" s="2">
        <v>8</v>
      </c>
      <c r="AC13" s="2">
        <f t="shared" si="8"/>
        <v>0.13962634015954636</v>
      </c>
      <c r="AD13" s="2">
        <f t="shared" si="3"/>
        <v>0.51816139185094223</v>
      </c>
      <c r="AE13" s="3">
        <f t="shared" si="4"/>
        <v>0.51816139185094257</v>
      </c>
    </row>
    <row r="14" spans="1:31" ht="17.399999999999999" x14ac:dyDescent="0.3">
      <c r="A14" s="6"/>
      <c r="B14" s="1"/>
      <c r="C14" s="1"/>
      <c r="D14" s="1"/>
      <c r="E14" s="14">
        <v>1000</v>
      </c>
      <c r="F14" s="14">
        <v>232.08</v>
      </c>
      <c r="G14" s="14">
        <f t="shared" si="5"/>
        <v>10.801493674742508</v>
      </c>
      <c r="H14" s="14">
        <v>-41.91</v>
      </c>
      <c r="I14" s="14">
        <v>9.8320000000000007</v>
      </c>
      <c r="J14" s="6"/>
      <c r="K14" s="30">
        <f t="shared" si="0"/>
        <v>5.3150367825153069</v>
      </c>
      <c r="L14" s="30">
        <f t="shared" si="6"/>
        <v>145.78152486850846</v>
      </c>
      <c r="M14" s="30">
        <f t="shared" si="1"/>
        <v>0.22905104870922721</v>
      </c>
      <c r="N14" s="30">
        <f t="shared" si="2"/>
        <v>77.693595444552827</v>
      </c>
      <c r="O14" s="30">
        <f t="shared" si="7"/>
        <v>0.99705186705031956</v>
      </c>
      <c r="P14" s="6"/>
      <c r="Q14" s="4">
        <v>1.8293E-2</v>
      </c>
      <c r="R14" s="4">
        <f t="shared" si="9"/>
        <v>0.46464220000000001</v>
      </c>
      <c r="S14" s="4">
        <v>378</v>
      </c>
      <c r="T14" s="16"/>
      <c r="U14" s="6"/>
      <c r="V14" s="9">
        <v>2.6649999999999998E-3</v>
      </c>
      <c r="W14" s="10">
        <f t="shared" si="10"/>
        <v>6.7690999999999987E-2</v>
      </c>
      <c r="X14" s="9">
        <v>120</v>
      </c>
      <c r="Y14" s="16"/>
      <c r="Z14" s="6"/>
      <c r="AA14" s="6"/>
      <c r="AB14" s="2">
        <v>9</v>
      </c>
      <c r="AC14" s="2">
        <f t="shared" si="8"/>
        <v>0.15707963267948966</v>
      </c>
      <c r="AD14" s="2">
        <f t="shared" si="3"/>
        <v>0.65534246547004837</v>
      </c>
      <c r="AE14" s="3">
        <f t="shared" si="4"/>
        <v>0.65534246547006192</v>
      </c>
    </row>
    <row r="15" spans="1:31" ht="17.399999999999999" x14ac:dyDescent="0.3">
      <c r="A15" s="6"/>
      <c r="B15" s="1"/>
      <c r="C15" s="1"/>
      <c r="D15" s="1"/>
      <c r="E15" s="14">
        <v>1250</v>
      </c>
      <c r="F15" s="14">
        <v>-10.72</v>
      </c>
      <c r="G15" s="14">
        <f t="shared" si="5"/>
        <v>-0.49893145550344575</v>
      </c>
      <c r="H15" s="14">
        <v>0.375</v>
      </c>
      <c r="I15" s="14">
        <v>-0.48399999999999999</v>
      </c>
      <c r="J15" s="6"/>
      <c r="K15" s="30">
        <f t="shared" si="0"/>
        <v>47.600036782515303</v>
      </c>
      <c r="L15" s="30">
        <f t="shared" si="6"/>
        <v>135.46552486850845</v>
      </c>
      <c r="M15" s="30">
        <f t="shared" si="1"/>
        <v>16.769043578128322</v>
      </c>
      <c r="N15" s="30">
        <f t="shared" si="2"/>
        <v>74.012935914539625</v>
      </c>
      <c r="O15" s="30">
        <f t="shared" si="7"/>
        <v>0.7734309094630295</v>
      </c>
      <c r="P15" s="6"/>
      <c r="Q15" s="4">
        <v>2.4819999999999998E-2</v>
      </c>
      <c r="R15" s="4">
        <f t="shared" si="9"/>
        <v>0.63042799999999988</v>
      </c>
      <c r="S15" s="4">
        <v>380</v>
      </c>
      <c r="T15" s="16"/>
      <c r="U15" s="6"/>
      <c r="V15" s="9">
        <v>4.9449999999999997E-3</v>
      </c>
      <c r="W15" s="10">
        <f t="shared" si="10"/>
        <v>0.12560299999999999</v>
      </c>
      <c r="X15" s="9">
        <v>122</v>
      </c>
      <c r="Y15" s="16"/>
      <c r="Z15" s="6"/>
      <c r="AA15" s="6"/>
      <c r="AB15" s="2">
        <v>10</v>
      </c>
      <c r="AC15" s="2">
        <f t="shared" si="8"/>
        <v>0.17453292519943295</v>
      </c>
      <c r="AD15" s="2">
        <f t="shared" si="3"/>
        <v>0.8084366785139574</v>
      </c>
      <c r="AE15" s="3">
        <f t="shared" si="4"/>
        <v>0.80843667851397139</v>
      </c>
    </row>
    <row r="16" spans="1:31" ht="17.399999999999999" x14ac:dyDescent="0.3">
      <c r="A16" s="6"/>
      <c r="B16" s="1"/>
      <c r="C16" s="1"/>
      <c r="D16" s="1"/>
      <c r="E16" s="14">
        <v>1250</v>
      </c>
      <c r="F16" s="14">
        <v>32.51</v>
      </c>
      <c r="G16" s="14">
        <f t="shared" si="5"/>
        <v>1.5130841061956175</v>
      </c>
      <c r="H16" s="14">
        <v>0.39</v>
      </c>
      <c r="I16" s="14">
        <v>-0.63400000000000001</v>
      </c>
      <c r="J16" s="6"/>
      <c r="K16" s="30">
        <f t="shared" si="0"/>
        <v>47.615036782515304</v>
      </c>
      <c r="L16" s="30">
        <f t="shared" si="6"/>
        <v>135.31552486850848</v>
      </c>
      <c r="M16" s="30">
        <f t="shared" si="1"/>
        <v>16.778640396745196</v>
      </c>
      <c r="N16" s="30">
        <f t="shared" si="2"/>
        <v>73.95239340733977</v>
      </c>
      <c r="O16" s="30">
        <f t="shared" si="7"/>
        <v>0.77311565422465534</v>
      </c>
      <c r="P16" s="6"/>
      <c r="Q16" s="4">
        <v>3.2032999999999999E-2</v>
      </c>
      <c r="R16" s="4">
        <f t="shared" si="9"/>
        <v>0.81363819999999998</v>
      </c>
      <c r="S16" s="4">
        <v>382</v>
      </c>
      <c r="T16" s="16"/>
      <c r="U16" s="6"/>
      <c r="V16" s="9">
        <v>8.0079999999999995E-3</v>
      </c>
      <c r="W16" s="10">
        <f t="shared" si="10"/>
        <v>0.20340319999999998</v>
      </c>
      <c r="X16" s="9">
        <v>124</v>
      </c>
      <c r="Y16" s="16"/>
      <c r="Z16" s="6"/>
      <c r="AA16" s="6"/>
      <c r="AB16" s="2">
        <v>11</v>
      </c>
      <c r="AC16" s="2">
        <f t="shared" si="8"/>
        <v>0.19198621771937624</v>
      </c>
      <c r="AD16" s="2">
        <f t="shared" si="3"/>
        <v>0.97736909255605697</v>
      </c>
      <c r="AE16" s="3">
        <f t="shared" si="4"/>
        <v>0.97736909255606941</v>
      </c>
    </row>
    <row r="17" spans="1:31" ht="17.399999999999999" x14ac:dyDescent="0.3">
      <c r="A17" s="6"/>
      <c r="B17" s="1"/>
      <c r="C17" s="1"/>
      <c r="D17" s="1"/>
      <c r="E17" s="14">
        <v>1250</v>
      </c>
      <c r="F17" s="14">
        <v>57.23</v>
      </c>
      <c r="G17" s="14">
        <f t="shared" si="5"/>
        <v>2.6636051491102792</v>
      </c>
      <c r="H17" s="14">
        <v>0.41199999999999998</v>
      </c>
      <c r="I17" s="14">
        <v>38.722000000000001</v>
      </c>
      <c r="J17" s="6"/>
      <c r="K17" s="30">
        <f t="shared" si="0"/>
        <v>47.637036782515302</v>
      </c>
      <c r="L17" s="30">
        <f t="shared" si="6"/>
        <v>174.67152486850847</v>
      </c>
      <c r="M17" s="30">
        <f t="shared" si="1"/>
        <v>16.792719093815492</v>
      </c>
      <c r="N17" s="30">
        <f t="shared" si="2"/>
        <v>82.871538896423147</v>
      </c>
      <c r="O17" s="30">
        <f t="shared" si="7"/>
        <v>0.79736445928916755</v>
      </c>
      <c r="P17" s="6"/>
      <c r="Q17" s="4">
        <v>4.0225999999999998E-2</v>
      </c>
      <c r="R17" s="4">
        <f t="shared" si="9"/>
        <v>1.0217403999999999</v>
      </c>
      <c r="S17" s="4">
        <v>384</v>
      </c>
      <c r="T17" s="16"/>
      <c r="U17" s="6"/>
      <c r="V17" s="9">
        <v>1.1701E-2</v>
      </c>
      <c r="W17" s="10">
        <f t="shared" si="10"/>
        <v>0.29720539999999995</v>
      </c>
      <c r="X17" s="9">
        <v>126</v>
      </c>
      <c r="Y17" s="16"/>
      <c r="Z17" s="6"/>
      <c r="AA17" s="6"/>
      <c r="AB17" s="2">
        <v>12</v>
      </c>
      <c r="AC17" s="2">
        <f t="shared" si="8"/>
        <v>0.20943951023931953</v>
      </c>
      <c r="AD17" s="2">
        <f t="shared" si="3"/>
        <v>1.1620570554670457</v>
      </c>
      <c r="AE17" s="3">
        <f t="shared" si="4"/>
        <v>1.1620570554670564</v>
      </c>
    </row>
    <row r="18" spans="1:31" ht="17.399999999999999" x14ac:dyDescent="0.3">
      <c r="A18" s="6"/>
      <c r="B18" s="1"/>
      <c r="C18" s="1"/>
      <c r="D18" s="1"/>
      <c r="E18" s="14">
        <v>1250</v>
      </c>
      <c r="F18" s="14">
        <v>76.36</v>
      </c>
      <c r="G18" s="14">
        <f t="shared" si="5"/>
        <v>3.5539557781943198</v>
      </c>
      <c r="H18" s="14">
        <v>0.435</v>
      </c>
      <c r="I18" s="14">
        <v>45.116</v>
      </c>
      <c r="J18" s="6"/>
      <c r="K18" s="30">
        <f t="shared" si="0"/>
        <v>47.660036782515306</v>
      </c>
      <c r="L18" s="30">
        <f t="shared" si="6"/>
        <v>180</v>
      </c>
      <c r="M18" s="30">
        <f t="shared" si="1"/>
        <v>16.807442004822502</v>
      </c>
      <c r="N18" s="30">
        <f t="shared" si="2"/>
        <v>82.999999999999986</v>
      </c>
      <c r="O18" s="30">
        <f t="shared" si="7"/>
        <v>0.7975006987370783</v>
      </c>
      <c r="P18" s="6"/>
      <c r="Q18" s="4">
        <v>4.8614999999999998E-2</v>
      </c>
      <c r="R18" s="4">
        <f t="shared" si="9"/>
        <v>1.2348209999999999</v>
      </c>
      <c r="S18" s="4">
        <v>386</v>
      </c>
      <c r="T18" s="16"/>
      <c r="U18" s="6"/>
      <c r="V18" s="9">
        <v>1.6088000000000002E-2</v>
      </c>
      <c r="W18" s="10">
        <f t="shared" si="10"/>
        <v>0.40863520000000003</v>
      </c>
      <c r="X18" s="9">
        <v>128</v>
      </c>
      <c r="Y18" s="16"/>
      <c r="Z18" s="6"/>
      <c r="AA18" s="6"/>
      <c r="AB18" s="2">
        <v>13</v>
      </c>
      <c r="AC18" s="2">
        <f t="shared" si="8"/>
        <v>0.22689280275926285</v>
      </c>
      <c r="AD18" s="2">
        <f t="shared" si="3"/>
        <v>1.3624102537551954</v>
      </c>
      <c r="AE18" s="3">
        <f t="shared" si="4"/>
        <v>1.3624102537552096</v>
      </c>
    </row>
    <row r="19" spans="1:31" ht="17.399999999999999" x14ac:dyDescent="0.3">
      <c r="A19" s="6"/>
      <c r="B19" s="6"/>
      <c r="C19" s="6"/>
      <c r="D19" s="6"/>
      <c r="E19" s="14">
        <v>1250</v>
      </c>
      <c r="F19" s="14">
        <v>96.6</v>
      </c>
      <c r="G19" s="14">
        <f t="shared" si="5"/>
        <v>4.495968153137393</v>
      </c>
      <c r="H19" s="14">
        <v>0.44600000000000001</v>
      </c>
      <c r="I19" s="14">
        <v>49.451000000000001</v>
      </c>
      <c r="J19" s="6"/>
      <c r="K19" s="30">
        <f t="shared" si="0"/>
        <v>47.671036782515301</v>
      </c>
      <c r="L19" s="30">
        <f t="shared" si="6"/>
        <v>180</v>
      </c>
      <c r="M19" s="30">
        <f t="shared" si="1"/>
        <v>16.814484940144165</v>
      </c>
      <c r="N19" s="30">
        <f t="shared" si="2"/>
        <v>82.999999999999986</v>
      </c>
      <c r="O19" s="30">
        <f t="shared" si="7"/>
        <v>0.79741584409464861</v>
      </c>
      <c r="P19" s="6"/>
      <c r="Q19" s="4">
        <v>5.7446999999999998E-2</v>
      </c>
      <c r="R19" s="4">
        <f t="shared" si="9"/>
        <v>1.4591537999999999</v>
      </c>
      <c r="S19" s="4">
        <v>388</v>
      </c>
      <c r="T19" s="16"/>
      <c r="U19" s="6"/>
      <c r="V19" s="9">
        <v>2.1402999999999998E-2</v>
      </c>
      <c r="W19" s="10">
        <f t="shared" si="10"/>
        <v>0.5436361999999999</v>
      </c>
      <c r="X19" s="9">
        <v>130</v>
      </c>
      <c r="Y19" s="16"/>
      <c r="Z19" s="6"/>
      <c r="AA19" s="6"/>
      <c r="AB19" s="2">
        <v>14</v>
      </c>
      <c r="AC19" s="2">
        <f t="shared" si="8"/>
        <v>0.24434609527920614</v>
      </c>
      <c r="AD19" s="2">
        <f t="shared" si="3"/>
        <v>1.5783307698769193</v>
      </c>
      <c r="AE19" s="3">
        <f t="shared" si="4"/>
        <v>1.5783307698769318</v>
      </c>
    </row>
    <row r="20" spans="1:31" ht="17.399999999999999" x14ac:dyDescent="0.3">
      <c r="A20" s="6"/>
      <c r="B20" s="6"/>
      <c r="C20" s="6"/>
      <c r="D20" s="6"/>
      <c r="E20" s="14">
        <v>1250</v>
      </c>
      <c r="F20" s="14">
        <v>132.21</v>
      </c>
      <c r="G20" s="14">
        <f t="shared" si="5"/>
        <v>6.1533328108312091</v>
      </c>
      <c r="H20" s="14">
        <v>0.40100000000000002</v>
      </c>
      <c r="I20" s="14">
        <v>34.087000000000003</v>
      </c>
      <c r="J20" s="6"/>
      <c r="K20" s="30">
        <f t="shared" si="0"/>
        <v>47.626036782515307</v>
      </c>
      <c r="L20" s="30">
        <f t="shared" si="6"/>
        <v>170.03652486850848</v>
      </c>
      <c r="M20" s="30">
        <f t="shared" si="1"/>
        <v>16.785679245512995</v>
      </c>
      <c r="N20" s="30">
        <f t="shared" si="2"/>
        <v>82.550780524821278</v>
      </c>
      <c r="O20" s="30">
        <f t="shared" si="7"/>
        <v>0.7966623799460516</v>
      </c>
      <c r="P20" s="6"/>
      <c r="Q20" s="4">
        <v>6.6927E-2</v>
      </c>
      <c r="R20" s="4">
        <f t="shared" si="9"/>
        <v>1.6999457999999998</v>
      </c>
      <c r="S20" s="4">
        <v>390</v>
      </c>
      <c r="T20" s="16"/>
      <c r="U20" s="6"/>
      <c r="V20" s="9">
        <v>2.7016999999999999E-2</v>
      </c>
      <c r="W20" s="10">
        <f t="shared" si="10"/>
        <v>0.68623179999999995</v>
      </c>
      <c r="X20" s="9">
        <v>132</v>
      </c>
      <c r="Y20" s="16"/>
      <c r="Z20" s="6"/>
      <c r="AA20" s="6"/>
      <c r="AB20" s="2">
        <v>15</v>
      </c>
      <c r="AC20" s="2">
        <f t="shared" si="8"/>
        <v>0.26179938779914941</v>
      </c>
      <c r="AD20" s="2">
        <f t="shared" si="3"/>
        <v>1.8097131445116024</v>
      </c>
      <c r="AE20" s="3">
        <f t="shared" si="4"/>
        <v>1.8097131445116128</v>
      </c>
    </row>
    <row r="21" spans="1:31" ht="17.399999999999999" x14ac:dyDescent="0.3">
      <c r="A21" s="6"/>
      <c r="B21" s="6"/>
      <c r="C21" s="6"/>
      <c r="D21" s="6"/>
      <c r="E21" s="14">
        <v>1250</v>
      </c>
      <c r="F21" s="14">
        <v>154.63</v>
      </c>
      <c r="G21" s="14">
        <f t="shared" si="5"/>
        <v>7.1968069929568852</v>
      </c>
      <c r="H21" s="14">
        <v>-7.3879999999999999</v>
      </c>
      <c r="I21" s="14">
        <v>21.773</v>
      </c>
      <c r="J21" s="6"/>
      <c r="K21" s="30">
        <f t="shared" si="0"/>
        <v>39.837036782515305</v>
      </c>
      <c r="L21" s="30">
        <f t="shared" si="6"/>
        <v>157.72252486850846</v>
      </c>
      <c r="M21" s="30">
        <f t="shared" si="1"/>
        <v>12.074262562767458</v>
      </c>
      <c r="N21" s="30">
        <f t="shared" si="2"/>
        <v>80.752490567338555</v>
      </c>
      <c r="O21" s="30">
        <f t="shared" si="7"/>
        <v>0.85047814032808222</v>
      </c>
      <c r="P21" s="6"/>
      <c r="Q21" s="4">
        <v>7.6505000000000004E-2</v>
      </c>
      <c r="R21" s="4">
        <f t="shared" si="9"/>
        <v>1.943227</v>
      </c>
      <c r="S21" s="4">
        <v>392</v>
      </c>
      <c r="T21" s="16"/>
      <c r="U21" s="6"/>
      <c r="V21" s="9">
        <v>3.2923000000000001E-2</v>
      </c>
      <c r="W21" s="10">
        <f t="shared" si="10"/>
        <v>0.83624419999999999</v>
      </c>
      <c r="X21" s="9">
        <v>134</v>
      </c>
      <c r="Y21" s="16"/>
      <c r="Z21" s="6"/>
      <c r="AA21" s="6"/>
      <c r="AB21" s="2">
        <v>16</v>
      </c>
      <c r="AC21" s="2">
        <f t="shared" si="8"/>
        <v>0.27925268031909273</v>
      </c>
      <c r="AD21" s="2">
        <f t="shared" si="3"/>
        <v>2.0564444437941685</v>
      </c>
      <c r="AE21" s="3">
        <f t="shared" si="4"/>
        <v>2.0564444437941853</v>
      </c>
    </row>
    <row r="22" spans="1:31" ht="17.399999999999999" x14ac:dyDescent="0.3">
      <c r="A22" s="6"/>
      <c r="B22" s="6"/>
      <c r="C22" s="6"/>
      <c r="D22" s="6"/>
      <c r="E22" s="14">
        <v>1250</v>
      </c>
      <c r="F22" s="14">
        <v>183.22</v>
      </c>
      <c r="G22" s="14">
        <f t="shared" si="5"/>
        <v>8.5274460146773627</v>
      </c>
      <c r="H22" s="14">
        <v>-33.097000000000001</v>
      </c>
      <c r="I22" s="14">
        <v>9.8249999999999993</v>
      </c>
      <c r="J22" s="6"/>
      <c r="K22" s="30">
        <f t="shared" si="0"/>
        <v>14.128036782515302</v>
      </c>
      <c r="L22" s="30">
        <f t="shared" si="6"/>
        <v>145.77452486850845</v>
      </c>
      <c r="M22" s="30">
        <f t="shared" si="1"/>
        <v>1.6070954150109487</v>
      </c>
      <c r="N22" s="30">
        <f t="shared" si="2"/>
        <v>77.691422894606688</v>
      </c>
      <c r="O22" s="30">
        <f t="shared" si="7"/>
        <v>0.97931437789225362</v>
      </c>
      <c r="P22" s="6"/>
      <c r="Q22" s="4">
        <v>8.6335999999999996E-2</v>
      </c>
      <c r="R22" s="4">
        <f t="shared" si="9"/>
        <v>2.1929344</v>
      </c>
      <c r="S22" s="4">
        <v>394</v>
      </c>
      <c r="T22" s="16"/>
      <c r="U22" s="6"/>
      <c r="V22" s="9">
        <v>3.9537000000000003E-2</v>
      </c>
      <c r="W22" s="10">
        <f t="shared" si="10"/>
        <v>1.0042397999999999</v>
      </c>
      <c r="X22" s="9">
        <v>136</v>
      </c>
      <c r="Y22" s="16"/>
      <c r="Z22" s="6"/>
      <c r="AA22" s="6"/>
      <c r="AB22" s="2">
        <v>17</v>
      </c>
      <c r="AC22" s="2">
        <f t="shared" si="8"/>
        <v>0.29670597283903605</v>
      </c>
      <c r="AD22" s="2">
        <f t="shared" si="3"/>
        <v>2.3184043314970726</v>
      </c>
      <c r="AE22" s="3">
        <f t="shared" si="4"/>
        <v>2.3184043314971037</v>
      </c>
    </row>
    <row r="23" spans="1:31" ht="17.399999999999999" x14ac:dyDescent="0.3">
      <c r="A23" s="6"/>
      <c r="B23" s="6"/>
      <c r="C23" s="6"/>
      <c r="D23" s="6"/>
      <c r="E23" s="14">
        <v>1250</v>
      </c>
      <c r="F23" s="14">
        <v>233.57</v>
      </c>
      <c r="G23" s="14">
        <f t="shared" si="5"/>
        <v>10.870841423688413</v>
      </c>
      <c r="H23" s="14">
        <v>-41.500999999999998</v>
      </c>
      <c r="I23" s="14">
        <v>9.5180000000000007</v>
      </c>
      <c r="J23" s="6"/>
      <c r="K23" s="30">
        <f t="shared" si="0"/>
        <v>5.7240367825153058</v>
      </c>
      <c r="L23" s="30">
        <f t="shared" si="6"/>
        <v>145.46752486850846</v>
      </c>
      <c r="M23" s="30">
        <f t="shared" si="1"/>
        <v>0.2656099952201032</v>
      </c>
      <c r="N23" s="30">
        <f t="shared" si="2"/>
        <v>77.595704894186241</v>
      </c>
      <c r="O23" s="30">
        <f t="shared" si="7"/>
        <v>0.99657700132265947</v>
      </c>
      <c r="P23" s="6"/>
      <c r="Q23" s="4">
        <v>9.6420000000000006E-2</v>
      </c>
      <c r="R23" s="4">
        <f t="shared" si="9"/>
        <v>2.449068</v>
      </c>
      <c r="S23" s="4">
        <v>396</v>
      </c>
      <c r="T23" s="16"/>
      <c r="U23" s="6"/>
      <c r="V23" s="9">
        <v>4.7010999999999997E-2</v>
      </c>
      <c r="W23" s="10">
        <f t="shared" si="10"/>
        <v>1.1940793999999999</v>
      </c>
      <c r="X23" s="9">
        <v>138</v>
      </c>
      <c r="Y23" s="16"/>
      <c r="Z23" s="6"/>
      <c r="AA23" s="6"/>
      <c r="AB23" s="2">
        <v>18</v>
      </c>
      <c r="AC23" s="2">
        <f t="shared" si="8"/>
        <v>0.31415926535897931</v>
      </c>
      <c r="AD23" s="2">
        <f t="shared" si="3"/>
        <v>2.5954651461517866</v>
      </c>
      <c r="AE23" s="3">
        <f t="shared" si="4"/>
        <v>2.5954651461518079</v>
      </c>
    </row>
    <row r="24" spans="1:31" ht="17.399999999999999" x14ac:dyDescent="0.3">
      <c r="A24" s="6"/>
      <c r="B24" s="6"/>
      <c r="C24" s="6"/>
      <c r="D24" s="6"/>
      <c r="E24" s="14">
        <v>1250</v>
      </c>
      <c r="F24" s="14">
        <v>282.36</v>
      </c>
      <c r="G24" s="14">
        <f t="shared" si="5"/>
        <v>13.141631135816505</v>
      </c>
      <c r="H24" s="14">
        <v>-45.921999999999997</v>
      </c>
      <c r="I24" s="14">
        <v>9.4120000000000008</v>
      </c>
      <c r="J24" s="6"/>
      <c r="K24" s="30">
        <f t="shared" si="0"/>
        <v>1.3030367825153064</v>
      </c>
      <c r="L24" s="30">
        <f t="shared" si="6"/>
        <v>145.36152486850847</v>
      </c>
      <c r="M24" s="30">
        <f t="shared" si="1"/>
        <v>1.378175292412509E-2</v>
      </c>
      <c r="N24" s="30">
        <f t="shared" si="2"/>
        <v>77.562457629758129</v>
      </c>
      <c r="O24" s="30">
        <f t="shared" si="7"/>
        <v>0.99982231412792633</v>
      </c>
      <c r="P24" s="6"/>
      <c r="Q24" s="4">
        <v>0.10630000000000001</v>
      </c>
      <c r="R24" s="4">
        <f t="shared" si="9"/>
        <v>2.7000199999999999</v>
      </c>
      <c r="S24" s="4">
        <v>398</v>
      </c>
      <c r="T24" s="16"/>
      <c r="U24" s="6"/>
      <c r="V24" s="9">
        <v>5.5620000000000003E-2</v>
      </c>
      <c r="W24" s="10">
        <f t="shared" si="10"/>
        <v>1.4127479999999999</v>
      </c>
      <c r="X24" s="9">
        <v>140</v>
      </c>
      <c r="Y24" s="16"/>
      <c r="Z24" s="6"/>
      <c r="AA24" s="6"/>
      <c r="AB24" s="2">
        <v>19</v>
      </c>
      <c r="AC24" s="2">
        <f t="shared" si="8"/>
        <v>0.33161255787892258</v>
      </c>
      <c r="AD24" s="2">
        <f t="shared" si="3"/>
        <v>2.8874919830984602</v>
      </c>
      <c r="AE24" s="3">
        <f t="shared" si="4"/>
        <v>2.8874919830984784</v>
      </c>
    </row>
    <row r="25" spans="1:31" ht="17.399999999999999" x14ac:dyDescent="0.3">
      <c r="A25" s="6"/>
      <c r="B25" s="6"/>
      <c r="C25" s="6"/>
      <c r="D25" s="6"/>
      <c r="E25" s="14">
        <v>1250</v>
      </c>
      <c r="F25" s="14">
        <v>291.14</v>
      </c>
      <c r="G25" s="14">
        <f t="shared" si="5"/>
        <v>13.550270891350108</v>
      </c>
      <c r="H25" s="14">
        <v>-49.646000000000001</v>
      </c>
      <c r="I25" s="14">
        <v>9.4090000000000007</v>
      </c>
      <c r="J25" s="6"/>
      <c r="K25" s="30">
        <f t="shared" si="0"/>
        <v>-2.4209632174846973</v>
      </c>
      <c r="L25" s="30">
        <f t="shared" si="6"/>
        <v>145.35852486850845</v>
      </c>
      <c r="M25" s="30">
        <f t="shared" si="1"/>
        <v>4.7565665995528361E-2</v>
      </c>
      <c r="N25" s="30">
        <f t="shared" si="2"/>
        <v>77.561515190296134</v>
      </c>
      <c r="O25" s="30">
        <f t="shared" si="7"/>
        <v>0.99938673624569063</v>
      </c>
      <c r="P25" s="6"/>
      <c r="Q25" s="4">
        <v>0.118065</v>
      </c>
      <c r="R25" s="4">
        <f t="shared" si="9"/>
        <v>2.9988509999999997</v>
      </c>
      <c r="S25" s="4">
        <v>400</v>
      </c>
      <c r="T25" s="16"/>
      <c r="U25" s="6"/>
      <c r="V25" s="9">
        <v>6.4870999999999998E-2</v>
      </c>
      <c r="W25" s="10">
        <f t="shared" si="10"/>
        <v>1.6477233999999998</v>
      </c>
      <c r="X25" s="9">
        <v>142</v>
      </c>
      <c r="Y25" s="16"/>
      <c r="Z25" s="6"/>
      <c r="AA25" s="6"/>
      <c r="AB25" s="2">
        <v>20</v>
      </c>
      <c r="AC25" s="2">
        <f t="shared" si="8"/>
        <v>0.3490658503988659</v>
      </c>
      <c r="AD25" s="2">
        <f t="shared" si="3"/>
        <v>3.1943427814502101</v>
      </c>
      <c r="AE25" s="3">
        <f t="shared" si="4"/>
        <v>3.1943427814502212</v>
      </c>
    </row>
    <row r="26" spans="1:31" ht="17.399999999999999" x14ac:dyDescent="0.3">
      <c r="A26" s="6"/>
      <c r="B26" s="6"/>
      <c r="C26" s="6"/>
      <c r="D26" s="6"/>
      <c r="E26" s="14">
        <v>1250</v>
      </c>
      <c r="F26" s="14">
        <v>291.64999999999998</v>
      </c>
      <c r="G26" s="14">
        <f t="shared" si="5"/>
        <v>13.574007369177231</v>
      </c>
      <c r="H26" s="14">
        <v>-49.642000000000003</v>
      </c>
      <c r="I26" s="14">
        <v>9.42</v>
      </c>
      <c r="J26" s="6"/>
      <c r="K26" s="30">
        <f t="shared" si="0"/>
        <v>-2.4169632174846996</v>
      </c>
      <c r="L26" s="30">
        <f t="shared" si="6"/>
        <v>145.36952486850845</v>
      </c>
      <c r="M26" s="30">
        <f t="shared" si="1"/>
        <v>4.7408654037351061E-2</v>
      </c>
      <c r="N26" s="30">
        <f t="shared" si="2"/>
        <v>77.564970403611866</v>
      </c>
      <c r="O26" s="30">
        <f t="shared" si="7"/>
        <v>0.99938878782792462</v>
      </c>
      <c r="P26" s="6"/>
      <c r="Q26" s="4">
        <v>0.130803</v>
      </c>
      <c r="R26" s="4">
        <f t="shared" si="9"/>
        <v>3.3223962</v>
      </c>
      <c r="S26" s="4">
        <v>402</v>
      </c>
      <c r="T26" s="16"/>
      <c r="U26" s="6"/>
      <c r="V26" s="9">
        <v>7.4484999999999996E-2</v>
      </c>
      <c r="W26" s="10">
        <f t="shared" si="10"/>
        <v>1.8919189999999997</v>
      </c>
      <c r="X26" s="9">
        <v>144</v>
      </c>
      <c r="Y26" s="16"/>
      <c r="Z26" s="6"/>
      <c r="AA26" s="6"/>
      <c r="AB26" s="2">
        <v>21</v>
      </c>
      <c r="AC26" s="2">
        <f t="shared" si="8"/>
        <v>0.36651914291880922</v>
      </c>
      <c r="AD26" s="2">
        <f t="shared" si="3"/>
        <v>3.5158684159561391</v>
      </c>
      <c r="AE26" s="3">
        <f t="shared" si="4"/>
        <v>3.5158684159561533</v>
      </c>
    </row>
    <row r="27" spans="1:31" ht="17.399999999999999" x14ac:dyDescent="0.3">
      <c r="A27" s="6"/>
      <c r="B27" s="6"/>
      <c r="C27" s="6"/>
      <c r="D27" s="6"/>
      <c r="E27" s="14">
        <v>1250</v>
      </c>
      <c r="F27" s="14">
        <v>294.79000000000002</v>
      </c>
      <c r="G27" s="14">
        <f t="shared" si="5"/>
        <v>13.72014960521089</v>
      </c>
      <c r="H27" s="14">
        <v>-49.71</v>
      </c>
      <c r="I27" s="14">
        <v>9.8849999999999998</v>
      </c>
      <c r="J27" s="6"/>
      <c r="K27" s="30">
        <f t="shared" si="0"/>
        <v>-2.4849632174846974</v>
      </c>
      <c r="L27" s="30">
        <f t="shared" si="6"/>
        <v>145.83452486850845</v>
      </c>
      <c r="M27" s="30">
        <f t="shared" si="1"/>
        <v>5.0113132988016673E-2</v>
      </c>
      <c r="N27" s="30">
        <f t="shared" si="2"/>
        <v>77.710030361189482</v>
      </c>
      <c r="O27" s="30">
        <f t="shared" si="7"/>
        <v>0.9993551265807632</v>
      </c>
      <c r="P27" s="6"/>
      <c r="Q27" s="4">
        <v>0.149899</v>
      </c>
      <c r="R27" s="4">
        <f t="shared" si="9"/>
        <v>3.8074346000000001</v>
      </c>
      <c r="S27" s="4">
        <v>404</v>
      </c>
      <c r="T27" s="16"/>
      <c r="U27" s="6"/>
      <c r="V27" s="9">
        <v>8.4431000000000006E-2</v>
      </c>
      <c r="W27" s="10">
        <f t="shared" si="10"/>
        <v>2.1445474</v>
      </c>
      <c r="X27" s="9">
        <v>146</v>
      </c>
      <c r="Y27" s="16"/>
      <c r="Z27" s="6"/>
      <c r="AA27" s="6"/>
      <c r="AB27" s="2">
        <v>22</v>
      </c>
      <c r="AC27" s="2">
        <f t="shared" si="8"/>
        <v>0.38397243543875248</v>
      </c>
      <c r="AD27" s="2">
        <f t="shared" si="3"/>
        <v>3.8519127937451816</v>
      </c>
      <c r="AE27" s="3">
        <f t="shared" si="4"/>
        <v>3.8519127937451998</v>
      </c>
    </row>
    <row r="28" spans="1:31" ht="17.399999999999999" x14ac:dyDescent="0.3">
      <c r="A28" s="6"/>
      <c r="B28" s="6"/>
      <c r="C28" s="6"/>
      <c r="D28" s="6"/>
      <c r="E28" s="14">
        <v>1500</v>
      </c>
      <c r="F28" s="14">
        <v>-12.89</v>
      </c>
      <c r="G28" s="14">
        <f t="shared" si="5"/>
        <v>-0.59992784155218426</v>
      </c>
      <c r="H28" s="14">
        <v>0.38600000000000001</v>
      </c>
      <c r="I28" s="14">
        <v>-0.40899999999999997</v>
      </c>
      <c r="J28" s="6"/>
      <c r="K28" s="30">
        <f t="shared" si="0"/>
        <v>47.611036782515306</v>
      </c>
      <c r="L28" s="30">
        <f t="shared" si="6"/>
        <v>135.54052486850847</v>
      </c>
      <c r="M28" s="30">
        <f t="shared" si="1"/>
        <v>16.77608106326937</v>
      </c>
      <c r="N28" s="30">
        <f t="shared" si="2"/>
        <v>74.043132294339131</v>
      </c>
      <c r="O28" s="30">
        <f t="shared" si="7"/>
        <v>0.77342826345351734</v>
      </c>
      <c r="P28" s="6"/>
      <c r="Q28" s="4">
        <v>0.162971</v>
      </c>
      <c r="R28" s="4">
        <f t="shared" si="9"/>
        <v>4.1394633999999995</v>
      </c>
      <c r="S28" s="4">
        <v>406</v>
      </c>
      <c r="T28" s="16"/>
      <c r="U28" s="6"/>
      <c r="V28" s="9">
        <v>9.4779000000000002E-2</v>
      </c>
      <c r="W28" s="10">
        <f t="shared" si="10"/>
        <v>2.4073865999999997</v>
      </c>
      <c r="X28" s="9">
        <v>148</v>
      </c>
      <c r="Y28" s="16"/>
      <c r="Z28" s="6"/>
      <c r="AA28" s="6"/>
      <c r="AB28" s="2">
        <v>23</v>
      </c>
      <c r="AC28" s="2">
        <f t="shared" si="8"/>
        <v>0.40142572795869574</v>
      </c>
      <c r="AD28" s="2">
        <f t="shared" si="3"/>
        <v>4.2023129559298802</v>
      </c>
      <c r="AE28" s="3">
        <f t="shared" si="4"/>
        <v>4.2023129559299077</v>
      </c>
    </row>
    <row r="29" spans="1:31" ht="17.399999999999999" x14ac:dyDescent="0.3">
      <c r="A29" s="6"/>
      <c r="B29" s="6"/>
      <c r="C29" s="6"/>
      <c r="D29" s="6"/>
      <c r="E29" s="14">
        <v>1500</v>
      </c>
      <c r="F29" s="14">
        <v>26.03</v>
      </c>
      <c r="G29" s="14">
        <f t="shared" si="5"/>
        <v>1.2114912114509973</v>
      </c>
      <c r="H29" s="14">
        <v>0.39400000000000002</v>
      </c>
      <c r="I29" s="14">
        <v>-0.435</v>
      </c>
      <c r="J29" s="6"/>
      <c r="K29" s="30">
        <f t="shared" si="0"/>
        <v>47.619036782515302</v>
      </c>
      <c r="L29" s="30">
        <f t="shared" si="6"/>
        <v>135.51452486850846</v>
      </c>
      <c r="M29" s="30">
        <f t="shared" si="1"/>
        <v>16.781199862442193</v>
      </c>
      <c r="N29" s="30">
        <f t="shared" si="2"/>
        <v>74.032669869847268</v>
      </c>
      <c r="O29" s="30">
        <f t="shared" si="7"/>
        <v>0.77332710150877593</v>
      </c>
      <c r="P29" s="6"/>
      <c r="Q29" s="4">
        <v>0.174904</v>
      </c>
      <c r="R29" s="4">
        <f t="shared" si="9"/>
        <v>4.4425615999999994</v>
      </c>
      <c r="S29" s="4">
        <v>408</v>
      </c>
      <c r="T29" s="16"/>
      <c r="U29" s="6"/>
      <c r="V29" s="9">
        <v>0.105626</v>
      </c>
      <c r="W29" s="10">
        <f t="shared" si="10"/>
        <v>2.6829003999999999</v>
      </c>
      <c r="X29" s="9">
        <v>150</v>
      </c>
      <c r="Y29" s="16"/>
      <c r="Z29" s="6"/>
      <c r="AA29" s="6"/>
      <c r="AB29" s="2">
        <v>24</v>
      </c>
      <c r="AC29" s="2">
        <f t="shared" si="8"/>
        <v>0.41887902047863906</v>
      </c>
      <c r="AD29" s="2">
        <f t="shared" si="3"/>
        <v>4.5668991840461928</v>
      </c>
      <c r="AE29" s="3">
        <f t="shared" si="4"/>
        <v>4.5668991840462088</v>
      </c>
    </row>
    <row r="30" spans="1:31" ht="17.399999999999999" x14ac:dyDescent="0.3">
      <c r="A30" s="6"/>
      <c r="B30" s="6"/>
      <c r="C30" s="6"/>
      <c r="D30" s="6"/>
      <c r="E30" s="14">
        <v>1500</v>
      </c>
      <c r="F30" s="14">
        <v>51.77</v>
      </c>
      <c r="G30" s="14">
        <f t="shared" si="5"/>
        <v>2.4094852100199051</v>
      </c>
      <c r="H30" s="14">
        <v>0.45800000000000002</v>
      </c>
      <c r="I30" s="14">
        <v>41.350999999999999</v>
      </c>
      <c r="J30" s="6"/>
      <c r="K30" s="30">
        <f t="shared" si="0"/>
        <v>47.683036782515302</v>
      </c>
      <c r="L30" s="30">
        <f t="shared" si="6"/>
        <v>177.30052486850846</v>
      </c>
      <c r="M30" s="30">
        <f t="shared" si="1"/>
        <v>16.822169280455604</v>
      </c>
      <c r="N30" s="30">
        <f t="shared" si="2"/>
        <v>82.967031244304906</v>
      </c>
      <c r="O30" s="30">
        <f t="shared" si="7"/>
        <v>0.79724272366789883</v>
      </c>
      <c r="P30" s="6"/>
      <c r="Q30" s="4">
        <v>0.185698</v>
      </c>
      <c r="R30" s="4">
        <f t="shared" si="9"/>
        <v>4.7167291999999996</v>
      </c>
      <c r="S30" s="4">
        <v>410</v>
      </c>
      <c r="T30" s="16"/>
      <c r="U30" s="6"/>
      <c r="V30" s="9">
        <v>0.116933</v>
      </c>
      <c r="W30" s="10">
        <f t="shared" si="10"/>
        <v>2.9700981999999998</v>
      </c>
      <c r="X30" s="9">
        <v>152</v>
      </c>
      <c r="Y30" s="16"/>
      <c r="Z30" s="6"/>
      <c r="AA30" s="6"/>
      <c r="AB30" s="2">
        <v>25</v>
      </c>
      <c r="AC30" s="2">
        <f t="shared" si="8"/>
        <v>0.43633231299858238</v>
      </c>
      <c r="AD30" s="2">
        <f t="shared" si="3"/>
        <v>4.9454951113024723</v>
      </c>
      <c r="AE30" s="3">
        <f t="shared" si="4"/>
        <v>4.9454951113025016</v>
      </c>
    </row>
    <row r="31" spans="1:31" ht="17.399999999999999" x14ac:dyDescent="0.3">
      <c r="A31" s="6"/>
      <c r="B31" s="6"/>
      <c r="C31" s="6"/>
      <c r="D31" s="6"/>
      <c r="E31" s="14">
        <v>1500</v>
      </c>
      <c r="F31" s="14">
        <v>70.209999999999994</v>
      </c>
      <c r="G31" s="14">
        <f t="shared" si="5"/>
        <v>3.2677217808672498</v>
      </c>
      <c r="H31" s="14">
        <v>0.48699999999999999</v>
      </c>
      <c r="I31" s="14">
        <v>45.835999999999999</v>
      </c>
      <c r="J31" s="6"/>
      <c r="K31" s="30">
        <f t="shared" si="0"/>
        <v>47.712036782515305</v>
      </c>
      <c r="L31" s="30">
        <f t="shared" si="6"/>
        <v>180</v>
      </c>
      <c r="M31" s="30">
        <f t="shared" si="1"/>
        <v>16.840744669622303</v>
      </c>
      <c r="N31" s="30">
        <f t="shared" si="2"/>
        <v>82.999999999999986</v>
      </c>
      <c r="O31" s="30">
        <f t="shared" si="7"/>
        <v>0.79709946181177949</v>
      </c>
      <c r="P31" s="6"/>
      <c r="Q31" s="4">
        <v>0.193554</v>
      </c>
      <c r="R31" s="4">
        <f t="shared" si="9"/>
        <v>4.9162716</v>
      </c>
      <c r="S31" s="4">
        <v>412</v>
      </c>
      <c r="T31" s="16"/>
      <c r="U31" s="6"/>
      <c r="V31" s="9">
        <v>0.12845000000000001</v>
      </c>
      <c r="W31" s="10">
        <f t="shared" si="10"/>
        <v>3.2626300000000001</v>
      </c>
      <c r="X31" s="9">
        <v>154</v>
      </c>
      <c r="Y31" s="16"/>
      <c r="Z31" s="6"/>
      <c r="AA31" s="6"/>
      <c r="AB31" s="2">
        <v>26</v>
      </c>
      <c r="AC31" s="2">
        <f t="shared" si="8"/>
        <v>0.4537856055185257</v>
      </c>
      <c r="AD31" s="2">
        <f t="shared" si="3"/>
        <v>5.3379178386075266</v>
      </c>
      <c r="AE31" s="3">
        <f t="shared" si="4"/>
        <v>5.3379178386075425</v>
      </c>
    </row>
    <row r="32" spans="1:31" ht="17.399999999999999" x14ac:dyDescent="0.3">
      <c r="A32" s="6"/>
      <c r="B32" s="6"/>
      <c r="C32" s="6"/>
      <c r="D32" s="6"/>
      <c r="E32" s="14">
        <v>1500</v>
      </c>
      <c r="F32" s="14">
        <v>92.69</v>
      </c>
      <c r="G32" s="14">
        <f t="shared" si="5"/>
        <v>4.3139884897961167</v>
      </c>
      <c r="H32" s="14">
        <v>0.45400000000000001</v>
      </c>
      <c r="I32" s="14">
        <v>47.749000000000002</v>
      </c>
      <c r="J32" s="6"/>
      <c r="K32" s="30">
        <f t="shared" si="0"/>
        <v>47.679036782515304</v>
      </c>
      <c r="L32" s="30">
        <f t="shared" si="6"/>
        <v>180</v>
      </c>
      <c r="M32" s="30">
        <f t="shared" si="1"/>
        <v>16.819607701756134</v>
      </c>
      <c r="N32" s="30">
        <f t="shared" si="2"/>
        <v>82.999999999999986</v>
      </c>
      <c r="O32" s="30">
        <f t="shared" si="7"/>
        <v>0.79735412407522732</v>
      </c>
      <c r="P32" s="6"/>
      <c r="Q32" s="4">
        <v>0.20308100000000001</v>
      </c>
      <c r="R32" s="4">
        <f t="shared" si="9"/>
        <v>5.1582574000000001</v>
      </c>
      <c r="S32" s="4">
        <v>414</v>
      </c>
      <c r="T32" s="16"/>
      <c r="U32" s="6"/>
      <c r="V32" s="9">
        <v>0.13961999999999999</v>
      </c>
      <c r="W32" s="10">
        <f t="shared" si="10"/>
        <v>3.5463479999999996</v>
      </c>
      <c r="X32" s="9">
        <v>156</v>
      </c>
      <c r="Y32" s="16"/>
      <c r="Z32" s="6"/>
      <c r="AA32" s="6"/>
      <c r="AB32" s="2">
        <v>27</v>
      </c>
      <c r="AC32" s="2">
        <f t="shared" si="8"/>
        <v>0.47123889803846897</v>
      </c>
      <c r="AD32" s="2">
        <f t="shared" si="3"/>
        <v>5.7439780553426703</v>
      </c>
      <c r="AE32" s="3">
        <f t="shared" si="4"/>
        <v>5.7439780553426925</v>
      </c>
    </row>
    <row r="33" spans="1:31" ht="17.399999999999999" x14ac:dyDescent="0.3">
      <c r="A33" s="6"/>
      <c r="B33" s="6"/>
      <c r="C33" s="6"/>
      <c r="D33" s="6"/>
      <c r="E33" s="14">
        <v>1500</v>
      </c>
      <c r="F33" s="14">
        <v>129.86000000000001</v>
      </c>
      <c r="G33" s="14">
        <f t="shared" si="5"/>
        <v>6.0439588443728969</v>
      </c>
      <c r="H33" s="14">
        <v>0.38300000000000001</v>
      </c>
      <c r="I33" s="14">
        <v>36.040999999999997</v>
      </c>
      <c r="J33" s="6"/>
      <c r="K33" s="30">
        <f t="shared" si="0"/>
        <v>47.608036782515306</v>
      </c>
      <c r="L33" s="30">
        <f t="shared" si="6"/>
        <v>171.99052486850846</v>
      </c>
      <c r="M33" s="30">
        <f t="shared" si="1"/>
        <v>16.774161649943846</v>
      </c>
      <c r="N33" s="30">
        <f t="shared" si="2"/>
        <v>82.70972461620471</v>
      </c>
      <c r="O33" s="30">
        <f t="shared" si="7"/>
        <v>0.79719238907177536</v>
      </c>
      <c r="P33" s="6"/>
      <c r="Q33" s="4">
        <v>0.212753</v>
      </c>
      <c r="R33" s="4">
        <f t="shared" si="9"/>
        <v>5.4039261999999999</v>
      </c>
      <c r="S33" s="4">
        <v>416</v>
      </c>
      <c r="T33" s="16"/>
      <c r="U33" s="6"/>
      <c r="V33" s="9">
        <v>0.151033</v>
      </c>
      <c r="W33" s="10">
        <f t="shared" si="10"/>
        <v>3.8362381999999999</v>
      </c>
      <c r="X33" s="9">
        <v>158</v>
      </c>
      <c r="Y33" s="16"/>
      <c r="Z33" s="6"/>
      <c r="AA33" s="6"/>
      <c r="AB33" s="2">
        <v>28</v>
      </c>
      <c r="AC33" s="2">
        <f t="shared" si="8"/>
        <v>0.48869219055841229</v>
      </c>
      <c r="AD33" s="2">
        <f t="shared" si="3"/>
        <v>6.1634801648406823</v>
      </c>
      <c r="AE33" s="3">
        <f t="shared" si="4"/>
        <v>6.1634801648407027</v>
      </c>
    </row>
    <row r="34" spans="1:31" ht="17.399999999999999" x14ac:dyDescent="0.3">
      <c r="A34" s="6"/>
      <c r="B34" s="6"/>
      <c r="C34" s="6"/>
      <c r="D34" s="6"/>
      <c r="E34" s="14">
        <v>1500</v>
      </c>
      <c r="F34" s="14">
        <v>151.1</v>
      </c>
      <c r="G34" s="14">
        <f t="shared" si="5"/>
        <v>7.032513332702484</v>
      </c>
      <c r="H34" s="14">
        <v>-3.4990000000000001</v>
      </c>
      <c r="I34" s="14">
        <v>25.852</v>
      </c>
      <c r="J34" s="6"/>
      <c r="K34" s="30">
        <f t="shared" si="0"/>
        <v>43.726036782515301</v>
      </c>
      <c r="L34" s="30">
        <f t="shared" si="6"/>
        <v>161.80152486850847</v>
      </c>
      <c r="M34" s="30">
        <f t="shared" si="1"/>
        <v>14.355586124689847</v>
      </c>
      <c r="N34" s="30">
        <f t="shared" si="2"/>
        <v>81.500609389256695</v>
      </c>
      <c r="O34" s="30">
        <f t="shared" si="7"/>
        <v>0.82385915599568293</v>
      </c>
      <c r="P34" s="6"/>
      <c r="Q34" s="4">
        <v>0.22256899999999999</v>
      </c>
      <c r="R34" s="4">
        <f t="shared" si="9"/>
        <v>5.6532525999999992</v>
      </c>
      <c r="S34" s="4">
        <v>418</v>
      </c>
      <c r="T34" s="16"/>
      <c r="U34" s="6"/>
      <c r="V34" s="9">
        <v>0.162269</v>
      </c>
      <c r="W34" s="10">
        <f t="shared" si="10"/>
        <v>4.1216325999999999</v>
      </c>
      <c r="X34" s="9">
        <v>160</v>
      </c>
      <c r="Y34" s="16"/>
      <c r="Z34" s="6"/>
      <c r="AA34" s="6"/>
      <c r="AB34" s="2">
        <v>29</v>
      </c>
      <c r="AC34" s="2">
        <f t="shared" si="8"/>
        <v>0.50614548307835561</v>
      </c>
      <c r="AD34" s="2">
        <f t="shared" si="3"/>
        <v>6.5962224145279782</v>
      </c>
      <c r="AE34" s="3">
        <f t="shared" si="4"/>
        <v>6.596222414528004</v>
      </c>
    </row>
    <row r="35" spans="1:31" ht="17.399999999999999" x14ac:dyDescent="0.3">
      <c r="A35" s="6"/>
      <c r="B35" s="6"/>
      <c r="C35" s="6"/>
      <c r="D35" s="6"/>
      <c r="E35" s="14">
        <v>1500</v>
      </c>
      <c r="F35" s="14">
        <v>179.39</v>
      </c>
      <c r="G35" s="14">
        <f t="shared" si="5"/>
        <v>8.349189720407006</v>
      </c>
      <c r="H35" s="14">
        <v>-19.556000000000001</v>
      </c>
      <c r="I35" s="14">
        <v>10.159000000000001</v>
      </c>
      <c r="J35" s="6"/>
      <c r="K35" s="30">
        <f t="shared" si="0"/>
        <v>27.669036782515303</v>
      </c>
      <c r="L35" s="30">
        <f t="shared" si="6"/>
        <v>146.10852486850845</v>
      </c>
      <c r="M35" s="30">
        <f t="shared" si="1"/>
        <v>6.0231645030687684</v>
      </c>
      <c r="N35" s="30">
        <f t="shared" si="2"/>
        <v>77.794590288485409</v>
      </c>
      <c r="O35" s="30">
        <f t="shared" si="7"/>
        <v>0.92257604955906203</v>
      </c>
      <c r="P35" s="6"/>
      <c r="Q35" s="4">
        <v>0.23311899999999999</v>
      </c>
      <c r="R35" s="4">
        <f t="shared" si="9"/>
        <v>5.9212225999999992</v>
      </c>
      <c r="S35" s="4">
        <v>420</v>
      </c>
      <c r="T35" s="16"/>
      <c r="U35" s="6"/>
      <c r="V35" s="9">
        <v>0.172905</v>
      </c>
      <c r="W35" s="10">
        <f t="shared" si="10"/>
        <v>4.3917869999999999</v>
      </c>
      <c r="X35" s="9">
        <v>162</v>
      </c>
      <c r="Y35" s="16"/>
      <c r="Z35" s="6"/>
      <c r="AA35" s="6"/>
      <c r="AB35" s="2">
        <v>30</v>
      </c>
      <c r="AC35" s="2">
        <f t="shared" si="8"/>
        <v>0.52359877559829882</v>
      </c>
      <c r="AD35" s="2">
        <f t="shared" si="3"/>
        <v>7.0419970306837349</v>
      </c>
      <c r="AE35" s="3">
        <f t="shared" si="4"/>
        <v>7.0419970306837607</v>
      </c>
    </row>
    <row r="36" spans="1:31" ht="17.399999999999999" x14ac:dyDescent="0.3">
      <c r="A36" s="6"/>
      <c r="B36" s="6"/>
      <c r="C36" s="6"/>
      <c r="D36" s="6"/>
      <c r="E36" s="14">
        <v>1500</v>
      </c>
      <c r="F36" s="14">
        <v>235.3</v>
      </c>
      <c r="G36" s="14">
        <f t="shared" si="5"/>
        <v>10.951359279847088</v>
      </c>
      <c r="H36" s="14">
        <v>-30.48</v>
      </c>
      <c r="I36" s="14">
        <v>10.02</v>
      </c>
      <c r="J36" s="6"/>
      <c r="K36" s="30">
        <f t="shared" si="0"/>
        <v>16.745036782515303</v>
      </c>
      <c r="L36" s="30">
        <f t="shared" si="6"/>
        <v>145.96952486850847</v>
      </c>
      <c r="M36" s="30">
        <f t="shared" si="1"/>
        <v>2.2501747340841574</v>
      </c>
      <c r="N36" s="30">
        <f t="shared" si="2"/>
        <v>77.751778028277926</v>
      </c>
      <c r="O36" s="30">
        <f t="shared" si="7"/>
        <v>0.97105950769041216</v>
      </c>
      <c r="P36" s="6"/>
      <c r="Q36" s="4">
        <v>0.242645</v>
      </c>
      <c r="R36" s="4">
        <f t="shared" si="9"/>
        <v>6.1631830000000001</v>
      </c>
      <c r="S36" s="4">
        <v>422</v>
      </c>
      <c r="T36" s="16"/>
      <c r="U36" s="6"/>
      <c r="V36" s="9">
        <v>0.183253</v>
      </c>
      <c r="W36" s="10">
        <f t="shared" si="10"/>
        <v>4.6546262</v>
      </c>
      <c r="X36" s="9">
        <v>164</v>
      </c>
      <c r="Y36" s="16"/>
      <c r="Z36" s="6"/>
      <c r="AA36" s="6"/>
      <c r="AB36" s="2">
        <v>31</v>
      </c>
      <c r="AC36" s="2">
        <f t="shared" si="8"/>
        <v>0.54105206811824214</v>
      </c>
      <c r="AD36" s="2">
        <f t="shared" si="3"/>
        <v>7.5005903577629853</v>
      </c>
      <c r="AE36" s="3">
        <f t="shared" si="4"/>
        <v>7.5005903577630182</v>
      </c>
    </row>
    <row r="37" spans="1:31" ht="17.399999999999999" x14ac:dyDescent="0.3">
      <c r="A37" s="6"/>
      <c r="B37" s="6"/>
      <c r="C37" s="6"/>
      <c r="D37" s="6"/>
      <c r="E37" s="14">
        <v>1500</v>
      </c>
      <c r="F37" s="14">
        <v>238.43</v>
      </c>
      <c r="G37" s="14">
        <f t="shared" si="5"/>
        <v>11.097036094746882</v>
      </c>
      <c r="H37" s="14">
        <v>-29.629000000000001</v>
      </c>
      <c r="I37" s="14">
        <v>9.9380000000000006</v>
      </c>
      <c r="J37" s="6"/>
      <c r="K37" s="30">
        <f t="shared" si="0"/>
        <v>17.596036782515302</v>
      </c>
      <c r="L37" s="30">
        <f t="shared" si="6"/>
        <v>145.88752486850845</v>
      </c>
      <c r="M37" s="30">
        <f t="shared" ref="M37:M68" si="11">$C$6*(SQRT((1+(1/$C$9))^2-($C$10/$C$9)^2)-COS(K37*PI()/180)-(1/$C$9)*SQRT(1-($C$9*SIN(K37*PI()/180)-$C$10)^2))</f>
        <v>2.4817332691164005</v>
      </c>
      <c r="N37" s="30">
        <f t="shared" ref="N37:N68" si="12">$C$6*(SQRT((1+(1/$C$9))^2-($C$10/$C$9)^2)-COS(L37*PI()/180)-(1/$C$9)*SQRT(1-($C$9*SIN(L37*PI()/180)-$C$10)^2))</f>
        <v>77.726439854399842</v>
      </c>
      <c r="O37" s="30">
        <f t="shared" si="7"/>
        <v>0.96807092575235298</v>
      </c>
      <c r="P37" s="6"/>
      <c r="Q37" s="4">
        <v>0.25186599999999998</v>
      </c>
      <c r="R37" s="4">
        <f t="shared" si="9"/>
        <v>6.397396399999999</v>
      </c>
      <c r="S37" s="4">
        <v>424</v>
      </c>
      <c r="T37" s="16"/>
      <c r="U37" s="6"/>
      <c r="V37" s="9">
        <v>0.193354</v>
      </c>
      <c r="W37" s="10">
        <f t="shared" si="10"/>
        <v>4.9111915999999995</v>
      </c>
      <c r="X37" s="9">
        <v>166</v>
      </c>
      <c r="Y37" s="16"/>
      <c r="Z37" s="6"/>
      <c r="AA37" s="6"/>
      <c r="AB37" s="2">
        <v>32</v>
      </c>
      <c r="AC37" s="2">
        <f t="shared" si="8"/>
        <v>0.55850536063818546</v>
      </c>
      <c r="AD37" s="2">
        <f t="shared" si="3"/>
        <v>7.9717830022269336</v>
      </c>
      <c r="AE37" s="3">
        <f t="shared" si="4"/>
        <v>7.9717830022269522</v>
      </c>
    </row>
    <row r="38" spans="1:31" ht="17.399999999999999" x14ac:dyDescent="0.3">
      <c r="A38" s="6"/>
      <c r="B38" s="6"/>
      <c r="C38" s="6"/>
      <c r="D38" s="6"/>
      <c r="E38" s="14">
        <v>1500</v>
      </c>
      <c r="F38" s="14">
        <v>239.23</v>
      </c>
      <c r="G38" s="14">
        <f t="shared" si="5"/>
        <v>11.134269785456093</v>
      </c>
      <c r="H38" s="14">
        <v>-29.486000000000001</v>
      </c>
      <c r="I38" s="14">
        <v>9.9749999999999996</v>
      </c>
      <c r="J38" s="6"/>
      <c r="K38" s="30">
        <f t="shared" si="0"/>
        <v>17.739036782515303</v>
      </c>
      <c r="L38" s="30">
        <f t="shared" si="6"/>
        <v>145.92452486850846</v>
      </c>
      <c r="M38" s="30">
        <f t="shared" si="11"/>
        <v>2.5217136856388893</v>
      </c>
      <c r="N38" s="30">
        <f t="shared" si="12"/>
        <v>77.737880468231978</v>
      </c>
      <c r="O38" s="30">
        <f t="shared" si="7"/>
        <v>0.96756132698177433</v>
      </c>
      <c r="P38" s="6"/>
      <c r="Q38" s="4">
        <v>0.26078200000000001</v>
      </c>
      <c r="R38" s="4">
        <f t="shared" si="9"/>
        <v>6.6238628000000004</v>
      </c>
      <c r="S38" s="4">
        <v>426</v>
      </c>
      <c r="T38" s="16"/>
      <c r="U38" s="6"/>
      <c r="V38" s="9">
        <v>0.203093</v>
      </c>
      <c r="W38" s="10">
        <f t="shared" si="10"/>
        <v>5.1585621999999995</v>
      </c>
      <c r="X38" s="9">
        <v>168</v>
      </c>
      <c r="Y38" s="16"/>
      <c r="Z38" s="6"/>
      <c r="AA38" s="6"/>
      <c r="AB38" s="2">
        <v>33</v>
      </c>
      <c r="AC38" s="2">
        <f t="shared" si="8"/>
        <v>0.57595865315812877</v>
      </c>
      <c r="AD38" s="2">
        <f t="shared" si="3"/>
        <v>8.4553499808168393</v>
      </c>
      <c r="AE38" s="3">
        <f t="shared" si="4"/>
        <v>8.455349980816866</v>
      </c>
    </row>
    <row r="39" spans="1:31" ht="17.399999999999999" x14ac:dyDescent="0.3">
      <c r="A39" s="6"/>
      <c r="B39" s="6"/>
      <c r="C39" s="6"/>
      <c r="D39" s="6"/>
      <c r="E39" s="14">
        <v>1500</v>
      </c>
      <c r="F39" s="14">
        <v>279.63</v>
      </c>
      <c r="G39" s="14">
        <f t="shared" si="5"/>
        <v>13.014571166271317</v>
      </c>
      <c r="H39" s="14">
        <v>-41.115000000000002</v>
      </c>
      <c r="I39" s="14">
        <v>9.7759999999999998</v>
      </c>
      <c r="J39" s="6"/>
      <c r="K39" s="30">
        <f t="shared" si="0"/>
        <v>6.1100367825153015</v>
      </c>
      <c r="L39" s="30">
        <f t="shared" si="6"/>
        <v>145.72552486850847</v>
      </c>
      <c r="M39" s="30">
        <f t="shared" si="11"/>
        <v>0.3025841243630647</v>
      </c>
      <c r="N39" s="30">
        <f t="shared" si="12"/>
        <v>77.676202628303045</v>
      </c>
      <c r="O39" s="30">
        <f t="shared" si="7"/>
        <v>0.99610454535463078</v>
      </c>
      <c r="P39" s="6"/>
      <c r="Q39" s="4">
        <v>0.26942300000000002</v>
      </c>
      <c r="R39" s="4">
        <f t="shared" si="9"/>
        <v>6.8433442000000007</v>
      </c>
      <c r="S39" s="4">
        <v>428</v>
      </c>
      <c r="T39" s="16"/>
      <c r="U39" s="6"/>
      <c r="V39" s="9">
        <v>0.21251400000000001</v>
      </c>
      <c r="W39" s="10">
        <f t="shared" si="10"/>
        <v>5.3978555999999998</v>
      </c>
      <c r="X39" s="9">
        <v>170</v>
      </c>
      <c r="Y39" s="16"/>
      <c r="Z39" s="6"/>
      <c r="AA39" s="6"/>
      <c r="AB39" s="2">
        <v>34</v>
      </c>
      <c r="AC39" s="2">
        <f t="shared" si="8"/>
        <v>0.59341194567807209</v>
      </c>
      <c r="AD39" s="2">
        <f t="shared" si="3"/>
        <v>8.951060873203593</v>
      </c>
      <c r="AE39" s="3">
        <f t="shared" si="4"/>
        <v>8.9510608732036019</v>
      </c>
    </row>
    <row r="40" spans="1:31" ht="17.399999999999999" x14ac:dyDescent="0.3">
      <c r="A40" s="6"/>
      <c r="B40" s="6"/>
      <c r="C40" s="6"/>
      <c r="D40" s="6"/>
      <c r="E40" s="14">
        <v>1500</v>
      </c>
      <c r="F40" s="14">
        <v>346.03</v>
      </c>
      <c r="G40" s="14">
        <f t="shared" si="5"/>
        <v>16.104967495135945</v>
      </c>
      <c r="H40" s="14">
        <v>-45.075000000000003</v>
      </c>
      <c r="I40" s="14">
        <v>9.7200000000000006</v>
      </c>
      <c r="J40" s="6"/>
      <c r="K40" s="30">
        <f t="shared" si="0"/>
        <v>2.1500367825153006</v>
      </c>
      <c r="L40" s="30">
        <f t="shared" si="6"/>
        <v>145.66952486850846</v>
      </c>
      <c r="M40" s="30">
        <f t="shared" si="11"/>
        <v>3.7517247214754912E-2</v>
      </c>
      <c r="N40" s="30">
        <f t="shared" si="12"/>
        <v>77.658781432033848</v>
      </c>
      <c r="O40" s="30">
        <f t="shared" si="7"/>
        <v>0.9995168962669394</v>
      </c>
      <c r="P40" s="6"/>
      <c r="Q40" s="4">
        <v>0.2777</v>
      </c>
      <c r="R40" s="4">
        <f t="shared" si="9"/>
        <v>7.0535799999999993</v>
      </c>
      <c r="S40" s="4">
        <v>430</v>
      </c>
      <c r="T40" s="16"/>
      <c r="U40" s="6"/>
      <c r="V40" s="9">
        <v>0.22161800000000001</v>
      </c>
      <c r="W40" s="10">
        <f t="shared" si="10"/>
        <v>5.6290972000000004</v>
      </c>
      <c r="X40" s="9">
        <v>172</v>
      </c>
      <c r="Y40" s="16"/>
      <c r="Z40" s="6"/>
      <c r="AA40" s="6"/>
      <c r="AB40" s="2">
        <v>35</v>
      </c>
      <c r="AC40" s="2">
        <f t="shared" si="8"/>
        <v>0.6108652381980153</v>
      </c>
      <c r="AD40" s="2">
        <f t="shared" si="3"/>
        <v>9.4586799789367166</v>
      </c>
      <c r="AE40" s="3">
        <f t="shared" si="4"/>
        <v>9.4586799789367415</v>
      </c>
    </row>
    <row r="41" spans="1:31" ht="17.399999999999999" x14ac:dyDescent="0.3">
      <c r="A41" s="6"/>
      <c r="B41" s="6"/>
      <c r="C41" s="6"/>
      <c r="D41" s="6"/>
      <c r="E41" s="14">
        <v>1500</v>
      </c>
      <c r="F41" s="14">
        <v>359.11</v>
      </c>
      <c r="G41" s="14">
        <f t="shared" si="5"/>
        <v>16.713738338231568</v>
      </c>
      <c r="H41" s="14">
        <v>-48.787999999999997</v>
      </c>
      <c r="I41" s="14">
        <v>9.7270000000000003</v>
      </c>
      <c r="J41" s="6"/>
      <c r="K41" s="30">
        <f t="shared" si="0"/>
        <v>-1.5629632174846932</v>
      </c>
      <c r="L41" s="30">
        <f t="shared" si="6"/>
        <v>145.67652486850847</v>
      </c>
      <c r="M41" s="30">
        <f t="shared" si="11"/>
        <v>1.9827839690759852E-2</v>
      </c>
      <c r="N41" s="30">
        <f t="shared" si="12"/>
        <v>77.660960633546864</v>
      </c>
      <c r="O41" s="30">
        <f t="shared" si="7"/>
        <v>0.99974468716934473</v>
      </c>
      <c r="P41" s="6"/>
      <c r="Q41" s="4">
        <v>0.28565200000000002</v>
      </c>
      <c r="R41" s="4">
        <f t="shared" si="9"/>
        <v>7.2555607999999996</v>
      </c>
      <c r="S41" s="4">
        <v>432</v>
      </c>
      <c r="T41" s="16"/>
      <c r="U41" s="6"/>
      <c r="V41" s="9">
        <v>0.22975899999999999</v>
      </c>
      <c r="W41" s="10">
        <f t="shared" si="10"/>
        <v>5.8358785999999991</v>
      </c>
      <c r="X41" s="9">
        <v>174</v>
      </c>
      <c r="Y41" s="16"/>
      <c r="Z41" s="6"/>
      <c r="AA41" s="6"/>
      <c r="AB41" s="2">
        <v>36</v>
      </c>
      <c r="AC41" s="2">
        <f t="shared" si="8"/>
        <v>0.62831853071795862</v>
      </c>
      <c r="AD41" s="2">
        <f t="shared" si="3"/>
        <v>9.9779664786128137</v>
      </c>
      <c r="AE41" s="3">
        <f t="shared" si="4"/>
        <v>9.9779664786128297</v>
      </c>
    </row>
    <row r="42" spans="1:31" ht="17.399999999999999" x14ac:dyDescent="0.3">
      <c r="A42" s="6"/>
      <c r="B42" s="6"/>
      <c r="C42" s="6"/>
      <c r="D42" s="6"/>
      <c r="E42" s="14">
        <v>1500</v>
      </c>
      <c r="F42" s="14">
        <v>362.18</v>
      </c>
      <c r="G42" s="14">
        <f t="shared" si="5"/>
        <v>16.856622626328168</v>
      </c>
      <c r="H42" s="14">
        <v>-49.094999999999999</v>
      </c>
      <c r="I42" s="14">
        <v>9.6449999999999996</v>
      </c>
      <c r="J42" s="6"/>
      <c r="K42" s="30">
        <f t="shared" si="0"/>
        <v>-1.8699632174846954</v>
      </c>
      <c r="L42" s="30">
        <f t="shared" si="6"/>
        <v>145.59452486850847</v>
      </c>
      <c r="M42" s="30">
        <f t="shared" si="11"/>
        <v>2.8380843675905432E-2</v>
      </c>
      <c r="N42" s="30">
        <f t="shared" si="12"/>
        <v>77.635405018552731</v>
      </c>
      <c r="O42" s="30">
        <f t="shared" si="7"/>
        <v>0.99963443426785592</v>
      </c>
      <c r="P42" s="6"/>
      <c r="Q42" s="4">
        <v>0.29327900000000001</v>
      </c>
      <c r="R42" s="4">
        <f t="shared" si="9"/>
        <v>7.4492865999999998</v>
      </c>
      <c r="S42" s="4">
        <v>434</v>
      </c>
      <c r="T42" s="16"/>
      <c r="U42" s="6"/>
      <c r="V42" s="9">
        <v>0.23915500000000001</v>
      </c>
      <c r="W42" s="10">
        <f t="shared" si="10"/>
        <v>6.0745369999999994</v>
      </c>
      <c r="X42" s="9">
        <v>176</v>
      </c>
      <c r="Y42" s="16"/>
      <c r="Z42" s="6"/>
      <c r="AA42" s="6"/>
      <c r="AB42" s="2">
        <v>37</v>
      </c>
      <c r="AC42" s="2">
        <f t="shared" si="8"/>
        <v>0.64577182323790194</v>
      </c>
      <c r="AD42" s="2">
        <f t="shared" si="3"/>
        <v>10.508674599173865</v>
      </c>
      <c r="AE42" s="3">
        <f t="shared" si="4"/>
        <v>10.508674599173883</v>
      </c>
    </row>
    <row r="43" spans="1:31" ht="17.399999999999999" x14ac:dyDescent="0.3">
      <c r="A43" s="6"/>
      <c r="B43" s="6"/>
      <c r="C43" s="6"/>
      <c r="D43" s="6"/>
      <c r="E43" s="14">
        <v>1500</v>
      </c>
      <c r="F43" s="14">
        <v>363.57</v>
      </c>
      <c r="G43" s="14">
        <f t="shared" si="5"/>
        <v>16.921316163935426</v>
      </c>
      <c r="H43" s="14">
        <v>-49.44</v>
      </c>
      <c r="I43" s="14">
        <v>9.5510000000000002</v>
      </c>
      <c r="J43" s="6"/>
      <c r="K43" s="30">
        <f t="shared" si="0"/>
        <v>-2.2149632174846943</v>
      </c>
      <c r="L43" s="30">
        <f t="shared" si="6"/>
        <v>145.50052486850845</v>
      </c>
      <c r="M43" s="30">
        <f t="shared" si="11"/>
        <v>3.9816876781629373E-2</v>
      </c>
      <c r="N43" s="30">
        <f t="shared" si="12"/>
        <v>77.606034707858981</v>
      </c>
      <c r="O43" s="30">
        <f t="shared" si="7"/>
        <v>0.99948693581714987</v>
      </c>
      <c r="P43" s="6"/>
      <c r="Q43" s="4">
        <v>0.300626</v>
      </c>
      <c r="R43" s="4">
        <f t="shared" si="9"/>
        <v>7.6359003999999997</v>
      </c>
      <c r="S43" s="4">
        <v>436</v>
      </c>
      <c r="T43" s="16"/>
      <c r="U43" s="6"/>
      <c r="V43" s="9">
        <v>0.24885399999999999</v>
      </c>
      <c r="W43" s="10">
        <f t="shared" si="10"/>
        <v>6.3208915999999995</v>
      </c>
      <c r="X43" s="9">
        <v>178</v>
      </c>
      <c r="Y43" s="16"/>
      <c r="Z43" s="6"/>
      <c r="AA43" s="6"/>
      <c r="AB43" s="2">
        <v>38</v>
      </c>
      <c r="AC43" s="2">
        <f t="shared" si="8"/>
        <v>0.66322511575784515</v>
      </c>
      <c r="AD43" s="2">
        <f t="shared" si="3"/>
        <v>11.050553783241314</v>
      </c>
      <c r="AE43" s="3">
        <f t="shared" si="4"/>
        <v>11.050553783241323</v>
      </c>
    </row>
    <row r="44" spans="1:31" ht="17.399999999999999" x14ac:dyDescent="0.3">
      <c r="A44" s="6"/>
      <c r="B44" s="6"/>
      <c r="C44" s="6"/>
      <c r="D44" s="6"/>
      <c r="E44" s="14">
        <v>1750</v>
      </c>
      <c r="F44" s="14">
        <v>-15.67</v>
      </c>
      <c r="G44" s="14">
        <f t="shared" si="5"/>
        <v>-0.72931491676669724</v>
      </c>
      <c r="H44" s="14">
        <v>0.6</v>
      </c>
      <c r="I44" s="14">
        <v>-0.45800000000000002</v>
      </c>
      <c r="J44" s="6"/>
      <c r="K44" s="30">
        <f t="shared" si="0"/>
        <v>47.825036782515305</v>
      </c>
      <c r="L44" s="30">
        <f t="shared" si="6"/>
        <v>135.49152486850846</v>
      </c>
      <c r="M44" s="30">
        <f t="shared" si="11"/>
        <v>16.913190642647184</v>
      </c>
      <c r="N44" s="30">
        <f t="shared" si="12"/>
        <v>74.023409646577036</v>
      </c>
      <c r="O44" s="30">
        <f t="shared" si="7"/>
        <v>0.77151564993562438</v>
      </c>
      <c r="P44" s="6"/>
      <c r="Q44" s="4">
        <v>0.30764399999999997</v>
      </c>
      <c r="R44" s="4">
        <f t="shared" si="9"/>
        <v>7.8141575999999988</v>
      </c>
      <c r="S44" s="4">
        <v>438</v>
      </c>
      <c r="T44" s="16"/>
      <c r="U44" s="6"/>
      <c r="V44" s="9">
        <v>0.25885599999999998</v>
      </c>
      <c r="W44" s="10">
        <f t="shared" si="10"/>
        <v>6.5749423999999994</v>
      </c>
      <c r="X44" s="9">
        <v>180</v>
      </c>
      <c r="Y44" s="16"/>
      <c r="Z44" s="6"/>
      <c r="AA44" s="6"/>
      <c r="AB44" s="2">
        <v>39</v>
      </c>
      <c r="AC44" s="2">
        <f t="shared" si="8"/>
        <v>0.68067840827778847</v>
      </c>
      <c r="AD44" s="2">
        <f t="shared" si="3"/>
        <v>11.603348862382793</v>
      </c>
      <c r="AE44" s="3">
        <f t="shared" si="4"/>
        <v>11.603348862382813</v>
      </c>
    </row>
    <row r="45" spans="1:31" ht="17.399999999999999" x14ac:dyDescent="0.3">
      <c r="A45" s="6"/>
      <c r="B45" s="6"/>
      <c r="C45" s="6"/>
      <c r="D45" s="6"/>
      <c r="E45" s="14">
        <v>1750</v>
      </c>
      <c r="F45" s="14">
        <v>19.97</v>
      </c>
      <c r="G45" s="14">
        <f t="shared" si="5"/>
        <v>0.92944600432871349</v>
      </c>
      <c r="H45" s="14">
        <v>0.63</v>
      </c>
      <c r="I45" s="14">
        <v>-0.51700000000000002</v>
      </c>
      <c r="J45" s="6"/>
      <c r="K45" s="30">
        <f t="shared" si="0"/>
        <v>47.855036782515306</v>
      </c>
      <c r="L45" s="30">
        <f t="shared" si="6"/>
        <v>135.43252486850847</v>
      </c>
      <c r="M45" s="30">
        <f t="shared" si="11"/>
        <v>16.932441698690571</v>
      </c>
      <c r="N45" s="30">
        <f t="shared" si="12"/>
        <v>73.999633692196326</v>
      </c>
      <c r="O45" s="30">
        <f t="shared" si="7"/>
        <v>0.77118208761516893</v>
      </c>
      <c r="P45" s="6"/>
      <c r="Q45" s="4">
        <v>0.314166</v>
      </c>
      <c r="R45" s="4">
        <f t="shared" si="9"/>
        <v>7.9798163999999998</v>
      </c>
      <c r="S45" s="4">
        <v>440</v>
      </c>
      <c r="T45" s="16"/>
      <c r="U45" s="6"/>
      <c r="V45" s="9">
        <v>0.27009499999999997</v>
      </c>
      <c r="W45" s="10">
        <f t="shared" si="10"/>
        <v>6.8604129999999985</v>
      </c>
      <c r="X45" s="9">
        <v>182</v>
      </c>
      <c r="Y45" s="16"/>
      <c r="Z45" s="6"/>
      <c r="AA45" s="6"/>
      <c r="AB45" s="2">
        <v>40</v>
      </c>
      <c r="AC45" s="2">
        <f t="shared" si="8"/>
        <v>0.69813170079773179</v>
      </c>
      <c r="AD45" s="2">
        <f t="shared" si="3"/>
        <v>12.166800234201682</v>
      </c>
      <c r="AE45" s="3">
        <f t="shared" si="4"/>
        <v>12.166800234201691</v>
      </c>
    </row>
    <row r="46" spans="1:31" ht="17.399999999999999" x14ac:dyDescent="0.3">
      <c r="A46" s="6"/>
      <c r="B46" s="6"/>
      <c r="C46" s="6"/>
      <c r="D46" s="6"/>
      <c r="E46" s="14">
        <v>1750</v>
      </c>
      <c r="F46" s="14">
        <v>43.62</v>
      </c>
      <c r="G46" s="14">
        <f t="shared" si="5"/>
        <v>2.0301669859198039</v>
      </c>
      <c r="H46" s="14">
        <v>0.72</v>
      </c>
      <c r="I46" s="14">
        <v>37.654000000000003</v>
      </c>
      <c r="J46" s="6"/>
      <c r="K46" s="30">
        <f t="shared" si="0"/>
        <v>47.945036782515302</v>
      </c>
      <c r="L46" s="30">
        <f t="shared" si="6"/>
        <v>173.60352486850846</v>
      </c>
      <c r="M46" s="30">
        <f t="shared" si="11"/>
        <v>16.990239082011559</v>
      </c>
      <c r="N46" s="30">
        <f t="shared" si="12"/>
        <v>82.814877153615967</v>
      </c>
      <c r="O46" s="30">
        <f t="shared" si="7"/>
        <v>0.79484073796914756</v>
      </c>
      <c r="P46" s="6"/>
      <c r="Q46" s="4">
        <v>0.320301</v>
      </c>
      <c r="R46" s="4">
        <f t="shared" si="9"/>
        <v>8.1356453999999996</v>
      </c>
      <c r="S46" s="4">
        <v>442</v>
      </c>
      <c r="T46" s="16"/>
      <c r="U46" s="6"/>
      <c r="V46" s="9">
        <v>0.27912999999999999</v>
      </c>
      <c r="W46" s="10">
        <f t="shared" si="10"/>
        <v>7.0899019999999995</v>
      </c>
      <c r="X46" s="9">
        <v>184</v>
      </c>
      <c r="Y46" s="16"/>
      <c r="Z46" s="6"/>
      <c r="AA46" s="6"/>
      <c r="AB46" s="2">
        <v>41</v>
      </c>
      <c r="AC46" s="2">
        <f t="shared" si="8"/>
        <v>0.715584993317675</v>
      </c>
      <c r="AD46" s="2">
        <f t="shared" si="3"/>
        <v>12.740644043131558</v>
      </c>
      <c r="AE46" s="3">
        <f t="shared" si="4"/>
        <v>12.740644043131574</v>
      </c>
    </row>
    <row r="47" spans="1:31" ht="17.399999999999999" x14ac:dyDescent="0.3">
      <c r="A47" s="6"/>
      <c r="B47" s="6"/>
      <c r="C47" s="6"/>
      <c r="D47" s="6"/>
      <c r="E47" s="14">
        <v>1750</v>
      </c>
      <c r="F47" s="14">
        <v>60.09</v>
      </c>
      <c r="G47" s="14">
        <f t="shared" si="5"/>
        <v>2.7967155933957142</v>
      </c>
      <c r="H47" s="14">
        <v>0.75</v>
      </c>
      <c r="I47" s="14">
        <v>43.429000000000002</v>
      </c>
      <c r="J47" s="6"/>
      <c r="K47" s="30">
        <f t="shared" si="0"/>
        <v>47.975036782515303</v>
      </c>
      <c r="L47" s="30">
        <f t="shared" si="6"/>
        <v>179.37852486850846</v>
      </c>
      <c r="M47" s="30">
        <f t="shared" si="11"/>
        <v>17.009519588567269</v>
      </c>
      <c r="N47" s="30">
        <f t="shared" si="12"/>
        <v>82.998252632774083</v>
      </c>
      <c r="O47" s="30">
        <f t="shared" si="7"/>
        <v>0.79506171456613772</v>
      </c>
      <c r="P47" s="6"/>
      <c r="Q47" s="4">
        <v>0.32605099999999998</v>
      </c>
      <c r="R47" s="4">
        <f t="shared" si="9"/>
        <v>8.2816953999999985</v>
      </c>
      <c r="S47" s="4">
        <v>444</v>
      </c>
      <c r="T47" s="16"/>
      <c r="U47" s="6"/>
      <c r="V47" s="9">
        <v>0.28759000000000001</v>
      </c>
      <c r="W47" s="10">
        <f t="shared" si="10"/>
        <v>7.304786</v>
      </c>
      <c r="X47" s="9">
        <v>186</v>
      </c>
      <c r="Y47" s="16"/>
      <c r="Z47" s="6"/>
      <c r="AA47" s="6"/>
      <c r="AB47" s="2">
        <v>42</v>
      </c>
      <c r="AC47" s="2">
        <f t="shared" si="8"/>
        <v>0.73303828583761843</v>
      </c>
      <c r="AD47" s="2">
        <f t="shared" si="3"/>
        <v>13.324612364810006</v>
      </c>
      <c r="AE47" s="3">
        <f t="shared" si="4"/>
        <v>13.324612364810021</v>
      </c>
    </row>
    <row r="48" spans="1:31" ht="17.399999999999999" x14ac:dyDescent="0.3">
      <c r="A48" s="6"/>
      <c r="B48" s="6"/>
      <c r="C48" s="6"/>
      <c r="D48" s="6"/>
      <c r="E48" s="14">
        <v>1750</v>
      </c>
      <c r="F48" s="14">
        <v>82.17</v>
      </c>
      <c r="G48" s="14">
        <f t="shared" si="5"/>
        <v>3.8243654569699745</v>
      </c>
      <c r="H48" s="14">
        <v>0.76100000000000001</v>
      </c>
      <c r="I48" s="14">
        <v>49.585999999999999</v>
      </c>
      <c r="J48" s="6"/>
      <c r="K48" s="30">
        <f t="shared" si="0"/>
        <v>47.986036782515306</v>
      </c>
      <c r="L48" s="30">
        <f t="shared" si="6"/>
        <v>180</v>
      </c>
      <c r="M48" s="30">
        <f t="shared" si="11"/>
        <v>17.016590947862383</v>
      </c>
      <c r="N48" s="30">
        <f t="shared" si="12"/>
        <v>82.999999999999986</v>
      </c>
      <c r="O48" s="30">
        <f t="shared" si="7"/>
        <v>0.79498083195346525</v>
      </c>
      <c r="P48" s="6"/>
      <c r="Q48" s="4">
        <v>0.33152199999999998</v>
      </c>
      <c r="R48" s="4">
        <f t="shared" si="9"/>
        <v>8.4206587999999982</v>
      </c>
      <c r="S48" s="4">
        <v>446</v>
      </c>
      <c r="T48" s="16"/>
      <c r="U48" s="6"/>
      <c r="V48" s="9">
        <v>0.29547600000000002</v>
      </c>
      <c r="W48" s="10">
        <f t="shared" si="10"/>
        <v>7.5050904000000003</v>
      </c>
      <c r="X48" s="9">
        <v>188</v>
      </c>
      <c r="Y48" s="16"/>
      <c r="Z48" s="6"/>
      <c r="AA48" s="6"/>
      <c r="AB48" s="2">
        <v>43</v>
      </c>
      <c r="AC48" s="2">
        <f t="shared" si="8"/>
        <v>0.75049157835756164</v>
      </c>
      <c r="AD48" s="2">
        <f t="shared" si="3"/>
        <v>13.918433393897145</v>
      </c>
      <c r="AE48" s="3">
        <f t="shared" si="4"/>
        <v>13.91843339389716</v>
      </c>
    </row>
    <row r="49" spans="1:31" ht="17.399999999999999" x14ac:dyDescent="0.3">
      <c r="A49" s="6"/>
      <c r="B49" s="6"/>
      <c r="C49" s="6"/>
      <c r="D49" s="6"/>
      <c r="E49" s="14">
        <v>1750</v>
      </c>
      <c r="F49" s="14">
        <v>117.68</v>
      </c>
      <c r="G49" s="14">
        <f t="shared" si="5"/>
        <v>5.4770759033251384</v>
      </c>
      <c r="H49" s="14">
        <v>0.73499999999999999</v>
      </c>
      <c r="I49" s="14">
        <v>45.465000000000003</v>
      </c>
      <c r="J49" s="6"/>
      <c r="K49" s="30">
        <f t="shared" si="0"/>
        <v>47.960036782515303</v>
      </c>
      <c r="L49" s="30">
        <f t="shared" si="6"/>
        <v>180</v>
      </c>
      <c r="M49" s="30">
        <f t="shared" si="11"/>
        <v>16.99987841693234</v>
      </c>
      <c r="N49" s="30">
        <f t="shared" si="12"/>
        <v>82.999999999999986</v>
      </c>
      <c r="O49" s="30">
        <f t="shared" si="7"/>
        <v>0.79518218774780314</v>
      </c>
      <c r="P49" s="6"/>
      <c r="Q49" s="4">
        <v>0.33644200000000002</v>
      </c>
      <c r="R49" s="4">
        <f t="shared" si="9"/>
        <v>8.5456268000000009</v>
      </c>
      <c r="S49" s="4">
        <v>448</v>
      </c>
      <c r="T49" s="16"/>
      <c r="U49" s="6"/>
      <c r="V49" s="9">
        <v>0.30241600000000002</v>
      </c>
      <c r="W49" s="10">
        <f t="shared" si="10"/>
        <v>7.6813663999999999</v>
      </c>
      <c r="X49" s="9">
        <v>190</v>
      </c>
      <c r="Y49" s="16"/>
      <c r="Z49" s="6"/>
      <c r="AA49" s="6"/>
      <c r="AB49" s="2">
        <v>44</v>
      </c>
      <c r="AC49" s="2">
        <f t="shared" si="8"/>
        <v>0.76794487087750496</v>
      </c>
      <c r="AD49" s="2">
        <f t="shared" si="3"/>
        <v>14.521831635197147</v>
      </c>
      <c r="AE49" s="3">
        <f t="shared" si="4"/>
        <v>14.521831635197158</v>
      </c>
    </row>
    <row r="50" spans="1:31" ht="17.399999999999999" x14ac:dyDescent="0.3">
      <c r="A50" s="6"/>
      <c r="B50" s="6"/>
      <c r="C50" s="6"/>
      <c r="D50" s="6"/>
      <c r="E50" s="14">
        <v>1750</v>
      </c>
      <c r="F50" s="14">
        <v>140.99</v>
      </c>
      <c r="G50" s="14">
        <f t="shared" si="5"/>
        <v>6.5619725663648145</v>
      </c>
      <c r="H50" s="14">
        <v>0.68600000000000005</v>
      </c>
      <c r="I50" s="14">
        <v>37.47</v>
      </c>
      <c r="J50" s="6"/>
      <c r="K50" s="30">
        <f t="shared" si="0"/>
        <v>47.911036782515303</v>
      </c>
      <c r="L50" s="30">
        <f t="shared" si="6"/>
        <v>173.41952486850846</v>
      </c>
      <c r="M50" s="30">
        <f t="shared" si="11"/>
        <v>16.968396727973047</v>
      </c>
      <c r="N50" s="30">
        <f t="shared" si="12"/>
        <v>82.804072442199285</v>
      </c>
      <c r="O50" s="30">
        <f t="shared" si="7"/>
        <v>0.79507775128067881</v>
      </c>
      <c r="P50" s="6"/>
      <c r="Q50" s="4">
        <v>0.34093400000000001</v>
      </c>
      <c r="R50" s="4">
        <f t="shared" si="9"/>
        <v>8.6597235999999995</v>
      </c>
      <c r="S50" s="4">
        <v>450</v>
      </c>
      <c r="T50" s="16"/>
      <c r="U50" s="6"/>
      <c r="V50" s="9">
        <v>0.30925900000000001</v>
      </c>
      <c r="W50" s="10">
        <f t="shared" si="10"/>
        <v>7.8551785999999995</v>
      </c>
      <c r="X50" s="9">
        <v>192</v>
      </c>
      <c r="Y50" s="16"/>
      <c r="Z50" s="6"/>
      <c r="AA50" s="6"/>
      <c r="AB50" s="2">
        <v>45</v>
      </c>
      <c r="AC50" s="2">
        <f t="shared" si="8"/>
        <v>0.78539816339744828</v>
      </c>
      <c r="AD50" s="2">
        <f t="shared" si="3"/>
        <v>15.134528097931119</v>
      </c>
      <c r="AE50" s="3">
        <f t="shared" si="4"/>
        <v>15.134528097931128</v>
      </c>
    </row>
    <row r="51" spans="1:31" ht="17.399999999999999" x14ac:dyDescent="0.3">
      <c r="A51" s="6"/>
      <c r="B51" s="6"/>
      <c r="C51" s="6"/>
      <c r="D51" s="6"/>
      <c r="E51" s="14">
        <v>1750</v>
      </c>
      <c r="F51" s="14">
        <v>174.08</v>
      </c>
      <c r="G51" s="14">
        <f t="shared" si="5"/>
        <v>8.1020510983246119</v>
      </c>
      <c r="H51" s="14">
        <v>-5.97</v>
      </c>
      <c r="I51" s="14">
        <v>22.785</v>
      </c>
      <c r="J51" s="6"/>
      <c r="K51" s="30">
        <f t="shared" si="0"/>
        <v>41.255036782515305</v>
      </c>
      <c r="L51" s="30">
        <f t="shared" si="6"/>
        <v>158.73452486850846</v>
      </c>
      <c r="M51" s="30">
        <f t="shared" si="11"/>
        <v>12.888626387712321</v>
      </c>
      <c r="N51" s="30">
        <f t="shared" si="12"/>
        <v>80.952196183334593</v>
      </c>
      <c r="O51" s="30">
        <f t="shared" si="7"/>
        <v>0.84078719299321902</v>
      </c>
      <c r="P51" s="6"/>
      <c r="Q51" s="4">
        <v>0.34499800000000003</v>
      </c>
      <c r="R51" s="4">
        <f t="shared" si="9"/>
        <v>8.7629491999999995</v>
      </c>
      <c r="S51" s="4">
        <v>452</v>
      </c>
      <c r="T51" s="16"/>
      <c r="U51" s="6"/>
      <c r="V51" s="9">
        <v>0.31562800000000002</v>
      </c>
      <c r="W51" s="10">
        <f t="shared" si="10"/>
        <v>8.0169511999999994</v>
      </c>
      <c r="X51" s="9">
        <v>194</v>
      </c>
      <c r="Y51" s="16"/>
      <c r="Z51" s="6"/>
      <c r="AA51" s="6"/>
      <c r="AB51" s="2">
        <v>46</v>
      </c>
      <c r="AC51" s="2">
        <f t="shared" si="8"/>
        <v>0.80285145591739149</v>
      </c>
      <c r="AD51" s="2">
        <f t="shared" si="3"/>
        <v>15.75624049300203</v>
      </c>
      <c r="AE51" s="3">
        <f t="shared" si="4"/>
        <v>15.756240493002039</v>
      </c>
    </row>
    <row r="52" spans="1:31" ht="17.399999999999999" x14ac:dyDescent="0.3">
      <c r="A52" s="6"/>
      <c r="B52" s="6"/>
      <c r="C52" s="6"/>
      <c r="D52" s="6"/>
      <c r="E52" s="14">
        <v>1750</v>
      </c>
      <c r="F52" s="14">
        <v>229.39</v>
      </c>
      <c r="G52" s="14">
        <f t="shared" si="5"/>
        <v>10.676295389732779</v>
      </c>
      <c r="H52" s="14">
        <v>-16.77</v>
      </c>
      <c r="I52" s="14">
        <v>12.101000000000001</v>
      </c>
      <c r="J52" s="6"/>
      <c r="K52" s="30">
        <f t="shared" si="0"/>
        <v>30.455036782515304</v>
      </c>
      <c r="L52" s="30">
        <f t="shared" si="6"/>
        <v>148.05052486850846</v>
      </c>
      <c r="M52" s="30">
        <f t="shared" si="11"/>
        <v>7.2490975434910006</v>
      </c>
      <c r="N52" s="30">
        <f t="shared" si="12"/>
        <v>78.374427526912058</v>
      </c>
      <c r="O52" s="30">
        <f t="shared" si="7"/>
        <v>0.90750685175975521</v>
      </c>
      <c r="P52" s="6"/>
      <c r="Q52" s="4">
        <v>0.348634</v>
      </c>
      <c r="R52" s="4">
        <f t="shared" si="9"/>
        <v>8.8553035999999992</v>
      </c>
      <c r="S52" s="4">
        <v>454</v>
      </c>
      <c r="T52" s="16"/>
      <c r="U52" s="6"/>
      <c r="V52" s="9">
        <v>0.321523</v>
      </c>
      <c r="W52" s="10">
        <f t="shared" si="10"/>
        <v>8.1666841999999988</v>
      </c>
      <c r="X52" s="9">
        <v>196</v>
      </c>
      <c r="Y52" s="16"/>
      <c r="Z52" s="6"/>
      <c r="AA52" s="6"/>
      <c r="AB52" s="2">
        <v>47</v>
      </c>
      <c r="AC52" s="2">
        <f t="shared" si="8"/>
        <v>0.82030474843733492</v>
      </c>
      <c r="AD52" s="2">
        <f t="shared" si="3"/>
        <v>16.386683433083228</v>
      </c>
      <c r="AE52" s="3">
        <f t="shared" si="4"/>
        <v>16.386683433083249</v>
      </c>
    </row>
    <row r="53" spans="1:31" ht="17.399999999999999" x14ac:dyDescent="0.3">
      <c r="A53" s="6"/>
      <c r="B53" s="6"/>
      <c r="C53" s="6"/>
      <c r="D53" s="6"/>
      <c r="E53" s="14">
        <v>1750</v>
      </c>
      <c r="F53" s="14">
        <v>232.03</v>
      </c>
      <c r="G53" s="14">
        <f t="shared" si="5"/>
        <v>10.799166569073183</v>
      </c>
      <c r="H53" s="14">
        <v>-16.856000000000002</v>
      </c>
      <c r="I53" s="14">
        <v>12.255000000000001</v>
      </c>
      <c r="J53" s="6"/>
      <c r="K53" s="30">
        <f t="shared" si="0"/>
        <v>30.369036782515302</v>
      </c>
      <c r="L53" s="30">
        <f t="shared" si="6"/>
        <v>148.20452486850846</v>
      </c>
      <c r="M53" s="30">
        <f t="shared" si="11"/>
        <v>7.2097539604345684</v>
      </c>
      <c r="N53" s="30">
        <f t="shared" si="12"/>
        <v>78.418945745342569</v>
      </c>
      <c r="O53" s="30">
        <f t="shared" si="7"/>
        <v>0.90806107003978986</v>
      </c>
      <c r="P53" s="6"/>
      <c r="Q53" s="4">
        <v>0.35165400000000002</v>
      </c>
      <c r="R53" s="4">
        <f t="shared" si="9"/>
        <v>8.9320116000000009</v>
      </c>
      <c r="S53" s="4">
        <v>456</v>
      </c>
      <c r="T53" s="16"/>
      <c r="U53" s="6"/>
      <c r="V53" s="9">
        <v>0.32694299999999998</v>
      </c>
      <c r="W53" s="10">
        <f t="shared" si="10"/>
        <v>8.3043521999999985</v>
      </c>
      <c r="X53" s="9">
        <v>198</v>
      </c>
      <c r="Y53" s="16"/>
      <c r="Z53" s="6"/>
      <c r="AA53" s="6"/>
      <c r="AB53" s="2">
        <v>48</v>
      </c>
      <c r="AC53" s="2">
        <f t="shared" si="8"/>
        <v>0.83775804095727813</v>
      </c>
      <c r="AD53" s="2">
        <f t="shared" si="3"/>
        <v>17.025568635352954</v>
      </c>
      <c r="AE53" s="3">
        <f t="shared" si="4"/>
        <v>17.025568635352975</v>
      </c>
    </row>
    <row r="54" spans="1:31" ht="17.399999999999999" x14ac:dyDescent="0.3">
      <c r="A54" s="6"/>
      <c r="B54" s="6"/>
      <c r="C54" s="6"/>
      <c r="D54" s="6"/>
      <c r="E54" s="14">
        <v>1750</v>
      </c>
      <c r="F54" s="14">
        <v>232.2</v>
      </c>
      <c r="G54" s="14">
        <f t="shared" si="5"/>
        <v>10.807078728348888</v>
      </c>
      <c r="H54" s="14">
        <v>-16.920000000000002</v>
      </c>
      <c r="I54" s="14">
        <v>12.349</v>
      </c>
      <c r="J54" s="6"/>
      <c r="K54" s="30">
        <f t="shared" si="0"/>
        <v>30.305036782515302</v>
      </c>
      <c r="L54" s="30">
        <f t="shared" si="6"/>
        <v>148.29852486850845</v>
      </c>
      <c r="M54" s="30">
        <f t="shared" si="11"/>
        <v>7.180536153820297</v>
      </c>
      <c r="N54" s="30">
        <f t="shared" si="12"/>
        <v>78.446013509920704</v>
      </c>
      <c r="O54" s="30">
        <f t="shared" si="7"/>
        <v>0.90846525103646969</v>
      </c>
      <c r="P54" s="6"/>
      <c r="Q54" s="4">
        <v>0.35422599999999999</v>
      </c>
      <c r="R54" s="4">
        <f t="shared" si="9"/>
        <v>8.9973403999999988</v>
      </c>
      <c r="S54" s="4">
        <v>458</v>
      </c>
      <c r="T54" s="16"/>
      <c r="U54" s="6"/>
      <c r="V54" s="9">
        <v>0.33144400000000002</v>
      </c>
      <c r="W54" s="10">
        <f t="shared" si="10"/>
        <v>8.4186776000000005</v>
      </c>
      <c r="X54" s="9">
        <v>200</v>
      </c>
      <c r="Y54" s="16"/>
      <c r="Z54" s="6"/>
      <c r="AA54" s="6"/>
      <c r="AB54" s="2">
        <v>49</v>
      </c>
      <c r="AC54" s="2">
        <f t="shared" si="8"/>
        <v>0.85521133347722145</v>
      </c>
      <c r="AD54" s="2">
        <f t="shared" si="3"/>
        <v>17.672605126689106</v>
      </c>
      <c r="AE54" s="3">
        <f t="shared" si="4"/>
        <v>17.672605126689124</v>
      </c>
    </row>
    <row r="55" spans="1:31" ht="17.399999999999999" x14ac:dyDescent="0.3">
      <c r="A55" s="6"/>
      <c r="B55" s="6"/>
      <c r="C55" s="6"/>
      <c r="D55" s="6"/>
      <c r="E55" s="14">
        <v>1750</v>
      </c>
      <c r="F55" s="14">
        <v>292.20999999999998</v>
      </c>
      <c r="G55" s="14">
        <f t="shared" si="5"/>
        <v>13.600070952673681</v>
      </c>
      <c r="H55" s="14">
        <v>-35.993000000000002</v>
      </c>
      <c r="I55" s="14">
        <v>9.7089999999999996</v>
      </c>
      <c r="J55" s="6"/>
      <c r="K55" s="30">
        <f t="shared" si="0"/>
        <v>11.232036782515301</v>
      </c>
      <c r="L55" s="30">
        <f t="shared" si="6"/>
        <v>145.65852486850847</v>
      </c>
      <c r="M55" s="30">
        <f t="shared" si="11"/>
        <v>1.0188228887167052</v>
      </c>
      <c r="N55" s="30">
        <f t="shared" si="12"/>
        <v>77.655356076638242</v>
      </c>
      <c r="O55" s="30">
        <f t="shared" si="7"/>
        <v>0.98688019809333916</v>
      </c>
      <c r="P55" s="6"/>
      <c r="Q55" s="4">
        <v>0.35697400000000001</v>
      </c>
      <c r="R55" s="4">
        <f t="shared" si="9"/>
        <v>9.0671395999999991</v>
      </c>
      <c r="S55" s="4">
        <v>460</v>
      </c>
      <c r="T55" s="16"/>
      <c r="U55" s="6"/>
      <c r="V55" s="9">
        <v>0.33609699999999998</v>
      </c>
      <c r="W55" s="10">
        <f t="shared" si="10"/>
        <v>8.536863799999999</v>
      </c>
      <c r="X55" s="9">
        <v>202</v>
      </c>
      <c r="Y55" s="16"/>
      <c r="Z55" s="6"/>
      <c r="AA55" s="6"/>
      <c r="AB55" s="2">
        <v>50</v>
      </c>
      <c r="AC55" s="2">
        <f t="shared" si="8"/>
        <v>0.87266462599716477</v>
      </c>
      <c r="AD55" s="2">
        <f t="shared" si="3"/>
        <v>18.327499451128869</v>
      </c>
      <c r="AE55" s="3">
        <f t="shared" si="4"/>
        <v>18.32749945112888</v>
      </c>
    </row>
    <row r="56" spans="1:31" ht="17.399999999999999" x14ac:dyDescent="0.3">
      <c r="A56" s="6"/>
      <c r="B56" s="6"/>
      <c r="C56" s="6"/>
      <c r="D56" s="6"/>
      <c r="E56" s="14">
        <v>1750</v>
      </c>
      <c r="F56" s="14">
        <v>340.9</v>
      </c>
      <c r="G56" s="14">
        <f t="shared" si="5"/>
        <v>15.866206453463118</v>
      </c>
      <c r="H56" s="14">
        <v>-43.624000000000002</v>
      </c>
      <c r="I56" s="14">
        <v>9.6639999999999997</v>
      </c>
      <c r="J56" s="6"/>
      <c r="K56" s="30">
        <f t="shared" si="0"/>
        <v>3.6010367825153011</v>
      </c>
      <c r="L56" s="30">
        <f t="shared" si="6"/>
        <v>145.61352486850845</v>
      </c>
      <c r="M56" s="30">
        <f t="shared" si="11"/>
        <v>0.10520736749588755</v>
      </c>
      <c r="N56" s="30">
        <f t="shared" si="12"/>
        <v>77.641331857298468</v>
      </c>
      <c r="O56" s="30">
        <f t="shared" si="7"/>
        <v>0.99864495668764086</v>
      </c>
      <c r="P56" s="6"/>
      <c r="Q56" s="4">
        <v>0.35947299999999999</v>
      </c>
      <c r="R56" s="4">
        <f t="shared" si="9"/>
        <v>9.1306141999999983</v>
      </c>
      <c r="S56" s="4">
        <v>462</v>
      </c>
      <c r="T56" s="16"/>
      <c r="U56" s="6"/>
      <c r="V56" s="9">
        <v>0.34045700000000001</v>
      </c>
      <c r="W56" s="10">
        <f t="shared" si="10"/>
        <v>8.6476077999999994</v>
      </c>
      <c r="X56" s="9">
        <v>204</v>
      </c>
      <c r="Y56" s="16"/>
      <c r="Z56" s="6"/>
      <c r="AA56" s="6"/>
      <c r="AB56" s="2">
        <v>51</v>
      </c>
      <c r="AC56" s="2">
        <f t="shared" si="8"/>
        <v>0.89011791851710798</v>
      </c>
      <c r="AD56" s="2">
        <f t="shared" si="3"/>
        <v>18.989955879389598</v>
      </c>
      <c r="AE56" s="3">
        <f t="shared" si="4"/>
        <v>18.989955879389623</v>
      </c>
    </row>
    <row r="57" spans="1:31" ht="17.399999999999999" x14ac:dyDescent="0.3">
      <c r="A57" s="6"/>
      <c r="B57" s="6"/>
      <c r="C57" s="6"/>
      <c r="D57" s="6"/>
      <c r="E57" s="14">
        <v>1750</v>
      </c>
      <c r="F57" s="14">
        <v>375.1</v>
      </c>
      <c r="G57" s="14">
        <f t="shared" si="5"/>
        <v>17.457946731281947</v>
      </c>
      <c r="H57" s="14">
        <v>-47.515999999999998</v>
      </c>
      <c r="I57" s="14">
        <v>9.7579999999999991</v>
      </c>
      <c r="J57" s="6"/>
      <c r="K57" s="30">
        <f t="shared" si="0"/>
        <v>-0.29096321748469478</v>
      </c>
      <c r="L57" s="30">
        <f t="shared" si="6"/>
        <v>145.70752486850847</v>
      </c>
      <c r="M57" s="30">
        <f t="shared" si="11"/>
        <v>6.872202221350765E-4</v>
      </c>
      <c r="N57" s="30">
        <f t="shared" si="12"/>
        <v>77.670606053014183</v>
      </c>
      <c r="O57" s="30">
        <f t="shared" si="7"/>
        <v>0.99999115211973932</v>
      </c>
      <c r="P57" s="6"/>
      <c r="Q57" s="4">
        <v>0.36172300000000002</v>
      </c>
      <c r="R57" s="4">
        <f t="shared" si="9"/>
        <v>9.1877642000000002</v>
      </c>
      <c r="S57" s="4">
        <v>464</v>
      </c>
      <c r="T57" s="16"/>
      <c r="U57" s="6"/>
      <c r="V57" s="9">
        <v>0.34452300000000002</v>
      </c>
      <c r="W57" s="10">
        <f t="shared" si="10"/>
        <v>8.7508841999999998</v>
      </c>
      <c r="X57" s="9">
        <v>206</v>
      </c>
      <c r="Y57" s="16"/>
      <c r="Z57" s="6"/>
      <c r="AA57" s="6"/>
      <c r="AB57" s="2">
        <v>52</v>
      </c>
      <c r="AC57" s="2">
        <f t="shared" si="8"/>
        <v>0.90757121103705141</v>
      </c>
      <c r="AD57" s="2">
        <f t="shared" si="3"/>
        <v>19.659676620238468</v>
      </c>
      <c r="AE57" s="3">
        <f t="shared" si="4"/>
        <v>19.659676620238475</v>
      </c>
    </row>
    <row r="58" spans="1:31" ht="17.399999999999999" x14ac:dyDescent="0.3">
      <c r="A58" s="6"/>
      <c r="B58" s="6"/>
      <c r="C58" s="6"/>
      <c r="D58" s="6"/>
      <c r="E58" s="14">
        <v>1750</v>
      </c>
      <c r="F58" s="14">
        <v>408.38</v>
      </c>
      <c r="G58" s="14">
        <f t="shared" si="5"/>
        <v>19.006868264785183</v>
      </c>
      <c r="H58" s="14">
        <v>-50.79</v>
      </c>
      <c r="I58" s="14">
        <v>9.9079999999999995</v>
      </c>
      <c r="J58" s="6"/>
      <c r="K58" s="30">
        <f t="shared" si="0"/>
        <v>-3.5649632174846957</v>
      </c>
      <c r="L58" s="30">
        <f t="shared" si="6"/>
        <v>145.85752486850845</v>
      </c>
      <c r="M58" s="30">
        <f t="shared" si="11"/>
        <v>0.10311117469984654</v>
      </c>
      <c r="N58" s="30">
        <f t="shared" si="12"/>
        <v>77.71715458458506</v>
      </c>
      <c r="O58" s="30">
        <f t="shared" si="7"/>
        <v>0.99867325077389935</v>
      </c>
      <c r="P58" s="6"/>
      <c r="Q58" s="4">
        <v>0.36372199999999999</v>
      </c>
      <c r="R58" s="4">
        <f t="shared" si="9"/>
        <v>9.2385387999999988</v>
      </c>
      <c r="S58" s="4">
        <v>466</v>
      </c>
      <c r="T58" s="16"/>
      <c r="U58" s="6"/>
      <c r="V58" s="9">
        <v>0.34829700000000002</v>
      </c>
      <c r="W58" s="10">
        <f t="shared" si="10"/>
        <v>8.8467438000000005</v>
      </c>
      <c r="X58" s="9">
        <v>208</v>
      </c>
      <c r="Y58" s="16"/>
      <c r="Z58" s="6"/>
      <c r="AA58" s="6"/>
      <c r="AB58" s="2">
        <v>53</v>
      </c>
      <c r="AC58" s="2">
        <f t="shared" si="8"/>
        <v>0.92502450355699462</v>
      </c>
      <c r="AD58" s="2">
        <f t="shared" si="3"/>
        <v>20.336362033489173</v>
      </c>
      <c r="AE58" s="3">
        <f t="shared" si="4"/>
        <v>20.336362033489191</v>
      </c>
    </row>
    <row r="59" spans="1:31" ht="17.399999999999999" x14ac:dyDescent="0.3">
      <c r="A59" s="6"/>
      <c r="B59" s="6"/>
      <c r="C59" s="6"/>
      <c r="D59" s="6"/>
      <c r="E59" s="14">
        <v>1750</v>
      </c>
      <c r="F59" s="14">
        <v>421.24</v>
      </c>
      <c r="G59" s="14">
        <f t="shared" si="5"/>
        <v>19.605399842935771</v>
      </c>
      <c r="H59" s="14">
        <v>-52.432000000000002</v>
      </c>
      <c r="I59" s="14">
        <v>9.7200000000000006</v>
      </c>
      <c r="J59" s="6"/>
      <c r="K59" s="30">
        <f t="shared" si="0"/>
        <v>-5.2069632174846987</v>
      </c>
      <c r="L59" s="30">
        <f t="shared" si="6"/>
        <v>145.66952486850846</v>
      </c>
      <c r="M59" s="30">
        <f t="shared" si="11"/>
        <v>0.21984112760163499</v>
      </c>
      <c r="N59" s="30">
        <f t="shared" si="12"/>
        <v>77.658781432033848</v>
      </c>
      <c r="O59" s="30">
        <f t="shared" si="7"/>
        <v>0.99716914013395852</v>
      </c>
      <c r="P59" s="6"/>
      <c r="Q59" s="4">
        <v>0.36547299999999999</v>
      </c>
      <c r="R59" s="4">
        <f t="shared" si="9"/>
        <v>9.2830141999999984</v>
      </c>
      <c r="S59" s="4">
        <v>468</v>
      </c>
      <c r="T59" s="16"/>
      <c r="U59" s="6"/>
      <c r="V59" s="9">
        <v>0.35196100000000002</v>
      </c>
      <c r="W59" s="10">
        <f t="shared" si="10"/>
        <v>8.9398093999999997</v>
      </c>
      <c r="X59" s="9">
        <v>210</v>
      </c>
      <c r="Y59" s="16"/>
      <c r="Z59" s="6"/>
      <c r="AA59" s="6"/>
      <c r="AB59" s="2">
        <v>54</v>
      </c>
      <c r="AC59" s="2">
        <f t="shared" si="8"/>
        <v>0.94247779607693793</v>
      </c>
      <c r="AD59" s="2">
        <f t="shared" si="3"/>
        <v>21.019710844397093</v>
      </c>
      <c r="AE59" s="3">
        <f t="shared" si="4"/>
        <v>21.019710844397125</v>
      </c>
    </row>
    <row r="60" spans="1:31" ht="17.399999999999999" x14ac:dyDescent="0.3">
      <c r="A60" s="6"/>
      <c r="B60" s="6"/>
      <c r="C60" s="6"/>
      <c r="D60" s="6"/>
      <c r="E60" s="14">
        <v>1750</v>
      </c>
      <c r="F60" s="14">
        <v>421.47</v>
      </c>
      <c r="G60" s="14">
        <f t="shared" si="5"/>
        <v>19.61610452901467</v>
      </c>
      <c r="H60" s="14">
        <v>-52.886000000000003</v>
      </c>
      <c r="I60" s="14">
        <v>9.7200000000000006</v>
      </c>
      <c r="J60" s="6"/>
      <c r="K60" s="30">
        <f t="shared" si="0"/>
        <v>-5.6609632174846993</v>
      </c>
      <c r="L60" s="30">
        <f t="shared" si="6"/>
        <v>145.66952486850846</v>
      </c>
      <c r="M60" s="30">
        <f t="shared" si="11"/>
        <v>0.25979632087118731</v>
      </c>
      <c r="N60" s="30">
        <f t="shared" si="12"/>
        <v>77.658781432033848</v>
      </c>
      <c r="O60" s="30">
        <f t="shared" si="7"/>
        <v>0.99665464335030085</v>
      </c>
      <c r="P60" s="6"/>
      <c r="Q60" s="4">
        <v>0.36704100000000001</v>
      </c>
      <c r="R60" s="4">
        <f t="shared" si="9"/>
        <v>9.3228413999999997</v>
      </c>
      <c r="S60" s="4">
        <v>470</v>
      </c>
      <c r="T60" s="16"/>
      <c r="U60" s="6"/>
      <c r="V60" s="9">
        <v>0.35505399999999998</v>
      </c>
      <c r="W60" s="10">
        <f t="shared" si="10"/>
        <v>9.0183715999999983</v>
      </c>
      <c r="X60" s="9">
        <v>212</v>
      </c>
      <c r="Y60" s="16"/>
      <c r="Z60" s="6"/>
      <c r="AA60" s="6"/>
      <c r="AB60" s="2">
        <v>55</v>
      </c>
      <c r="AC60" s="2">
        <f t="shared" si="8"/>
        <v>0.95993108859688125</v>
      </c>
      <c r="AD60" s="2">
        <f t="shared" si="3"/>
        <v>21.709420359214313</v>
      </c>
      <c r="AE60" s="3">
        <f t="shared" si="4"/>
        <v>21.709420359214317</v>
      </c>
    </row>
    <row r="61" spans="1:31" ht="17.399999999999999" x14ac:dyDescent="0.3">
      <c r="A61" s="6"/>
      <c r="B61" s="6"/>
      <c r="C61" s="6"/>
      <c r="D61" s="6"/>
      <c r="E61" s="14">
        <v>2000</v>
      </c>
      <c r="F61" s="14">
        <v>-16.12</v>
      </c>
      <c r="G61" s="14">
        <f t="shared" si="5"/>
        <v>-0.75025886779062922</v>
      </c>
      <c r="H61" s="14">
        <v>0.57399999999999995</v>
      </c>
      <c r="I61" s="14">
        <v>-0.40500000000000003</v>
      </c>
      <c r="J61" s="6"/>
      <c r="K61" s="30">
        <f t="shared" si="0"/>
        <v>47.799036782515302</v>
      </c>
      <c r="L61" s="30">
        <f t="shared" si="6"/>
        <v>135.54452486850846</v>
      </c>
      <c r="M61" s="30">
        <f t="shared" si="11"/>
        <v>16.89651236528109</v>
      </c>
      <c r="N61" s="30">
        <f t="shared" si="12"/>
        <v>74.044741365520849</v>
      </c>
      <c r="O61" s="30">
        <f t="shared" si="7"/>
        <v>0.77180672045470877</v>
      </c>
      <c r="P61" s="6"/>
      <c r="Q61" s="4">
        <v>0.36820199999999997</v>
      </c>
      <c r="R61" s="4">
        <f t="shared" si="9"/>
        <v>9.3523307999999989</v>
      </c>
      <c r="S61" s="4">
        <v>472</v>
      </c>
      <c r="T61" s="16"/>
      <c r="U61" s="6"/>
      <c r="V61" s="9">
        <v>0.35778300000000002</v>
      </c>
      <c r="W61" s="10">
        <f t="shared" si="10"/>
        <v>9.0876882000000005</v>
      </c>
      <c r="X61" s="9">
        <v>214</v>
      </c>
      <c r="Y61" s="16"/>
      <c r="Z61" s="6"/>
      <c r="AA61" s="6"/>
      <c r="AB61" s="2">
        <v>56</v>
      </c>
      <c r="AC61" s="2">
        <f t="shared" si="8"/>
        <v>0.97738438111682457</v>
      </c>
      <c r="AD61" s="2">
        <f t="shared" si="3"/>
        <v>22.405186681659018</v>
      </c>
      <c r="AE61" s="3">
        <f t="shared" si="4"/>
        <v>22.405186681659039</v>
      </c>
    </row>
    <row r="62" spans="1:31" ht="17.399999999999999" x14ac:dyDescent="0.3">
      <c r="A62" s="6"/>
      <c r="B62" s="6"/>
      <c r="C62" s="6"/>
      <c r="D62" s="6"/>
      <c r="E62" s="14">
        <v>2000</v>
      </c>
      <c r="F62" s="14">
        <v>15.75</v>
      </c>
      <c r="G62" s="14">
        <f t="shared" si="5"/>
        <v>0.73303828583761854</v>
      </c>
      <c r="H62" s="14">
        <v>0.61899999999999999</v>
      </c>
      <c r="I62" s="14">
        <v>-0.43099999999999999</v>
      </c>
      <c r="J62" s="6"/>
      <c r="K62" s="30">
        <f t="shared" si="0"/>
        <v>47.844036782515303</v>
      </c>
      <c r="L62" s="30">
        <f t="shared" si="6"/>
        <v>135.51852486850845</v>
      </c>
      <c r="M62" s="30">
        <f t="shared" si="11"/>
        <v>16.925382121468417</v>
      </c>
      <c r="N62" s="30">
        <f t="shared" si="12"/>
        <v>74.034279864168212</v>
      </c>
      <c r="O62" s="30">
        <f t="shared" si="7"/>
        <v>0.77138452413501335</v>
      </c>
      <c r="P62" s="6"/>
      <c r="Q62" s="4">
        <v>0.36938599999999999</v>
      </c>
      <c r="R62" s="4">
        <f t="shared" si="9"/>
        <v>9.3824043999999986</v>
      </c>
      <c r="S62" s="4">
        <v>474</v>
      </c>
      <c r="T62" s="16"/>
      <c r="U62" s="6"/>
      <c r="V62" s="9">
        <v>0.36014800000000002</v>
      </c>
      <c r="W62" s="10">
        <f t="shared" si="10"/>
        <v>9.1477591999999994</v>
      </c>
      <c r="X62" s="9">
        <v>216</v>
      </c>
      <c r="Y62" s="16"/>
      <c r="Z62" s="6"/>
      <c r="AA62" s="6"/>
      <c r="AB62" s="2">
        <v>57</v>
      </c>
      <c r="AC62" s="2">
        <f t="shared" si="8"/>
        <v>0.99483767363676778</v>
      </c>
      <c r="AD62" s="2">
        <f t="shared" si="3"/>
        <v>23.106704930046725</v>
      </c>
      <c r="AE62" s="3">
        <f t="shared" si="4"/>
        <v>23.106704930046746</v>
      </c>
    </row>
    <row r="63" spans="1:31" ht="17.399999999999999" x14ac:dyDescent="0.3">
      <c r="A63" s="6"/>
      <c r="B63" s="6"/>
      <c r="C63" s="6"/>
      <c r="D63" s="6"/>
      <c r="E63" s="14">
        <v>2000</v>
      </c>
      <c r="F63" s="14">
        <v>38.36</v>
      </c>
      <c r="G63" s="14">
        <f t="shared" si="5"/>
        <v>1.7853554695067326</v>
      </c>
      <c r="H63" s="14">
        <v>0.75</v>
      </c>
      <c r="I63" s="14">
        <v>34.597000000000001</v>
      </c>
      <c r="J63" s="6"/>
      <c r="K63" s="30">
        <f t="shared" si="0"/>
        <v>47.975036782515303</v>
      </c>
      <c r="L63" s="30">
        <f t="shared" si="6"/>
        <v>170.54652486850847</v>
      </c>
      <c r="M63" s="30">
        <f t="shared" si="11"/>
        <v>17.009519588567269</v>
      </c>
      <c r="N63" s="30">
        <f t="shared" si="12"/>
        <v>82.595600936176055</v>
      </c>
      <c r="O63" s="30">
        <f t="shared" si="7"/>
        <v>0.79406264503467927</v>
      </c>
      <c r="P63" s="6"/>
      <c r="Q63" s="4">
        <v>0.37037300000000001</v>
      </c>
      <c r="R63" s="4">
        <f t="shared" si="9"/>
        <v>9.4074741999999993</v>
      </c>
      <c r="S63" s="4">
        <v>476</v>
      </c>
      <c r="T63" s="16"/>
      <c r="U63" s="6"/>
      <c r="V63" s="9">
        <v>0.36214800000000003</v>
      </c>
      <c r="W63" s="10">
        <f t="shared" si="10"/>
        <v>9.1985592</v>
      </c>
      <c r="X63" s="9">
        <v>218</v>
      </c>
      <c r="Y63" s="16"/>
      <c r="Z63" s="6"/>
      <c r="AA63" s="6"/>
      <c r="AB63" s="2">
        <v>58</v>
      </c>
      <c r="AC63" s="2">
        <f t="shared" si="8"/>
        <v>1.0122909661567112</v>
      </c>
      <c r="AD63" s="2">
        <f t="shared" si="3"/>
        <v>23.813669454821849</v>
      </c>
      <c r="AE63" s="3">
        <f t="shared" si="4"/>
        <v>23.813669454821859</v>
      </c>
    </row>
    <row r="64" spans="1:31" ht="17.399999999999999" x14ac:dyDescent="0.3">
      <c r="A64" s="6"/>
      <c r="B64" s="6"/>
      <c r="C64" s="6"/>
      <c r="D64" s="6"/>
      <c r="E64" s="14">
        <v>2000</v>
      </c>
      <c r="F64" s="14">
        <v>51.88</v>
      </c>
      <c r="G64" s="14">
        <f t="shared" si="5"/>
        <v>2.4146048424924218</v>
      </c>
      <c r="H64" s="14">
        <v>0.75700000000000001</v>
      </c>
      <c r="I64" s="14">
        <v>41.34</v>
      </c>
      <c r="J64" s="6"/>
      <c r="K64" s="30">
        <f t="shared" si="0"/>
        <v>47.982036782515301</v>
      </c>
      <c r="L64" s="30">
        <f t="shared" si="6"/>
        <v>177.28952486850847</v>
      </c>
      <c r="M64" s="30">
        <f t="shared" si="11"/>
        <v>17.014019430283799</v>
      </c>
      <c r="N64" s="30">
        <f t="shared" si="12"/>
        <v>82.966762005583988</v>
      </c>
      <c r="O64" s="30">
        <f t="shared" si="7"/>
        <v>0.79492969209599029</v>
      </c>
      <c r="P64" s="6"/>
      <c r="Q64" s="4">
        <v>0.37116399999999999</v>
      </c>
      <c r="R64" s="4">
        <f t="shared" si="9"/>
        <v>9.4275655999999994</v>
      </c>
      <c r="S64" s="4">
        <v>478</v>
      </c>
      <c r="T64" s="16"/>
      <c r="U64" s="6"/>
      <c r="V64" s="9">
        <v>0.36302400000000001</v>
      </c>
      <c r="W64" s="10">
        <f t="shared" si="10"/>
        <v>9.2208095999999991</v>
      </c>
      <c r="X64" s="9">
        <v>220</v>
      </c>
      <c r="Y64" s="16"/>
      <c r="Z64" s="6"/>
      <c r="AA64" s="6"/>
      <c r="AB64" s="2">
        <v>59</v>
      </c>
      <c r="AC64" s="2">
        <f t="shared" si="8"/>
        <v>1.0297442586766543</v>
      </c>
      <c r="AD64" s="2">
        <f t="shared" si="3"/>
        <v>24.525774056223064</v>
      </c>
      <c r="AE64" s="3">
        <f t="shared" si="4"/>
        <v>24.525774056223092</v>
      </c>
    </row>
    <row r="65" spans="1:31" ht="17.399999999999999" x14ac:dyDescent="0.3">
      <c r="A65" s="6"/>
      <c r="B65" s="6"/>
      <c r="C65" s="6"/>
      <c r="D65" s="6"/>
      <c r="E65" s="14">
        <v>2000</v>
      </c>
      <c r="F65" s="14">
        <v>72.760000000000005</v>
      </c>
      <c r="G65" s="14">
        <f t="shared" si="5"/>
        <v>3.3864041700028649</v>
      </c>
      <c r="H65" s="14">
        <v>0.81399999999999995</v>
      </c>
      <c r="I65" s="14">
        <v>49.713999999999999</v>
      </c>
      <c r="J65" s="6"/>
      <c r="K65" s="30">
        <f t="shared" si="0"/>
        <v>48.039036782515304</v>
      </c>
      <c r="L65" s="30">
        <f t="shared" si="6"/>
        <v>180</v>
      </c>
      <c r="M65" s="30">
        <f t="shared" si="11"/>
        <v>17.050675867566493</v>
      </c>
      <c r="N65" s="30">
        <f t="shared" si="12"/>
        <v>82.999999999999986</v>
      </c>
      <c r="O65" s="30">
        <f t="shared" si="7"/>
        <v>0.7945701702702832</v>
      </c>
      <c r="P65" s="6"/>
      <c r="Q65" s="4">
        <v>0.37175900000000001</v>
      </c>
      <c r="R65" s="4">
        <f t="shared" si="9"/>
        <v>9.4426785999999989</v>
      </c>
      <c r="S65" s="4">
        <v>480</v>
      </c>
      <c r="T65" s="16"/>
      <c r="U65" s="6"/>
      <c r="V65" s="9">
        <v>0.36464800000000003</v>
      </c>
      <c r="W65" s="10">
        <f t="shared" si="10"/>
        <v>9.2620591999999995</v>
      </c>
      <c r="X65" s="9">
        <v>222</v>
      </c>
      <c r="Y65" s="16"/>
      <c r="Z65" s="6"/>
      <c r="AA65" s="6"/>
      <c r="AB65" s="2">
        <v>60</v>
      </c>
      <c r="AC65" s="2">
        <f t="shared" si="8"/>
        <v>1.0471975511965976</v>
      </c>
      <c r="AD65" s="2">
        <f t="shared" si="3"/>
        <v>25.242712201809184</v>
      </c>
      <c r="AE65" s="3">
        <f t="shared" si="4"/>
        <v>25.242712201809194</v>
      </c>
    </row>
    <row r="66" spans="1:31" ht="17.399999999999999" x14ac:dyDescent="0.3">
      <c r="A66" s="6"/>
      <c r="B66" s="6"/>
      <c r="C66" s="6"/>
      <c r="D66" s="6"/>
      <c r="E66" s="14">
        <v>2000</v>
      </c>
      <c r="F66" s="14">
        <v>107.14</v>
      </c>
      <c r="G66" s="14">
        <f t="shared" si="5"/>
        <v>4.9865220282312652</v>
      </c>
      <c r="H66" s="14">
        <v>0.76900000000000002</v>
      </c>
      <c r="I66" s="14">
        <v>49.735999999999997</v>
      </c>
      <c r="J66" s="6"/>
      <c r="K66" s="30">
        <f t="shared" si="0"/>
        <v>47.994036782515302</v>
      </c>
      <c r="L66" s="30">
        <f t="shared" si="6"/>
        <v>180</v>
      </c>
      <c r="M66" s="30">
        <f t="shared" si="11"/>
        <v>17.021734374468515</v>
      </c>
      <c r="N66" s="30">
        <f t="shared" si="12"/>
        <v>82.999999999999986</v>
      </c>
      <c r="O66" s="30">
        <f t="shared" si="7"/>
        <v>0.79491886295821068</v>
      </c>
      <c r="P66" s="6"/>
      <c r="Q66" s="4">
        <v>0.37215799999999999</v>
      </c>
      <c r="R66" s="4">
        <f t="shared" si="9"/>
        <v>9.4528131999999996</v>
      </c>
      <c r="S66" s="4">
        <v>482</v>
      </c>
      <c r="T66" s="16"/>
      <c r="U66" s="6"/>
      <c r="V66" s="9">
        <v>0.36617100000000002</v>
      </c>
      <c r="W66" s="10">
        <f t="shared" si="10"/>
        <v>9.3007434</v>
      </c>
      <c r="X66" s="9">
        <v>224</v>
      </c>
      <c r="Y66" s="16"/>
      <c r="Z66" s="6"/>
      <c r="AA66" s="6"/>
      <c r="AB66" s="2">
        <v>61</v>
      </c>
      <c r="AC66" s="2">
        <f t="shared" si="8"/>
        <v>1.064650843716541</v>
      </c>
      <c r="AD66" s="2">
        <f t="shared" si="3"/>
        <v>25.964177243565157</v>
      </c>
      <c r="AE66" s="3">
        <f t="shared" si="4"/>
        <v>25.964177243565178</v>
      </c>
    </row>
    <row r="67" spans="1:31" ht="17.399999999999999" x14ac:dyDescent="0.3">
      <c r="A67" s="6"/>
      <c r="B67" s="6"/>
      <c r="C67" s="6"/>
      <c r="D67" s="6"/>
      <c r="E67" s="14">
        <v>2000</v>
      </c>
      <c r="F67" s="14">
        <v>130.36000000000001</v>
      </c>
      <c r="G67" s="14">
        <f t="shared" si="5"/>
        <v>6.0672299010661552</v>
      </c>
      <c r="H67" s="14">
        <v>0.76100000000000001</v>
      </c>
      <c r="I67" s="14">
        <v>49.703000000000003</v>
      </c>
      <c r="J67" s="6"/>
      <c r="K67" s="30">
        <f t="shared" si="0"/>
        <v>47.986036782515306</v>
      </c>
      <c r="L67" s="30">
        <f t="shared" si="6"/>
        <v>180</v>
      </c>
      <c r="M67" s="30">
        <f t="shared" si="11"/>
        <v>17.016590947862383</v>
      </c>
      <c r="N67" s="30">
        <f t="shared" si="12"/>
        <v>82.999999999999986</v>
      </c>
      <c r="O67" s="30">
        <f t="shared" si="7"/>
        <v>0.79498083195346525</v>
      </c>
      <c r="P67" s="6"/>
      <c r="Q67" s="4">
        <v>0.37160599999999999</v>
      </c>
      <c r="R67" s="4">
        <f t="shared" si="9"/>
        <v>9.4387923999999988</v>
      </c>
      <c r="S67" s="4">
        <v>484</v>
      </c>
      <c r="T67" s="16"/>
      <c r="U67" s="6"/>
      <c r="V67" s="9">
        <v>0.36758999999999997</v>
      </c>
      <c r="W67" s="10">
        <f t="shared" si="10"/>
        <v>9.3367859999999983</v>
      </c>
      <c r="X67" s="9">
        <v>226</v>
      </c>
      <c r="Y67" s="16"/>
      <c r="Z67" s="6"/>
      <c r="AA67" s="6"/>
      <c r="AB67" s="2">
        <v>62</v>
      </c>
      <c r="AC67" s="2">
        <f t="shared" si="8"/>
        <v>1.0821041362364843</v>
      </c>
      <c r="AD67" s="2">
        <f t="shared" si="3"/>
        <v>26.689862634305346</v>
      </c>
      <c r="AE67" s="3">
        <f t="shared" si="4"/>
        <v>26.689862634305374</v>
      </c>
    </row>
    <row r="68" spans="1:31" ht="17.399999999999999" x14ac:dyDescent="0.3">
      <c r="A68" s="6"/>
      <c r="B68" s="6"/>
      <c r="C68" s="6"/>
      <c r="D68" s="6"/>
      <c r="E68" s="14">
        <v>2000</v>
      </c>
      <c r="F68" s="14">
        <v>160.18</v>
      </c>
      <c r="G68" s="14">
        <f t="shared" si="5"/>
        <v>7.4551157222520459</v>
      </c>
      <c r="H68" s="14">
        <v>0.69</v>
      </c>
      <c r="I68" s="14">
        <v>36.341000000000001</v>
      </c>
      <c r="J68" s="6"/>
      <c r="K68" s="30">
        <f t="shared" si="0"/>
        <v>47.915036782515301</v>
      </c>
      <c r="L68" s="30">
        <f t="shared" si="6"/>
        <v>172.29052486850847</v>
      </c>
      <c r="M68" s="30">
        <f t="shared" si="11"/>
        <v>16.970965926256209</v>
      </c>
      <c r="N68" s="30">
        <f t="shared" si="12"/>
        <v>82.731065215816216</v>
      </c>
      <c r="O68" s="30">
        <f t="shared" si="7"/>
        <v>0.79486585985584812</v>
      </c>
      <c r="P68" s="6"/>
      <c r="Q68" s="4">
        <v>0.37176799999999999</v>
      </c>
      <c r="R68" s="4">
        <f t="shared" si="9"/>
        <v>9.4429071999999987</v>
      </c>
      <c r="S68" s="4">
        <v>486</v>
      </c>
      <c r="T68" s="16"/>
      <c r="U68" s="6"/>
      <c r="V68" s="9">
        <v>0.36890699999999998</v>
      </c>
      <c r="W68" s="10">
        <f t="shared" si="10"/>
        <v>9.3702378</v>
      </c>
      <c r="X68" s="9">
        <v>228</v>
      </c>
      <c r="Y68" s="16"/>
      <c r="Z68" s="6"/>
      <c r="AA68" s="6"/>
      <c r="AB68" s="2">
        <v>63</v>
      </c>
      <c r="AC68" s="2">
        <f t="shared" si="8"/>
        <v>1.0995574287564276</v>
      </c>
      <c r="AD68" s="2">
        <f t="shared" si="3"/>
        <v>27.419462143083514</v>
      </c>
      <c r="AE68" s="3">
        <f t="shared" si="4"/>
        <v>27.419462143083525</v>
      </c>
    </row>
    <row r="69" spans="1:31" ht="17.399999999999999" x14ac:dyDescent="0.3">
      <c r="A69" s="6"/>
      <c r="B69" s="6"/>
      <c r="C69" s="6"/>
      <c r="D69" s="6"/>
      <c r="E69" s="14">
        <v>2000</v>
      </c>
      <c r="F69" s="14">
        <v>218.47</v>
      </c>
      <c r="G69" s="14">
        <f t="shared" si="5"/>
        <v>10.168055511552032</v>
      </c>
      <c r="H69" s="14">
        <v>-8.1969999999999992</v>
      </c>
      <c r="I69" s="14">
        <v>20.954999999999998</v>
      </c>
      <c r="J69" s="6"/>
      <c r="K69" s="30">
        <f t="shared" ref="K69:K132" si="13">($T$6+H69)</f>
        <v>39.028036782515301</v>
      </c>
      <c r="L69" s="30">
        <f t="shared" si="6"/>
        <v>156.90452486850847</v>
      </c>
      <c r="M69" s="30">
        <f t="shared" ref="M69:M100" si="14">$C$6*(SQRT((1+(1/$C$9))^2-($C$10/$C$9)^2)-COS(K69*PI()/180)-(1/$C$9)*SQRT(1-($C$9*SIN(K69*PI()/180)-$C$10)^2))</f>
        <v>11.619002252476045</v>
      </c>
      <c r="N69" s="30">
        <f t="shared" ref="N69:N100" si="15">$C$6*(SQRT((1+(1/$C$9))^2-($C$10/$C$9)^2)-COS(L69*PI()/180)-(1/$C$9)*SQRT(1-($C$9*SIN(L69*PI()/180)-$C$10)^2))</f>
        <v>80.584267796265763</v>
      </c>
      <c r="O69" s="30">
        <f t="shared" si="7"/>
        <v>0.85581550133518158</v>
      </c>
      <c r="P69" s="6"/>
      <c r="Q69" s="4">
        <v>0.37181599999999998</v>
      </c>
      <c r="R69" s="4">
        <f t="shared" si="9"/>
        <v>9.4441263999999983</v>
      </c>
      <c r="S69" s="4">
        <v>488</v>
      </c>
      <c r="T69" s="16"/>
      <c r="U69" s="6"/>
      <c r="V69" s="9">
        <v>0.37037399999999998</v>
      </c>
      <c r="W69" s="10">
        <f t="shared" si="10"/>
        <v>9.4074995999999995</v>
      </c>
      <c r="X69" s="9">
        <v>230</v>
      </c>
      <c r="Y69" s="16"/>
      <c r="Z69" s="6"/>
      <c r="AA69" s="6"/>
      <c r="AB69" s="2">
        <v>64</v>
      </c>
      <c r="AC69" s="2">
        <f t="shared" si="8"/>
        <v>1.1170107212763709</v>
      </c>
      <c r="AD69" s="2">
        <f t="shared" ref="AD69:AD132" si="16">$C$6*(SQRT((1+(1/$C$9))^2-($C$10/$C$9)^2)-COS(AC69)-(1/$C$9)*SQRT(1-($C$9*SIN(AC69)-$C$10)^2))</f>
        <v>28.152670069317629</v>
      </c>
      <c r="AE69" s="3">
        <f t="shared" ref="AE69:AE132" si="17">$C$6*((1-COS(AC69))+(1/$C$9)*(1-SQRT(1-$C$9^2*SIN(AC69)^2)))</f>
        <v>28.152670069317669</v>
      </c>
    </row>
    <row r="70" spans="1:31" ht="17.399999999999999" x14ac:dyDescent="0.3">
      <c r="A70" s="6"/>
      <c r="B70" s="6"/>
      <c r="C70" s="6"/>
      <c r="D70" s="6"/>
      <c r="E70" s="14">
        <v>2000</v>
      </c>
      <c r="F70" s="14">
        <v>218.79</v>
      </c>
      <c r="G70" s="14">
        <f t="shared" ref="G70:G133" si="18">2*PI()*F70/(0.0027*0.5)*10^-5</f>
        <v>10.182948987835715</v>
      </c>
      <c r="H70" s="14">
        <v>-8.4770000000000003</v>
      </c>
      <c r="I70" s="14">
        <v>20.97</v>
      </c>
      <c r="J70" s="6"/>
      <c r="K70" s="30">
        <f t="shared" si="13"/>
        <v>38.7480367825153</v>
      </c>
      <c r="L70" s="30">
        <f t="shared" ref="L70:L133" si="19">IF(180+$Y$5+I70&gt;180,180,180+$Y$5+I70)</f>
        <v>156.91952486850846</v>
      </c>
      <c r="M70" s="30">
        <f t="shared" si="14"/>
        <v>11.463050314455701</v>
      </c>
      <c r="N70" s="30">
        <f t="shared" si="15"/>
        <v>80.587407289936209</v>
      </c>
      <c r="O70" s="30">
        <f t="shared" ref="O70:O133" si="20">1-(M70/N70)</f>
        <v>0.85775630833718097</v>
      </c>
      <c r="P70" s="6"/>
      <c r="Q70" s="4">
        <v>0.371751</v>
      </c>
      <c r="R70" s="4">
        <f t="shared" si="9"/>
        <v>9.4424753999999993</v>
      </c>
      <c r="S70" s="4">
        <v>490</v>
      </c>
      <c r="T70" s="16"/>
      <c r="U70" s="6"/>
      <c r="V70" s="9">
        <v>0.37137399999999998</v>
      </c>
      <c r="W70" s="10">
        <f t="shared" si="10"/>
        <v>9.4328995999999989</v>
      </c>
      <c r="X70" s="9">
        <v>232</v>
      </c>
      <c r="Y70" s="16"/>
      <c r="Z70" s="6"/>
      <c r="AA70" s="6"/>
      <c r="AB70" s="2">
        <v>65</v>
      </c>
      <c r="AC70" s="2">
        <f t="shared" ref="AC70:AC133" si="21">AB70*PI()/180</f>
        <v>1.1344640137963142</v>
      </c>
      <c r="AD70" s="2">
        <f t="shared" si="16"/>
        <v>28.889181455333343</v>
      </c>
      <c r="AE70" s="3">
        <f t="shared" si="17"/>
        <v>28.889181455333347</v>
      </c>
    </row>
    <row r="71" spans="1:31" ht="17.399999999999999" x14ac:dyDescent="0.3">
      <c r="A71" s="6"/>
      <c r="B71" s="6"/>
      <c r="C71" s="6"/>
      <c r="D71" s="6"/>
      <c r="E71" s="14">
        <v>2000</v>
      </c>
      <c r="F71" s="14">
        <v>218.93</v>
      </c>
      <c r="G71" s="14">
        <f t="shared" si="18"/>
        <v>10.189464883709828</v>
      </c>
      <c r="H71" s="14">
        <v>-7.87</v>
      </c>
      <c r="I71" s="14">
        <v>20.895</v>
      </c>
      <c r="J71" s="6"/>
      <c r="K71" s="30">
        <f t="shared" si="13"/>
        <v>39.355036782515306</v>
      </c>
      <c r="L71" s="30">
        <f t="shared" si="19"/>
        <v>156.84452486850847</v>
      </c>
      <c r="M71" s="30">
        <f t="shared" si="14"/>
        <v>11.802188311807836</v>
      </c>
      <c r="N71" s="30">
        <f t="shared" si="15"/>
        <v>80.571689376284922</v>
      </c>
      <c r="O71" s="30">
        <f t="shared" si="20"/>
        <v>0.85351941354128247</v>
      </c>
      <c r="P71" s="6"/>
      <c r="Q71" s="4">
        <v>0.37157299999999999</v>
      </c>
      <c r="R71" s="4">
        <f t="shared" si="9"/>
        <v>9.4379541999999983</v>
      </c>
      <c r="S71" s="4">
        <v>492</v>
      </c>
      <c r="T71" s="16"/>
      <c r="U71" s="6"/>
      <c r="V71" s="9">
        <v>0.37218299999999999</v>
      </c>
      <c r="W71" s="10">
        <f t="shared" si="10"/>
        <v>9.4534481999999986</v>
      </c>
      <c r="X71" s="9">
        <v>234</v>
      </c>
      <c r="Y71" s="16"/>
      <c r="Z71" s="6"/>
      <c r="AA71" s="6"/>
      <c r="AB71" s="2">
        <v>66</v>
      </c>
      <c r="AC71" s="2">
        <f t="shared" si="21"/>
        <v>1.1519173063162575</v>
      </c>
      <c r="AD71" s="2">
        <f t="shared" si="16"/>
        <v>29.628692297026916</v>
      </c>
      <c r="AE71" s="3">
        <f t="shared" si="17"/>
        <v>29.628692297026941</v>
      </c>
    </row>
    <row r="72" spans="1:31" ht="17.399999999999999" x14ac:dyDescent="0.3">
      <c r="A72" s="6"/>
      <c r="B72" s="6"/>
      <c r="C72" s="6"/>
      <c r="D72" s="6"/>
      <c r="E72" s="14">
        <v>2000</v>
      </c>
      <c r="F72" s="14">
        <v>219.23</v>
      </c>
      <c r="G72" s="14">
        <f t="shared" si="18"/>
        <v>10.203427517725782</v>
      </c>
      <c r="H72" s="14">
        <v>-8.5009999999999994</v>
      </c>
      <c r="I72" s="14">
        <v>21.308</v>
      </c>
      <c r="J72" s="6"/>
      <c r="K72" s="30">
        <f t="shared" si="13"/>
        <v>38.724036782515306</v>
      </c>
      <c r="L72" s="30">
        <f t="shared" si="19"/>
        <v>157.25752486850845</v>
      </c>
      <c r="M72" s="30">
        <f t="shared" si="14"/>
        <v>11.449722039802053</v>
      </c>
      <c r="N72" s="30">
        <f t="shared" si="15"/>
        <v>80.657608461380534</v>
      </c>
      <c r="O72" s="30">
        <f t="shared" si="20"/>
        <v>0.85804535668467952</v>
      </c>
      <c r="P72" s="6"/>
      <c r="Q72" s="4">
        <v>0.37128100000000003</v>
      </c>
      <c r="R72" s="4">
        <f t="shared" si="9"/>
        <v>9.4305374000000004</v>
      </c>
      <c r="S72" s="4">
        <v>494</v>
      </c>
      <c r="T72" s="16"/>
      <c r="U72" s="6"/>
      <c r="V72" s="9">
        <v>0.37280200000000002</v>
      </c>
      <c r="W72" s="10">
        <f t="shared" si="10"/>
        <v>9.4691708000000006</v>
      </c>
      <c r="X72" s="9">
        <v>236</v>
      </c>
      <c r="Y72" s="16"/>
      <c r="Z72" s="6"/>
      <c r="AA72" s="6"/>
      <c r="AB72" s="2">
        <v>67</v>
      </c>
      <c r="AC72" s="2">
        <f t="shared" si="21"/>
        <v>1.1693705988362006</v>
      </c>
      <c r="AD72" s="2">
        <f t="shared" si="16"/>
        <v>30.370899752349114</v>
      </c>
      <c r="AE72" s="3">
        <f t="shared" si="17"/>
        <v>30.370899752349132</v>
      </c>
    </row>
    <row r="73" spans="1:31" ht="17.399999999999999" x14ac:dyDescent="0.3">
      <c r="A73" s="6"/>
      <c r="B73" s="6"/>
      <c r="C73" s="6"/>
      <c r="D73" s="6"/>
      <c r="E73" s="14">
        <v>2000</v>
      </c>
      <c r="F73" s="14">
        <v>219.38</v>
      </c>
      <c r="G73" s="14">
        <f t="shared" si="18"/>
        <v>10.21040883473376</v>
      </c>
      <c r="H73" s="14">
        <v>-8.0589999999999993</v>
      </c>
      <c r="I73" s="14">
        <v>21.007999999999999</v>
      </c>
      <c r="J73" s="6"/>
      <c r="K73" s="30">
        <f t="shared" si="13"/>
        <v>39.166036782515306</v>
      </c>
      <c r="L73" s="30">
        <f t="shared" si="19"/>
        <v>156.95752486850847</v>
      </c>
      <c r="M73" s="30">
        <f t="shared" si="14"/>
        <v>11.69617178329263</v>
      </c>
      <c r="N73" s="30">
        <f t="shared" si="15"/>
        <v>80.595351523517152</v>
      </c>
      <c r="O73" s="30">
        <f t="shared" si="20"/>
        <v>0.85487783647323912</v>
      </c>
      <c r="P73" s="6"/>
      <c r="Q73" s="4">
        <v>0.37087599999999998</v>
      </c>
      <c r="R73" s="4">
        <f t="shared" si="9"/>
        <v>9.4202503999999987</v>
      </c>
      <c r="S73" s="4">
        <v>496</v>
      </c>
      <c r="T73" s="16"/>
      <c r="U73" s="6"/>
      <c r="V73" s="9">
        <v>0.37323099999999998</v>
      </c>
      <c r="W73" s="10">
        <f t="shared" si="10"/>
        <v>9.4800673999999994</v>
      </c>
      <c r="X73" s="9">
        <v>238</v>
      </c>
      <c r="Y73" s="16"/>
      <c r="Z73" s="6"/>
      <c r="AA73" s="6"/>
      <c r="AB73" s="2">
        <v>68</v>
      </c>
      <c r="AC73" s="2">
        <f t="shared" si="21"/>
        <v>1.1868238913561442</v>
      </c>
      <c r="AD73" s="2">
        <f t="shared" si="16"/>
        <v>31.115502347307761</v>
      </c>
      <c r="AE73" s="3">
        <f t="shared" si="17"/>
        <v>31.115502347307785</v>
      </c>
    </row>
    <row r="74" spans="1:31" ht="17.399999999999999" x14ac:dyDescent="0.3">
      <c r="A74" s="6"/>
      <c r="B74" s="6"/>
      <c r="C74" s="6"/>
      <c r="D74" s="6"/>
      <c r="E74" s="14">
        <v>2000</v>
      </c>
      <c r="F74" s="14">
        <v>219.77</v>
      </c>
      <c r="G74" s="14">
        <f t="shared" si="18"/>
        <v>10.228560258954502</v>
      </c>
      <c r="H74" s="14">
        <v>-7.9240000000000004</v>
      </c>
      <c r="I74" s="14">
        <v>21.03</v>
      </c>
      <c r="J74" s="6"/>
      <c r="K74" s="30">
        <f t="shared" si="13"/>
        <v>39.301036782515304</v>
      </c>
      <c r="L74" s="30">
        <f t="shared" si="19"/>
        <v>156.97952486850846</v>
      </c>
      <c r="M74" s="30">
        <f t="shared" si="14"/>
        <v>11.771859293679613</v>
      </c>
      <c r="N74" s="30">
        <f t="shared" si="15"/>
        <v>80.599944819380667</v>
      </c>
      <c r="O74" s="30">
        <f t="shared" si="20"/>
        <v>0.85394705517405001</v>
      </c>
      <c r="P74" s="6"/>
      <c r="Q74" s="4">
        <v>0.37280600000000003</v>
      </c>
      <c r="R74" s="4">
        <f t="shared" si="9"/>
        <v>9.4692723999999995</v>
      </c>
      <c r="S74" s="4">
        <v>498</v>
      </c>
      <c r="T74" s="16"/>
      <c r="U74" s="6"/>
      <c r="V74" s="9">
        <v>0.37332900000000002</v>
      </c>
      <c r="W74" s="10">
        <f t="shared" si="10"/>
        <v>9.4825566000000006</v>
      </c>
      <c r="X74" s="9">
        <v>240</v>
      </c>
      <c r="Y74" s="16"/>
      <c r="Z74" s="6"/>
      <c r="AA74" s="6"/>
      <c r="AB74" s="2">
        <v>69</v>
      </c>
      <c r="AC74" s="2">
        <f t="shared" si="21"/>
        <v>1.2042771838760873</v>
      </c>
      <c r="AD74" s="2">
        <f t="shared" si="16"/>
        <v>31.862200179189639</v>
      </c>
      <c r="AE74" s="3">
        <f t="shared" si="17"/>
        <v>31.862200179189657</v>
      </c>
    </row>
    <row r="75" spans="1:31" ht="17.399999999999999" x14ac:dyDescent="0.3">
      <c r="A75" s="6"/>
      <c r="B75" s="6"/>
      <c r="C75" s="6"/>
      <c r="D75" s="6"/>
      <c r="E75" s="14">
        <v>2000</v>
      </c>
      <c r="F75" s="14">
        <v>219.87</v>
      </c>
      <c r="G75" s="14">
        <f t="shared" si="18"/>
        <v>10.233214470293154</v>
      </c>
      <c r="H75" s="14">
        <v>-8.0250000000000004</v>
      </c>
      <c r="I75" s="14">
        <v>20.977</v>
      </c>
      <c r="J75" s="6"/>
      <c r="K75" s="30">
        <f t="shared" si="13"/>
        <v>39.200036782515305</v>
      </c>
      <c r="L75" s="30">
        <f t="shared" si="19"/>
        <v>156.92652486850847</v>
      </c>
      <c r="M75" s="30">
        <f t="shared" si="14"/>
        <v>11.71521562561351</v>
      </c>
      <c r="N75" s="30">
        <f t="shared" si="15"/>
        <v>80.588871687300099</v>
      </c>
      <c r="O75" s="30">
        <f t="shared" si="20"/>
        <v>0.85462985918116907</v>
      </c>
      <c r="P75" s="6"/>
      <c r="Q75" s="4">
        <v>0.371894</v>
      </c>
      <c r="R75" s="4">
        <f t="shared" ref="R75:R138" si="22">Q75*25.4</f>
        <v>9.4461075999999995</v>
      </c>
      <c r="S75" s="4">
        <v>500</v>
      </c>
      <c r="T75" s="16"/>
      <c r="U75" s="6"/>
      <c r="V75" s="9">
        <v>0.37343399999999999</v>
      </c>
      <c r="W75" s="10">
        <f t="shared" ref="W75:W138" si="23">V75*25.4</f>
        <v>9.4852235999999994</v>
      </c>
      <c r="X75" s="9">
        <v>242</v>
      </c>
      <c r="Y75" s="16"/>
      <c r="Z75" s="6"/>
      <c r="AA75" s="6"/>
      <c r="AB75" s="2">
        <v>70</v>
      </c>
      <c r="AC75" s="2">
        <f t="shared" si="21"/>
        <v>1.2217304763960306</v>
      </c>
      <c r="AD75" s="2">
        <f t="shared" si="16"/>
        <v>32.610695116701784</v>
      </c>
      <c r="AE75" s="3">
        <f t="shared" si="17"/>
        <v>32.610695116701784</v>
      </c>
    </row>
    <row r="76" spans="1:31" ht="17.399999999999999" x14ac:dyDescent="0.3">
      <c r="A76" s="6"/>
      <c r="B76" s="6"/>
      <c r="C76" s="6"/>
      <c r="D76" s="6"/>
      <c r="E76" s="14">
        <v>2000</v>
      </c>
      <c r="F76" s="14">
        <v>283.29000000000002</v>
      </c>
      <c r="G76" s="14">
        <f t="shared" si="18"/>
        <v>13.184915301265965</v>
      </c>
      <c r="H76" s="14">
        <v>-17.314</v>
      </c>
      <c r="I76" s="14">
        <v>11.749000000000001</v>
      </c>
      <c r="J76" s="6"/>
      <c r="K76" s="30">
        <f t="shared" si="13"/>
        <v>29.911036782515303</v>
      </c>
      <c r="L76" s="30">
        <f t="shared" si="19"/>
        <v>147.69852486850846</v>
      </c>
      <c r="M76" s="30">
        <f t="shared" si="14"/>
        <v>7.0018168326272656</v>
      </c>
      <c r="N76" s="30">
        <f t="shared" si="15"/>
        <v>78.271864171015579</v>
      </c>
      <c r="O76" s="30">
        <f t="shared" si="20"/>
        <v>0.91054490771640428</v>
      </c>
      <c r="P76" s="6"/>
      <c r="Q76" s="4">
        <v>0.37049900000000002</v>
      </c>
      <c r="R76" s="4">
        <f t="shared" si="22"/>
        <v>9.4106746000000001</v>
      </c>
      <c r="S76" s="4">
        <v>502</v>
      </c>
      <c r="T76" s="16"/>
      <c r="U76" s="6"/>
      <c r="V76" s="9">
        <v>0.37339499999999998</v>
      </c>
      <c r="W76" s="10">
        <f t="shared" si="23"/>
        <v>9.4842329999999997</v>
      </c>
      <c r="X76" s="9">
        <v>244</v>
      </c>
      <c r="Y76" s="16"/>
      <c r="Z76" s="6"/>
      <c r="AA76" s="6"/>
      <c r="AB76" s="2">
        <v>71</v>
      </c>
      <c r="AC76" s="2">
        <f t="shared" si="21"/>
        <v>1.2391837689159739</v>
      </c>
      <c r="AD76" s="2">
        <f t="shared" si="16"/>
        <v>33.360690996734881</v>
      </c>
      <c r="AE76" s="3">
        <f t="shared" si="17"/>
        <v>33.36069099673491</v>
      </c>
    </row>
    <row r="77" spans="1:31" ht="17.399999999999999" x14ac:dyDescent="0.3">
      <c r="A77" s="6"/>
      <c r="B77" s="6"/>
      <c r="C77" s="6"/>
      <c r="D77" s="6"/>
      <c r="E77" s="14">
        <v>2000</v>
      </c>
      <c r="F77" s="14">
        <v>341.72</v>
      </c>
      <c r="G77" s="14">
        <f t="shared" si="18"/>
        <v>15.904370986440062</v>
      </c>
      <c r="H77" s="14">
        <v>-42.829000000000001</v>
      </c>
      <c r="I77" s="14">
        <v>9.9939999999999998</v>
      </c>
      <c r="J77" s="6"/>
      <c r="K77" s="30">
        <f t="shared" si="13"/>
        <v>4.3960367825153028</v>
      </c>
      <c r="L77" s="30">
        <f t="shared" si="19"/>
        <v>145.94352486850846</v>
      </c>
      <c r="M77" s="30">
        <f t="shared" si="14"/>
        <v>0.15674756615470375</v>
      </c>
      <c r="N77" s="30">
        <f t="shared" si="15"/>
        <v>77.743750562678272</v>
      </c>
      <c r="O77" s="30">
        <f t="shared" si="20"/>
        <v>0.99798379207305765</v>
      </c>
      <c r="P77" s="6"/>
      <c r="Q77" s="4">
        <v>0.36862</v>
      </c>
      <c r="R77" s="4">
        <f t="shared" si="22"/>
        <v>9.3629479999999994</v>
      </c>
      <c r="S77" s="4">
        <v>504</v>
      </c>
      <c r="T77" s="16"/>
      <c r="U77" s="6"/>
      <c r="V77" s="9">
        <v>0.37321199999999999</v>
      </c>
      <c r="W77" s="10">
        <f t="shared" si="23"/>
        <v>9.4795847999999996</v>
      </c>
      <c r="X77" s="9">
        <v>246</v>
      </c>
      <c r="Y77" s="16"/>
      <c r="Z77" s="6"/>
      <c r="AA77" s="6"/>
      <c r="AB77" s="2">
        <v>72</v>
      </c>
      <c r="AC77" s="2">
        <f t="shared" si="21"/>
        <v>1.2566370614359172</v>
      </c>
      <c r="AD77" s="2">
        <f t="shared" si="16"/>
        <v>34.111893817454586</v>
      </c>
      <c r="AE77" s="3">
        <f t="shared" si="17"/>
        <v>34.1118938174546</v>
      </c>
    </row>
    <row r="78" spans="1:31" ht="17.399999999999999" x14ac:dyDescent="0.3">
      <c r="A78" s="6"/>
      <c r="B78" s="6"/>
      <c r="C78" s="6"/>
      <c r="D78" s="6"/>
      <c r="E78" s="14">
        <v>2000</v>
      </c>
      <c r="F78" s="14">
        <v>372.81</v>
      </c>
      <c r="G78" s="14">
        <f t="shared" si="18"/>
        <v>17.351365291626824</v>
      </c>
      <c r="H78" s="14">
        <v>-47.704000000000001</v>
      </c>
      <c r="I78" s="14">
        <v>9.8659999999999997</v>
      </c>
      <c r="J78" s="6"/>
      <c r="K78" s="30">
        <f t="shared" si="13"/>
        <v>-0.47896321748469717</v>
      </c>
      <c r="L78" s="30">
        <f t="shared" si="19"/>
        <v>145.81552486850848</v>
      </c>
      <c r="M78" s="30">
        <f t="shared" si="14"/>
        <v>1.8621793438142742E-3</v>
      </c>
      <c r="N78" s="30">
        <f t="shared" si="15"/>
        <v>77.704141521931646</v>
      </c>
      <c r="O78" s="30">
        <f t="shared" si="20"/>
        <v>0.99997603500524757</v>
      </c>
      <c r="P78" s="6"/>
      <c r="Q78" s="4">
        <v>0.366257</v>
      </c>
      <c r="R78" s="4">
        <f t="shared" si="22"/>
        <v>9.3029277999999991</v>
      </c>
      <c r="S78" s="4">
        <v>506</v>
      </c>
      <c r="T78" s="16"/>
      <c r="U78" s="6"/>
      <c r="V78" s="9">
        <v>0.37288500000000002</v>
      </c>
      <c r="W78" s="10">
        <f t="shared" si="23"/>
        <v>9.4712790000000009</v>
      </c>
      <c r="X78" s="9">
        <v>248</v>
      </c>
      <c r="Y78" s="16"/>
      <c r="Z78" s="6"/>
      <c r="AA78" s="6"/>
      <c r="AB78" s="2">
        <v>73</v>
      </c>
      <c r="AC78" s="2">
        <f t="shared" si="21"/>
        <v>1.2740903539558606</v>
      </c>
      <c r="AD78" s="2">
        <f t="shared" si="16"/>
        <v>34.864011927429836</v>
      </c>
      <c r="AE78" s="3">
        <f t="shared" si="17"/>
        <v>34.864011927429821</v>
      </c>
    </row>
    <row r="79" spans="1:31" ht="17.399999999999999" x14ac:dyDescent="0.3">
      <c r="A79" s="6"/>
      <c r="B79" s="6"/>
      <c r="C79" s="6"/>
      <c r="D79" s="6"/>
      <c r="E79" s="14">
        <v>2000</v>
      </c>
      <c r="F79" s="14">
        <v>404.91</v>
      </c>
      <c r="G79" s="14">
        <f t="shared" si="18"/>
        <v>18.845367131333973</v>
      </c>
      <c r="H79" s="14">
        <v>-50.598999999999997</v>
      </c>
      <c r="I79" s="14">
        <v>9.8140000000000001</v>
      </c>
      <c r="J79" s="6"/>
      <c r="K79" s="30">
        <f t="shared" si="13"/>
        <v>-3.3739632174846932</v>
      </c>
      <c r="L79" s="30">
        <f t="shared" si="19"/>
        <v>145.76352486850845</v>
      </c>
      <c r="M79" s="30">
        <f t="shared" si="14"/>
        <v>9.236338570528968E-2</v>
      </c>
      <c r="N79" s="30">
        <f t="shared" si="15"/>
        <v>77.688007991581685</v>
      </c>
      <c r="O79" s="30">
        <f t="shared" si="20"/>
        <v>0.99881109854541128</v>
      </c>
      <c r="P79" s="6"/>
      <c r="Q79" s="4">
        <v>0.36341099999999998</v>
      </c>
      <c r="R79" s="4">
        <f t="shared" si="22"/>
        <v>9.2306393999999994</v>
      </c>
      <c r="S79" s="4">
        <v>508</v>
      </c>
      <c r="T79" s="16"/>
      <c r="U79" s="6"/>
      <c r="V79" s="9">
        <v>0.37266899999999997</v>
      </c>
      <c r="W79" s="10">
        <f t="shared" si="23"/>
        <v>9.4657925999999986</v>
      </c>
      <c r="X79" s="9">
        <v>250</v>
      </c>
      <c r="Y79" s="16"/>
      <c r="Z79" s="6"/>
      <c r="AA79" s="6"/>
      <c r="AB79" s="2">
        <v>74</v>
      </c>
      <c r="AC79" s="2">
        <f t="shared" si="21"/>
        <v>1.2915436464758039</v>
      </c>
      <c r="AD79" s="2">
        <f t="shared" si="16"/>
        <v>35.616756210513635</v>
      </c>
      <c r="AE79" s="3">
        <f t="shared" si="17"/>
        <v>35.616756210513671</v>
      </c>
    </row>
    <row r="80" spans="1:31" ht="17.399999999999999" x14ac:dyDescent="0.3">
      <c r="A80" s="6"/>
      <c r="B80" s="6"/>
      <c r="C80" s="6"/>
      <c r="D80" s="6"/>
      <c r="E80" s="14">
        <v>2000</v>
      </c>
      <c r="F80" s="14">
        <v>429.14</v>
      </c>
      <c r="G80" s="14">
        <f t="shared" si="18"/>
        <v>19.973082538689244</v>
      </c>
      <c r="H80" s="14">
        <v>-52.65</v>
      </c>
      <c r="I80" s="14">
        <v>9.7420000000000009</v>
      </c>
      <c r="J80" s="6"/>
      <c r="K80" s="30">
        <f t="shared" si="13"/>
        <v>-5.4249632174846951</v>
      </c>
      <c r="L80" s="30">
        <f t="shared" si="19"/>
        <v>145.69152486850845</v>
      </c>
      <c r="M80" s="30">
        <f t="shared" si="14"/>
        <v>0.23861205028332289</v>
      </c>
      <c r="N80" s="30">
        <f t="shared" si="15"/>
        <v>77.665628857933285</v>
      </c>
      <c r="O80" s="30">
        <f t="shared" si="20"/>
        <v>0.99692770078872606</v>
      </c>
      <c r="P80" s="6"/>
      <c r="Q80" s="4">
        <v>0.36008000000000001</v>
      </c>
      <c r="R80" s="4">
        <f t="shared" si="22"/>
        <v>9.1460319999999999</v>
      </c>
      <c r="S80" s="4">
        <v>510</v>
      </c>
      <c r="T80" s="16"/>
      <c r="U80" s="6"/>
      <c r="V80" s="9">
        <v>0.37198199999999998</v>
      </c>
      <c r="W80" s="10">
        <f t="shared" si="23"/>
        <v>9.4483427999999989</v>
      </c>
      <c r="X80" s="9">
        <v>252</v>
      </c>
      <c r="Y80" s="16"/>
      <c r="Z80" s="6"/>
      <c r="AA80" s="6"/>
      <c r="AB80" s="2">
        <v>75</v>
      </c>
      <c r="AC80" s="2">
        <f t="shared" si="21"/>
        <v>1.3089969389957472</v>
      </c>
      <c r="AD80" s="2">
        <f t="shared" si="16"/>
        <v>36.369840266196206</v>
      </c>
      <c r="AE80" s="3">
        <f t="shared" si="17"/>
        <v>36.369840266196221</v>
      </c>
    </row>
    <row r="81" spans="1:31" ht="17.399999999999999" x14ac:dyDescent="0.3">
      <c r="A81" s="6"/>
      <c r="B81" s="6"/>
      <c r="C81" s="6"/>
      <c r="D81" s="6"/>
      <c r="E81" s="14">
        <v>2000</v>
      </c>
      <c r="F81" s="14">
        <v>457.49</v>
      </c>
      <c r="G81" s="14">
        <f t="shared" si="18"/>
        <v>21.292551453196957</v>
      </c>
      <c r="H81" s="14">
        <v>-53.569000000000003</v>
      </c>
      <c r="I81" s="14">
        <v>10.084</v>
      </c>
      <c r="J81" s="6"/>
      <c r="K81" s="30">
        <f t="shared" si="13"/>
        <v>-6.3439632174846992</v>
      </c>
      <c r="L81" s="30">
        <f t="shared" si="19"/>
        <v>146.03352486850847</v>
      </c>
      <c r="M81" s="30">
        <f t="shared" si="14"/>
        <v>0.32615803518578712</v>
      </c>
      <c r="N81" s="30">
        <f t="shared" si="15"/>
        <v>77.771511873927167</v>
      </c>
      <c r="O81" s="30">
        <f t="shared" si="20"/>
        <v>0.99580620168842149</v>
      </c>
      <c r="P81" s="6"/>
      <c r="Q81" s="4">
        <v>0.35626600000000003</v>
      </c>
      <c r="R81" s="4">
        <f t="shared" si="22"/>
        <v>9.0491563999999993</v>
      </c>
      <c r="S81" s="4">
        <v>512</v>
      </c>
      <c r="T81" s="16"/>
      <c r="U81" s="6"/>
      <c r="V81" s="9">
        <v>0.37107899999999999</v>
      </c>
      <c r="W81" s="10">
        <f t="shared" si="23"/>
        <v>9.4254065999999987</v>
      </c>
      <c r="X81" s="9">
        <v>254</v>
      </c>
      <c r="Y81" s="16"/>
      <c r="Z81" s="6"/>
      <c r="AA81" s="6"/>
      <c r="AB81" s="2">
        <v>76</v>
      </c>
      <c r="AC81" s="2">
        <f t="shared" si="21"/>
        <v>1.3264502315156903</v>
      </c>
      <c r="AD81" s="2">
        <f t="shared" si="16"/>
        <v>37.122980585158125</v>
      </c>
      <c r="AE81" s="3">
        <f t="shared" si="17"/>
        <v>37.122980585158139</v>
      </c>
    </row>
    <row r="82" spans="1:31" ht="17.399999999999999" x14ac:dyDescent="0.3">
      <c r="A82" s="6"/>
      <c r="B82" s="6"/>
      <c r="C82" s="6"/>
      <c r="D82" s="6"/>
      <c r="E82" s="14">
        <v>2250</v>
      </c>
      <c r="F82" s="14">
        <v>-16.95</v>
      </c>
      <c r="G82" s="14">
        <f t="shared" si="18"/>
        <v>-0.78888882190143694</v>
      </c>
      <c r="H82" s="14">
        <v>0.68300000000000005</v>
      </c>
      <c r="I82" s="14">
        <v>-0.09</v>
      </c>
      <c r="J82" s="6"/>
      <c r="K82" s="30">
        <f t="shared" si="13"/>
        <v>47.908036782515303</v>
      </c>
      <c r="L82" s="30">
        <f t="shared" si="19"/>
        <v>135.85952486850846</v>
      </c>
      <c r="M82" s="30">
        <f t="shared" si="14"/>
        <v>16.966469915123263</v>
      </c>
      <c r="N82" s="30">
        <f t="shared" si="15"/>
        <v>74.17100959230693</v>
      </c>
      <c r="O82" s="30">
        <f t="shared" si="20"/>
        <v>0.7712520025225188</v>
      </c>
      <c r="P82" s="6"/>
      <c r="Q82" s="4">
        <v>0.35147400000000001</v>
      </c>
      <c r="R82" s="4">
        <f t="shared" si="22"/>
        <v>8.9274395999999996</v>
      </c>
      <c r="S82" s="4">
        <v>514</v>
      </c>
      <c r="T82" s="16"/>
      <c r="U82" s="6"/>
      <c r="V82" s="9">
        <v>0.36995800000000001</v>
      </c>
      <c r="W82" s="10">
        <f t="shared" si="23"/>
        <v>9.3969331999999994</v>
      </c>
      <c r="X82" s="9">
        <v>256</v>
      </c>
      <c r="Y82" s="16"/>
      <c r="Z82" s="6"/>
      <c r="AA82" s="6"/>
      <c r="AB82" s="2">
        <v>77</v>
      </c>
      <c r="AC82" s="2">
        <f t="shared" si="21"/>
        <v>1.3439035240356338</v>
      </c>
      <c r="AD82" s="2">
        <f t="shared" si="16"/>
        <v>37.875896719759481</v>
      </c>
      <c r="AE82" s="3">
        <f t="shared" si="17"/>
        <v>37.875896719759517</v>
      </c>
    </row>
    <row r="83" spans="1:31" ht="17.399999999999999" x14ac:dyDescent="0.3">
      <c r="A83" s="6"/>
      <c r="B83" s="6"/>
      <c r="C83" s="6"/>
      <c r="D83" s="6"/>
      <c r="E83" s="14">
        <v>2250</v>
      </c>
      <c r="F83" s="14">
        <v>11.62</v>
      </c>
      <c r="G83" s="14">
        <f t="shared" si="18"/>
        <v>0.54081935755130961</v>
      </c>
      <c r="H83" s="14">
        <v>0.61099999999999999</v>
      </c>
      <c r="I83" s="14">
        <v>-0.184</v>
      </c>
      <c r="J83" s="6"/>
      <c r="K83" s="30">
        <f t="shared" si="13"/>
        <v>47.836036782515301</v>
      </c>
      <c r="L83" s="30">
        <f t="shared" si="19"/>
        <v>135.76552486850846</v>
      </c>
      <c r="M83" s="30">
        <f t="shared" si="14"/>
        <v>16.920248506442178</v>
      </c>
      <c r="N83" s="30">
        <f t="shared" si="15"/>
        <v>74.133421802199592</v>
      </c>
      <c r="O83" s="30">
        <f t="shared" si="20"/>
        <v>0.77175951014930566</v>
      </c>
      <c r="P83" s="6"/>
      <c r="Q83" s="4">
        <v>0.34609099999999998</v>
      </c>
      <c r="R83" s="4">
        <f t="shared" si="22"/>
        <v>8.7907113999999993</v>
      </c>
      <c r="S83" s="4">
        <v>516</v>
      </c>
      <c r="T83" s="16"/>
      <c r="U83" s="6"/>
      <c r="V83" s="9">
        <v>0.36862</v>
      </c>
      <c r="W83" s="10">
        <f t="shared" si="23"/>
        <v>9.3629479999999994</v>
      </c>
      <c r="X83" s="9">
        <v>258</v>
      </c>
      <c r="Y83" s="16"/>
      <c r="Z83" s="6"/>
      <c r="AA83" s="6"/>
      <c r="AB83" s="2">
        <v>78</v>
      </c>
      <c r="AC83" s="2">
        <f t="shared" si="21"/>
        <v>1.3613568165555769</v>
      </c>
      <c r="AD83" s="2">
        <f t="shared" si="16"/>
        <v>38.628311449209185</v>
      </c>
      <c r="AE83" s="3">
        <f t="shared" si="17"/>
        <v>38.628311449209214</v>
      </c>
    </row>
    <row r="84" spans="1:31" ht="17.399999999999999" x14ac:dyDescent="0.3">
      <c r="A84" s="6"/>
      <c r="B84" s="6"/>
      <c r="C84" s="6"/>
      <c r="D84" s="6"/>
      <c r="E84" s="14">
        <v>2250</v>
      </c>
      <c r="F84" s="14">
        <v>32.89</v>
      </c>
      <c r="G84" s="14">
        <f t="shared" si="18"/>
        <v>1.5307701092824932</v>
      </c>
      <c r="H84" s="14">
        <v>0.76100000000000001</v>
      </c>
      <c r="I84" s="14">
        <v>34.027999999999999</v>
      </c>
      <c r="J84" s="6"/>
      <c r="K84" s="30">
        <f t="shared" si="13"/>
        <v>47.986036782515306</v>
      </c>
      <c r="L84" s="30">
        <f t="shared" si="19"/>
        <v>169.97752486850845</v>
      </c>
      <c r="M84" s="30">
        <f t="shared" si="14"/>
        <v>17.016590947862383</v>
      </c>
      <c r="N84" s="30">
        <f t="shared" si="15"/>
        <v>82.545443343650746</v>
      </c>
      <c r="O84" s="30">
        <f t="shared" si="20"/>
        <v>0.79385184380172968</v>
      </c>
      <c r="P84" s="6"/>
      <c r="Q84" s="4">
        <v>0.34121400000000002</v>
      </c>
      <c r="R84" s="4">
        <f t="shared" si="22"/>
        <v>8.6668356000000006</v>
      </c>
      <c r="S84" s="4">
        <v>518</v>
      </c>
      <c r="T84" s="16"/>
      <c r="U84" s="6"/>
      <c r="V84" s="9">
        <v>0.367066</v>
      </c>
      <c r="W84" s="10">
        <f t="shared" si="23"/>
        <v>9.3234763999999988</v>
      </c>
      <c r="X84" s="9">
        <v>260</v>
      </c>
      <c r="Y84" s="16"/>
      <c r="Z84" s="6"/>
      <c r="AA84" s="6"/>
      <c r="AB84" s="2">
        <v>79</v>
      </c>
      <c r="AC84" s="2">
        <f t="shared" si="21"/>
        <v>1.3788101090755203</v>
      </c>
      <c r="AD84" s="2">
        <f t="shared" si="16"/>
        <v>39.3799509391689</v>
      </c>
      <c r="AE84" s="3">
        <f t="shared" si="17"/>
        <v>39.379950939168928</v>
      </c>
    </row>
    <row r="85" spans="1:31" ht="17.399999999999999" x14ac:dyDescent="0.3">
      <c r="A85" s="6"/>
      <c r="B85" s="6"/>
      <c r="C85" s="6"/>
      <c r="D85" s="6"/>
      <c r="E85" s="14">
        <v>2250</v>
      </c>
      <c r="F85" s="14">
        <v>45.32</v>
      </c>
      <c r="G85" s="14">
        <f t="shared" si="18"/>
        <v>2.1092885786768805</v>
      </c>
      <c r="H85" s="14">
        <v>0.78700000000000003</v>
      </c>
      <c r="I85" s="14">
        <v>39.820999999999998</v>
      </c>
      <c r="J85" s="6"/>
      <c r="K85" s="30">
        <f t="shared" si="13"/>
        <v>48.012036782515302</v>
      </c>
      <c r="L85" s="30">
        <f t="shared" si="19"/>
        <v>175.77052486850846</v>
      </c>
      <c r="M85" s="30">
        <f t="shared" si="14"/>
        <v>17.033308991962191</v>
      </c>
      <c r="N85" s="30">
        <f t="shared" si="15"/>
        <v>82.91906658433895</v>
      </c>
      <c r="O85" s="30">
        <f t="shared" si="20"/>
        <v>0.79457910353299499</v>
      </c>
      <c r="P85" s="6"/>
      <c r="Q85" s="4">
        <v>0.33602900000000002</v>
      </c>
      <c r="R85" s="4">
        <f t="shared" si="22"/>
        <v>8.5351365999999995</v>
      </c>
      <c r="S85" s="4">
        <v>520</v>
      </c>
      <c r="T85" s="16"/>
      <c r="U85" s="6"/>
      <c r="V85" s="9">
        <v>0.36609999999999998</v>
      </c>
      <c r="W85" s="10">
        <f t="shared" si="23"/>
        <v>9.2989399999999982</v>
      </c>
      <c r="X85" s="9">
        <v>262</v>
      </c>
      <c r="Y85" s="16"/>
      <c r="Z85" s="6"/>
      <c r="AA85" s="6"/>
      <c r="AB85" s="2">
        <v>80</v>
      </c>
      <c r="AC85" s="2">
        <f t="shared" si="21"/>
        <v>1.3962634015954636</v>
      </c>
      <c r="AD85" s="2">
        <f t="shared" si="16"/>
        <v>40.130544895557271</v>
      </c>
      <c r="AE85" s="3">
        <f t="shared" si="17"/>
        <v>40.130544895557264</v>
      </c>
    </row>
    <row r="86" spans="1:31" ht="17.399999999999999" x14ac:dyDescent="0.3">
      <c r="A86" s="6"/>
      <c r="B86" s="6"/>
      <c r="C86" s="6"/>
      <c r="D86" s="6"/>
      <c r="E86" s="14">
        <v>2250</v>
      </c>
      <c r="F86" s="14">
        <v>65.77</v>
      </c>
      <c r="G86" s="14">
        <f t="shared" si="18"/>
        <v>3.0610747974311212</v>
      </c>
      <c r="H86" s="14">
        <v>0.83599999999999997</v>
      </c>
      <c r="I86" s="14">
        <v>46.180999999999997</v>
      </c>
      <c r="J86" s="6"/>
      <c r="K86" s="30">
        <f t="shared" si="13"/>
        <v>48.061036782515302</v>
      </c>
      <c r="L86" s="30">
        <f t="shared" si="19"/>
        <v>180</v>
      </c>
      <c r="M86" s="30">
        <f t="shared" si="14"/>
        <v>17.064831042864306</v>
      </c>
      <c r="N86" s="30">
        <f t="shared" si="15"/>
        <v>82.999999999999986</v>
      </c>
      <c r="O86" s="30">
        <f t="shared" si="20"/>
        <v>0.79439962598958669</v>
      </c>
      <c r="P86" s="6"/>
      <c r="Q86" s="4">
        <v>0.33053700000000003</v>
      </c>
      <c r="R86" s="4">
        <f t="shared" si="22"/>
        <v>8.3956397999999997</v>
      </c>
      <c r="S86" s="4">
        <v>522</v>
      </c>
      <c r="T86" s="16"/>
      <c r="U86" s="6"/>
      <c r="V86" s="9">
        <v>0.36368899999999998</v>
      </c>
      <c r="W86" s="10">
        <f t="shared" si="23"/>
        <v>9.2377005999999984</v>
      </c>
      <c r="X86" s="9">
        <v>264</v>
      </c>
      <c r="Y86" s="16"/>
      <c r="Z86" s="6"/>
      <c r="AA86" s="6"/>
      <c r="AB86" s="2">
        <v>81</v>
      </c>
      <c r="AC86" s="2">
        <f t="shared" si="21"/>
        <v>1.4137166941154069</v>
      </c>
      <c r="AD86" s="2">
        <f t="shared" si="16"/>
        <v>40.879826712330981</v>
      </c>
      <c r="AE86" s="3">
        <f t="shared" si="17"/>
        <v>40.87982671233101</v>
      </c>
    </row>
    <row r="87" spans="1:31" ht="17.399999999999999" x14ac:dyDescent="0.3">
      <c r="A87" s="6"/>
      <c r="B87" s="6"/>
      <c r="C87" s="6"/>
      <c r="D87" s="6"/>
      <c r="E87" s="14">
        <v>2250</v>
      </c>
      <c r="F87" s="14">
        <v>98</v>
      </c>
      <c r="G87" s="14">
        <f t="shared" si="18"/>
        <v>4.5611271118785144</v>
      </c>
      <c r="H87" s="14">
        <v>0.83599999999999997</v>
      </c>
      <c r="I87" s="14">
        <v>49.844999999999999</v>
      </c>
      <c r="J87" s="6"/>
      <c r="K87" s="30">
        <f t="shared" si="13"/>
        <v>48.061036782515302</v>
      </c>
      <c r="L87" s="30">
        <f t="shared" si="19"/>
        <v>180</v>
      </c>
      <c r="M87" s="30">
        <f t="shared" si="14"/>
        <v>17.064831042864306</v>
      </c>
      <c r="N87" s="30">
        <f t="shared" si="15"/>
        <v>82.999999999999986</v>
      </c>
      <c r="O87" s="30">
        <f t="shared" si="20"/>
        <v>0.79439962598958669</v>
      </c>
      <c r="P87" s="6"/>
      <c r="Q87" s="4">
        <v>0.32473800000000003</v>
      </c>
      <c r="R87" s="4">
        <f t="shared" si="22"/>
        <v>8.248345200000001</v>
      </c>
      <c r="S87" s="4">
        <v>524</v>
      </c>
      <c r="T87" s="16"/>
      <c r="U87" s="6"/>
      <c r="V87" s="9">
        <v>0.36079899999999998</v>
      </c>
      <c r="W87" s="10">
        <f t="shared" si="23"/>
        <v>9.1642945999999998</v>
      </c>
      <c r="X87" s="9">
        <v>266</v>
      </c>
      <c r="Y87" s="16"/>
      <c r="Z87" s="6"/>
      <c r="AA87" s="6"/>
      <c r="AB87" s="2">
        <v>82</v>
      </c>
      <c r="AC87" s="2">
        <f t="shared" si="21"/>
        <v>1.43116998663535</v>
      </c>
      <c r="AD87" s="2">
        <f t="shared" si="16"/>
        <v>41.627533613033499</v>
      </c>
      <c r="AE87" s="3">
        <f t="shared" si="17"/>
        <v>41.627533613033513</v>
      </c>
    </row>
    <row r="88" spans="1:31" ht="17.399999999999999" x14ac:dyDescent="0.3">
      <c r="A88" s="6"/>
      <c r="B88" s="6"/>
      <c r="C88" s="6"/>
      <c r="D88" s="6"/>
      <c r="E88" s="14">
        <v>2250</v>
      </c>
      <c r="F88" s="14">
        <v>117.33</v>
      </c>
      <c r="G88" s="14">
        <f t="shared" si="18"/>
        <v>5.4607861636398587</v>
      </c>
      <c r="H88" s="14">
        <v>0.81799999999999995</v>
      </c>
      <c r="I88" s="14">
        <v>49.844999999999999</v>
      </c>
      <c r="J88" s="6"/>
      <c r="K88" s="30">
        <f t="shared" si="13"/>
        <v>48.043036782515301</v>
      </c>
      <c r="L88" s="30">
        <f t="shared" si="19"/>
        <v>180</v>
      </c>
      <c r="M88" s="30">
        <f t="shared" si="14"/>
        <v>17.053249242850622</v>
      </c>
      <c r="N88" s="30">
        <f t="shared" si="15"/>
        <v>82.999999999999986</v>
      </c>
      <c r="O88" s="30">
        <f t="shared" si="20"/>
        <v>0.79453916574878769</v>
      </c>
      <c r="P88" s="6"/>
      <c r="Q88" s="4">
        <v>0.31863200000000003</v>
      </c>
      <c r="R88" s="4">
        <f t="shared" si="22"/>
        <v>8.0932528000000001</v>
      </c>
      <c r="S88" s="4">
        <v>526</v>
      </c>
      <c r="T88" s="16"/>
      <c r="U88" s="6"/>
      <c r="V88" s="9">
        <v>0.357429</v>
      </c>
      <c r="W88" s="10">
        <f t="shared" si="23"/>
        <v>9.0786965999999989</v>
      </c>
      <c r="X88" s="9">
        <v>268</v>
      </c>
      <c r="Y88" s="16"/>
      <c r="Z88" s="6"/>
      <c r="AA88" s="6"/>
      <c r="AB88" s="2">
        <v>83</v>
      </c>
      <c r="AC88" s="2">
        <f t="shared" si="21"/>
        <v>1.4486232791552935</v>
      </c>
      <c r="AD88" s="2">
        <f t="shared" si="16"/>
        <v>42.373406785913232</v>
      </c>
      <c r="AE88" s="3">
        <f t="shared" si="17"/>
        <v>42.37340678591324</v>
      </c>
    </row>
    <row r="89" spans="1:31" ht="17.399999999999999" x14ac:dyDescent="0.3">
      <c r="A89" s="6"/>
      <c r="B89" s="6"/>
      <c r="C89" s="6"/>
      <c r="D89" s="6"/>
      <c r="E89" s="14">
        <v>2250</v>
      </c>
      <c r="F89" s="14">
        <v>146.03</v>
      </c>
      <c r="G89" s="14">
        <f t="shared" si="18"/>
        <v>6.796544817832852</v>
      </c>
      <c r="H89" s="14">
        <v>0.754</v>
      </c>
      <c r="I89" s="14">
        <v>41.890999999999998</v>
      </c>
      <c r="J89" s="6"/>
      <c r="K89" s="30">
        <f t="shared" si="13"/>
        <v>47.979036782515301</v>
      </c>
      <c r="L89" s="30">
        <f t="shared" si="19"/>
        <v>177.84052486850845</v>
      </c>
      <c r="M89" s="30">
        <f t="shared" si="14"/>
        <v>17.012090877744711</v>
      </c>
      <c r="N89" s="30">
        <f t="shared" si="15"/>
        <v>82.978902180717895</v>
      </c>
      <c r="O89" s="30">
        <f t="shared" si="20"/>
        <v>0.79498293625656247</v>
      </c>
      <c r="P89" s="6"/>
      <c r="Q89" s="4">
        <v>0.312218</v>
      </c>
      <c r="R89" s="4">
        <f t="shared" si="22"/>
        <v>7.9303371999999994</v>
      </c>
      <c r="S89" s="4">
        <v>528</v>
      </c>
      <c r="T89" s="16"/>
      <c r="U89" s="6"/>
      <c r="V89" s="9">
        <v>0.35357899999999998</v>
      </c>
      <c r="W89" s="10">
        <f t="shared" si="23"/>
        <v>8.9809065999999991</v>
      </c>
      <c r="X89" s="9">
        <v>270</v>
      </c>
      <c r="Y89" s="16"/>
      <c r="Z89" s="6"/>
      <c r="AA89" s="6"/>
      <c r="AB89" s="2">
        <v>84</v>
      </c>
      <c r="AC89" s="2">
        <f t="shared" si="21"/>
        <v>1.4660765716752369</v>
      </c>
      <c r="AD89" s="2">
        <f t="shared" si="16"/>
        <v>43.117191512429983</v>
      </c>
      <c r="AE89" s="3">
        <f t="shared" si="17"/>
        <v>43.117191512430026</v>
      </c>
    </row>
    <row r="90" spans="1:31" ht="17.399999999999999" x14ac:dyDescent="0.3">
      <c r="A90" s="6"/>
      <c r="B90" s="6"/>
      <c r="C90" s="6"/>
      <c r="D90" s="6"/>
      <c r="E90" s="14">
        <v>2250</v>
      </c>
      <c r="F90" s="14">
        <v>206.15</v>
      </c>
      <c r="G90" s="14">
        <f t="shared" si="18"/>
        <v>9.594656674630162</v>
      </c>
      <c r="H90" s="14">
        <v>-6.4729999999999999</v>
      </c>
      <c r="I90" s="14">
        <v>22.751000000000001</v>
      </c>
      <c r="J90" s="6"/>
      <c r="K90" s="30">
        <f t="shared" si="13"/>
        <v>40.752036782515304</v>
      </c>
      <c r="L90" s="30">
        <f t="shared" si="19"/>
        <v>158.70052486850847</v>
      </c>
      <c r="M90" s="30">
        <f t="shared" si="14"/>
        <v>12.597397430085167</v>
      </c>
      <c r="N90" s="30">
        <f t="shared" si="15"/>
        <v>80.945637760351502</v>
      </c>
      <c r="O90" s="30">
        <f t="shared" si="20"/>
        <v>0.84437212703936992</v>
      </c>
      <c r="P90" s="6"/>
      <c r="Q90" s="4">
        <v>0.30535699999999999</v>
      </c>
      <c r="R90" s="4">
        <f t="shared" si="22"/>
        <v>7.7560677999999994</v>
      </c>
      <c r="S90" s="4">
        <v>530</v>
      </c>
      <c r="T90" s="17"/>
      <c r="U90" s="6"/>
      <c r="V90" s="9">
        <v>0.34925</v>
      </c>
      <c r="W90" s="10">
        <f t="shared" si="23"/>
        <v>8.8709499999999988</v>
      </c>
      <c r="X90" s="9">
        <v>272</v>
      </c>
      <c r="Y90" s="17"/>
      <c r="Z90" s="6"/>
      <c r="AA90" s="6"/>
      <c r="AB90" s="2">
        <v>85</v>
      </c>
      <c r="AC90" s="2">
        <f t="shared" si="21"/>
        <v>1.4835298641951802</v>
      </c>
      <c r="AD90" s="2">
        <f t="shared" si="16"/>
        <v>43.858637288981903</v>
      </c>
      <c r="AE90" s="3">
        <f t="shared" si="17"/>
        <v>43.858637288981917</v>
      </c>
    </row>
    <row r="91" spans="1:31" ht="17.399999999999999" x14ac:dyDescent="0.3">
      <c r="A91" s="6"/>
      <c r="B91" s="6"/>
      <c r="C91" s="6"/>
      <c r="D91" s="6"/>
      <c r="E91" s="14">
        <v>2250</v>
      </c>
      <c r="F91" s="14">
        <v>207</v>
      </c>
      <c r="G91" s="14">
        <f t="shared" si="18"/>
        <v>9.6342174710086983</v>
      </c>
      <c r="H91" s="14">
        <v>-6.3220000000000001</v>
      </c>
      <c r="I91" s="14">
        <v>22.815000000000001</v>
      </c>
      <c r="J91" s="6"/>
      <c r="K91" s="30">
        <f t="shared" si="13"/>
        <v>40.903036782515301</v>
      </c>
      <c r="L91" s="30">
        <f t="shared" si="19"/>
        <v>158.76452486850846</v>
      </c>
      <c r="M91" s="30">
        <f t="shared" si="14"/>
        <v>12.684554723815303</v>
      </c>
      <c r="N91" s="30">
        <f t="shared" si="15"/>
        <v>80.95797430554974</v>
      </c>
      <c r="O91" s="30">
        <f t="shared" si="20"/>
        <v>0.84331926740234942</v>
      </c>
      <c r="P91" s="6"/>
      <c r="Q91" s="4">
        <v>0.29818299999999998</v>
      </c>
      <c r="R91" s="4">
        <f t="shared" si="22"/>
        <v>7.5738481999999987</v>
      </c>
      <c r="S91" s="4">
        <v>532</v>
      </c>
      <c r="T91" s="17"/>
      <c r="U91" s="6"/>
      <c r="V91" s="9">
        <v>0.34445799999999999</v>
      </c>
      <c r="W91" s="10">
        <f t="shared" si="23"/>
        <v>8.749233199999999</v>
      </c>
      <c r="X91" s="9">
        <v>274</v>
      </c>
      <c r="Y91" s="17"/>
      <c r="Z91" s="6"/>
      <c r="AA91" s="6"/>
      <c r="AB91" s="2">
        <v>86</v>
      </c>
      <c r="AC91" s="2">
        <f t="shared" si="21"/>
        <v>1.5009831567151233</v>
      </c>
      <c r="AD91" s="2">
        <f t="shared" si="16"/>
        <v>44.597497941700205</v>
      </c>
      <c r="AE91" s="3">
        <f t="shared" si="17"/>
        <v>44.597497941700233</v>
      </c>
    </row>
    <row r="92" spans="1:31" ht="17.399999999999999" x14ac:dyDescent="0.3">
      <c r="A92" s="6"/>
      <c r="B92" s="6"/>
      <c r="C92" s="6"/>
      <c r="D92" s="6"/>
      <c r="E92" s="14">
        <v>2250</v>
      </c>
      <c r="F92" s="14">
        <v>207.16</v>
      </c>
      <c r="G92" s="14">
        <f t="shared" si="18"/>
        <v>9.6416642091505409</v>
      </c>
      <c r="H92" s="14">
        <v>-6.1989999999999998</v>
      </c>
      <c r="I92" s="14">
        <v>22.893999999999998</v>
      </c>
      <c r="J92" s="6"/>
      <c r="K92" s="30">
        <f t="shared" si="13"/>
        <v>41.026036782515305</v>
      </c>
      <c r="L92" s="30">
        <f t="shared" si="19"/>
        <v>158.84352486850847</v>
      </c>
      <c r="M92" s="30">
        <f t="shared" si="14"/>
        <v>12.755721496774115</v>
      </c>
      <c r="N92" s="30">
        <f t="shared" si="15"/>
        <v>80.973150912218728</v>
      </c>
      <c r="O92" s="30">
        <f t="shared" si="20"/>
        <v>0.8424697402401653</v>
      </c>
      <c r="P92" s="6"/>
      <c r="Q92" s="4">
        <v>0.29091699999999998</v>
      </c>
      <c r="R92" s="4">
        <f t="shared" si="22"/>
        <v>7.3892917999999987</v>
      </c>
      <c r="S92" s="4">
        <v>534</v>
      </c>
      <c r="T92" s="17"/>
      <c r="U92" s="6"/>
      <c r="V92" s="9">
        <v>0.33916600000000002</v>
      </c>
      <c r="W92" s="10">
        <f t="shared" si="23"/>
        <v>8.6148164000000005</v>
      </c>
      <c r="X92" s="9">
        <v>276</v>
      </c>
      <c r="Y92" s="17"/>
      <c r="Z92" s="6"/>
      <c r="AA92" s="6"/>
      <c r="AB92" s="2">
        <v>87</v>
      </c>
      <c r="AC92" s="2">
        <f t="shared" si="21"/>
        <v>1.5184364492350666</v>
      </c>
      <c r="AD92" s="2">
        <f t="shared" si="16"/>
        <v>45.333531734177768</v>
      </c>
      <c r="AE92" s="3">
        <f t="shared" si="17"/>
        <v>45.333531734177775</v>
      </c>
    </row>
    <row r="93" spans="1:31" ht="17.399999999999999" x14ac:dyDescent="0.3">
      <c r="A93" s="6"/>
      <c r="B93" s="6"/>
      <c r="C93" s="6"/>
      <c r="D93" s="6"/>
      <c r="E93" s="14">
        <v>2250</v>
      </c>
      <c r="F93" s="14">
        <v>276.38</v>
      </c>
      <c r="G93" s="14">
        <f t="shared" si="18"/>
        <v>12.86330929776514</v>
      </c>
      <c r="H93" s="14">
        <v>-16.815000000000001</v>
      </c>
      <c r="I93" s="14">
        <v>12.289</v>
      </c>
      <c r="J93" s="6"/>
      <c r="K93" s="30">
        <f t="shared" si="13"/>
        <v>30.410036782515302</v>
      </c>
      <c r="L93" s="30">
        <f t="shared" si="19"/>
        <v>148.23852486850845</v>
      </c>
      <c r="M93" s="30">
        <f t="shared" si="14"/>
        <v>7.2284990418426807</v>
      </c>
      <c r="N93" s="30">
        <f t="shared" si="15"/>
        <v>78.428745462839117</v>
      </c>
      <c r="O93" s="30">
        <f t="shared" si="20"/>
        <v>0.90783355006911759</v>
      </c>
      <c r="P93" s="6"/>
      <c r="Q93" s="4">
        <v>0.28337899999999999</v>
      </c>
      <c r="R93" s="4">
        <f t="shared" si="22"/>
        <v>7.1978265999999991</v>
      </c>
      <c r="S93" s="4">
        <v>536</v>
      </c>
      <c r="T93" s="17"/>
      <c r="U93" s="6"/>
      <c r="V93" s="9">
        <v>0.33339200000000002</v>
      </c>
      <c r="W93" s="10">
        <f t="shared" si="23"/>
        <v>8.4681568000000009</v>
      </c>
      <c r="X93" s="9">
        <v>278</v>
      </c>
      <c r="Y93" s="17"/>
      <c r="Z93" s="6"/>
      <c r="AA93" s="6"/>
      <c r="AB93" s="2">
        <v>88</v>
      </c>
      <c r="AC93" s="2">
        <f t="shared" si="21"/>
        <v>1.5358897417550099</v>
      </c>
      <c r="AD93" s="2">
        <f t="shared" si="16"/>
        <v>46.066501468010969</v>
      </c>
      <c r="AE93" s="3">
        <f t="shared" si="17"/>
        <v>46.066501468010969</v>
      </c>
    </row>
    <row r="94" spans="1:31" ht="17.399999999999999" x14ac:dyDescent="0.3">
      <c r="A94" s="6"/>
      <c r="B94" s="6"/>
      <c r="C94" s="6"/>
      <c r="D94" s="6"/>
      <c r="E94" s="14">
        <v>2250</v>
      </c>
      <c r="F94" s="14">
        <v>333.83</v>
      </c>
      <c r="G94" s="14">
        <f t="shared" si="18"/>
        <v>15.537153711820453</v>
      </c>
      <c r="H94" s="14">
        <v>-30.611000000000001</v>
      </c>
      <c r="I94" s="14">
        <v>10.275</v>
      </c>
      <c r="J94" s="6"/>
      <c r="K94" s="30">
        <f t="shared" si="13"/>
        <v>16.614036782515303</v>
      </c>
      <c r="L94" s="30">
        <f t="shared" si="19"/>
        <v>146.22452486850847</v>
      </c>
      <c r="M94" s="30">
        <f t="shared" si="14"/>
        <v>2.2155008740166364</v>
      </c>
      <c r="N94" s="30">
        <f t="shared" si="15"/>
        <v>77.830184612274621</v>
      </c>
      <c r="O94" s="30">
        <f t="shared" si="20"/>
        <v>0.97153416910092705</v>
      </c>
      <c r="P94" s="6"/>
      <c r="Q94" s="4">
        <v>0.27556799999999998</v>
      </c>
      <c r="R94" s="4">
        <f t="shared" si="22"/>
        <v>6.9994271999999995</v>
      </c>
      <c r="S94" s="4">
        <v>538</v>
      </c>
      <c r="T94" s="17"/>
      <c r="U94" s="6"/>
      <c r="V94" s="9">
        <v>0.32713500000000001</v>
      </c>
      <c r="W94" s="10">
        <f t="shared" si="23"/>
        <v>8.3092290000000002</v>
      </c>
      <c r="X94" s="9">
        <v>280</v>
      </c>
      <c r="Y94" s="17"/>
      <c r="Z94" s="6"/>
      <c r="AA94" s="6"/>
      <c r="AB94" s="2">
        <v>89</v>
      </c>
      <c r="AC94" s="2">
        <f t="shared" si="21"/>
        <v>1.5533430342749535</v>
      </c>
      <c r="AD94" s="2">
        <f t="shared" si="16"/>
        <v>46.796174576054661</v>
      </c>
      <c r="AE94" s="3">
        <f t="shared" si="17"/>
        <v>46.796174576054689</v>
      </c>
    </row>
    <row r="95" spans="1:31" ht="17.399999999999999" x14ac:dyDescent="0.3">
      <c r="A95" s="6"/>
      <c r="B95" s="6"/>
      <c r="C95" s="6"/>
      <c r="D95" s="6"/>
      <c r="E95" s="14">
        <v>2250</v>
      </c>
      <c r="F95" s="14">
        <v>357.75</v>
      </c>
      <c r="G95" s="14">
        <f t="shared" si="18"/>
        <v>16.650441064025902</v>
      </c>
      <c r="H95" s="14">
        <v>-42.874000000000002</v>
      </c>
      <c r="I95" s="14">
        <v>10.256</v>
      </c>
      <c r="J95" s="6"/>
      <c r="K95" s="30">
        <f t="shared" si="13"/>
        <v>4.3510367825153011</v>
      </c>
      <c r="L95" s="30">
        <f t="shared" si="19"/>
        <v>146.20552486850846</v>
      </c>
      <c r="M95" s="30">
        <f t="shared" si="14"/>
        <v>0.15355737107874146</v>
      </c>
      <c r="N95" s="30">
        <f t="shared" si="15"/>
        <v>77.824362850425416</v>
      </c>
      <c r="O95" s="30">
        <f t="shared" si="20"/>
        <v>0.99802687274968294</v>
      </c>
      <c r="P95" s="6"/>
      <c r="Q95" s="4">
        <v>0.267486</v>
      </c>
      <c r="R95" s="4">
        <f t="shared" si="22"/>
        <v>6.7941443999999995</v>
      </c>
      <c r="S95" s="4">
        <v>540</v>
      </c>
      <c r="T95" s="17"/>
      <c r="U95" s="6"/>
      <c r="V95" s="9">
        <v>0.32039699999999999</v>
      </c>
      <c r="W95" s="10">
        <f t="shared" si="23"/>
        <v>8.1380837999999986</v>
      </c>
      <c r="X95" s="9">
        <v>282</v>
      </c>
      <c r="Y95" s="17"/>
      <c r="Z95" s="6"/>
      <c r="AA95" s="6"/>
      <c r="AB95" s="2">
        <v>90</v>
      </c>
      <c r="AC95" s="2">
        <f t="shared" si="21"/>
        <v>1.5707963267948966</v>
      </c>
      <c r="AD95" s="2">
        <f t="shared" si="16"/>
        <v>47.522323208305785</v>
      </c>
      <c r="AE95" s="3">
        <f t="shared" si="17"/>
        <v>47.522323208305806</v>
      </c>
    </row>
    <row r="96" spans="1:31" ht="17.399999999999999" x14ac:dyDescent="0.3">
      <c r="A96" s="6"/>
      <c r="B96" s="6"/>
      <c r="C96" s="6"/>
      <c r="D96" s="6"/>
      <c r="E96" s="14">
        <v>2250</v>
      </c>
      <c r="F96" s="14">
        <v>389.55</v>
      </c>
      <c r="G96" s="14">
        <f t="shared" si="18"/>
        <v>18.130480269717097</v>
      </c>
      <c r="H96" s="14">
        <v>-47.959000000000003</v>
      </c>
      <c r="I96" s="14">
        <v>10.196</v>
      </c>
      <c r="J96" s="6"/>
      <c r="K96" s="30">
        <f t="shared" si="13"/>
        <v>-0.73396321748469973</v>
      </c>
      <c r="L96" s="30">
        <f t="shared" si="19"/>
        <v>146.14552486850846</v>
      </c>
      <c r="M96" s="30">
        <f t="shared" si="14"/>
        <v>4.3728067066237664E-3</v>
      </c>
      <c r="N96" s="30">
        <f t="shared" si="15"/>
        <v>77.805956882006086</v>
      </c>
      <c r="O96" s="30">
        <f t="shared" si="20"/>
        <v>0.99994379856142301</v>
      </c>
      <c r="P96" s="6"/>
      <c r="Q96" s="4">
        <v>0.259131</v>
      </c>
      <c r="R96" s="4">
        <f t="shared" si="22"/>
        <v>6.5819273999999997</v>
      </c>
      <c r="S96" s="4">
        <v>542</v>
      </c>
      <c r="T96" s="17"/>
      <c r="U96" s="6"/>
      <c r="V96" s="9">
        <v>0.31317600000000001</v>
      </c>
      <c r="W96" s="10">
        <f t="shared" si="23"/>
        <v>7.9546703999999995</v>
      </c>
      <c r="X96" s="9">
        <v>284</v>
      </c>
      <c r="Y96" s="17"/>
      <c r="Z96" s="6"/>
      <c r="AA96" s="6"/>
      <c r="AB96" s="2">
        <v>91</v>
      </c>
      <c r="AC96" s="2">
        <f t="shared" si="21"/>
        <v>1.5882496193148399</v>
      </c>
      <c r="AD96" s="2">
        <f t="shared" si="16"/>
        <v>48.244724310349184</v>
      </c>
      <c r="AE96" s="3">
        <f t="shared" si="17"/>
        <v>48.244724310349213</v>
      </c>
    </row>
    <row r="97" spans="1:31" ht="17.399999999999999" x14ac:dyDescent="0.3">
      <c r="A97" s="6"/>
      <c r="B97" s="6"/>
      <c r="C97" s="6"/>
      <c r="D97" s="6"/>
      <c r="E97" s="14">
        <v>2250</v>
      </c>
      <c r="F97" s="14">
        <v>418.13</v>
      </c>
      <c r="G97" s="14">
        <f t="shared" si="18"/>
        <v>19.460653870303709</v>
      </c>
      <c r="H97" s="14">
        <v>-48.435000000000002</v>
      </c>
      <c r="I97" s="14">
        <v>10.159000000000001</v>
      </c>
      <c r="J97" s="6"/>
      <c r="K97" s="30">
        <f t="shared" si="13"/>
        <v>-1.2099632174846988</v>
      </c>
      <c r="L97" s="30">
        <f t="shared" si="19"/>
        <v>146.10852486850845</v>
      </c>
      <c r="M97" s="30">
        <f t="shared" si="14"/>
        <v>1.1883369404183997E-2</v>
      </c>
      <c r="N97" s="30">
        <f t="shared" si="15"/>
        <v>77.794590288485409</v>
      </c>
      <c r="O97" s="30">
        <f t="shared" si="20"/>
        <v>0.99984724684119919</v>
      </c>
      <c r="P97" s="6"/>
      <c r="Q97" s="4">
        <v>0.250504</v>
      </c>
      <c r="R97" s="4">
        <f t="shared" si="22"/>
        <v>6.3628016000000001</v>
      </c>
      <c r="S97" s="4">
        <v>544</v>
      </c>
      <c r="T97" s="17"/>
      <c r="U97" s="6"/>
      <c r="V97" s="9">
        <v>0.304589</v>
      </c>
      <c r="W97" s="10">
        <f t="shared" si="23"/>
        <v>7.7365605999999998</v>
      </c>
      <c r="X97" s="9">
        <v>286</v>
      </c>
      <c r="Y97" s="17"/>
      <c r="Z97" s="6"/>
      <c r="AA97" s="6"/>
      <c r="AB97" s="2">
        <v>92</v>
      </c>
      <c r="AC97" s="2">
        <f t="shared" si="21"/>
        <v>1.605702911834783</v>
      </c>
      <c r="AD97" s="2">
        <f t="shared" si="16"/>
        <v>48.963159694318527</v>
      </c>
      <c r="AE97" s="3">
        <f t="shared" si="17"/>
        <v>48.963159694318534</v>
      </c>
    </row>
    <row r="98" spans="1:31" ht="17.399999999999999" x14ac:dyDescent="0.3">
      <c r="A98" s="6"/>
      <c r="B98" s="6"/>
      <c r="C98" s="6"/>
      <c r="D98" s="6"/>
      <c r="E98" s="14">
        <v>2250</v>
      </c>
      <c r="F98" s="14">
        <v>454.13</v>
      </c>
      <c r="G98" s="14">
        <f t="shared" si="18"/>
        <v>21.136169952218264</v>
      </c>
      <c r="H98" s="14">
        <v>-51.284999999999997</v>
      </c>
      <c r="I98" s="14">
        <v>10.173999999999999</v>
      </c>
      <c r="J98" s="6"/>
      <c r="K98" s="30">
        <f t="shared" si="13"/>
        <v>-4.0599632174846931</v>
      </c>
      <c r="L98" s="30">
        <f t="shared" si="19"/>
        <v>146.12352486850847</v>
      </c>
      <c r="M98" s="30">
        <f t="shared" si="14"/>
        <v>0.13371274976766134</v>
      </c>
      <c r="N98" s="30">
        <f t="shared" si="15"/>
        <v>77.799199860713685</v>
      </c>
      <c r="O98" s="30">
        <f t="shared" si="20"/>
        <v>0.99828130944782145</v>
      </c>
      <c r="P98" s="6"/>
      <c r="Q98" s="4">
        <v>0.24160400000000001</v>
      </c>
      <c r="R98" s="4">
        <f t="shared" si="22"/>
        <v>6.1367415999999997</v>
      </c>
      <c r="S98" s="4">
        <v>546</v>
      </c>
      <c r="T98" s="17"/>
      <c r="U98" s="6"/>
      <c r="V98" s="9">
        <v>0.29661100000000001</v>
      </c>
      <c r="W98" s="10">
        <f t="shared" si="23"/>
        <v>7.5339194000000003</v>
      </c>
      <c r="X98" s="9">
        <v>288</v>
      </c>
      <c r="Y98" s="17"/>
      <c r="Z98" s="6"/>
      <c r="AA98" s="6"/>
      <c r="AB98" s="2">
        <v>93</v>
      </c>
      <c r="AC98" s="2">
        <f t="shared" si="21"/>
        <v>1.6231562043547263</v>
      </c>
      <c r="AD98" s="2">
        <f t="shared" si="16"/>
        <v>49.677416102342093</v>
      </c>
      <c r="AE98" s="3">
        <f t="shared" si="17"/>
        <v>49.677416102342107</v>
      </c>
    </row>
    <row r="99" spans="1:31" ht="17.399999999999999" x14ac:dyDescent="0.3">
      <c r="A99" s="6"/>
      <c r="B99" s="6"/>
      <c r="C99" s="6"/>
      <c r="D99" s="6"/>
      <c r="E99" s="14">
        <v>2500</v>
      </c>
      <c r="F99" s="14">
        <v>-20.52</v>
      </c>
      <c r="G99" s="14">
        <f t="shared" si="18"/>
        <v>-0.9550441666912971</v>
      </c>
      <c r="H99" s="14">
        <v>0.75</v>
      </c>
      <c r="I99" s="14">
        <v>0</v>
      </c>
      <c r="J99" s="6"/>
      <c r="K99" s="30">
        <f t="shared" si="13"/>
        <v>47.975036782515303</v>
      </c>
      <c r="L99" s="30">
        <f t="shared" si="19"/>
        <v>135.94952486850846</v>
      </c>
      <c r="M99" s="30">
        <f t="shared" si="14"/>
        <v>17.009519588567269</v>
      </c>
      <c r="N99" s="30">
        <f t="shared" si="15"/>
        <v>74.206924333693294</v>
      </c>
      <c r="O99" s="30">
        <f t="shared" si="20"/>
        <v>0.77078258206634531</v>
      </c>
      <c r="P99" s="6"/>
      <c r="Q99" s="4">
        <v>0.232906</v>
      </c>
      <c r="R99" s="4">
        <f t="shared" si="22"/>
        <v>5.9158124000000001</v>
      </c>
      <c r="S99" s="4">
        <v>548</v>
      </c>
      <c r="T99" s="17"/>
      <c r="U99" s="6"/>
      <c r="V99" s="9">
        <v>0.28839300000000001</v>
      </c>
      <c r="W99" s="10">
        <f t="shared" si="23"/>
        <v>7.3251821999999995</v>
      </c>
      <c r="X99" s="9">
        <v>290</v>
      </c>
      <c r="Y99" s="17"/>
      <c r="Z99" s="6"/>
      <c r="AA99" s="6"/>
      <c r="AB99" s="2">
        <v>94</v>
      </c>
      <c r="AC99" s="2">
        <f t="shared" si="21"/>
        <v>1.6406094968746698</v>
      </c>
      <c r="AD99" s="2">
        <f t="shared" si="16"/>
        <v>50.387285262462633</v>
      </c>
      <c r="AE99" s="3">
        <f t="shared" si="17"/>
        <v>50.387285262462647</v>
      </c>
    </row>
    <row r="100" spans="1:31" ht="17.399999999999999" x14ac:dyDescent="0.3">
      <c r="A100" s="6"/>
      <c r="B100" s="6"/>
      <c r="C100" s="6"/>
      <c r="D100" s="6"/>
      <c r="E100" s="14">
        <v>2500</v>
      </c>
      <c r="F100" s="14">
        <v>7.66</v>
      </c>
      <c r="G100" s="14">
        <f t="shared" si="18"/>
        <v>0.35651258854070833</v>
      </c>
      <c r="H100" s="14">
        <v>0.75</v>
      </c>
      <c r="I100" s="14">
        <v>0</v>
      </c>
      <c r="J100" s="6"/>
      <c r="K100" s="30">
        <f t="shared" si="13"/>
        <v>47.975036782515303</v>
      </c>
      <c r="L100" s="30">
        <f t="shared" si="19"/>
        <v>135.94952486850846</v>
      </c>
      <c r="M100" s="30">
        <f t="shared" si="14"/>
        <v>17.009519588567269</v>
      </c>
      <c r="N100" s="30">
        <f t="shared" si="15"/>
        <v>74.206924333693294</v>
      </c>
      <c r="O100" s="30">
        <f t="shared" si="20"/>
        <v>0.77078258206634531</v>
      </c>
      <c r="P100" s="6"/>
      <c r="Q100" s="4">
        <v>0.22339600000000001</v>
      </c>
      <c r="R100" s="4">
        <f t="shared" si="22"/>
        <v>5.6742584000000003</v>
      </c>
      <c r="S100" s="4">
        <v>550</v>
      </c>
      <c r="T100" s="17"/>
      <c r="U100" s="6"/>
      <c r="V100" s="9">
        <v>0.27993299999999999</v>
      </c>
      <c r="W100" s="10">
        <f t="shared" si="23"/>
        <v>7.110298199999999</v>
      </c>
      <c r="X100" s="9">
        <v>292</v>
      </c>
      <c r="Y100" s="17"/>
      <c r="Z100" s="6"/>
      <c r="AA100" s="6"/>
      <c r="AB100" s="2">
        <v>95</v>
      </c>
      <c r="AC100" s="2">
        <f t="shared" si="21"/>
        <v>1.6580627893946132</v>
      </c>
      <c r="AD100" s="2">
        <f t="shared" si="16"/>
        <v>51.092563937037525</v>
      </c>
      <c r="AE100" s="3">
        <f t="shared" si="17"/>
        <v>51.092563937037546</v>
      </c>
    </row>
    <row r="101" spans="1:31" ht="17.399999999999999" x14ac:dyDescent="0.3">
      <c r="A101" s="6"/>
      <c r="B101" s="6"/>
      <c r="C101" s="6"/>
      <c r="D101" s="6"/>
      <c r="E101" s="14">
        <v>2500</v>
      </c>
      <c r="F101" s="14">
        <v>28.03</v>
      </c>
      <c r="G101" s="14">
        <f t="shared" si="18"/>
        <v>1.3045754382240282</v>
      </c>
      <c r="H101" s="14">
        <v>0.75</v>
      </c>
      <c r="I101" s="14">
        <v>0</v>
      </c>
      <c r="J101" s="6"/>
      <c r="K101" s="30">
        <f t="shared" si="13"/>
        <v>47.975036782515303</v>
      </c>
      <c r="L101" s="30">
        <f t="shared" si="19"/>
        <v>135.94952486850846</v>
      </c>
      <c r="M101" s="30">
        <f t="shared" ref="M101:M132" si="24">$C$6*(SQRT((1+(1/$C$9))^2-($C$10/$C$9)^2)-COS(K101*PI()/180)-(1/$C$9)*SQRT(1-($C$9*SIN(K101*PI()/180)-$C$10)^2))</f>
        <v>17.009519588567269</v>
      </c>
      <c r="N101" s="30">
        <f t="shared" ref="N101:N132" si="25">$C$6*(SQRT((1+(1/$C$9))^2-($C$10/$C$9)^2)-COS(L101*PI()/180)-(1/$C$9)*SQRT(1-($C$9*SIN(L101*PI()/180)-$C$10)^2))</f>
        <v>74.206924333693294</v>
      </c>
      <c r="O101" s="30">
        <f t="shared" si="20"/>
        <v>0.77078258206634531</v>
      </c>
      <c r="P101" s="6"/>
      <c r="Q101" s="4">
        <v>0.213563</v>
      </c>
      <c r="R101" s="4">
        <f t="shared" si="22"/>
        <v>5.4245001999999998</v>
      </c>
      <c r="S101" s="4">
        <v>552</v>
      </c>
      <c r="T101" s="17"/>
      <c r="U101" s="6"/>
      <c r="V101" s="9">
        <v>0.27123199999999997</v>
      </c>
      <c r="W101" s="10">
        <f t="shared" si="23"/>
        <v>6.8892927999999989</v>
      </c>
      <c r="X101" s="9">
        <v>294</v>
      </c>
      <c r="Y101" s="17"/>
      <c r="Z101" s="6"/>
      <c r="AA101" s="6"/>
      <c r="AB101" s="2">
        <v>96</v>
      </c>
      <c r="AC101" s="2">
        <f t="shared" si="21"/>
        <v>1.6755160819145563</v>
      </c>
      <c r="AD101" s="2">
        <f t="shared" si="16"/>
        <v>51.793053963645249</v>
      </c>
      <c r="AE101" s="3">
        <f t="shared" si="17"/>
        <v>51.793053963645249</v>
      </c>
    </row>
    <row r="102" spans="1:31" ht="17.399999999999999" x14ac:dyDescent="0.3">
      <c r="A102" s="6"/>
      <c r="B102" s="6"/>
      <c r="C102" s="6"/>
      <c r="D102" s="6"/>
      <c r="E102" s="14">
        <v>2500</v>
      </c>
      <c r="F102" s="14">
        <v>39.75</v>
      </c>
      <c r="G102" s="14">
        <f t="shared" si="18"/>
        <v>1.8500490071139895</v>
      </c>
      <c r="H102" s="14">
        <v>0.75</v>
      </c>
      <c r="I102" s="14">
        <v>0</v>
      </c>
      <c r="J102" s="6"/>
      <c r="K102" s="30">
        <f t="shared" si="13"/>
        <v>47.975036782515303</v>
      </c>
      <c r="L102" s="30">
        <f t="shared" si="19"/>
        <v>135.94952486850846</v>
      </c>
      <c r="M102" s="30">
        <f t="shared" si="24"/>
        <v>17.009519588567269</v>
      </c>
      <c r="N102" s="30">
        <f t="shared" si="25"/>
        <v>74.206924333693294</v>
      </c>
      <c r="O102" s="30">
        <f t="shared" si="20"/>
        <v>0.77078258206634531</v>
      </c>
      <c r="P102" s="6"/>
      <c r="Q102" s="4">
        <v>0.203407</v>
      </c>
      <c r="R102" s="4">
        <f t="shared" si="22"/>
        <v>5.1665377999999995</v>
      </c>
      <c r="S102" s="4">
        <v>554</v>
      </c>
      <c r="T102" s="17"/>
      <c r="U102" s="6"/>
      <c r="V102" s="9">
        <v>0.26229000000000002</v>
      </c>
      <c r="W102" s="10">
        <f t="shared" si="23"/>
        <v>6.662166</v>
      </c>
      <c r="X102" s="9">
        <v>296</v>
      </c>
      <c r="Y102" s="17"/>
      <c r="Z102" s="6"/>
      <c r="AA102" s="6"/>
      <c r="AB102" s="2">
        <v>97</v>
      </c>
      <c r="AC102" s="2">
        <f t="shared" si="21"/>
        <v>1.6929693744344996</v>
      </c>
      <c r="AD102" s="2">
        <f t="shared" si="16"/>
        <v>52.48856228854045</v>
      </c>
      <c r="AE102" s="3">
        <f t="shared" si="17"/>
        <v>52.488562288540479</v>
      </c>
    </row>
    <row r="103" spans="1:31" ht="17.399999999999999" x14ac:dyDescent="0.3">
      <c r="A103" s="6"/>
      <c r="B103" s="6"/>
      <c r="C103" s="6"/>
      <c r="D103" s="6"/>
      <c r="E103" s="14">
        <v>2500</v>
      </c>
      <c r="F103" s="14">
        <v>58.72</v>
      </c>
      <c r="G103" s="14">
        <f t="shared" si="18"/>
        <v>2.7329528980561877</v>
      </c>
      <c r="H103" s="14">
        <v>0.75</v>
      </c>
      <c r="I103" s="14">
        <v>0</v>
      </c>
      <c r="J103" s="6"/>
      <c r="K103" s="30">
        <f t="shared" si="13"/>
        <v>47.975036782515303</v>
      </c>
      <c r="L103" s="30">
        <f t="shared" si="19"/>
        <v>135.94952486850846</v>
      </c>
      <c r="M103" s="30">
        <f t="shared" si="24"/>
        <v>17.009519588567269</v>
      </c>
      <c r="N103" s="30">
        <f t="shared" si="25"/>
        <v>74.206924333693294</v>
      </c>
      <c r="O103" s="30">
        <f t="shared" si="20"/>
        <v>0.77078258206634531</v>
      </c>
      <c r="P103" s="6"/>
      <c r="Q103" s="4">
        <v>0.19292799999999999</v>
      </c>
      <c r="R103" s="4">
        <f t="shared" si="22"/>
        <v>4.9003711999999995</v>
      </c>
      <c r="S103" s="4">
        <v>556</v>
      </c>
      <c r="T103" s="17"/>
      <c r="U103" s="6"/>
      <c r="V103" s="9">
        <v>0.25310700000000003</v>
      </c>
      <c r="W103" s="10">
        <f t="shared" si="23"/>
        <v>6.4289178000000007</v>
      </c>
      <c r="X103" s="9">
        <v>298</v>
      </c>
      <c r="Y103" s="17"/>
      <c r="Z103" s="6"/>
      <c r="AA103" s="6"/>
      <c r="AB103" s="2">
        <v>98</v>
      </c>
      <c r="AC103" s="2">
        <f t="shared" si="21"/>
        <v>1.7104226669544429</v>
      </c>
      <c r="AD103" s="2">
        <f t="shared" si="16"/>
        <v>53.178900992718944</v>
      </c>
      <c r="AE103" s="3">
        <f t="shared" si="17"/>
        <v>53.178900992718958</v>
      </c>
    </row>
    <row r="104" spans="1:31" ht="17.399999999999999" x14ac:dyDescent="0.3">
      <c r="A104" s="6"/>
      <c r="B104" s="6"/>
      <c r="C104" s="6"/>
      <c r="D104" s="6"/>
      <c r="E104" s="14">
        <v>2500</v>
      </c>
      <c r="F104" s="14">
        <v>89.18</v>
      </c>
      <c r="G104" s="14">
        <f t="shared" si="18"/>
        <v>4.1506256718094487</v>
      </c>
      <c r="H104" s="14">
        <v>0.75</v>
      </c>
      <c r="I104" s="14">
        <v>0</v>
      </c>
      <c r="J104" s="6"/>
      <c r="K104" s="30">
        <f t="shared" si="13"/>
        <v>47.975036782515303</v>
      </c>
      <c r="L104" s="30">
        <f t="shared" si="19"/>
        <v>135.94952486850846</v>
      </c>
      <c r="M104" s="30">
        <f t="shared" si="24"/>
        <v>17.009519588567269</v>
      </c>
      <c r="N104" s="30">
        <f t="shared" si="25"/>
        <v>74.206924333693294</v>
      </c>
      <c r="O104" s="30">
        <f t="shared" si="20"/>
        <v>0.77078258206634531</v>
      </c>
      <c r="P104" s="6"/>
      <c r="Q104" s="4">
        <v>0.18212600000000001</v>
      </c>
      <c r="R104" s="4">
        <f t="shared" si="22"/>
        <v>4.6260003999999997</v>
      </c>
      <c r="S104" s="4">
        <v>558</v>
      </c>
      <c r="T104" s="17"/>
      <c r="U104" s="6"/>
      <c r="V104" s="9">
        <v>0.24368300000000001</v>
      </c>
      <c r="W104" s="10">
        <f t="shared" si="23"/>
        <v>6.1895481999999999</v>
      </c>
      <c r="X104" s="9">
        <v>300</v>
      </c>
      <c r="Y104" s="17"/>
      <c r="Z104" s="6"/>
      <c r="AA104" s="6"/>
      <c r="AB104" s="2">
        <v>99</v>
      </c>
      <c r="AC104" s="2">
        <f t="shared" si="21"/>
        <v>1.7278759594743864</v>
      </c>
      <c r="AD104" s="2">
        <f t="shared" si="16"/>
        <v>53.863887310670165</v>
      </c>
      <c r="AE104" s="3">
        <f t="shared" si="17"/>
        <v>53.863887310670187</v>
      </c>
    </row>
    <row r="105" spans="1:31" ht="17.399999999999999" x14ac:dyDescent="0.3">
      <c r="A105" s="6"/>
      <c r="B105" s="6"/>
      <c r="C105" s="6"/>
      <c r="D105" s="6"/>
      <c r="E105" s="14">
        <v>2500</v>
      </c>
      <c r="F105" s="14">
        <v>107.47</v>
      </c>
      <c r="G105" s="14">
        <f t="shared" si="18"/>
        <v>5.0018809256488153</v>
      </c>
      <c r="H105" s="14">
        <v>0.75</v>
      </c>
      <c r="I105" s="14">
        <v>0</v>
      </c>
      <c r="J105" s="6"/>
      <c r="K105" s="30">
        <f t="shared" si="13"/>
        <v>47.975036782515303</v>
      </c>
      <c r="L105" s="30">
        <f t="shared" si="19"/>
        <v>135.94952486850846</v>
      </c>
      <c r="M105" s="30">
        <f t="shared" si="24"/>
        <v>17.009519588567269</v>
      </c>
      <c r="N105" s="30">
        <f t="shared" si="25"/>
        <v>74.206924333693294</v>
      </c>
      <c r="O105" s="30">
        <f t="shared" si="20"/>
        <v>0.77078258206634531</v>
      </c>
      <c r="P105" s="6"/>
      <c r="Q105" s="4">
        <v>0.17100099999999999</v>
      </c>
      <c r="R105" s="4">
        <f t="shared" si="22"/>
        <v>4.3434253999999992</v>
      </c>
      <c r="S105" s="4">
        <v>560</v>
      </c>
      <c r="T105" s="17"/>
      <c r="U105" s="6"/>
      <c r="V105" s="9">
        <v>0.234102</v>
      </c>
      <c r="W105" s="10">
        <f t="shared" si="23"/>
        <v>5.9461908000000001</v>
      </c>
      <c r="X105" s="9">
        <v>302</v>
      </c>
      <c r="Y105" s="17"/>
      <c r="Z105" s="6"/>
      <c r="AA105" s="6"/>
      <c r="AB105" s="2">
        <v>100</v>
      </c>
      <c r="AC105" s="2">
        <f t="shared" si="21"/>
        <v>1.7453292519943295</v>
      </c>
      <c r="AD105" s="2">
        <f t="shared" si="16"/>
        <v>54.543343641912465</v>
      </c>
      <c r="AE105" s="3">
        <f t="shared" si="17"/>
        <v>54.543343641912486</v>
      </c>
    </row>
    <row r="106" spans="1:31" ht="17.399999999999999" x14ac:dyDescent="0.3">
      <c r="A106" s="6"/>
      <c r="B106" s="6"/>
      <c r="C106" s="6"/>
      <c r="D106" s="6"/>
      <c r="E106" s="14">
        <v>2500</v>
      </c>
      <c r="F106" s="14">
        <v>132.69</v>
      </c>
      <c r="G106" s="14">
        <f t="shared" si="18"/>
        <v>6.175673025256736</v>
      </c>
      <c r="H106" s="14">
        <v>0.75</v>
      </c>
      <c r="I106" s="14">
        <v>0</v>
      </c>
      <c r="J106" s="6"/>
      <c r="K106" s="30">
        <f t="shared" si="13"/>
        <v>47.975036782515303</v>
      </c>
      <c r="L106" s="30">
        <f t="shared" si="19"/>
        <v>135.94952486850846</v>
      </c>
      <c r="M106" s="30">
        <f t="shared" si="24"/>
        <v>17.009519588567269</v>
      </c>
      <c r="N106" s="30">
        <f t="shared" si="25"/>
        <v>74.206924333693294</v>
      </c>
      <c r="O106" s="30">
        <f t="shared" si="20"/>
        <v>0.77078258206634531</v>
      </c>
      <c r="P106" s="6"/>
      <c r="Q106" s="4">
        <v>0.159553</v>
      </c>
      <c r="R106" s="4">
        <f t="shared" si="22"/>
        <v>4.0526461999999999</v>
      </c>
      <c r="S106" s="4">
        <v>562</v>
      </c>
      <c r="T106" s="17"/>
      <c r="U106" s="6"/>
      <c r="V106" s="9">
        <v>0.22414899999999999</v>
      </c>
      <c r="W106" s="10">
        <f t="shared" si="23"/>
        <v>5.693384599999999</v>
      </c>
      <c r="X106" s="9">
        <v>304</v>
      </c>
      <c r="Y106" s="17"/>
      <c r="Z106" s="6"/>
      <c r="AA106" s="6"/>
      <c r="AB106" s="2">
        <v>101</v>
      </c>
      <c r="AC106" s="2">
        <f t="shared" si="21"/>
        <v>1.7627825445142729</v>
      </c>
      <c r="AD106" s="2">
        <f t="shared" si="16"/>
        <v>55.217097555422122</v>
      </c>
      <c r="AE106" s="3">
        <f t="shared" si="17"/>
        <v>55.21709755542215</v>
      </c>
    </row>
    <row r="107" spans="1:31" ht="17.399999999999999" x14ac:dyDescent="0.3">
      <c r="A107" s="6"/>
      <c r="B107" s="6"/>
      <c r="C107" s="6"/>
      <c r="D107" s="6"/>
      <c r="E107" s="14">
        <v>2500</v>
      </c>
      <c r="F107" s="14">
        <v>194.69</v>
      </c>
      <c r="G107" s="14">
        <f t="shared" si="18"/>
        <v>9.0612840552206944</v>
      </c>
      <c r="H107" s="14">
        <v>-1.613</v>
      </c>
      <c r="I107" s="14">
        <v>11.044</v>
      </c>
      <c r="J107" s="6"/>
      <c r="K107" s="30">
        <f t="shared" si="13"/>
        <v>45.612036782515304</v>
      </c>
      <c r="L107" s="30">
        <f t="shared" si="19"/>
        <v>146.99352486850847</v>
      </c>
      <c r="M107" s="30">
        <f t="shared" si="24"/>
        <v>15.513986685642447</v>
      </c>
      <c r="N107" s="30">
        <f t="shared" si="25"/>
        <v>78.0630689299728</v>
      </c>
      <c r="O107" s="30">
        <f t="shared" si="20"/>
        <v>0.80126342842657883</v>
      </c>
      <c r="P107" s="6"/>
      <c r="Q107" s="4">
        <v>0.13900299999999999</v>
      </c>
      <c r="R107" s="4">
        <f t="shared" si="22"/>
        <v>3.5306761999999994</v>
      </c>
      <c r="S107" s="4">
        <v>564</v>
      </c>
      <c r="T107" s="17"/>
      <c r="U107" s="6"/>
      <c r="V107" s="9">
        <v>0.21393599999999999</v>
      </c>
      <c r="W107" s="10">
        <f t="shared" si="23"/>
        <v>5.4339743999999994</v>
      </c>
      <c r="X107" s="9">
        <v>306</v>
      </c>
      <c r="Y107" s="17"/>
      <c r="Z107" s="6"/>
      <c r="AA107" s="6"/>
      <c r="AB107" s="2">
        <v>102</v>
      </c>
      <c r="AC107" s="2">
        <f t="shared" si="21"/>
        <v>1.780235837034216</v>
      </c>
      <c r="AD107" s="2">
        <f t="shared" si="16"/>
        <v>55.884981787083191</v>
      </c>
      <c r="AE107" s="3">
        <f t="shared" si="17"/>
        <v>55.884981787083241</v>
      </c>
    </row>
    <row r="108" spans="1:31" ht="17.399999999999999" x14ac:dyDescent="0.3">
      <c r="A108" s="6"/>
      <c r="B108" s="6"/>
      <c r="C108" s="6"/>
      <c r="D108" s="6"/>
      <c r="E108" s="14">
        <v>2500</v>
      </c>
      <c r="F108" s="14">
        <v>195.75</v>
      </c>
      <c r="G108" s="14">
        <f t="shared" si="18"/>
        <v>9.1106186954104</v>
      </c>
      <c r="H108" s="14">
        <v>-4.3049999999999997</v>
      </c>
      <c r="I108" s="14">
        <v>24.6</v>
      </c>
      <c r="J108" s="6"/>
      <c r="K108" s="30">
        <f t="shared" si="13"/>
        <v>42.920036782515304</v>
      </c>
      <c r="L108" s="30">
        <f t="shared" si="19"/>
        <v>160.54952486850846</v>
      </c>
      <c r="M108" s="30">
        <f t="shared" si="24"/>
        <v>13.870593589512982</v>
      </c>
      <c r="N108" s="30">
        <f t="shared" si="25"/>
        <v>81.287057377065736</v>
      </c>
      <c r="O108" s="30">
        <f t="shared" si="20"/>
        <v>0.82936282801859162</v>
      </c>
      <c r="P108" s="6"/>
      <c r="Q108" s="4">
        <v>0.12735299999999999</v>
      </c>
      <c r="R108" s="4">
        <f t="shared" si="22"/>
        <v>3.2347661999999997</v>
      </c>
      <c r="S108" s="4">
        <v>566</v>
      </c>
      <c r="T108" s="17"/>
      <c r="U108" s="6"/>
      <c r="V108" s="9">
        <v>0.203463</v>
      </c>
      <c r="W108" s="10">
        <f t="shared" si="23"/>
        <v>5.1679601999999996</v>
      </c>
      <c r="X108" s="9">
        <v>308</v>
      </c>
      <c r="Y108" s="17"/>
      <c r="Z108" s="6"/>
      <c r="AA108" s="6"/>
      <c r="AB108" s="2">
        <v>103</v>
      </c>
      <c r="AC108" s="2">
        <f t="shared" si="21"/>
        <v>1.7976891295541593</v>
      </c>
      <c r="AD108" s="2">
        <f t="shared" si="16"/>
        <v>56.546834230300263</v>
      </c>
      <c r="AE108" s="3">
        <f t="shared" si="17"/>
        <v>56.546834230300298</v>
      </c>
    </row>
    <row r="109" spans="1:31" ht="17.399999999999999" x14ac:dyDescent="0.3">
      <c r="A109" s="6"/>
      <c r="B109" s="6"/>
      <c r="C109" s="6"/>
      <c r="D109" s="6"/>
      <c r="E109" s="14">
        <v>2500</v>
      </c>
      <c r="F109" s="14">
        <v>196.12</v>
      </c>
      <c r="G109" s="14">
        <f t="shared" si="18"/>
        <v>9.1278392773634103</v>
      </c>
      <c r="H109" s="14">
        <v>-4.41</v>
      </c>
      <c r="I109" s="14">
        <v>24.550999999999998</v>
      </c>
      <c r="J109" s="6"/>
      <c r="K109" s="30">
        <f t="shared" si="13"/>
        <v>42.815036782515307</v>
      </c>
      <c r="L109" s="30">
        <f t="shared" si="19"/>
        <v>160.50052486850845</v>
      </c>
      <c r="M109" s="30">
        <f t="shared" si="24"/>
        <v>13.807868204057311</v>
      </c>
      <c r="N109" s="30">
        <f t="shared" si="25"/>
        <v>81.27841004840225</v>
      </c>
      <c r="O109" s="30">
        <f t="shared" si="20"/>
        <v>0.8301164085784335</v>
      </c>
      <c r="P109" s="6"/>
      <c r="Q109" s="4">
        <v>0.11627899999999999</v>
      </c>
      <c r="R109" s="4">
        <f t="shared" si="22"/>
        <v>2.9534865999999997</v>
      </c>
      <c r="S109" s="4">
        <v>568</v>
      </c>
      <c r="T109" s="17"/>
      <c r="U109" s="6"/>
      <c r="V109" s="9">
        <v>0.19273100000000001</v>
      </c>
      <c r="W109" s="10">
        <f t="shared" si="23"/>
        <v>4.8953674000000005</v>
      </c>
      <c r="X109" s="9">
        <v>310</v>
      </c>
      <c r="Y109" s="17"/>
      <c r="Z109" s="6"/>
      <c r="AA109" s="6"/>
      <c r="AB109" s="2">
        <v>104</v>
      </c>
      <c r="AC109" s="2">
        <f t="shared" si="21"/>
        <v>1.8151424220741028</v>
      </c>
      <c r="AD109" s="2">
        <f t="shared" si="16"/>
        <v>57.202497919930551</v>
      </c>
      <c r="AE109" s="3">
        <f t="shared" si="17"/>
        <v>57.202497919930572</v>
      </c>
    </row>
    <row r="110" spans="1:31" ht="17.399999999999999" x14ac:dyDescent="0.3">
      <c r="A110" s="6"/>
      <c r="B110" s="6"/>
      <c r="C110" s="6"/>
      <c r="D110" s="6"/>
      <c r="E110" s="14">
        <v>2500</v>
      </c>
      <c r="F110" s="14">
        <v>268.13</v>
      </c>
      <c r="G110" s="14">
        <f t="shared" si="18"/>
        <v>12.479336862326388</v>
      </c>
      <c r="H110" s="14">
        <v>-15.435</v>
      </c>
      <c r="I110" s="14">
        <v>13.38</v>
      </c>
      <c r="J110" s="6"/>
      <c r="K110" s="30">
        <f t="shared" si="13"/>
        <v>31.790036782515301</v>
      </c>
      <c r="L110" s="30">
        <f t="shared" si="19"/>
        <v>149.32952486850846</v>
      </c>
      <c r="M110" s="30">
        <f t="shared" si="24"/>
        <v>7.8718159511586094</v>
      </c>
      <c r="N110" s="30">
        <f t="shared" si="25"/>
        <v>78.737634956846009</v>
      </c>
      <c r="O110" s="30">
        <f t="shared" si="20"/>
        <v>0.90002473460787913</v>
      </c>
      <c r="P110" s="6"/>
      <c r="Q110" s="4">
        <v>0.105781</v>
      </c>
      <c r="R110" s="4">
        <f t="shared" si="22"/>
        <v>2.6868373999999999</v>
      </c>
      <c r="S110" s="4">
        <v>570</v>
      </c>
      <c r="T110" s="17"/>
      <c r="U110" s="6"/>
      <c r="V110" s="9">
        <v>0.18173800000000001</v>
      </c>
      <c r="W110" s="10">
        <f t="shared" si="23"/>
        <v>4.6161452000000001</v>
      </c>
      <c r="X110" s="9">
        <v>312</v>
      </c>
      <c r="Y110" s="17"/>
      <c r="Z110" s="6"/>
      <c r="AA110" s="6"/>
      <c r="AB110" s="2">
        <v>105</v>
      </c>
      <c r="AC110" s="2">
        <f t="shared" si="21"/>
        <v>1.8325957145940461</v>
      </c>
      <c r="AD110" s="2">
        <f t="shared" si="16"/>
        <v>57.851821009705432</v>
      </c>
      <c r="AE110" s="3">
        <f t="shared" si="17"/>
        <v>57.851821009705446</v>
      </c>
    </row>
    <row r="111" spans="1:31" ht="17.399999999999999" x14ac:dyDescent="0.3">
      <c r="A111" s="6"/>
      <c r="B111" s="6"/>
      <c r="C111" s="6"/>
      <c r="D111" s="6"/>
      <c r="E111" s="14">
        <v>2500</v>
      </c>
      <c r="F111" s="14">
        <v>328.97</v>
      </c>
      <c r="G111" s="14">
        <f t="shared" si="18"/>
        <v>15.31095904076199</v>
      </c>
      <c r="H111" s="14">
        <v>-29.062999999999999</v>
      </c>
      <c r="I111" s="14">
        <v>10.211</v>
      </c>
      <c r="J111" s="6"/>
      <c r="K111" s="30">
        <f t="shared" si="13"/>
        <v>18.162036782515305</v>
      </c>
      <c r="L111" s="30">
        <f t="shared" si="19"/>
        <v>146.16052486850847</v>
      </c>
      <c r="M111" s="30">
        <f t="shared" si="24"/>
        <v>2.6417718352837825</v>
      </c>
      <c r="N111" s="30">
        <f t="shared" si="25"/>
        <v>77.810561429682238</v>
      </c>
      <c r="O111" s="30">
        <f t="shared" si="20"/>
        <v>0.96604867274128126</v>
      </c>
      <c r="P111" s="6"/>
      <c r="Q111" s="4">
        <v>9.5860000000000001E-2</v>
      </c>
      <c r="R111" s="4">
        <f t="shared" si="22"/>
        <v>2.434844</v>
      </c>
      <c r="S111" s="4">
        <v>572</v>
      </c>
      <c r="T111" s="17"/>
      <c r="U111" s="6"/>
      <c r="V111" s="9">
        <v>0.170486</v>
      </c>
      <c r="W111" s="10">
        <f t="shared" si="23"/>
        <v>4.3303443999999995</v>
      </c>
      <c r="X111" s="9">
        <v>314</v>
      </c>
      <c r="Y111" s="17"/>
      <c r="Z111" s="6"/>
      <c r="AA111" s="6"/>
      <c r="AB111" s="2">
        <v>106</v>
      </c>
      <c r="AC111" s="2">
        <f t="shared" si="21"/>
        <v>1.8500490071139892</v>
      </c>
      <c r="AD111" s="2">
        <f t="shared" si="16"/>
        <v>58.494656743324562</v>
      </c>
      <c r="AE111" s="3">
        <f t="shared" si="17"/>
        <v>58.494656743324597</v>
      </c>
    </row>
    <row r="112" spans="1:31" ht="17.399999999999999" x14ac:dyDescent="0.3">
      <c r="A112" s="6"/>
      <c r="B112" s="6"/>
      <c r="C112" s="6"/>
      <c r="D112" s="6"/>
      <c r="E112" s="14">
        <v>2500</v>
      </c>
      <c r="F112" s="14">
        <v>353.29</v>
      </c>
      <c r="G112" s="14">
        <f t="shared" si="18"/>
        <v>16.442863238322044</v>
      </c>
      <c r="H112" s="14">
        <v>-38.801000000000002</v>
      </c>
      <c r="I112" s="14">
        <v>10.339</v>
      </c>
      <c r="J112" s="6"/>
      <c r="K112" s="30">
        <f t="shared" si="13"/>
        <v>8.4240367825153015</v>
      </c>
      <c r="L112" s="30">
        <f t="shared" si="19"/>
        <v>146.28852486850846</v>
      </c>
      <c r="M112" s="30">
        <f t="shared" si="24"/>
        <v>0.57438349601455885</v>
      </c>
      <c r="N112" s="30">
        <f t="shared" si="25"/>
        <v>77.849770709733875</v>
      </c>
      <c r="O112" s="30">
        <f t="shared" si="20"/>
        <v>0.99262189868026496</v>
      </c>
      <c r="P112" s="6"/>
      <c r="Q112" s="4">
        <v>8.6513999999999994E-2</v>
      </c>
      <c r="R112" s="4">
        <f t="shared" si="22"/>
        <v>2.1974555999999996</v>
      </c>
      <c r="S112" s="4">
        <v>574</v>
      </c>
      <c r="T112" s="17"/>
      <c r="U112" s="6"/>
      <c r="V112" s="9">
        <v>0.158974</v>
      </c>
      <c r="W112" s="10">
        <f t="shared" si="23"/>
        <v>4.0379395999999996</v>
      </c>
      <c r="X112" s="9">
        <v>316</v>
      </c>
      <c r="Y112" s="17"/>
      <c r="Z112" s="6"/>
      <c r="AA112" s="6"/>
      <c r="AB112" s="2">
        <v>107</v>
      </c>
      <c r="AC112" s="2">
        <f t="shared" si="21"/>
        <v>1.8675022996339325</v>
      </c>
      <c r="AD112" s="2">
        <f t="shared" si="16"/>
        <v>59.130863419416947</v>
      </c>
      <c r="AE112" s="3">
        <f t="shared" si="17"/>
        <v>59.130863419416976</v>
      </c>
    </row>
    <row r="113" spans="1:31" ht="17.399999999999999" x14ac:dyDescent="0.3">
      <c r="A113" s="6"/>
      <c r="B113" s="6"/>
      <c r="C113" s="6"/>
      <c r="D113" s="6"/>
      <c r="E113" s="14">
        <v>2500</v>
      </c>
      <c r="F113" s="14">
        <v>381.19</v>
      </c>
      <c r="G113" s="14">
        <f t="shared" si="18"/>
        <v>17.741388201805826</v>
      </c>
      <c r="H113" s="14">
        <v>-48.21</v>
      </c>
      <c r="I113" s="14">
        <v>10.358000000000001</v>
      </c>
      <c r="J113" s="6"/>
      <c r="K113" s="30">
        <f t="shared" si="13"/>
        <v>-0.9849632174846974</v>
      </c>
      <c r="L113" s="30">
        <f t="shared" si="19"/>
        <v>146.30752486850847</v>
      </c>
      <c r="M113" s="30">
        <f t="shared" si="24"/>
        <v>7.8748819857437091E-3</v>
      </c>
      <c r="N113" s="30">
        <f t="shared" si="25"/>
        <v>77.85557819303304</v>
      </c>
      <c r="O113" s="30">
        <f t="shared" si="20"/>
        <v>0.99989885269407131</v>
      </c>
      <c r="P113" s="6"/>
      <c r="Q113" s="4">
        <v>7.7744999999999995E-2</v>
      </c>
      <c r="R113" s="4">
        <f t="shared" si="22"/>
        <v>1.9747229999999998</v>
      </c>
      <c r="S113" s="4">
        <v>576</v>
      </c>
      <c r="T113" s="17"/>
      <c r="U113" s="6"/>
      <c r="V113" s="9">
        <v>0.142535</v>
      </c>
      <c r="W113" s="10">
        <f t="shared" si="23"/>
        <v>3.6203889999999999</v>
      </c>
      <c r="X113" s="9">
        <v>318</v>
      </c>
      <c r="Y113" s="17"/>
      <c r="Z113" s="6"/>
      <c r="AA113" s="6"/>
      <c r="AB113" s="2">
        <v>108</v>
      </c>
      <c r="AC113" s="2">
        <f t="shared" si="21"/>
        <v>1.8849555921538759</v>
      </c>
      <c r="AD113" s="2">
        <f t="shared" si="16"/>
        <v>59.760304350575225</v>
      </c>
      <c r="AE113" s="3">
        <f t="shared" si="17"/>
        <v>59.760304350575232</v>
      </c>
    </row>
    <row r="114" spans="1:31" ht="17.399999999999999" x14ac:dyDescent="0.3">
      <c r="A114" s="6"/>
      <c r="B114" s="6"/>
      <c r="C114" s="6"/>
      <c r="D114" s="6"/>
      <c r="E114" s="14">
        <v>2500</v>
      </c>
      <c r="F114" s="14">
        <v>403.16</v>
      </c>
      <c r="G114" s="14">
        <f t="shared" si="18"/>
        <v>18.763918432907573</v>
      </c>
      <c r="H114" s="14">
        <v>-49.493000000000002</v>
      </c>
      <c r="I114" s="14">
        <v>10.361000000000001</v>
      </c>
      <c r="J114" s="6"/>
      <c r="K114" s="30">
        <f t="shared" si="13"/>
        <v>-2.2679632174846986</v>
      </c>
      <c r="L114" s="30">
        <f t="shared" si="19"/>
        <v>146.31052486850845</v>
      </c>
      <c r="M114" s="30">
        <f t="shared" si="24"/>
        <v>4.1744758168037688E-2</v>
      </c>
      <c r="N114" s="30">
        <f t="shared" si="25"/>
        <v>77.85649486527781</v>
      </c>
      <c r="O114" s="30">
        <f t="shared" si="20"/>
        <v>0.99946382433167236</v>
      </c>
      <c r="P114" s="6"/>
      <c r="Q114" s="4">
        <v>7.0096000000000006E-2</v>
      </c>
      <c r="R114" s="4">
        <f t="shared" si="22"/>
        <v>1.7804384</v>
      </c>
      <c r="S114" s="4">
        <v>578</v>
      </c>
      <c r="T114" s="17"/>
      <c r="U114" s="6"/>
      <c r="V114" s="9">
        <v>0.131749</v>
      </c>
      <c r="W114" s="10">
        <f t="shared" si="23"/>
        <v>3.3464245999999997</v>
      </c>
      <c r="X114" s="9">
        <v>320</v>
      </c>
      <c r="Y114" s="17"/>
      <c r="Z114" s="6"/>
      <c r="AA114" s="6"/>
      <c r="AB114" s="2">
        <v>109</v>
      </c>
      <c r="AC114" s="2">
        <f t="shared" si="21"/>
        <v>1.902408884673819</v>
      </c>
      <c r="AD114" s="2">
        <f t="shared" si="16"/>
        <v>60.382847816678868</v>
      </c>
      <c r="AE114" s="3">
        <f t="shared" si="17"/>
        <v>60.382847816678904</v>
      </c>
    </row>
    <row r="115" spans="1:31" ht="17.399999999999999" x14ac:dyDescent="0.3">
      <c r="A115" s="6"/>
      <c r="B115" s="6"/>
      <c r="C115" s="6"/>
      <c r="D115" s="6"/>
      <c r="E115" s="14">
        <v>2500</v>
      </c>
      <c r="F115" s="14">
        <v>443.45</v>
      </c>
      <c r="G115" s="14">
        <f t="shared" si="18"/>
        <v>20.639100181250278</v>
      </c>
      <c r="H115" s="14">
        <v>-50.91</v>
      </c>
      <c r="I115" s="14">
        <v>10.125</v>
      </c>
      <c r="J115" s="6"/>
      <c r="K115" s="30">
        <f t="shared" si="13"/>
        <v>-3.6849632174846931</v>
      </c>
      <c r="L115" s="30">
        <f t="shared" si="19"/>
        <v>146.07452486850846</v>
      </c>
      <c r="M115" s="30">
        <f t="shared" si="24"/>
        <v>0.11016572514409306</v>
      </c>
      <c r="N115" s="30">
        <f t="shared" si="25"/>
        <v>77.784134383637038</v>
      </c>
      <c r="O115" s="30">
        <f t="shared" si="20"/>
        <v>0.99858369928498858</v>
      </c>
      <c r="P115" s="6"/>
      <c r="Q115" s="4">
        <v>6.2843999999999997E-2</v>
      </c>
      <c r="R115" s="4">
        <f t="shared" si="22"/>
        <v>1.5962375999999998</v>
      </c>
      <c r="S115" s="4">
        <v>580</v>
      </c>
      <c r="T115" s="17"/>
      <c r="U115" s="6"/>
      <c r="V115" s="9">
        <v>0.121238</v>
      </c>
      <c r="W115" s="10">
        <f t="shared" si="23"/>
        <v>3.0794451999999999</v>
      </c>
      <c r="X115" s="9">
        <v>322</v>
      </c>
      <c r="Y115" s="17"/>
      <c r="Z115" s="6"/>
      <c r="AA115" s="6"/>
      <c r="AB115" s="2">
        <v>110</v>
      </c>
      <c r="AC115" s="2">
        <f t="shared" si="21"/>
        <v>1.9198621771937625</v>
      </c>
      <c r="AD115" s="2">
        <f t="shared" si="16"/>
        <v>60.998367012732267</v>
      </c>
      <c r="AE115" s="3">
        <f t="shared" si="17"/>
        <v>60.998367012732295</v>
      </c>
    </row>
    <row r="116" spans="1:31" ht="17.399999999999999" x14ac:dyDescent="0.3">
      <c r="A116" s="6"/>
      <c r="B116" s="6"/>
      <c r="C116" s="6"/>
      <c r="D116" s="6"/>
      <c r="E116" s="14">
        <v>2750</v>
      </c>
      <c r="F116" s="14">
        <v>-20.28</v>
      </c>
      <c r="G116" s="14">
        <f t="shared" si="18"/>
        <v>-0.94387405947853342</v>
      </c>
      <c r="H116" s="14">
        <v>0.76100000000000001</v>
      </c>
      <c r="I116" s="14">
        <v>-0.03</v>
      </c>
      <c r="J116" s="6"/>
      <c r="K116" s="30">
        <f t="shared" si="13"/>
        <v>47.986036782515306</v>
      </c>
      <c r="L116" s="30">
        <f t="shared" si="19"/>
        <v>135.91952486850846</v>
      </c>
      <c r="M116" s="30">
        <f t="shared" si="24"/>
        <v>17.016590947862383</v>
      </c>
      <c r="N116" s="30">
        <f t="shared" si="25"/>
        <v>74.194960750991783</v>
      </c>
      <c r="O116" s="30">
        <f t="shared" si="20"/>
        <v>0.77065031404258921</v>
      </c>
      <c r="P116" s="6"/>
      <c r="Q116" s="4">
        <v>5.5784E-2</v>
      </c>
      <c r="R116" s="4">
        <f t="shared" si="22"/>
        <v>1.4169136</v>
      </c>
      <c r="S116" s="4">
        <v>582</v>
      </c>
      <c r="T116" s="17"/>
      <c r="U116" s="6"/>
      <c r="V116" s="9">
        <v>0.111003</v>
      </c>
      <c r="W116" s="10">
        <f t="shared" si="23"/>
        <v>2.8194762</v>
      </c>
      <c r="X116" s="9">
        <v>324</v>
      </c>
      <c r="Y116" s="17"/>
      <c r="Z116" s="6"/>
      <c r="AA116" s="6"/>
      <c r="AB116" s="2">
        <v>111</v>
      </c>
      <c r="AC116" s="2">
        <f t="shared" si="21"/>
        <v>1.9373154697137058</v>
      </c>
      <c r="AD116" s="2">
        <f t="shared" si="16"/>
        <v>61.606739991449579</v>
      </c>
      <c r="AE116" s="3">
        <f t="shared" si="17"/>
        <v>61.606739991449579</v>
      </c>
    </row>
    <row r="117" spans="1:31" ht="17.399999999999999" x14ac:dyDescent="0.3">
      <c r="A117" s="6"/>
      <c r="B117" s="6"/>
      <c r="C117" s="6"/>
      <c r="D117" s="6"/>
      <c r="E117" s="14">
        <v>2750</v>
      </c>
      <c r="F117" s="14">
        <v>5.09</v>
      </c>
      <c r="G117" s="14">
        <f t="shared" si="18"/>
        <v>0.23689935713736368</v>
      </c>
      <c r="H117" s="14">
        <v>0.76500000000000001</v>
      </c>
      <c r="I117" s="14">
        <v>-4.4999999999999998E-2</v>
      </c>
      <c r="J117" s="6"/>
      <c r="K117" s="30">
        <f t="shared" si="13"/>
        <v>47.990036782515304</v>
      </c>
      <c r="L117" s="30">
        <f t="shared" si="19"/>
        <v>135.90452486850847</v>
      </c>
      <c r="M117" s="30">
        <f t="shared" si="24"/>
        <v>17.019162595930172</v>
      </c>
      <c r="N117" s="30">
        <f t="shared" si="25"/>
        <v>74.188975960348884</v>
      </c>
      <c r="O117" s="30">
        <f t="shared" si="20"/>
        <v>0.77059714902890353</v>
      </c>
      <c r="P117" s="6"/>
      <c r="Q117" s="4">
        <v>4.9180000000000001E-2</v>
      </c>
      <c r="R117" s="4">
        <f t="shared" si="22"/>
        <v>1.2491719999999999</v>
      </c>
      <c r="S117" s="4">
        <v>584</v>
      </c>
      <c r="T117" s="17"/>
      <c r="U117" s="6"/>
      <c r="V117" s="9">
        <v>0.10104399999999999</v>
      </c>
      <c r="W117" s="10">
        <f t="shared" si="23"/>
        <v>2.5665175999999996</v>
      </c>
      <c r="X117" s="9">
        <v>326</v>
      </c>
      <c r="Y117" s="17"/>
      <c r="Z117" s="6"/>
      <c r="AA117" s="6"/>
      <c r="AB117" s="2">
        <v>112</v>
      </c>
      <c r="AC117" s="2">
        <f t="shared" si="21"/>
        <v>1.9547687622336491</v>
      </c>
      <c r="AD117" s="2">
        <f t="shared" si="16"/>
        <v>62.207849600828453</v>
      </c>
      <c r="AE117" s="3">
        <f t="shared" si="17"/>
        <v>62.207849600828482</v>
      </c>
    </row>
    <row r="118" spans="1:31" ht="17.399999999999999" x14ac:dyDescent="0.3">
      <c r="A118" s="6"/>
      <c r="B118" s="6"/>
      <c r="C118" s="6"/>
      <c r="D118" s="6"/>
      <c r="E118" s="14">
        <v>2750</v>
      </c>
      <c r="F118" s="14">
        <v>22.72</v>
      </c>
      <c r="G118" s="14">
        <f t="shared" si="18"/>
        <v>1.057436816141631</v>
      </c>
      <c r="H118" s="14">
        <v>0.76500000000000001</v>
      </c>
      <c r="I118" s="14">
        <v>-1.4999999999999999E-2</v>
      </c>
      <c r="J118" s="6"/>
      <c r="K118" s="30">
        <f t="shared" si="13"/>
        <v>47.990036782515304</v>
      </c>
      <c r="L118" s="30">
        <f t="shared" si="19"/>
        <v>135.93452486850848</v>
      </c>
      <c r="M118" s="30">
        <f t="shared" si="24"/>
        <v>17.019162595930172</v>
      </c>
      <c r="N118" s="30">
        <f t="shared" si="25"/>
        <v>74.200943542135818</v>
      </c>
      <c r="O118" s="30">
        <f t="shared" si="20"/>
        <v>0.77063414852311607</v>
      </c>
      <c r="P118" s="6"/>
      <c r="Q118" s="4">
        <v>4.3033000000000002E-2</v>
      </c>
      <c r="R118" s="4">
        <f t="shared" si="22"/>
        <v>1.0930382000000001</v>
      </c>
      <c r="S118" s="4">
        <v>586</v>
      </c>
      <c r="T118" s="17"/>
      <c r="U118" s="6"/>
      <c r="V118" s="9">
        <v>9.1360999999999998E-2</v>
      </c>
      <c r="W118" s="10">
        <f t="shared" si="23"/>
        <v>2.3205693999999997</v>
      </c>
      <c r="X118" s="9">
        <v>328</v>
      </c>
      <c r="Y118" s="17"/>
      <c r="Z118" s="6"/>
      <c r="AA118" s="6"/>
      <c r="AB118" s="2">
        <v>113</v>
      </c>
      <c r="AC118" s="2">
        <f t="shared" si="21"/>
        <v>1.9722220547535922</v>
      </c>
      <c r="AD118" s="2">
        <f t="shared" si="16"/>
        <v>62.80158341695882</v>
      </c>
      <c r="AE118" s="3">
        <f t="shared" si="17"/>
        <v>62.801583416958856</v>
      </c>
    </row>
    <row r="119" spans="1:31" ht="17.399999999999999" x14ac:dyDescent="0.3">
      <c r="A119" s="6"/>
      <c r="B119" s="6"/>
      <c r="C119" s="6"/>
      <c r="D119" s="6"/>
      <c r="E119" s="14">
        <v>2750</v>
      </c>
      <c r="F119" s="14">
        <v>33.409999999999997</v>
      </c>
      <c r="G119" s="14">
        <f t="shared" si="18"/>
        <v>1.5549720082434813</v>
      </c>
      <c r="H119" s="14">
        <v>0.82499999999999996</v>
      </c>
      <c r="I119" s="14">
        <v>34.814999999999998</v>
      </c>
      <c r="J119" s="6"/>
      <c r="K119" s="30">
        <f t="shared" si="13"/>
        <v>48.050036782515306</v>
      </c>
      <c r="L119" s="30">
        <f t="shared" si="19"/>
        <v>170.76452486850846</v>
      </c>
      <c r="M119" s="30">
        <f t="shared" si="24"/>
        <v>17.057752962934842</v>
      </c>
      <c r="N119" s="30">
        <f t="shared" si="25"/>
        <v>82.614040589146541</v>
      </c>
      <c r="O119" s="30">
        <f t="shared" si="20"/>
        <v>0.79352477083446504</v>
      </c>
      <c r="P119" s="6"/>
      <c r="Q119" s="4">
        <v>3.7342E-2</v>
      </c>
      <c r="R119" s="4">
        <f t="shared" si="22"/>
        <v>0.94848679999999996</v>
      </c>
      <c r="S119" s="4">
        <v>588</v>
      </c>
      <c r="T119" s="17"/>
      <c r="U119" s="6"/>
      <c r="V119" s="9">
        <v>8.1953999999999999E-2</v>
      </c>
      <c r="W119" s="10">
        <f t="shared" si="23"/>
        <v>2.0816315999999997</v>
      </c>
      <c r="X119" s="9">
        <v>330</v>
      </c>
      <c r="Y119" s="17"/>
      <c r="Z119" s="6"/>
      <c r="AA119" s="6"/>
      <c r="AB119" s="2">
        <v>114</v>
      </c>
      <c r="AC119" s="2">
        <f t="shared" si="21"/>
        <v>1.9896753472735356</v>
      </c>
      <c r="AD119" s="2">
        <f t="shared" si="16"/>
        <v>63.38783367231833</v>
      </c>
      <c r="AE119" s="3">
        <f t="shared" si="17"/>
        <v>63.387833672318351</v>
      </c>
    </row>
    <row r="120" spans="1:31" ht="17.399999999999999" x14ac:dyDescent="0.3">
      <c r="A120" s="6"/>
      <c r="B120" s="6"/>
      <c r="C120" s="6"/>
      <c r="D120" s="6"/>
      <c r="E120" s="14">
        <v>2750</v>
      </c>
      <c r="F120" s="14">
        <v>50.54</v>
      </c>
      <c r="G120" s="14">
        <f t="shared" si="18"/>
        <v>2.3522384105544911</v>
      </c>
      <c r="H120" s="14">
        <v>0.91900000000000004</v>
      </c>
      <c r="I120" s="14">
        <v>43.47</v>
      </c>
      <c r="J120" s="6"/>
      <c r="K120" s="30">
        <f t="shared" si="13"/>
        <v>48.1440367825153</v>
      </c>
      <c r="L120" s="30">
        <f t="shared" si="19"/>
        <v>179.41952486850846</v>
      </c>
      <c r="M120" s="30">
        <f t="shared" si="24"/>
        <v>17.118270075236751</v>
      </c>
      <c r="N120" s="30">
        <f t="shared" si="25"/>
        <v>82.998475582725831</v>
      </c>
      <c r="O120" s="30">
        <f t="shared" si="20"/>
        <v>0.79375199417759534</v>
      </c>
      <c r="P120" s="6"/>
      <c r="Q120" s="4">
        <v>3.2107999999999998E-2</v>
      </c>
      <c r="R120" s="4">
        <f t="shared" si="22"/>
        <v>0.81554319999999991</v>
      </c>
      <c r="S120" s="4">
        <v>590</v>
      </c>
      <c r="T120" s="17"/>
      <c r="U120" s="6"/>
      <c r="V120" s="9">
        <v>6.8527000000000005E-2</v>
      </c>
      <c r="W120" s="10">
        <f t="shared" si="23"/>
        <v>1.7405858000000001</v>
      </c>
      <c r="X120" s="9">
        <v>332</v>
      </c>
      <c r="Y120" s="17"/>
      <c r="Z120" s="6"/>
      <c r="AA120" s="6"/>
      <c r="AB120" s="2">
        <v>115</v>
      </c>
      <c r="AC120" s="2">
        <f t="shared" si="21"/>
        <v>2.0071286397934789</v>
      </c>
      <c r="AD120" s="2">
        <f t="shared" si="16"/>
        <v>63.966497179811384</v>
      </c>
      <c r="AE120" s="3">
        <f t="shared" si="17"/>
        <v>63.966497179811391</v>
      </c>
    </row>
    <row r="121" spans="1:31" ht="17.399999999999999" x14ac:dyDescent="0.3">
      <c r="A121" s="6"/>
      <c r="B121" s="6"/>
      <c r="C121" s="6"/>
      <c r="D121" s="6"/>
      <c r="E121" s="14">
        <v>2750</v>
      </c>
      <c r="F121" s="14">
        <v>79.78</v>
      </c>
      <c r="G121" s="14">
        <f t="shared" si="18"/>
        <v>3.7131298059762026</v>
      </c>
      <c r="H121" s="14">
        <v>1.1060000000000001</v>
      </c>
      <c r="I121" s="14">
        <v>49.898000000000003</v>
      </c>
      <c r="J121" s="6"/>
      <c r="K121" s="30">
        <f t="shared" si="13"/>
        <v>48.331036782515305</v>
      </c>
      <c r="L121" s="30">
        <f t="shared" si="19"/>
        <v>180</v>
      </c>
      <c r="M121" s="30">
        <f t="shared" si="24"/>
        <v>17.238873323914948</v>
      </c>
      <c r="N121" s="30">
        <f t="shared" si="25"/>
        <v>82.999999999999986</v>
      </c>
      <c r="O121" s="30">
        <f t="shared" si="20"/>
        <v>0.79230273103716931</v>
      </c>
      <c r="P121" s="6"/>
      <c r="Q121" s="4">
        <v>2.7331000000000001E-2</v>
      </c>
      <c r="R121" s="4">
        <f t="shared" si="22"/>
        <v>0.69420740000000003</v>
      </c>
      <c r="S121" s="4">
        <v>592</v>
      </c>
      <c r="T121" s="17"/>
      <c r="U121" s="6"/>
      <c r="V121" s="9">
        <v>5.9644000000000003E-2</v>
      </c>
      <c r="W121" s="10">
        <f t="shared" si="23"/>
        <v>1.5149576</v>
      </c>
      <c r="X121" s="9">
        <v>334</v>
      </c>
      <c r="Y121" s="17"/>
      <c r="Z121" s="6"/>
      <c r="AA121" s="6"/>
      <c r="AB121" s="2">
        <v>116</v>
      </c>
      <c r="AC121" s="2">
        <f t="shared" si="21"/>
        <v>2.0245819323134224</v>
      </c>
      <c r="AD121" s="2">
        <f t="shared" si="16"/>
        <v>64.537475252811092</v>
      </c>
      <c r="AE121" s="3">
        <f t="shared" si="17"/>
        <v>64.537475252811092</v>
      </c>
    </row>
    <row r="122" spans="1:31" ht="17.399999999999999" x14ac:dyDescent="0.3">
      <c r="A122" s="6"/>
      <c r="B122" s="6"/>
      <c r="C122" s="6"/>
      <c r="D122" s="6"/>
      <c r="E122" s="14">
        <v>2750</v>
      </c>
      <c r="F122" s="14">
        <v>98.22</v>
      </c>
      <c r="G122" s="14">
        <f t="shared" si="18"/>
        <v>4.5713663768235477</v>
      </c>
      <c r="H122" s="14">
        <v>1.0760000000000001</v>
      </c>
      <c r="I122" s="14">
        <v>49.912999999999997</v>
      </c>
      <c r="J122" s="6"/>
      <c r="K122" s="30">
        <f t="shared" si="13"/>
        <v>48.301036782515304</v>
      </c>
      <c r="L122" s="30">
        <f t="shared" si="19"/>
        <v>180</v>
      </c>
      <c r="M122" s="30">
        <f t="shared" si="24"/>
        <v>17.219506190642246</v>
      </c>
      <c r="N122" s="30">
        <f t="shared" si="25"/>
        <v>82.999999999999986</v>
      </c>
      <c r="O122" s="30">
        <f t="shared" si="20"/>
        <v>0.79253606999226212</v>
      </c>
      <c r="P122" s="6"/>
      <c r="Q122" s="4">
        <v>2.2946999999999999E-2</v>
      </c>
      <c r="R122" s="4">
        <f t="shared" si="22"/>
        <v>0.58285379999999998</v>
      </c>
      <c r="S122" s="4">
        <v>594</v>
      </c>
      <c r="T122" s="17"/>
      <c r="U122" s="6"/>
      <c r="V122" s="9">
        <v>5.1407000000000001E-2</v>
      </c>
      <c r="W122" s="10">
        <f t="shared" si="23"/>
        <v>1.3057377999999999</v>
      </c>
      <c r="X122" s="9">
        <v>336</v>
      </c>
      <c r="Y122" s="17"/>
      <c r="Z122" s="6"/>
      <c r="AA122" s="6"/>
      <c r="AB122" s="2">
        <v>117</v>
      </c>
      <c r="AC122" s="2">
        <f t="shared" si="21"/>
        <v>2.0420352248333655</v>
      </c>
      <c r="AD122" s="2">
        <f t="shared" si="16"/>
        <v>65.100673621465887</v>
      </c>
      <c r="AE122" s="3">
        <f t="shared" si="17"/>
        <v>65.100673621465916</v>
      </c>
    </row>
    <row r="123" spans="1:31" ht="17.399999999999999" x14ac:dyDescent="0.3">
      <c r="A123" s="6"/>
      <c r="B123" s="6"/>
      <c r="C123" s="6"/>
      <c r="D123" s="6"/>
      <c r="E123" s="14">
        <v>2750</v>
      </c>
      <c r="F123" s="14">
        <v>123.36</v>
      </c>
      <c r="G123" s="14">
        <f t="shared" si="18"/>
        <v>5.7414351073605463</v>
      </c>
      <c r="H123" s="14">
        <v>1.0429999999999999</v>
      </c>
      <c r="I123" s="14">
        <v>49.875</v>
      </c>
      <c r="J123" s="6"/>
      <c r="K123" s="30">
        <f t="shared" si="13"/>
        <v>48.268036782515303</v>
      </c>
      <c r="L123" s="30">
        <f t="shared" si="19"/>
        <v>180</v>
      </c>
      <c r="M123" s="30">
        <f t="shared" si="24"/>
        <v>17.198210726252398</v>
      </c>
      <c r="N123" s="30">
        <f t="shared" si="25"/>
        <v>82.999999999999986</v>
      </c>
      <c r="O123" s="30">
        <f t="shared" si="20"/>
        <v>0.79279264185238074</v>
      </c>
      <c r="P123" s="6"/>
      <c r="Q123" s="4">
        <v>1.9046E-2</v>
      </c>
      <c r="R123" s="4">
        <f t="shared" si="22"/>
        <v>0.48376839999999999</v>
      </c>
      <c r="S123" s="4">
        <v>596</v>
      </c>
      <c r="T123" s="17"/>
      <c r="U123" s="6"/>
      <c r="V123" s="9">
        <v>4.3818000000000003E-2</v>
      </c>
      <c r="W123" s="10">
        <f t="shared" si="23"/>
        <v>1.1129772</v>
      </c>
      <c r="X123" s="9">
        <v>338</v>
      </c>
      <c r="Y123" s="17"/>
      <c r="Z123" s="6"/>
      <c r="AA123" s="6"/>
      <c r="AB123" s="2">
        <v>118</v>
      </c>
      <c r="AC123" s="2">
        <f t="shared" si="21"/>
        <v>2.0594885173533086</v>
      </c>
      <c r="AD123" s="2">
        <f t="shared" si="16"/>
        <v>65.656002345534304</v>
      </c>
      <c r="AE123" s="3">
        <f t="shared" si="17"/>
        <v>65.656002345534318</v>
      </c>
    </row>
    <row r="124" spans="1:31" ht="17.399999999999999" x14ac:dyDescent="0.3">
      <c r="A124" s="6"/>
      <c r="B124" s="6"/>
      <c r="C124" s="6"/>
      <c r="D124" s="6"/>
      <c r="E124" s="14">
        <v>2750</v>
      </c>
      <c r="F124" s="14">
        <v>181.57</v>
      </c>
      <c r="G124" s="14">
        <f t="shared" si="18"/>
        <v>8.4506515275896117</v>
      </c>
      <c r="H124" s="14">
        <v>-7.0759999999999996</v>
      </c>
      <c r="I124" s="14">
        <v>21.832999999999998</v>
      </c>
      <c r="J124" s="6"/>
      <c r="K124" s="30">
        <f t="shared" si="13"/>
        <v>40.149036782515303</v>
      </c>
      <c r="L124" s="30">
        <f t="shared" si="19"/>
        <v>157.78252486850846</v>
      </c>
      <c r="M124" s="30">
        <f t="shared" si="24"/>
        <v>12.251671522113401</v>
      </c>
      <c r="N124" s="30">
        <f t="shared" si="25"/>
        <v>80.764590310945891</v>
      </c>
      <c r="O124" s="30">
        <f t="shared" si="20"/>
        <v>0.8483039228584689</v>
      </c>
      <c r="P124" s="6"/>
      <c r="Q124" s="4">
        <v>1.5668999999999999E-2</v>
      </c>
      <c r="R124" s="4">
        <f t="shared" si="22"/>
        <v>0.39799259999999997</v>
      </c>
      <c r="S124" s="4">
        <v>598</v>
      </c>
      <c r="T124" s="17"/>
      <c r="U124" s="6"/>
      <c r="V124" s="9">
        <v>3.6874999999999998E-2</v>
      </c>
      <c r="W124" s="10">
        <f t="shared" si="23"/>
        <v>0.93662499999999993</v>
      </c>
      <c r="X124" s="9">
        <v>340</v>
      </c>
      <c r="Y124" s="17"/>
      <c r="Z124" s="6"/>
      <c r="AA124" s="6"/>
      <c r="AB124" s="2">
        <v>119</v>
      </c>
      <c r="AC124" s="2">
        <f t="shared" si="21"/>
        <v>2.0769418098732522</v>
      </c>
      <c r="AD124" s="2">
        <f t="shared" si="16"/>
        <v>66.203375724011138</v>
      </c>
      <c r="AE124" s="3">
        <f t="shared" si="17"/>
        <v>66.203375724011153</v>
      </c>
    </row>
    <row r="125" spans="1:31" ht="17.399999999999999" x14ac:dyDescent="0.3">
      <c r="A125" s="6"/>
      <c r="B125" s="6"/>
      <c r="C125" s="6"/>
      <c r="D125" s="6"/>
      <c r="E125" s="14">
        <v>2750</v>
      </c>
      <c r="F125" s="14">
        <v>182.2</v>
      </c>
      <c r="G125" s="14">
        <f t="shared" si="18"/>
        <v>8.4799730590231146</v>
      </c>
      <c r="H125" s="14">
        <v>-6.5549999999999997</v>
      </c>
      <c r="I125" s="14">
        <v>22.346</v>
      </c>
      <c r="J125" s="6"/>
      <c r="K125" s="30">
        <f t="shared" si="13"/>
        <v>40.670036782515304</v>
      </c>
      <c r="L125" s="30">
        <f t="shared" si="19"/>
        <v>158.29552486850847</v>
      </c>
      <c r="M125" s="30">
        <f t="shared" si="24"/>
        <v>12.550164280821491</v>
      </c>
      <c r="N125" s="30">
        <f t="shared" si="25"/>
        <v>80.866707717871819</v>
      </c>
      <c r="O125" s="30">
        <f t="shared" si="20"/>
        <v>0.84480431273885204</v>
      </c>
      <c r="P125" s="6"/>
      <c r="Q125" s="4">
        <v>1.2772E-2</v>
      </c>
      <c r="R125" s="4">
        <f t="shared" si="22"/>
        <v>0.3244088</v>
      </c>
      <c r="S125" s="4">
        <v>600</v>
      </c>
      <c r="T125" s="17"/>
      <c r="U125" s="6"/>
      <c r="V125" s="9">
        <v>3.058E-2</v>
      </c>
      <c r="W125" s="10">
        <f t="shared" si="23"/>
        <v>0.77673199999999998</v>
      </c>
      <c r="X125" s="9">
        <v>342</v>
      </c>
      <c r="Y125" s="17"/>
      <c r="Z125" s="6"/>
      <c r="AA125" s="6"/>
      <c r="AB125" s="2">
        <v>120</v>
      </c>
      <c r="AC125" s="2">
        <f t="shared" si="21"/>
        <v>2.0943951023931953</v>
      </c>
      <c r="AD125" s="2">
        <f t="shared" si="16"/>
        <v>66.742712201809184</v>
      </c>
      <c r="AE125" s="3">
        <f t="shared" si="17"/>
        <v>66.742712201809184</v>
      </c>
    </row>
    <row r="126" spans="1:31" ht="17.399999999999999" x14ac:dyDescent="0.3">
      <c r="A126" s="6"/>
      <c r="B126" s="6"/>
      <c r="C126" s="6"/>
      <c r="D126" s="6"/>
      <c r="E126" s="14">
        <v>2750</v>
      </c>
      <c r="F126" s="14">
        <v>182.21</v>
      </c>
      <c r="G126" s="14">
        <f t="shared" si="18"/>
        <v>8.4804384801569803</v>
      </c>
      <c r="H126" s="14">
        <v>-6.4119999999999999</v>
      </c>
      <c r="I126" s="14">
        <v>22.402999999999999</v>
      </c>
      <c r="J126" s="6"/>
      <c r="K126" s="30">
        <f t="shared" si="13"/>
        <v>40.813036782515304</v>
      </c>
      <c r="L126" s="30">
        <f t="shared" si="19"/>
        <v>158.35252486850845</v>
      </c>
      <c r="M126" s="30">
        <f t="shared" si="24"/>
        <v>12.632578744086786</v>
      </c>
      <c r="N126" s="30">
        <f t="shared" si="25"/>
        <v>80.877906499054561</v>
      </c>
      <c r="O126" s="30">
        <f t="shared" si="20"/>
        <v>0.84380680347809878</v>
      </c>
      <c r="P126" s="6"/>
      <c r="Q126" s="4">
        <v>1.0356000000000001E-2</v>
      </c>
      <c r="R126" s="4">
        <f t="shared" si="22"/>
        <v>0.26304240000000001</v>
      </c>
      <c r="S126" s="4">
        <v>602</v>
      </c>
      <c r="T126" s="17"/>
      <c r="U126" s="6"/>
      <c r="V126" s="9">
        <v>2.5142000000000001E-2</v>
      </c>
      <c r="W126" s="10">
        <f t="shared" si="23"/>
        <v>0.63860680000000003</v>
      </c>
      <c r="X126" s="9">
        <v>344</v>
      </c>
      <c r="Y126" s="17"/>
      <c r="Z126" s="6"/>
      <c r="AA126" s="6"/>
      <c r="AB126" s="2">
        <v>121</v>
      </c>
      <c r="AC126" s="2">
        <f t="shared" si="21"/>
        <v>2.1118483949131388</v>
      </c>
      <c r="AD126" s="2">
        <f t="shared" si="16"/>
        <v>67.273934273757575</v>
      </c>
      <c r="AE126" s="3">
        <f t="shared" si="17"/>
        <v>67.273934273757604</v>
      </c>
    </row>
    <row r="127" spans="1:31" ht="17.399999999999999" x14ac:dyDescent="0.3">
      <c r="A127" s="6"/>
      <c r="B127" s="6"/>
      <c r="C127" s="6"/>
      <c r="D127" s="6"/>
      <c r="E127" s="14">
        <v>2750</v>
      </c>
      <c r="F127" s="14">
        <v>257.58999999999997</v>
      </c>
      <c r="G127" s="14">
        <f t="shared" si="18"/>
        <v>11.988782987232515</v>
      </c>
      <c r="H127" s="14">
        <v>-17.565000000000001</v>
      </c>
      <c r="I127" s="14">
        <v>11.148999999999999</v>
      </c>
      <c r="J127" s="6"/>
      <c r="K127" s="30">
        <f t="shared" si="13"/>
        <v>29.660036782515302</v>
      </c>
      <c r="L127" s="30">
        <f t="shared" si="19"/>
        <v>147.09852486850846</v>
      </c>
      <c r="M127" s="30">
        <f t="shared" si="24"/>
        <v>6.8890010465286284</v>
      </c>
      <c r="N127" s="30">
        <f t="shared" si="25"/>
        <v>78.094451540628526</v>
      </c>
      <c r="O127" s="30">
        <f t="shared" si="20"/>
        <v>0.9117862932561267</v>
      </c>
      <c r="P127" s="6"/>
      <c r="Q127" s="4">
        <v>8.4209999999999997E-3</v>
      </c>
      <c r="R127" s="4">
        <f t="shared" si="22"/>
        <v>0.21389339999999998</v>
      </c>
      <c r="S127" s="4">
        <v>604</v>
      </c>
      <c r="T127" s="17"/>
      <c r="U127" s="6"/>
      <c r="V127" s="9">
        <v>2.0403999999999999E-2</v>
      </c>
      <c r="W127" s="10">
        <f t="shared" si="23"/>
        <v>0.51826159999999999</v>
      </c>
      <c r="X127" s="9">
        <v>346</v>
      </c>
      <c r="Y127" s="17"/>
      <c r="Z127" s="6"/>
      <c r="AA127" s="6"/>
      <c r="AB127" s="2">
        <v>122</v>
      </c>
      <c r="AC127" s="2">
        <f t="shared" si="21"/>
        <v>2.1293016874330819</v>
      </c>
      <c r="AD127" s="2">
        <f t="shared" si="16"/>
        <v>67.796968386177838</v>
      </c>
      <c r="AE127" s="3">
        <f t="shared" si="17"/>
        <v>67.796968386177852</v>
      </c>
    </row>
    <row r="128" spans="1:31" ht="17.399999999999999" x14ac:dyDescent="0.3">
      <c r="A128" s="6"/>
      <c r="B128" s="6"/>
      <c r="C128" s="6"/>
      <c r="D128" s="6"/>
      <c r="E128" s="14">
        <v>2750</v>
      </c>
      <c r="F128" s="14">
        <v>318.77999999999997</v>
      </c>
      <c r="G128" s="14">
        <f t="shared" si="18"/>
        <v>14.836694905353397</v>
      </c>
      <c r="H128" s="14">
        <v>-26.681000000000001</v>
      </c>
      <c r="I128" s="14">
        <v>9.8030000000000008</v>
      </c>
      <c r="J128" s="6"/>
      <c r="K128" s="30">
        <f t="shared" si="13"/>
        <v>20.544036782515303</v>
      </c>
      <c r="L128" s="30">
        <f t="shared" si="19"/>
        <v>145.75252486850846</v>
      </c>
      <c r="M128" s="30">
        <f t="shared" si="24"/>
        <v>3.3674542312227604</v>
      </c>
      <c r="N128" s="30">
        <f t="shared" si="25"/>
        <v>77.684591993496355</v>
      </c>
      <c r="O128" s="30">
        <f t="shared" si="20"/>
        <v>0.95665222478732104</v>
      </c>
      <c r="P128" s="6"/>
      <c r="Q128" s="4">
        <v>6.9670000000000001E-3</v>
      </c>
      <c r="R128" s="4">
        <f t="shared" si="22"/>
        <v>0.1769618</v>
      </c>
      <c r="S128" s="4">
        <v>606</v>
      </c>
      <c r="T128" s="17"/>
      <c r="U128" s="6"/>
      <c r="V128" s="9">
        <v>1.6191000000000001E-2</v>
      </c>
      <c r="W128" s="10">
        <f t="shared" si="23"/>
        <v>0.41125139999999999</v>
      </c>
      <c r="X128" s="9">
        <v>348</v>
      </c>
      <c r="Y128" s="17"/>
      <c r="Z128" s="6"/>
      <c r="AA128" s="6"/>
      <c r="AB128" s="2">
        <v>123</v>
      </c>
      <c r="AC128" s="2">
        <f t="shared" si="21"/>
        <v>2.1467549799530254</v>
      </c>
      <c r="AD128" s="2">
        <f t="shared" si="16"/>
        <v>68.311744836293997</v>
      </c>
      <c r="AE128" s="3">
        <f t="shared" si="17"/>
        <v>68.311744836293997</v>
      </c>
    </row>
    <row r="129" spans="1:31" ht="17.399999999999999" x14ac:dyDescent="0.3">
      <c r="A129" s="6"/>
      <c r="B129" s="6"/>
      <c r="C129" s="6"/>
      <c r="D129" s="6"/>
      <c r="E129" s="14">
        <v>2750</v>
      </c>
      <c r="F129" s="14">
        <v>338.45</v>
      </c>
      <c r="G129" s="14">
        <f t="shared" si="18"/>
        <v>15.752178275666154</v>
      </c>
      <c r="H129" s="14">
        <v>-34.585999999999999</v>
      </c>
      <c r="I129" s="14">
        <v>9.9149999999999991</v>
      </c>
      <c r="J129" s="6"/>
      <c r="K129" s="30">
        <f t="shared" si="13"/>
        <v>12.639036782515305</v>
      </c>
      <c r="L129" s="30">
        <f t="shared" si="19"/>
        <v>145.86452486850845</v>
      </c>
      <c r="M129" s="30">
        <f t="shared" si="24"/>
        <v>1.2882893860343241</v>
      </c>
      <c r="N129" s="30">
        <f t="shared" si="25"/>
        <v>77.719321876148101</v>
      </c>
      <c r="O129" s="30">
        <f t="shared" si="20"/>
        <v>0.98342382106617821</v>
      </c>
      <c r="P129" s="6"/>
      <c r="Q129" s="4">
        <v>8.5170000000000003E-3</v>
      </c>
      <c r="R129" s="4">
        <f t="shared" si="22"/>
        <v>0.21633179999999999</v>
      </c>
      <c r="S129" s="4">
        <v>608</v>
      </c>
      <c r="T129" s="17"/>
      <c r="U129" s="6"/>
      <c r="V129" s="9">
        <v>1.2501999999999999E-2</v>
      </c>
      <c r="W129" s="10">
        <f t="shared" si="23"/>
        <v>0.31755079999999997</v>
      </c>
      <c r="X129" s="9">
        <v>350</v>
      </c>
      <c r="Y129" s="17"/>
      <c r="Z129" s="6"/>
      <c r="AA129" s="6"/>
      <c r="AB129" s="2">
        <v>124</v>
      </c>
      <c r="AC129" s="2">
        <f t="shared" si="21"/>
        <v>2.1642082724729685</v>
      </c>
      <c r="AD129" s="2">
        <f t="shared" si="16"/>
        <v>68.818197669730978</v>
      </c>
      <c r="AE129" s="3">
        <f t="shared" si="17"/>
        <v>68.818197669731006</v>
      </c>
    </row>
    <row r="130" spans="1:31" ht="17.399999999999999" x14ac:dyDescent="0.3">
      <c r="A130" s="6"/>
      <c r="B130" s="6"/>
      <c r="C130" s="6"/>
      <c r="D130" s="6"/>
      <c r="E130" s="14">
        <v>2750</v>
      </c>
      <c r="F130" s="14">
        <v>367.87</v>
      </c>
      <c r="G130" s="14">
        <f t="shared" si="18"/>
        <v>17.12144725149744</v>
      </c>
      <c r="H130" s="14">
        <v>-43.784999999999997</v>
      </c>
      <c r="I130" s="14">
        <v>9.9489999999999998</v>
      </c>
      <c r="J130" s="6"/>
      <c r="K130" s="30">
        <f t="shared" si="13"/>
        <v>3.4400367825153069</v>
      </c>
      <c r="L130" s="30">
        <f t="shared" si="19"/>
        <v>145.89852486850847</v>
      </c>
      <c r="M130" s="30">
        <f t="shared" si="24"/>
        <v>9.6014613172049401E-2</v>
      </c>
      <c r="N130" s="30">
        <f t="shared" si="25"/>
        <v>77.729842412307292</v>
      </c>
      <c r="O130" s="30">
        <f t="shared" si="20"/>
        <v>0.99876476511218493</v>
      </c>
      <c r="P130" s="6"/>
      <c r="Q130" s="4">
        <v>7.8289999999999992E-3</v>
      </c>
      <c r="R130" s="4">
        <f t="shared" si="22"/>
        <v>0.19885659999999997</v>
      </c>
      <c r="S130" s="4">
        <v>610</v>
      </c>
      <c r="T130" s="17"/>
      <c r="U130" s="6"/>
      <c r="V130" s="9">
        <v>9.3369999999999998E-3</v>
      </c>
      <c r="W130" s="10">
        <f t="shared" si="23"/>
        <v>0.23715979999999998</v>
      </c>
      <c r="X130" s="9">
        <v>352</v>
      </c>
      <c r="Y130" s="17"/>
      <c r="Z130" s="6"/>
      <c r="AA130" s="6"/>
      <c r="AB130" s="2">
        <v>125</v>
      </c>
      <c r="AC130" s="2">
        <f t="shared" si="21"/>
        <v>2.1816615649929116</v>
      </c>
      <c r="AD130" s="2">
        <f t="shared" si="16"/>
        <v>69.316264576351131</v>
      </c>
      <c r="AE130" s="3">
        <f t="shared" si="17"/>
        <v>69.316264576351131</v>
      </c>
    </row>
    <row r="131" spans="1:31" ht="17.399999999999999" x14ac:dyDescent="0.3">
      <c r="A131" s="6"/>
      <c r="B131" s="6"/>
      <c r="C131" s="6"/>
      <c r="D131" s="6"/>
      <c r="E131" s="14">
        <v>2750</v>
      </c>
      <c r="F131" s="14">
        <v>395.56</v>
      </c>
      <c r="G131" s="14">
        <f t="shared" si="18"/>
        <v>18.410198371170054</v>
      </c>
      <c r="H131" s="14">
        <v>-49.14</v>
      </c>
      <c r="I131" s="14">
        <v>10.016</v>
      </c>
      <c r="J131" s="6"/>
      <c r="K131" s="30">
        <f t="shared" si="13"/>
        <v>-1.9149632174846971</v>
      </c>
      <c r="L131" s="30">
        <f t="shared" si="19"/>
        <v>145.96552486850845</v>
      </c>
      <c r="M131" s="30">
        <f t="shared" si="24"/>
        <v>2.9763021825413905E-2</v>
      </c>
      <c r="N131" s="30">
        <f t="shared" si="25"/>
        <v>77.750543431848484</v>
      </c>
      <c r="O131" s="30">
        <f t="shared" si="20"/>
        <v>0.99961719853634845</v>
      </c>
      <c r="P131" s="6"/>
      <c r="Q131" s="4">
        <v>7.2639999999999996E-3</v>
      </c>
      <c r="R131" s="4">
        <f t="shared" si="22"/>
        <v>0.18450559999999999</v>
      </c>
      <c r="S131" s="4">
        <v>612</v>
      </c>
      <c r="T131" s="17"/>
      <c r="U131" s="6"/>
      <c r="V131" s="9">
        <v>6.6969999999999998E-3</v>
      </c>
      <c r="W131" s="10">
        <f t="shared" si="23"/>
        <v>0.1701038</v>
      </c>
      <c r="X131" s="9">
        <v>354</v>
      </c>
      <c r="Y131" s="17"/>
      <c r="Z131" s="6"/>
      <c r="AA131" s="6"/>
      <c r="AB131" s="2">
        <v>126</v>
      </c>
      <c r="AC131" s="2">
        <f t="shared" si="21"/>
        <v>2.1991148575128552</v>
      </c>
      <c r="AD131" s="2">
        <f t="shared" si="16"/>
        <v>69.805886784672381</v>
      </c>
      <c r="AE131" s="3">
        <f t="shared" si="17"/>
        <v>69.805886784672396</v>
      </c>
    </row>
    <row r="132" spans="1:31" ht="17.399999999999999" x14ac:dyDescent="0.3">
      <c r="A132" s="6"/>
      <c r="B132" s="6"/>
      <c r="C132" s="6"/>
      <c r="D132" s="6"/>
      <c r="E132" s="14">
        <v>2750</v>
      </c>
      <c r="F132" s="14">
        <v>439.68</v>
      </c>
      <c r="G132" s="14">
        <f t="shared" si="18"/>
        <v>20.463636413783117</v>
      </c>
      <c r="H132" s="14">
        <v>-49.930999999999997</v>
      </c>
      <c r="I132" s="14">
        <v>10.035</v>
      </c>
      <c r="J132" s="6"/>
      <c r="K132" s="30">
        <f t="shared" si="13"/>
        <v>-2.7059632174846939</v>
      </c>
      <c r="L132" s="30">
        <f t="shared" si="19"/>
        <v>145.98452486850846</v>
      </c>
      <c r="M132" s="30">
        <f t="shared" si="24"/>
        <v>5.94203269379876E-2</v>
      </c>
      <c r="N132" s="30">
        <f t="shared" si="25"/>
        <v>77.756406474993412</v>
      </c>
      <c r="O132" s="30">
        <f t="shared" si="20"/>
        <v>0.99923581438968512</v>
      </c>
      <c r="P132" s="6"/>
      <c r="Q132" s="4">
        <v>6.8219999999999999E-3</v>
      </c>
      <c r="R132" s="4">
        <f t="shared" si="22"/>
        <v>0.17327879999999998</v>
      </c>
      <c r="S132" s="4">
        <v>614</v>
      </c>
      <c r="T132" s="17"/>
      <c r="U132" s="6"/>
      <c r="V132" s="9">
        <v>4.7130000000000002E-3</v>
      </c>
      <c r="W132" s="10">
        <f t="shared" si="23"/>
        <v>0.1197102</v>
      </c>
      <c r="X132" s="9">
        <v>356</v>
      </c>
      <c r="Y132" s="17"/>
      <c r="Z132" s="6"/>
      <c r="AA132" s="6"/>
      <c r="AB132" s="2">
        <v>127</v>
      </c>
      <c r="AC132" s="2">
        <f t="shared" si="21"/>
        <v>2.2165681500327987</v>
      </c>
      <c r="AD132" s="2">
        <f t="shared" si="16"/>
        <v>70.287008955109201</v>
      </c>
      <c r="AE132" s="3">
        <f t="shared" si="17"/>
        <v>70.287008955109201</v>
      </c>
    </row>
    <row r="133" spans="1:31" ht="17.399999999999999" x14ac:dyDescent="0.3">
      <c r="A133" s="6"/>
      <c r="B133" s="6"/>
      <c r="C133" s="6"/>
      <c r="D133" s="6"/>
      <c r="E133" s="14">
        <v>3000</v>
      </c>
      <c r="F133" s="14">
        <v>-27.46</v>
      </c>
      <c r="G133" s="14">
        <f t="shared" si="18"/>
        <v>-1.2780464335937145</v>
      </c>
      <c r="H133" s="14">
        <v>1.1890000000000001</v>
      </c>
      <c r="I133" s="14">
        <v>-1.0999999999999999E-2</v>
      </c>
      <c r="J133" s="6"/>
      <c r="K133" s="30">
        <f t="shared" ref="K133:K150" si="26">($T$6+H133)</f>
        <v>48.414036782515304</v>
      </c>
      <c r="L133" s="30">
        <f t="shared" si="19"/>
        <v>135.93852486850847</v>
      </c>
      <c r="M133" s="30">
        <f t="shared" ref="M133:M150" si="27">$C$6*(SQRT((1+(1/$C$9))^2-($C$10/$C$9)^2)-COS(K133*PI()/180)-(1/$C$9)*SQRT(1-($C$9*SIN(K133*PI()/180)-$C$10)^2))</f>
        <v>17.29249347377802</v>
      </c>
      <c r="N133" s="30">
        <f t="shared" ref="N133:N150" si="28">$C$6*(SQRT((1+(1/$C$9))^2-($C$10/$C$9)^2)-COS(L133*PI()/180)-(1/$C$9)*SQRT(1-($C$9*SIN(L133*PI()/180)-$C$10)^2))</f>
        <v>74.202538615403256</v>
      </c>
      <c r="O133" s="30">
        <f t="shared" si="20"/>
        <v>0.7669555004929659</v>
      </c>
      <c r="P133" s="6"/>
      <c r="Q133" s="4">
        <v>6.5729999999999998E-3</v>
      </c>
      <c r="R133" s="4">
        <f t="shared" si="22"/>
        <v>0.1669542</v>
      </c>
      <c r="S133" s="4">
        <v>616</v>
      </c>
      <c r="T133" s="17"/>
      <c r="U133" s="6"/>
      <c r="V133" s="9">
        <v>3.823E-3</v>
      </c>
      <c r="W133" s="10">
        <f t="shared" si="23"/>
        <v>9.7104200000000002E-2</v>
      </c>
      <c r="X133" s="9">
        <v>358</v>
      </c>
      <c r="Y133" s="17"/>
      <c r="Z133" s="6"/>
      <c r="AA133" s="6"/>
      <c r="AB133" s="2">
        <v>128</v>
      </c>
      <c r="AC133" s="2">
        <f t="shared" si="21"/>
        <v>2.2340214425527418</v>
      </c>
      <c r="AD133" s="2">
        <f t="shared" ref="AD133:AD196" si="29">$C$6*(SQRT((1+(1/$C$9))^2-($C$10/$C$9)^2)-COS(AC133)-(1/$C$9)*SQRT(1-($C$9*SIN(AC133)-$C$10)^2))</f>
        <v>70.759579072268096</v>
      </c>
      <c r="AE133" s="3">
        <f t="shared" ref="AE133:AE196" si="30">$C$6*((1-COS(AC133))+(1/$C$9)*(1-SQRT(1-$C$9^2*SIN(AC133)^2)))</f>
        <v>70.75957907226811</v>
      </c>
    </row>
    <row r="134" spans="1:31" ht="17.399999999999999" x14ac:dyDescent="0.3">
      <c r="A134" s="6"/>
      <c r="B134" s="6"/>
      <c r="C134" s="6"/>
      <c r="D134" s="6"/>
      <c r="E134" s="14">
        <v>3000</v>
      </c>
      <c r="F134" s="14">
        <v>-3.78</v>
      </c>
      <c r="G134" s="14">
        <f t="shared" ref="G134:G186" si="31">2*PI()*F134/(0.0027*0.5)*10^-5</f>
        <v>-0.17592918860102841</v>
      </c>
      <c r="H134" s="14">
        <v>1.1739999999999999</v>
      </c>
      <c r="I134" s="14">
        <v>-3.6999999999999998E-2</v>
      </c>
      <c r="J134" s="6"/>
      <c r="K134" s="30">
        <f t="shared" si="26"/>
        <v>48.399036782515303</v>
      </c>
      <c r="L134" s="30">
        <f t="shared" ref="L134:L150" si="32">IF(180+$Y$5+I134&gt;180,180,180+$Y$5+I134)</f>
        <v>135.91252486850846</v>
      </c>
      <c r="M134" s="30">
        <f t="shared" si="27"/>
        <v>17.282798984922415</v>
      </c>
      <c r="N134" s="30">
        <f t="shared" si="28"/>
        <v>74.192168097512919</v>
      </c>
      <c r="O134" s="30">
        <f t="shared" ref="O134:O150" si="33">1-(M134/N134)</f>
        <v>0.7670535930125788</v>
      </c>
      <c r="P134" s="6"/>
      <c r="Q134" s="4">
        <v>6.548E-3</v>
      </c>
      <c r="R134" s="4">
        <f t="shared" si="22"/>
        <v>0.1663192</v>
      </c>
      <c r="S134" s="4">
        <v>618</v>
      </c>
      <c r="T134" s="17"/>
      <c r="U134" s="6"/>
      <c r="V134" s="9">
        <v>2.9329999999999998E-3</v>
      </c>
      <c r="W134" s="10">
        <f t="shared" si="23"/>
        <v>7.4498199999999987E-2</v>
      </c>
      <c r="X134" s="9">
        <v>360</v>
      </c>
      <c r="Y134" s="17"/>
      <c r="Z134" s="6"/>
      <c r="AA134" s="6"/>
      <c r="AB134" s="2">
        <v>129</v>
      </c>
      <c r="AC134" s="2">
        <f t="shared" ref="AC134:AC197" si="34">AB134*PI()/180</f>
        <v>2.2514747350726849</v>
      </c>
      <c r="AD134" s="2">
        <f t="shared" si="29"/>
        <v>71.223548336526136</v>
      </c>
      <c r="AE134" s="3">
        <f t="shared" si="30"/>
        <v>71.223548336526136</v>
      </c>
    </row>
    <row r="135" spans="1:31" ht="17.399999999999999" x14ac:dyDescent="0.3">
      <c r="A135" s="6"/>
      <c r="B135" s="6"/>
      <c r="C135" s="6"/>
      <c r="D135" s="6"/>
      <c r="E135" s="14">
        <v>3000</v>
      </c>
      <c r="F135" s="14">
        <v>12.15</v>
      </c>
      <c r="G135" s="14">
        <f t="shared" si="31"/>
        <v>0.56548667764616278</v>
      </c>
      <c r="H135" s="14">
        <v>1.163</v>
      </c>
      <c r="I135" s="14">
        <v>-4.1000000000000002E-2</v>
      </c>
      <c r="J135" s="6"/>
      <c r="K135" s="30">
        <f t="shared" si="26"/>
        <v>48.3880367825153</v>
      </c>
      <c r="L135" s="30">
        <f t="shared" si="32"/>
        <v>135.90852486850847</v>
      </c>
      <c r="M135" s="30">
        <f t="shared" si="27"/>
        <v>17.275690841997598</v>
      </c>
      <c r="N135" s="30">
        <f t="shared" si="28"/>
        <v>74.19057210002191</v>
      </c>
      <c r="O135" s="30">
        <f t="shared" si="33"/>
        <v>0.76714439108641819</v>
      </c>
      <c r="P135" s="6"/>
      <c r="Q135" s="4">
        <v>6.5279999999999999E-3</v>
      </c>
      <c r="R135" s="4">
        <f t="shared" si="22"/>
        <v>0.16581119999999999</v>
      </c>
      <c r="S135" s="4">
        <v>620</v>
      </c>
      <c r="T135" s="17"/>
      <c r="U135" s="6"/>
      <c r="V135" s="9">
        <v>2.0430000000000001E-3</v>
      </c>
      <c r="W135" s="10">
        <f t="shared" si="23"/>
        <v>5.1892199999999999E-2</v>
      </c>
      <c r="X135" s="9">
        <v>362</v>
      </c>
      <c r="Y135" s="17"/>
      <c r="Z135" s="6"/>
      <c r="AA135" s="6"/>
      <c r="AB135" s="2">
        <v>130</v>
      </c>
      <c r="AC135" s="2">
        <f t="shared" si="34"/>
        <v>2.2689280275926285</v>
      </c>
      <c r="AD135" s="2">
        <f t="shared" si="29"/>
        <v>71.678871055111642</v>
      </c>
      <c r="AE135" s="3">
        <f t="shared" si="30"/>
        <v>71.678871055111642</v>
      </c>
    </row>
    <row r="136" spans="1:31" ht="17.399999999999999" x14ac:dyDescent="0.3">
      <c r="A136" s="6"/>
      <c r="B136" s="6"/>
      <c r="C136" s="6"/>
      <c r="D136" s="6"/>
      <c r="E136" s="14">
        <v>3000</v>
      </c>
      <c r="F136" s="14">
        <v>22.96</v>
      </c>
      <c r="G136" s="14">
        <f t="shared" si="31"/>
        <v>1.0686069233543949</v>
      </c>
      <c r="H136" s="14">
        <v>1.1890000000000001</v>
      </c>
      <c r="I136" s="14">
        <v>-4.4999999999999998E-2</v>
      </c>
      <c r="J136" s="6"/>
      <c r="K136" s="30">
        <f t="shared" si="26"/>
        <v>48.414036782515304</v>
      </c>
      <c r="L136" s="30">
        <f t="shared" si="32"/>
        <v>135.90452486850847</v>
      </c>
      <c r="M136" s="30">
        <f t="shared" si="27"/>
        <v>17.29249347377802</v>
      </c>
      <c r="N136" s="30">
        <f t="shared" si="28"/>
        <v>74.188975960348884</v>
      </c>
      <c r="O136" s="30">
        <f t="shared" si="33"/>
        <v>0.76691289709915678</v>
      </c>
      <c r="P136" s="6"/>
      <c r="Q136" s="4">
        <v>6.5129999999999997E-3</v>
      </c>
      <c r="R136" s="4">
        <f t="shared" si="22"/>
        <v>0.16543019999999997</v>
      </c>
      <c r="S136" s="4">
        <v>622</v>
      </c>
      <c r="T136" s="17"/>
      <c r="U136" s="6"/>
      <c r="V136" s="9">
        <v>1.243E-3</v>
      </c>
      <c r="W136" s="10">
        <f t="shared" si="23"/>
        <v>3.1572199999999995E-2</v>
      </c>
      <c r="X136" s="9">
        <v>364</v>
      </c>
      <c r="Y136" s="17"/>
      <c r="Z136" s="6"/>
      <c r="AA136" s="6"/>
      <c r="AB136" s="2">
        <v>131</v>
      </c>
      <c r="AC136" s="2">
        <f t="shared" si="34"/>
        <v>2.286381320112572</v>
      </c>
      <c r="AD136" s="2">
        <f t="shared" si="29"/>
        <v>72.125504532901232</v>
      </c>
      <c r="AE136" s="3">
        <f t="shared" si="30"/>
        <v>72.125504532901232</v>
      </c>
    </row>
    <row r="137" spans="1:31" ht="17.399999999999999" x14ac:dyDescent="0.3">
      <c r="A137" s="6"/>
      <c r="B137" s="6"/>
      <c r="C137" s="6"/>
      <c r="D137" s="6"/>
      <c r="E137" s="14">
        <v>3000</v>
      </c>
      <c r="F137" s="14">
        <v>40.65</v>
      </c>
      <c r="G137" s="14">
        <f t="shared" si="31"/>
        <v>1.8919369091618532</v>
      </c>
      <c r="H137" s="14">
        <v>1.403</v>
      </c>
      <c r="I137" s="14">
        <v>42.161000000000001</v>
      </c>
      <c r="J137" s="6"/>
      <c r="K137" s="30">
        <f t="shared" si="26"/>
        <v>48.628036782515302</v>
      </c>
      <c r="L137" s="30">
        <f t="shared" si="32"/>
        <v>178.11052486850846</v>
      </c>
      <c r="M137" s="30">
        <f t="shared" si="27"/>
        <v>17.430997803757997</v>
      </c>
      <c r="N137" s="30">
        <f t="shared" si="28"/>
        <v>82.983848146342652</v>
      </c>
      <c r="O137" s="30">
        <f t="shared" si="33"/>
        <v>0.78994710183819994</v>
      </c>
      <c r="P137" s="6"/>
      <c r="Q137" s="4">
        <v>6.5030000000000001E-3</v>
      </c>
      <c r="R137" s="4">
        <f t="shared" si="22"/>
        <v>0.1651762</v>
      </c>
      <c r="S137" s="4">
        <v>624</v>
      </c>
      <c r="T137" s="17"/>
      <c r="U137" s="6"/>
      <c r="V137" s="9">
        <v>8.1599999999999999E-4</v>
      </c>
      <c r="W137" s="10">
        <f t="shared" si="23"/>
        <v>2.0726399999999999E-2</v>
      </c>
      <c r="X137" s="9">
        <v>366</v>
      </c>
      <c r="Y137" s="17"/>
      <c r="Z137" s="6"/>
      <c r="AA137" s="6"/>
      <c r="AB137" s="2">
        <v>132</v>
      </c>
      <c r="AC137" s="2">
        <f t="shared" si="34"/>
        <v>2.3038346126325151</v>
      </c>
      <c r="AD137" s="2">
        <f t="shared" si="29"/>
        <v>72.563408963138187</v>
      </c>
      <c r="AE137" s="3">
        <f t="shared" si="30"/>
        <v>72.563408963138201</v>
      </c>
    </row>
    <row r="138" spans="1:31" ht="17.399999999999999" x14ac:dyDescent="0.3">
      <c r="A138" s="6"/>
      <c r="B138" s="6"/>
      <c r="C138" s="6"/>
      <c r="D138" s="6"/>
      <c r="E138" s="14">
        <v>3000</v>
      </c>
      <c r="F138" s="14">
        <v>67.319999999999993</v>
      </c>
      <c r="G138" s="14">
        <f t="shared" si="31"/>
        <v>3.1332150731802204</v>
      </c>
      <c r="H138" s="14">
        <v>1.4850000000000001</v>
      </c>
      <c r="I138" s="14">
        <v>50.107999999999997</v>
      </c>
      <c r="J138" s="6"/>
      <c r="K138" s="30">
        <f t="shared" si="26"/>
        <v>48.710036782515303</v>
      </c>
      <c r="L138" s="30">
        <f t="shared" si="32"/>
        <v>180</v>
      </c>
      <c r="M138" s="30">
        <f t="shared" si="27"/>
        <v>17.48416640626289</v>
      </c>
      <c r="N138" s="30">
        <f t="shared" si="28"/>
        <v>82.999999999999986</v>
      </c>
      <c r="O138" s="30">
        <f t="shared" si="33"/>
        <v>0.78934739269562781</v>
      </c>
      <c r="P138" s="6"/>
      <c r="Q138" s="4">
        <v>0</v>
      </c>
      <c r="R138" s="4">
        <f t="shared" si="22"/>
        <v>0</v>
      </c>
      <c r="S138" s="4">
        <v>626</v>
      </c>
      <c r="T138" s="17"/>
      <c r="U138" s="6"/>
      <c r="V138" s="9">
        <v>3.8999999999999999E-4</v>
      </c>
      <c r="W138" s="10">
        <f t="shared" si="23"/>
        <v>9.9059999999999999E-3</v>
      </c>
      <c r="X138" s="9">
        <v>368</v>
      </c>
      <c r="Y138" s="17"/>
      <c r="Z138" s="6"/>
      <c r="AA138" s="6"/>
      <c r="AB138" s="2">
        <v>133</v>
      </c>
      <c r="AC138" s="2">
        <f t="shared" si="34"/>
        <v>2.3212879051524582</v>
      </c>
      <c r="AD138" s="2">
        <f t="shared" si="29"/>
        <v>72.992547318270596</v>
      </c>
      <c r="AE138" s="3">
        <f t="shared" si="30"/>
        <v>72.992547318270624</v>
      </c>
    </row>
    <row r="139" spans="1:31" ht="17.399999999999999" x14ac:dyDescent="0.3">
      <c r="A139" s="6"/>
      <c r="B139" s="6"/>
      <c r="C139" s="6"/>
      <c r="D139" s="6"/>
      <c r="E139" s="14">
        <v>3000</v>
      </c>
      <c r="F139" s="14">
        <v>84.69</v>
      </c>
      <c r="G139" s="14">
        <f t="shared" si="31"/>
        <v>3.9416515827039942</v>
      </c>
      <c r="H139" s="14">
        <v>1.496</v>
      </c>
      <c r="I139" s="14">
        <v>50.179000000000002</v>
      </c>
      <c r="J139" s="6"/>
      <c r="K139" s="30">
        <f t="shared" si="26"/>
        <v>48.721036782515306</v>
      </c>
      <c r="L139" s="30">
        <f t="shared" si="32"/>
        <v>180</v>
      </c>
      <c r="M139" s="30">
        <f t="shared" si="27"/>
        <v>17.491302846357659</v>
      </c>
      <c r="N139" s="30">
        <f t="shared" si="28"/>
        <v>82.999999999999986</v>
      </c>
      <c r="O139" s="30">
        <f t="shared" si="33"/>
        <v>0.78926141148966678</v>
      </c>
      <c r="P139" s="6"/>
      <c r="Q139" s="6"/>
      <c r="S139" s="6"/>
      <c r="T139" s="17"/>
      <c r="U139" s="6"/>
      <c r="V139" s="9">
        <v>0</v>
      </c>
      <c r="W139" s="10">
        <f t="shared" ref="W139" si="35">V139*25.4</f>
        <v>0</v>
      </c>
      <c r="X139" s="9">
        <v>370</v>
      </c>
      <c r="Y139" s="17"/>
      <c r="Z139" s="6"/>
      <c r="AA139" s="6"/>
      <c r="AB139" s="2">
        <v>134</v>
      </c>
      <c r="AC139" s="2">
        <f t="shared" si="34"/>
        <v>2.3387411976724013</v>
      </c>
      <c r="AD139" s="2">
        <f t="shared" si="29"/>
        <v>73.41288524109882</v>
      </c>
      <c r="AE139" s="3">
        <f t="shared" si="30"/>
        <v>73.41288524109882</v>
      </c>
    </row>
    <row r="140" spans="1:31" ht="17.399999999999999" x14ac:dyDescent="0.3">
      <c r="A140" s="6"/>
      <c r="B140" s="6"/>
      <c r="C140" s="6"/>
      <c r="D140" s="6"/>
      <c r="E140" s="14">
        <v>3000</v>
      </c>
      <c r="F140" s="14">
        <v>109.64</v>
      </c>
      <c r="G140" s="14">
        <f t="shared" si="31"/>
        <v>5.1028773116975552</v>
      </c>
      <c r="H140" s="14">
        <v>1.462</v>
      </c>
      <c r="I140" s="14">
        <v>50.164000000000001</v>
      </c>
      <c r="J140" s="6"/>
      <c r="K140" s="30">
        <f t="shared" si="26"/>
        <v>48.687036782515307</v>
      </c>
      <c r="L140" s="30">
        <f t="shared" si="32"/>
        <v>180</v>
      </c>
      <c r="M140" s="30">
        <f t="shared" si="27"/>
        <v>17.469247865106446</v>
      </c>
      <c r="N140" s="30">
        <f t="shared" si="28"/>
        <v>82.999999999999986</v>
      </c>
      <c r="O140" s="30">
        <f t="shared" si="33"/>
        <v>0.78952713415534403</v>
      </c>
      <c r="P140" s="6"/>
      <c r="Q140" s="6"/>
      <c r="S140" s="6"/>
      <c r="T140" s="17"/>
      <c r="U140" s="6"/>
      <c r="V140" s="6"/>
      <c r="X140" s="6"/>
      <c r="Y140" s="17"/>
      <c r="Z140" s="6"/>
      <c r="AA140" s="6"/>
      <c r="AB140" s="2">
        <v>135</v>
      </c>
      <c r="AC140" s="2">
        <f t="shared" si="34"/>
        <v>2.3561944901923448</v>
      </c>
      <c r="AD140" s="2">
        <f t="shared" si="29"/>
        <v>73.824390936414574</v>
      </c>
      <c r="AE140" s="3">
        <f t="shared" si="30"/>
        <v>73.824390936414574</v>
      </c>
    </row>
    <row r="141" spans="1:31" ht="17.399999999999999" x14ac:dyDescent="0.3">
      <c r="A141" s="6"/>
      <c r="B141" s="6"/>
      <c r="C141" s="6"/>
      <c r="D141" s="6"/>
      <c r="E141" s="14">
        <v>3000</v>
      </c>
      <c r="F141" s="14">
        <v>163.19</v>
      </c>
      <c r="G141" s="14">
        <f t="shared" si="31"/>
        <v>7.5952074835454573</v>
      </c>
      <c r="H141" s="14">
        <v>-3.2770000000000001</v>
      </c>
      <c r="I141" s="14">
        <v>25.091000000000001</v>
      </c>
      <c r="J141" s="6"/>
      <c r="K141" s="30">
        <f t="shared" si="26"/>
        <v>43.948036782515302</v>
      </c>
      <c r="L141" s="30">
        <f t="shared" si="32"/>
        <v>161.04052486850847</v>
      </c>
      <c r="M141" s="30">
        <f t="shared" si="27"/>
        <v>14.490245667917822</v>
      </c>
      <c r="N141" s="30">
        <f t="shared" si="28"/>
        <v>81.372503164505218</v>
      </c>
      <c r="O141" s="30">
        <f t="shared" si="33"/>
        <v>0.82192700108261529</v>
      </c>
      <c r="P141" s="6"/>
      <c r="Q141" s="6"/>
      <c r="S141" s="6"/>
      <c r="T141" s="17"/>
      <c r="U141" s="6"/>
      <c r="V141" s="6"/>
      <c r="X141" s="6"/>
      <c r="Y141" s="17"/>
      <c r="Z141" s="6"/>
      <c r="AA141" s="6"/>
      <c r="AB141" s="2">
        <v>136</v>
      </c>
      <c r="AC141" s="2">
        <f t="shared" si="34"/>
        <v>2.3736477827122884</v>
      </c>
      <c r="AD141" s="2">
        <f t="shared" si="29"/>
        <v>74.227035063305181</v>
      </c>
      <c r="AE141" s="3">
        <f t="shared" si="30"/>
        <v>74.227035063305209</v>
      </c>
    </row>
    <row r="142" spans="1:31" ht="17.399999999999999" x14ac:dyDescent="0.3">
      <c r="A142" s="6"/>
      <c r="B142" s="6"/>
      <c r="C142" s="6"/>
      <c r="D142" s="6"/>
      <c r="E142" s="14">
        <v>3000</v>
      </c>
      <c r="F142" s="14">
        <v>163.5</v>
      </c>
      <c r="G142" s="14">
        <f t="shared" si="31"/>
        <v>7.6096355386952768</v>
      </c>
      <c r="H142" s="14">
        <v>-3.2549999999999999</v>
      </c>
      <c r="I142" s="14">
        <v>25.073</v>
      </c>
      <c r="J142" s="6"/>
      <c r="K142" s="30">
        <f t="shared" si="26"/>
        <v>43.970036782515301</v>
      </c>
      <c r="L142" s="30">
        <f t="shared" si="32"/>
        <v>161.02252486850847</v>
      </c>
      <c r="M142" s="30">
        <f t="shared" si="27"/>
        <v>14.503615353797279</v>
      </c>
      <c r="N142" s="30">
        <f t="shared" si="28"/>
        <v>81.369409392227368</v>
      </c>
      <c r="O142" s="30">
        <f t="shared" si="33"/>
        <v>0.8217559220089079</v>
      </c>
      <c r="P142" s="6"/>
      <c r="Q142" s="6"/>
      <c r="S142" s="6"/>
      <c r="T142" s="17"/>
      <c r="U142" s="6"/>
      <c r="V142" s="6"/>
      <c r="X142" s="6"/>
      <c r="Y142" s="17"/>
      <c r="Z142" s="6"/>
      <c r="AA142" s="6"/>
      <c r="AB142" s="2">
        <v>137</v>
      </c>
      <c r="AC142" s="2">
        <f t="shared" si="34"/>
        <v>2.3911010752322315</v>
      </c>
      <c r="AD142" s="2">
        <f t="shared" si="29"/>
        <v>74.62079062828829</v>
      </c>
      <c r="AE142" s="3">
        <f t="shared" si="30"/>
        <v>74.620790628288304</v>
      </c>
    </row>
    <row r="143" spans="1:31" ht="17.399999999999999" x14ac:dyDescent="0.3">
      <c r="A143" s="6"/>
      <c r="B143" s="6"/>
      <c r="C143" s="6"/>
      <c r="D143" s="6"/>
      <c r="E143" s="14">
        <v>3000</v>
      </c>
      <c r="F143" s="14">
        <v>163.79</v>
      </c>
      <c r="G143" s="14">
        <f t="shared" si="31"/>
        <v>7.6231327515773657</v>
      </c>
      <c r="H143" s="14">
        <v>-3.7989999999999999</v>
      </c>
      <c r="I143" s="14">
        <v>24.593</v>
      </c>
      <c r="J143" s="6"/>
      <c r="K143" s="30">
        <f t="shared" si="26"/>
        <v>43.426036782515304</v>
      </c>
      <c r="L143" s="30">
        <f t="shared" si="32"/>
        <v>160.54252486850845</v>
      </c>
      <c r="M143" s="30">
        <f t="shared" si="27"/>
        <v>14.174348420634651</v>
      </c>
      <c r="N143" s="30">
        <f t="shared" si="28"/>
        <v>81.28582337947104</v>
      </c>
      <c r="O143" s="30">
        <f t="shared" si="33"/>
        <v>0.8256233641816757</v>
      </c>
      <c r="P143" s="6"/>
      <c r="Q143" s="6"/>
      <c r="S143" s="6"/>
      <c r="T143" s="17"/>
      <c r="U143" s="6"/>
      <c r="V143" s="6"/>
      <c r="X143" s="6"/>
      <c r="Y143" s="17"/>
      <c r="Z143" s="6"/>
      <c r="AA143" s="6"/>
      <c r="AB143" s="2">
        <v>138</v>
      </c>
      <c r="AC143" s="2">
        <f t="shared" si="34"/>
        <v>2.4085543677521746</v>
      </c>
      <c r="AD143" s="2">
        <f t="shared" si="29"/>
        <v>75.005632879433705</v>
      </c>
      <c r="AE143" s="3">
        <f t="shared" si="30"/>
        <v>75.005632879433733</v>
      </c>
    </row>
    <row r="144" spans="1:31" ht="17.399999999999999" x14ac:dyDescent="0.3">
      <c r="A144" s="6"/>
      <c r="B144" s="6"/>
      <c r="C144" s="6"/>
      <c r="D144" s="6"/>
      <c r="E144" s="14">
        <v>3000</v>
      </c>
      <c r="F144" s="14">
        <v>237.69</v>
      </c>
      <c r="G144" s="14">
        <f t="shared" si="31"/>
        <v>11.062594930840858</v>
      </c>
      <c r="H144" s="14">
        <v>-21.135000000000002</v>
      </c>
      <c r="I144" s="14">
        <v>10.028</v>
      </c>
      <c r="J144" s="6"/>
      <c r="K144" s="30">
        <f t="shared" si="26"/>
        <v>26.090036782515302</v>
      </c>
      <c r="L144" s="30">
        <f t="shared" si="32"/>
        <v>145.97752486850845</v>
      </c>
      <c r="M144" s="30">
        <f t="shared" si="27"/>
        <v>5.3739224002408648</v>
      </c>
      <c r="N144" s="30">
        <f t="shared" si="28"/>
        <v>77.754246786646831</v>
      </c>
      <c r="O144" s="30">
        <f t="shared" si="33"/>
        <v>0.93088580209661609</v>
      </c>
      <c r="P144" s="6"/>
      <c r="Q144" s="6"/>
      <c r="S144" s="6"/>
      <c r="T144" s="17"/>
      <c r="U144" s="6"/>
      <c r="V144" s="6"/>
      <c r="X144" s="6"/>
      <c r="Y144" s="17"/>
      <c r="Z144" s="6"/>
      <c r="AA144" s="6"/>
      <c r="AB144" s="2">
        <v>139</v>
      </c>
      <c r="AC144" s="2">
        <f t="shared" si="34"/>
        <v>2.4260076602721181</v>
      </c>
      <c r="AD144" s="2">
        <f t="shared" si="29"/>
        <v>75.381539201621649</v>
      </c>
      <c r="AE144" s="3">
        <f t="shared" si="30"/>
        <v>75.381539201621663</v>
      </c>
    </row>
    <row r="145" spans="1:31" ht="17.399999999999999" x14ac:dyDescent="0.3">
      <c r="A145" s="6"/>
      <c r="B145" s="6"/>
      <c r="C145" s="6"/>
      <c r="D145" s="6"/>
      <c r="E145" s="14">
        <v>3000</v>
      </c>
      <c r="F145" s="14">
        <v>339.49</v>
      </c>
      <c r="G145" s="14">
        <f t="shared" si="31"/>
        <v>15.80058207358813</v>
      </c>
      <c r="H145" s="14">
        <v>-31.443999999999999</v>
      </c>
      <c r="I145" s="14">
        <v>10.069000000000001</v>
      </c>
      <c r="J145" s="6"/>
      <c r="K145" s="30">
        <f t="shared" si="26"/>
        <v>15.781036782515304</v>
      </c>
      <c r="L145" s="30">
        <f t="shared" si="32"/>
        <v>146.01852486850845</v>
      </c>
      <c r="M145" s="30">
        <f t="shared" si="27"/>
        <v>2.0011128859421188</v>
      </c>
      <c r="N145" s="30">
        <f t="shared" si="28"/>
        <v>77.766890080529791</v>
      </c>
      <c r="O145" s="30">
        <f t="shared" si="33"/>
        <v>0.97426780363892773</v>
      </c>
      <c r="P145" s="6"/>
      <c r="Q145" s="6"/>
      <c r="S145" s="6"/>
      <c r="T145" s="17"/>
      <c r="U145" s="6"/>
      <c r="V145" s="6"/>
      <c r="X145" s="6"/>
      <c r="Y145" s="17"/>
      <c r="Z145" s="6"/>
      <c r="AA145" s="6"/>
      <c r="AB145" s="2">
        <v>140</v>
      </c>
      <c r="AC145" s="2">
        <f t="shared" si="34"/>
        <v>2.4434609527920612</v>
      </c>
      <c r="AD145" s="2">
        <f t="shared" si="29"/>
        <v>75.748489013076849</v>
      </c>
      <c r="AE145" s="3">
        <f t="shared" si="30"/>
        <v>75.748489013076863</v>
      </c>
    </row>
    <row r="146" spans="1:31" ht="17.399999999999999" x14ac:dyDescent="0.3">
      <c r="A146" s="6"/>
      <c r="B146" s="6"/>
      <c r="C146" s="6"/>
      <c r="D146" s="6"/>
      <c r="E146" s="14">
        <v>3000</v>
      </c>
      <c r="F146" s="14">
        <v>385.29</v>
      </c>
      <c r="G146" s="14">
        <f t="shared" si="31"/>
        <v>17.932210866690543</v>
      </c>
      <c r="H146" s="14">
        <v>-46.579000000000001</v>
      </c>
      <c r="I146" s="14">
        <v>10.054</v>
      </c>
      <c r="J146" s="6"/>
      <c r="K146" s="30">
        <f t="shared" si="26"/>
        <v>0.64603678251530283</v>
      </c>
      <c r="L146" s="30">
        <f t="shared" si="32"/>
        <v>146.00352486850846</v>
      </c>
      <c r="M146" s="30">
        <f t="shared" si="27"/>
        <v>3.3878824568507326E-3</v>
      </c>
      <c r="N146" s="30">
        <f t="shared" si="28"/>
        <v>77.762266250370075</v>
      </c>
      <c r="O146" s="30">
        <f t="shared" si="33"/>
        <v>0.99995643282249591</v>
      </c>
      <c r="P146" s="6"/>
      <c r="Q146" s="6"/>
      <c r="S146" s="6"/>
      <c r="T146" s="17"/>
      <c r="U146" s="6"/>
      <c r="V146" s="6"/>
      <c r="X146" s="6"/>
      <c r="Y146" s="17"/>
      <c r="Z146" s="6"/>
      <c r="AA146" s="6"/>
      <c r="AB146" s="2">
        <v>141</v>
      </c>
      <c r="AC146" s="2">
        <f t="shared" si="34"/>
        <v>2.4609142453120043</v>
      </c>
      <c r="AD146" s="2">
        <f t="shared" si="29"/>
        <v>76.106463663311374</v>
      </c>
      <c r="AE146" s="3">
        <f t="shared" si="30"/>
        <v>76.106463663311388</v>
      </c>
    </row>
    <row r="147" spans="1:31" ht="17.399999999999999" x14ac:dyDescent="0.3">
      <c r="A147" s="6"/>
      <c r="B147" s="6"/>
      <c r="C147" s="6"/>
      <c r="D147" s="6"/>
      <c r="E147" s="14">
        <v>3000</v>
      </c>
      <c r="F147" s="14">
        <v>408.86</v>
      </c>
      <c r="G147" s="14">
        <f t="shared" si="31"/>
        <v>19.029208479210709</v>
      </c>
      <c r="H147" s="14">
        <v>-48.506</v>
      </c>
      <c r="I147" s="14">
        <v>10.125</v>
      </c>
      <c r="J147" s="6"/>
      <c r="K147" s="30">
        <f t="shared" si="26"/>
        <v>-1.2809632174846968</v>
      </c>
      <c r="L147" s="30">
        <f t="shared" si="32"/>
        <v>146.07452486850846</v>
      </c>
      <c r="M147" s="30">
        <f t="shared" si="27"/>
        <v>1.3318810515297264E-2</v>
      </c>
      <c r="N147" s="30">
        <f t="shared" si="28"/>
        <v>77.784134383637038</v>
      </c>
      <c r="O147" s="30">
        <f t="shared" si="33"/>
        <v>0.99982877214459176</v>
      </c>
      <c r="P147" s="6"/>
      <c r="Q147" s="6"/>
      <c r="S147" s="6"/>
      <c r="T147" s="17"/>
      <c r="U147" s="6"/>
      <c r="V147" s="6"/>
      <c r="X147" s="6"/>
      <c r="Y147" s="17"/>
      <c r="Z147" s="6"/>
      <c r="AA147" s="6"/>
      <c r="AB147" s="2">
        <v>142</v>
      </c>
      <c r="AC147" s="2">
        <f t="shared" si="34"/>
        <v>2.4783675378319479</v>
      </c>
      <c r="AD147" s="2">
        <f t="shared" si="29"/>
        <v>76.455446332599223</v>
      </c>
      <c r="AE147" s="3">
        <f t="shared" si="30"/>
        <v>76.455446332599237</v>
      </c>
    </row>
    <row r="148" spans="1:31" ht="17.399999999999999" x14ac:dyDescent="0.3">
      <c r="A148" s="6"/>
      <c r="B148" s="6"/>
      <c r="C148" s="6"/>
      <c r="D148" s="6"/>
      <c r="E148" s="14">
        <v>3500</v>
      </c>
      <c r="F148" s="14">
        <v>-25.34</v>
      </c>
      <c r="G148" s="14">
        <f t="shared" si="31"/>
        <v>-1.1793771532143016</v>
      </c>
      <c r="H148" s="14">
        <v>1.159</v>
      </c>
      <c r="I148" s="14">
        <v>0.315</v>
      </c>
      <c r="J148" s="6"/>
      <c r="K148" s="30">
        <f t="shared" si="26"/>
        <v>48.384036782515302</v>
      </c>
      <c r="L148" s="30">
        <f t="shared" si="32"/>
        <v>136.26452486850846</v>
      </c>
      <c r="M148" s="30">
        <f t="shared" si="27"/>
        <v>17.273106303868737</v>
      </c>
      <c r="N148" s="30">
        <f t="shared" si="28"/>
        <v>74.332058897635847</v>
      </c>
      <c r="O148" s="30">
        <f t="shared" si="33"/>
        <v>0.76762238850862619</v>
      </c>
      <c r="P148" s="6"/>
      <c r="Q148" s="6"/>
      <c r="S148" s="6"/>
      <c r="T148" s="17"/>
      <c r="U148" s="6"/>
      <c r="V148" s="6"/>
      <c r="X148" s="6"/>
      <c r="Y148" s="17"/>
      <c r="Z148" s="6"/>
      <c r="AA148" s="6"/>
      <c r="AB148" s="2">
        <v>143</v>
      </c>
      <c r="AC148" s="2">
        <f t="shared" si="34"/>
        <v>2.4958208303518914</v>
      </c>
      <c r="AD148" s="2">
        <f t="shared" si="29"/>
        <v>76.795421933099192</v>
      </c>
      <c r="AE148" s="3">
        <f t="shared" si="30"/>
        <v>76.795421933099192</v>
      </c>
    </row>
    <row r="149" spans="1:31" ht="17.399999999999999" x14ac:dyDescent="0.3">
      <c r="A149" s="6"/>
      <c r="B149" s="6"/>
      <c r="C149" s="6"/>
      <c r="D149" s="6"/>
      <c r="E149" s="14">
        <v>3500</v>
      </c>
      <c r="F149" s="14">
        <v>-5.0199999999999996</v>
      </c>
      <c r="G149" s="14">
        <f t="shared" si="31"/>
        <v>-0.23364140920030754</v>
      </c>
      <c r="H149" s="14">
        <v>1.17</v>
      </c>
      <c r="I149" s="14">
        <v>0.34899999999999998</v>
      </c>
      <c r="J149" s="6"/>
      <c r="K149" s="30">
        <f t="shared" si="26"/>
        <v>48.395036782515305</v>
      </c>
      <c r="L149" s="30">
        <f t="shared" si="32"/>
        <v>136.29852486850845</v>
      </c>
      <c r="M149" s="30">
        <f t="shared" si="27"/>
        <v>17.280214093171061</v>
      </c>
      <c r="N149" s="30">
        <f t="shared" si="28"/>
        <v>74.345512722577809</v>
      </c>
      <c r="O149" s="30">
        <f t="shared" si="33"/>
        <v>0.76756883555766675</v>
      </c>
      <c r="P149" s="6"/>
      <c r="Q149" s="6"/>
      <c r="S149" s="6"/>
      <c r="T149" s="17"/>
      <c r="U149" s="6"/>
      <c r="V149" s="6"/>
      <c r="X149" s="6"/>
      <c r="Y149" s="17"/>
      <c r="Z149" s="6"/>
      <c r="AA149" s="6"/>
      <c r="AB149" s="2">
        <v>144</v>
      </c>
      <c r="AC149" s="2">
        <f t="shared" si="34"/>
        <v>2.5132741228718345</v>
      </c>
      <c r="AD149" s="2">
        <f t="shared" si="29"/>
        <v>77.126377011733453</v>
      </c>
      <c r="AE149" s="3">
        <f t="shared" si="30"/>
        <v>77.126377011733467</v>
      </c>
    </row>
    <row r="150" spans="1:31" ht="17.399999999999999" x14ac:dyDescent="0.3">
      <c r="A150" s="6"/>
      <c r="B150" s="6"/>
      <c r="C150" s="6"/>
      <c r="D150" s="6"/>
      <c r="E150" s="14">
        <v>3500</v>
      </c>
      <c r="F150" s="14">
        <v>7.64</v>
      </c>
      <c r="G150" s="14">
        <f t="shared" si="31"/>
        <v>0.35558174627297806</v>
      </c>
      <c r="H150" s="14">
        <v>1.163</v>
      </c>
      <c r="I150" s="14">
        <v>0.36</v>
      </c>
      <c r="J150" s="6"/>
      <c r="K150" s="30">
        <f t="shared" si="26"/>
        <v>48.3880367825153</v>
      </c>
      <c r="L150" s="30">
        <f t="shared" si="32"/>
        <v>136.30952486850848</v>
      </c>
      <c r="M150" s="30">
        <f t="shared" si="27"/>
        <v>17.275690841997598</v>
      </c>
      <c r="N150" s="30">
        <f t="shared" si="28"/>
        <v>74.349863228844683</v>
      </c>
      <c r="O150" s="30">
        <f t="shared" si="33"/>
        <v>0.76764327341364447</v>
      </c>
      <c r="P150" s="6"/>
      <c r="Q150" s="6"/>
      <c r="S150" s="6"/>
      <c r="T150" s="17"/>
      <c r="U150" s="6"/>
      <c r="V150" s="6"/>
      <c r="X150" s="6"/>
      <c r="Y150" s="17"/>
      <c r="Z150" s="6"/>
      <c r="AA150" s="6"/>
      <c r="AB150" s="2">
        <v>145</v>
      </c>
      <c r="AC150" s="2">
        <f t="shared" si="34"/>
        <v>2.5307274153917776</v>
      </c>
      <c r="AD150" s="2">
        <f t="shared" si="29"/>
        <v>77.448299654923048</v>
      </c>
      <c r="AE150" s="3">
        <f t="shared" si="30"/>
        <v>77.448299654923048</v>
      </c>
    </row>
    <row r="151" spans="1:31" ht="17.399999999999999" x14ac:dyDescent="0.3">
      <c r="A151" s="6"/>
      <c r="B151" s="6"/>
      <c r="C151" s="6"/>
      <c r="D151" s="6"/>
      <c r="E151" s="14">
        <v>3500</v>
      </c>
      <c r="F151" s="14">
        <v>14.87</v>
      </c>
      <c r="G151" s="14">
        <f t="shared" si="31"/>
        <v>0.69208122605748479</v>
      </c>
      <c r="H151" s="14">
        <v>1.1659999999999999</v>
      </c>
      <c r="I151" s="14">
        <v>0.375</v>
      </c>
      <c r="J151" s="6"/>
      <c r="K151" s="30">
        <f t="shared" ref="K151:K186" si="36">($T$6+H151)</f>
        <v>48.3910367825153</v>
      </c>
      <c r="L151" s="30">
        <f t="shared" ref="L151:L186" si="37">IF(180+$Y$5+I151&gt;180,180,180+$Y$5+I151)</f>
        <v>136.32452486850846</v>
      </c>
      <c r="M151" s="30">
        <f t="shared" ref="M151:M186" si="38">$C$6*(SQRT((1+(1/$C$9))^2-($C$10/$C$9)^2)-COS(K151*PI()/180)-(1/$C$9)*SQRT(1-($C$9*SIN(K151*PI()/180)-$C$10)^2))</f>
        <v>17.277629329993271</v>
      </c>
      <c r="N151" s="30">
        <f t="shared" ref="N151:N186" si="39">$C$6*(SQRT((1+(1/$C$9))^2-($C$10/$C$9)^2)-COS(L151*PI()/180)-(1/$C$9)*SQRT(1-($C$9*SIN(L151*PI()/180)-$C$10)^2))</f>
        <v>74.355794002538772</v>
      </c>
      <c r="O151" s="30">
        <f t="shared" ref="O151:O186" si="40">1-(M151/N151)</f>
        <v>0.76763573623592329</v>
      </c>
      <c r="P151" s="6"/>
      <c r="Q151" s="6"/>
      <c r="S151" s="6"/>
      <c r="T151" s="17"/>
      <c r="U151" s="6"/>
      <c r="V151" s="6"/>
      <c r="X151" s="6"/>
      <c r="Y151" s="17"/>
      <c r="Z151" s="6"/>
      <c r="AA151" s="6"/>
      <c r="AB151" s="2">
        <v>146</v>
      </c>
      <c r="AC151" s="2">
        <f t="shared" si="34"/>
        <v>2.5481807079117211</v>
      </c>
      <c r="AD151" s="2">
        <f t="shared" si="29"/>
        <v>77.761179395272023</v>
      </c>
      <c r="AE151" s="3">
        <f t="shared" si="30"/>
        <v>77.761179395272052</v>
      </c>
    </row>
    <row r="152" spans="1:31" ht="17.399999999999999" x14ac:dyDescent="0.3">
      <c r="A152" s="6"/>
      <c r="B152" s="6"/>
      <c r="C152" s="6"/>
      <c r="D152" s="6"/>
      <c r="E152" s="14">
        <v>3500</v>
      </c>
      <c r="F152" s="14">
        <v>28</v>
      </c>
      <c r="G152" s="14">
        <f t="shared" si="31"/>
        <v>1.3031791748224328</v>
      </c>
      <c r="H152" s="14">
        <v>1.226</v>
      </c>
      <c r="I152" s="14">
        <v>28.901</v>
      </c>
      <c r="J152" s="6"/>
      <c r="K152" s="30">
        <f t="shared" si="36"/>
        <v>48.451036782515303</v>
      </c>
      <c r="L152" s="30">
        <f t="shared" si="37"/>
        <v>164.85052486850847</v>
      </c>
      <c r="M152" s="30">
        <f t="shared" si="38"/>
        <v>17.316414269345298</v>
      </c>
      <c r="N152" s="30">
        <f t="shared" si="39"/>
        <v>81.961148429657172</v>
      </c>
      <c r="O152" s="30">
        <f t="shared" si="40"/>
        <v>0.78872411378902241</v>
      </c>
      <c r="P152" s="6"/>
      <c r="Q152" s="6"/>
      <c r="S152" s="6"/>
      <c r="T152" s="17"/>
      <c r="U152" s="6"/>
      <c r="V152" s="6"/>
      <c r="X152" s="6"/>
      <c r="Y152" s="17"/>
      <c r="Z152" s="6"/>
      <c r="AA152" s="6"/>
      <c r="AB152" s="2">
        <v>147</v>
      </c>
      <c r="AC152" s="2">
        <f t="shared" si="34"/>
        <v>2.5656340004316647</v>
      </c>
      <c r="AD152" s="2">
        <f t="shared" si="29"/>
        <v>78.065007120287049</v>
      </c>
      <c r="AE152" s="3">
        <f t="shared" si="30"/>
        <v>78.065007120287063</v>
      </c>
    </row>
    <row r="153" spans="1:31" ht="17.399999999999999" x14ac:dyDescent="0.3">
      <c r="A153" s="6"/>
      <c r="B153" s="6"/>
      <c r="C153" s="6"/>
      <c r="D153" s="6"/>
      <c r="E153" s="14">
        <v>3500</v>
      </c>
      <c r="F153" s="14">
        <v>55.77</v>
      </c>
      <c r="G153" s="14">
        <f t="shared" si="31"/>
        <v>2.5956536635659671</v>
      </c>
      <c r="H153" s="14">
        <v>1.496</v>
      </c>
      <c r="I153" s="14">
        <v>48.164999999999999</v>
      </c>
      <c r="J153" s="6"/>
      <c r="K153" s="30">
        <f t="shared" si="36"/>
        <v>48.721036782515306</v>
      </c>
      <c r="L153" s="30">
        <f t="shared" si="37"/>
        <v>180</v>
      </c>
      <c r="M153" s="30">
        <f t="shared" si="38"/>
        <v>17.491302846357659</v>
      </c>
      <c r="N153" s="30">
        <f t="shared" si="39"/>
        <v>82.999999999999986</v>
      </c>
      <c r="O153" s="30">
        <f t="shared" si="40"/>
        <v>0.78926141148966678</v>
      </c>
      <c r="P153" s="6"/>
      <c r="Q153" s="6"/>
      <c r="S153" s="6"/>
      <c r="T153" s="17"/>
      <c r="U153" s="6"/>
      <c r="V153" s="6"/>
      <c r="X153" s="6"/>
      <c r="Y153" s="17"/>
      <c r="Z153" s="6"/>
      <c r="AA153" s="6"/>
      <c r="AB153" s="2">
        <v>148</v>
      </c>
      <c r="AC153" s="2">
        <f t="shared" si="34"/>
        <v>2.5830872929516078</v>
      </c>
      <c r="AD153" s="2">
        <f t="shared" si="29"/>
        <v>78.359774983210301</v>
      </c>
      <c r="AE153" s="3">
        <f t="shared" si="30"/>
        <v>78.359774983210301</v>
      </c>
    </row>
    <row r="154" spans="1:31" ht="17.399999999999999" x14ac:dyDescent="0.3">
      <c r="A154" s="6"/>
      <c r="B154" s="6"/>
      <c r="C154" s="6"/>
      <c r="D154" s="6"/>
      <c r="E154" s="14">
        <v>3500</v>
      </c>
      <c r="F154" s="14">
        <v>70.36</v>
      </c>
      <c r="G154" s="14">
        <f t="shared" si="31"/>
        <v>3.2747030978752272</v>
      </c>
      <c r="H154" s="14">
        <v>1.5669999999999999</v>
      </c>
      <c r="I154" s="14">
        <v>50.396000000000001</v>
      </c>
      <c r="J154" s="6"/>
      <c r="K154" s="30">
        <f t="shared" si="36"/>
        <v>48.792036782515304</v>
      </c>
      <c r="L154" s="30">
        <f t="shared" si="37"/>
        <v>180</v>
      </c>
      <c r="M154" s="30">
        <f t="shared" si="38"/>
        <v>17.537388419927826</v>
      </c>
      <c r="N154" s="30">
        <f t="shared" si="39"/>
        <v>82.999999999999986</v>
      </c>
      <c r="O154" s="30">
        <f t="shared" si="40"/>
        <v>0.78870616361532742</v>
      </c>
      <c r="P154" s="6"/>
      <c r="Q154" s="6"/>
      <c r="S154" s="6"/>
      <c r="T154" s="17"/>
      <c r="U154" s="6"/>
      <c r="V154" s="6"/>
      <c r="X154" s="6"/>
      <c r="Y154" s="17"/>
      <c r="Z154" s="6"/>
      <c r="AA154" s="6"/>
      <c r="AB154" s="2">
        <v>149</v>
      </c>
      <c r="AC154" s="2">
        <f t="shared" si="34"/>
        <v>2.6005405854715509</v>
      </c>
      <c r="AD154" s="2">
        <f t="shared" si="29"/>
        <v>78.645476316038327</v>
      </c>
      <c r="AE154" s="3">
        <f t="shared" si="30"/>
        <v>78.645476316038341</v>
      </c>
    </row>
    <row r="155" spans="1:31" ht="17.399999999999999" x14ac:dyDescent="0.3">
      <c r="A155" s="6"/>
      <c r="B155" s="6"/>
      <c r="C155" s="6"/>
      <c r="D155" s="6"/>
      <c r="E155" s="14">
        <v>3500</v>
      </c>
      <c r="F155" s="14">
        <v>88.21</v>
      </c>
      <c r="G155" s="14">
        <f t="shared" si="31"/>
        <v>4.1054798218245283</v>
      </c>
      <c r="H155" s="14">
        <v>1.5149999999999999</v>
      </c>
      <c r="I155" s="14">
        <v>45.78</v>
      </c>
      <c r="J155" s="6"/>
      <c r="K155" s="30">
        <f t="shared" si="36"/>
        <v>48.740036782515304</v>
      </c>
      <c r="L155" s="30">
        <f t="shared" si="37"/>
        <v>180</v>
      </c>
      <c r="M155" s="30">
        <f t="shared" si="38"/>
        <v>17.503631687416362</v>
      </c>
      <c r="N155" s="30">
        <f t="shared" si="39"/>
        <v>82.999999999999986</v>
      </c>
      <c r="O155" s="30">
        <f t="shared" si="40"/>
        <v>0.78911287123594742</v>
      </c>
      <c r="P155" s="6"/>
      <c r="Q155" s="6"/>
      <c r="S155" s="6"/>
      <c r="T155" s="17"/>
      <c r="U155" s="6"/>
      <c r="V155" s="6"/>
      <c r="X155" s="6"/>
      <c r="Y155" s="17"/>
      <c r="Z155" s="6"/>
      <c r="AA155" s="6"/>
      <c r="AB155" s="2">
        <v>150</v>
      </c>
      <c r="AC155" s="2">
        <f t="shared" si="34"/>
        <v>2.6179938779914944</v>
      </c>
      <c r="AD155" s="2">
        <f t="shared" si="29"/>
        <v>78.922105544792146</v>
      </c>
      <c r="AE155" s="3">
        <f t="shared" si="30"/>
        <v>78.922105544792174</v>
      </c>
    </row>
    <row r="156" spans="1:31" ht="17.399999999999999" x14ac:dyDescent="0.3">
      <c r="A156" s="6"/>
      <c r="B156" s="6"/>
      <c r="C156" s="6"/>
      <c r="D156" s="6"/>
      <c r="E156" s="14">
        <v>3500</v>
      </c>
      <c r="F156" s="14">
        <v>139.27000000000001</v>
      </c>
      <c r="G156" s="14">
        <f t="shared" si="31"/>
        <v>6.4819201313400088</v>
      </c>
      <c r="H156" s="14">
        <v>1.3460000000000001</v>
      </c>
      <c r="I156" s="14">
        <v>31.927</v>
      </c>
      <c r="J156" s="6"/>
      <c r="K156" s="30">
        <f t="shared" si="36"/>
        <v>48.571036782515307</v>
      </c>
      <c r="L156" s="30">
        <f t="shared" si="37"/>
        <v>167.87652486850845</v>
      </c>
      <c r="M156" s="30">
        <f t="shared" si="38"/>
        <v>17.394070694433942</v>
      </c>
      <c r="N156" s="30">
        <f t="shared" si="39"/>
        <v>82.334823308843781</v>
      </c>
      <c r="O156" s="30">
        <f t="shared" si="40"/>
        <v>0.78873980661636267</v>
      </c>
      <c r="P156" s="6"/>
      <c r="Q156" s="6"/>
      <c r="S156" s="6"/>
      <c r="T156" s="17"/>
      <c r="U156" s="6"/>
      <c r="V156" s="6"/>
      <c r="X156" s="6"/>
      <c r="Y156" s="17"/>
      <c r="Z156" s="6"/>
      <c r="AA156" s="6"/>
      <c r="AB156" s="2">
        <v>151</v>
      </c>
      <c r="AC156" s="2">
        <f t="shared" si="34"/>
        <v>2.6354471705114375</v>
      </c>
      <c r="AD156" s="2">
        <f t="shared" si="29"/>
        <v>79.189658107097841</v>
      </c>
      <c r="AE156" s="3">
        <f t="shared" si="30"/>
        <v>79.189658107097856</v>
      </c>
    </row>
    <row r="157" spans="1:31" ht="17.399999999999999" x14ac:dyDescent="0.3">
      <c r="A157" s="6"/>
      <c r="B157" s="6"/>
      <c r="C157" s="6"/>
      <c r="D157" s="6"/>
      <c r="E157" s="14">
        <v>3500</v>
      </c>
      <c r="F157" s="14">
        <v>140.25</v>
      </c>
      <c r="G157" s="14">
        <f t="shared" si="31"/>
        <v>6.5275314024587923</v>
      </c>
      <c r="H157" s="14">
        <v>1.343</v>
      </c>
      <c r="I157" s="14">
        <v>31.62</v>
      </c>
      <c r="J157" s="6"/>
      <c r="K157" s="30">
        <f t="shared" si="36"/>
        <v>48.568036782515307</v>
      </c>
      <c r="L157" s="30">
        <f t="shared" si="37"/>
        <v>167.56952486850847</v>
      </c>
      <c r="M157" s="30">
        <f t="shared" si="38"/>
        <v>17.392127880466742</v>
      </c>
      <c r="N157" s="30">
        <f t="shared" si="39"/>
        <v>82.300697098744237</v>
      </c>
      <c r="O157" s="30">
        <f t="shared" si="40"/>
        <v>0.78867581328503578</v>
      </c>
      <c r="P157" s="6"/>
      <c r="Q157" s="6"/>
      <c r="S157" s="6"/>
      <c r="T157" s="17"/>
      <c r="U157" s="6"/>
      <c r="V157" s="6"/>
      <c r="X157" s="6"/>
      <c r="Y157" s="17"/>
      <c r="Z157" s="6"/>
      <c r="AA157" s="6"/>
      <c r="AB157" s="2">
        <v>152</v>
      </c>
      <c r="AC157" s="2">
        <f t="shared" si="34"/>
        <v>2.6529004630313806</v>
      </c>
      <c r="AD157" s="2">
        <f t="shared" si="29"/>
        <v>79.448130372131629</v>
      </c>
      <c r="AE157" s="3">
        <f t="shared" si="30"/>
        <v>79.448130372131629</v>
      </c>
    </row>
    <row r="158" spans="1:31" ht="17.399999999999999" x14ac:dyDescent="0.3">
      <c r="A158" s="6"/>
      <c r="B158" s="6"/>
      <c r="C158" s="6"/>
      <c r="D158" s="6"/>
      <c r="E158" s="14">
        <v>3500</v>
      </c>
      <c r="F158" s="14">
        <v>202.63</v>
      </c>
      <c r="G158" s="14">
        <f t="shared" si="31"/>
        <v>9.4308284355096266</v>
      </c>
      <c r="H158" s="14">
        <v>-19.015999999999998</v>
      </c>
      <c r="I158" s="14">
        <v>10.598000000000001</v>
      </c>
      <c r="J158" s="6"/>
      <c r="K158" s="30">
        <f t="shared" si="36"/>
        <v>28.209036782515305</v>
      </c>
      <c r="L158" s="30">
        <f t="shared" si="37"/>
        <v>146.54752486850848</v>
      </c>
      <c r="M158" s="30">
        <f t="shared" si="38"/>
        <v>6.2528514807993396</v>
      </c>
      <c r="N158" s="30">
        <f t="shared" si="39"/>
        <v>77.928654439595121</v>
      </c>
      <c r="O158" s="30">
        <f t="shared" si="40"/>
        <v>0.91976184465438049</v>
      </c>
      <c r="P158" s="6"/>
      <c r="Q158" s="6"/>
      <c r="S158" s="6"/>
      <c r="T158" s="17"/>
      <c r="U158" s="6"/>
      <c r="V158" s="6"/>
      <c r="X158" s="6"/>
      <c r="Y158" s="17"/>
      <c r="Z158" s="6"/>
      <c r="AA158" s="6"/>
      <c r="AB158" s="2">
        <v>153</v>
      </c>
      <c r="AC158" s="2">
        <f t="shared" si="34"/>
        <v>2.6703537555513241</v>
      </c>
      <c r="AD158" s="2">
        <f t="shared" si="29"/>
        <v>79.69751956297722</v>
      </c>
      <c r="AE158" s="3">
        <f t="shared" si="30"/>
        <v>79.69751956297722</v>
      </c>
    </row>
    <row r="159" spans="1:31" ht="17.399999999999999" x14ac:dyDescent="0.3">
      <c r="A159" s="6"/>
      <c r="B159" s="6"/>
      <c r="C159" s="6"/>
      <c r="D159" s="6"/>
      <c r="E159" s="14">
        <v>3500</v>
      </c>
      <c r="F159" s="14">
        <v>313.14</v>
      </c>
      <c r="G159" s="14">
        <f t="shared" si="31"/>
        <v>14.574197385853449</v>
      </c>
      <c r="H159" s="14">
        <v>-26.677</v>
      </c>
      <c r="I159" s="14">
        <v>10.331</v>
      </c>
      <c r="J159" s="6"/>
      <c r="K159" s="30">
        <f t="shared" si="36"/>
        <v>20.548036782515304</v>
      </c>
      <c r="L159" s="30">
        <f t="shared" si="37"/>
        <v>146.28052486850845</v>
      </c>
      <c r="M159" s="30">
        <f t="shared" si="38"/>
        <v>3.3687430473379294</v>
      </c>
      <c r="N159" s="30">
        <f t="shared" si="39"/>
        <v>77.847324475717841</v>
      </c>
      <c r="O159" s="30">
        <f t="shared" si="40"/>
        <v>0.95672628352964517</v>
      </c>
      <c r="P159" s="6"/>
      <c r="Q159" s="6"/>
      <c r="S159" s="6"/>
      <c r="T159" s="17"/>
      <c r="U159" s="6"/>
      <c r="V159" s="6"/>
      <c r="X159" s="6"/>
      <c r="Y159" s="17"/>
      <c r="Z159" s="6"/>
      <c r="AA159" s="6"/>
      <c r="AB159" s="2">
        <v>154</v>
      </c>
      <c r="AC159" s="2">
        <f t="shared" si="34"/>
        <v>2.6878070480712677</v>
      </c>
      <c r="AD159" s="2">
        <f t="shared" si="29"/>
        <v>79.937823681438374</v>
      </c>
      <c r="AE159" s="3">
        <f t="shared" si="30"/>
        <v>79.937823681438402</v>
      </c>
    </row>
    <row r="160" spans="1:31" ht="17.399999999999999" x14ac:dyDescent="0.3">
      <c r="A160" s="6"/>
      <c r="B160" s="6"/>
      <c r="C160" s="6"/>
      <c r="D160" s="6"/>
      <c r="E160" s="14">
        <v>3500</v>
      </c>
      <c r="F160" s="14">
        <v>380.87</v>
      </c>
      <c r="G160" s="14">
        <f t="shared" si="31"/>
        <v>17.726494725522141</v>
      </c>
      <c r="H160" s="14">
        <v>-37.47</v>
      </c>
      <c r="I160" s="14">
        <v>10.095000000000001</v>
      </c>
      <c r="J160" s="6"/>
      <c r="K160" s="30">
        <f t="shared" si="36"/>
        <v>9.7550367825153046</v>
      </c>
      <c r="L160" s="30">
        <f t="shared" si="37"/>
        <v>146.04452486850846</v>
      </c>
      <c r="M160" s="30">
        <f t="shared" si="38"/>
        <v>0.76946653426427569</v>
      </c>
      <c r="N160" s="30">
        <f t="shared" si="39"/>
        <v>77.774899894593133</v>
      </c>
      <c r="O160" s="30">
        <f t="shared" si="40"/>
        <v>0.99010649277199814</v>
      </c>
      <c r="P160" s="6"/>
      <c r="Q160" s="6"/>
      <c r="S160" s="6"/>
      <c r="T160" s="17"/>
      <c r="U160" s="6"/>
      <c r="V160" s="6"/>
      <c r="X160" s="6"/>
      <c r="Y160" s="17"/>
      <c r="Z160" s="6"/>
      <c r="AA160" s="6"/>
      <c r="AB160" s="2">
        <v>155</v>
      </c>
      <c r="AC160" s="2">
        <f t="shared" si="34"/>
        <v>2.7052603405912108</v>
      </c>
      <c r="AD160" s="2">
        <f t="shared" si="29"/>
        <v>80.169041435344425</v>
      </c>
      <c r="AE160" s="3">
        <f t="shared" si="30"/>
        <v>80.169041435344454</v>
      </c>
    </row>
    <row r="161" spans="1:31" ht="17.399999999999999" x14ac:dyDescent="0.3">
      <c r="A161" s="6"/>
      <c r="B161" s="6"/>
      <c r="C161" s="6"/>
      <c r="D161" s="6"/>
      <c r="E161" s="14">
        <v>4000</v>
      </c>
      <c r="F161" s="14">
        <v>-21.95</v>
      </c>
      <c r="G161" s="14">
        <f t="shared" si="31"/>
        <v>-1.0215993888340142</v>
      </c>
      <c r="H161" s="14">
        <v>1.26</v>
      </c>
      <c r="I161" s="14">
        <v>0.371</v>
      </c>
      <c r="J161" s="6"/>
      <c r="K161" s="30">
        <f t="shared" si="36"/>
        <v>48.485036782515301</v>
      </c>
      <c r="L161" s="30">
        <f t="shared" si="37"/>
        <v>136.32052486850847</v>
      </c>
      <c r="M161" s="30">
        <f t="shared" si="38"/>
        <v>17.338405220745745</v>
      </c>
      <c r="N161" s="30">
        <f t="shared" si="39"/>
        <v>74.354212658617939</v>
      </c>
      <c r="O161" s="30">
        <f t="shared" si="40"/>
        <v>0.76681341109277201</v>
      </c>
      <c r="P161" s="6"/>
      <c r="Q161" s="6"/>
      <c r="S161" s="6"/>
      <c r="T161" s="17"/>
      <c r="U161" s="6"/>
      <c r="V161" s="6"/>
      <c r="X161" s="6"/>
      <c r="Y161" s="17"/>
      <c r="Z161" s="6"/>
      <c r="AA161" s="6"/>
      <c r="AB161" s="2">
        <v>156</v>
      </c>
      <c r="AC161" s="2">
        <f t="shared" si="34"/>
        <v>2.7227136331111539</v>
      </c>
      <c r="AD161" s="2">
        <f t="shared" si="29"/>
        <v>80.391172168382042</v>
      </c>
      <c r="AE161" s="3">
        <f t="shared" si="30"/>
        <v>80.39117216838207</v>
      </c>
    </row>
    <row r="162" spans="1:31" ht="17.399999999999999" x14ac:dyDescent="0.3">
      <c r="A162" s="6"/>
      <c r="B162" s="6"/>
      <c r="C162" s="6"/>
      <c r="D162" s="6"/>
      <c r="E162" s="14">
        <v>4000</v>
      </c>
      <c r="F162" s="14">
        <v>-8.27</v>
      </c>
      <c r="G162" s="14">
        <f t="shared" si="31"/>
        <v>-0.3849032777064828</v>
      </c>
      <c r="H162" s="14">
        <v>1.2490000000000001</v>
      </c>
      <c r="I162" s="14">
        <v>0.34899999999999998</v>
      </c>
      <c r="J162" s="6"/>
      <c r="K162" s="30">
        <f t="shared" si="36"/>
        <v>48.474036782515306</v>
      </c>
      <c r="L162" s="30">
        <f t="shared" si="37"/>
        <v>136.29852486850845</v>
      </c>
      <c r="M162" s="30">
        <f t="shared" si="38"/>
        <v>17.331289487423081</v>
      </c>
      <c r="N162" s="30">
        <f t="shared" si="39"/>
        <v>74.345512722577809</v>
      </c>
      <c r="O162" s="30">
        <f t="shared" si="40"/>
        <v>0.76688183519434139</v>
      </c>
      <c r="P162" s="6"/>
      <c r="Q162" s="6"/>
      <c r="S162" s="6"/>
      <c r="T162" s="17"/>
      <c r="U162" s="6"/>
      <c r="V162" s="6"/>
      <c r="X162" s="6"/>
      <c r="Y162" s="17"/>
      <c r="Z162" s="6"/>
      <c r="AA162" s="6"/>
      <c r="AB162" s="2">
        <v>157</v>
      </c>
      <c r="AC162" s="2">
        <f t="shared" si="34"/>
        <v>2.740166925631097</v>
      </c>
      <c r="AD162" s="2">
        <f t="shared" si="29"/>
        <v>80.604215792482435</v>
      </c>
      <c r="AE162" s="3">
        <f t="shared" si="30"/>
        <v>80.604215792482435</v>
      </c>
    </row>
    <row r="163" spans="1:31" ht="17.399999999999999" x14ac:dyDescent="0.3">
      <c r="A163" s="6"/>
      <c r="B163" s="6"/>
      <c r="C163" s="6"/>
      <c r="D163" s="6"/>
      <c r="E163" s="14">
        <v>4000</v>
      </c>
      <c r="F163" s="14">
        <v>0.75</v>
      </c>
      <c r="G163" s="14">
        <f t="shared" si="31"/>
        <v>3.4906585039886591E-2</v>
      </c>
      <c r="H163" s="14">
        <v>1.5</v>
      </c>
      <c r="I163" s="14">
        <v>0</v>
      </c>
      <c r="J163" s="6"/>
      <c r="K163" s="30">
        <f t="shared" si="36"/>
        <v>48.725036782515303</v>
      </c>
      <c r="L163" s="30">
        <f t="shared" si="37"/>
        <v>135.94952486850846</v>
      </c>
      <c r="M163" s="30">
        <f t="shared" si="38"/>
        <v>17.493898153707462</v>
      </c>
      <c r="N163" s="30">
        <f t="shared" si="39"/>
        <v>74.206924333693294</v>
      </c>
      <c r="O163" s="30">
        <f t="shared" si="40"/>
        <v>0.76425517819548761</v>
      </c>
      <c r="P163" s="6"/>
      <c r="Q163" s="6"/>
      <c r="S163" s="6"/>
      <c r="T163" s="17"/>
      <c r="U163" s="6"/>
      <c r="V163" s="6"/>
      <c r="X163" s="6"/>
      <c r="Y163" s="17"/>
      <c r="Z163" s="6"/>
      <c r="AA163" s="6"/>
      <c r="AB163" s="2">
        <v>158</v>
      </c>
      <c r="AC163" s="2">
        <f t="shared" si="34"/>
        <v>2.7576202181510405</v>
      </c>
      <c r="AD163" s="2">
        <f t="shared" si="29"/>
        <v>80.808172722788555</v>
      </c>
      <c r="AE163" s="3">
        <f t="shared" si="30"/>
        <v>80.808172722788569</v>
      </c>
    </row>
    <row r="164" spans="1:31" ht="17.399999999999999" x14ac:dyDescent="0.3">
      <c r="A164" s="6"/>
      <c r="B164" s="6"/>
      <c r="C164" s="6"/>
      <c r="D164" s="6"/>
      <c r="E164" s="14">
        <v>4000</v>
      </c>
      <c r="F164" s="14">
        <v>7.24</v>
      </c>
      <c r="G164" s="14">
        <f t="shared" si="31"/>
        <v>0.33696490091837189</v>
      </c>
      <c r="H164" s="14">
        <v>1.294</v>
      </c>
      <c r="I164" s="14">
        <v>0.35199999999999998</v>
      </c>
      <c r="J164" s="6"/>
      <c r="K164" s="30">
        <f t="shared" si="36"/>
        <v>48.5190367825153</v>
      </c>
      <c r="L164" s="30">
        <f t="shared" si="37"/>
        <v>136.30152486850847</v>
      </c>
      <c r="M164" s="30">
        <f t="shared" si="38"/>
        <v>17.360405431067523</v>
      </c>
      <c r="N164" s="30">
        <f t="shared" si="39"/>
        <v>74.346699331044746</v>
      </c>
      <c r="O164" s="30">
        <f t="shared" si="40"/>
        <v>0.76649393197986415</v>
      </c>
      <c r="P164" s="6"/>
      <c r="Q164" s="6"/>
      <c r="S164" s="6"/>
      <c r="T164" s="17"/>
      <c r="U164" s="6"/>
      <c r="V164" s="6"/>
      <c r="X164" s="6"/>
      <c r="Y164" s="17"/>
      <c r="Z164" s="6"/>
      <c r="AA164" s="6"/>
      <c r="AB164" s="2">
        <v>159</v>
      </c>
      <c r="AC164" s="2">
        <f t="shared" si="34"/>
        <v>2.7750735106709841</v>
      </c>
      <c r="AD164" s="2">
        <f t="shared" si="29"/>
        <v>81.00304381522389</v>
      </c>
      <c r="AE164" s="3">
        <f t="shared" si="30"/>
        <v>81.00304381522389</v>
      </c>
    </row>
    <row r="165" spans="1:31" ht="17.399999999999999" x14ac:dyDescent="0.3">
      <c r="A165" s="6"/>
      <c r="B165" s="6"/>
      <c r="C165" s="6"/>
      <c r="D165" s="6"/>
      <c r="E165" s="14">
        <v>4000</v>
      </c>
      <c r="F165" s="14">
        <v>17.079999999999998</v>
      </c>
      <c r="G165" s="14">
        <f t="shared" si="31"/>
        <v>0.79493929664168383</v>
      </c>
      <c r="H165" s="14">
        <v>1.474</v>
      </c>
      <c r="I165" s="14">
        <v>19.253</v>
      </c>
      <c r="J165" s="6"/>
      <c r="K165" s="30">
        <f t="shared" si="36"/>
        <v>48.6990367825153</v>
      </c>
      <c r="L165" s="30">
        <f t="shared" si="37"/>
        <v>155.20252486850848</v>
      </c>
      <c r="M165" s="30">
        <f t="shared" si="38"/>
        <v>17.477030927314949</v>
      </c>
      <c r="N165" s="30">
        <f t="shared" si="39"/>
        <v>80.214762259301139</v>
      </c>
      <c r="O165" s="30">
        <f t="shared" si="40"/>
        <v>0.78212201301776674</v>
      </c>
      <c r="P165" s="6"/>
      <c r="Q165" s="6"/>
      <c r="S165" s="6"/>
      <c r="T165" s="17"/>
      <c r="U165" s="6"/>
      <c r="V165" s="6"/>
      <c r="X165" s="6"/>
      <c r="Y165" s="17"/>
      <c r="Z165" s="6"/>
      <c r="AA165" s="6"/>
      <c r="AB165" s="2">
        <v>160</v>
      </c>
      <c r="AC165" s="2">
        <f t="shared" si="34"/>
        <v>2.7925268031909272</v>
      </c>
      <c r="AD165" s="2">
        <f t="shared" si="29"/>
        <v>81.188830306680586</v>
      </c>
      <c r="AE165" s="3">
        <f t="shared" si="30"/>
        <v>81.188830306680615</v>
      </c>
    </row>
    <row r="166" spans="1:31" ht="17.399999999999999" x14ac:dyDescent="0.3">
      <c r="A166" s="6"/>
      <c r="B166" s="6"/>
      <c r="C166" s="6"/>
      <c r="D166" s="6"/>
      <c r="E166" s="14">
        <v>4000</v>
      </c>
      <c r="F166" s="14">
        <v>42.28</v>
      </c>
      <c r="G166" s="14">
        <f t="shared" si="31"/>
        <v>1.9678005539818733</v>
      </c>
      <c r="H166" s="14">
        <v>1.845</v>
      </c>
      <c r="I166" s="14">
        <v>47.164000000000001</v>
      </c>
      <c r="J166" s="6"/>
      <c r="K166" s="30">
        <f t="shared" si="36"/>
        <v>49.070036782515302</v>
      </c>
      <c r="L166" s="30">
        <f t="shared" si="37"/>
        <v>180</v>
      </c>
      <c r="M166" s="30">
        <f t="shared" si="38"/>
        <v>17.718219344118186</v>
      </c>
      <c r="N166" s="30">
        <f t="shared" si="39"/>
        <v>82.999999999999986</v>
      </c>
      <c r="O166" s="30">
        <f t="shared" si="40"/>
        <v>0.78652747778170862</v>
      </c>
      <c r="P166" s="6"/>
      <c r="Q166" s="6"/>
      <c r="S166" s="6"/>
      <c r="T166" s="17"/>
      <c r="U166" s="6"/>
      <c r="V166" s="6"/>
      <c r="X166" s="6"/>
      <c r="Y166" s="17"/>
      <c r="Z166" s="6"/>
      <c r="AA166" s="6"/>
      <c r="AB166" s="2">
        <v>161</v>
      </c>
      <c r="AC166" s="2">
        <f t="shared" si="34"/>
        <v>2.8099800957108703</v>
      </c>
      <c r="AD166" s="2">
        <f t="shared" si="29"/>
        <v>81.365533757841746</v>
      </c>
      <c r="AE166" s="3">
        <f t="shared" si="30"/>
        <v>81.365533757841774</v>
      </c>
    </row>
    <row r="167" spans="1:31" ht="17.399999999999999" x14ac:dyDescent="0.3">
      <c r="A167" s="6"/>
      <c r="B167" s="6"/>
      <c r="C167" s="6"/>
      <c r="D167" s="6"/>
      <c r="E167" s="14">
        <v>4000</v>
      </c>
      <c r="F167" s="14">
        <v>57.13</v>
      </c>
      <c r="G167" s="14">
        <f t="shared" si="31"/>
        <v>2.6589509377716278</v>
      </c>
      <c r="H167" s="14">
        <v>1.8560000000000001</v>
      </c>
      <c r="I167" s="14">
        <v>49.612000000000002</v>
      </c>
      <c r="J167" s="6"/>
      <c r="K167" s="30">
        <f t="shared" si="36"/>
        <v>49.081036782515305</v>
      </c>
      <c r="L167" s="30">
        <f t="shared" si="37"/>
        <v>180</v>
      </c>
      <c r="M167" s="30">
        <f t="shared" si="38"/>
        <v>17.725387023771074</v>
      </c>
      <c r="N167" s="30">
        <f t="shared" si="39"/>
        <v>82.999999999999986</v>
      </c>
      <c r="O167" s="30">
        <f t="shared" si="40"/>
        <v>0.78644112019552925</v>
      </c>
      <c r="P167" s="6"/>
      <c r="Q167" s="6"/>
      <c r="S167" s="6"/>
      <c r="T167" s="17"/>
      <c r="U167" s="6"/>
      <c r="V167" s="6"/>
      <c r="X167" s="6"/>
      <c r="Y167" s="17"/>
      <c r="Z167" s="6"/>
      <c r="AA167" s="6"/>
      <c r="AB167" s="2">
        <v>162</v>
      </c>
      <c r="AC167" s="2">
        <f t="shared" si="34"/>
        <v>2.8274333882308138</v>
      </c>
      <c r="AD167" s="2">
        <f t="shared" si="29"/>
        <v>81.533155998649534</v>
      </c>
      <c r="AE167" s="3">
        <f t="shared" si="30"/>
        <v>81.533155998649562</v>
      </c>
    </row>
    <row r="168" spans="1:31" ht="17.399999999999999" x14ac:dyDescent="0.3">
      <c r="A168" s="6"/>
      <c r="B168" s="6"/>
      <c r="C168" s="6"/>
      <c r="D168" s="6"/>
      <c r="E168" s="14">
        <v>4000</v>
      </c>
      <c r="F168" s="14">
        <v>71.05</v>
      </c>
      <c r="G168" s="14">
        <f t="shared" si="31"/>
        <v>3.3068171561119231</v>
      </c>
      <c r="H168" s="14">
        <v>1.7589999999999999</v>
      </c>
      <c r="I168" s="14">
        <v>42.36</v>
      </c>
      <c r="J168" s="6"/>
      <c r="K168" s="30">
        <f t="shared" si="36"/>
        <v>48.984036782515304</v>
      </c>
      <c r="L168" s="30">
        <f t="shared" si="37"/>
        <v>178.30952486850845</v>
      </c>
      <c r="M168" s="30">
        <f t="shared" si="38"/>
        <v>17.662213841828954</v>
      </c>
      <c r="N168" s="30">
        <f t="shared" si="39"/>
        <v>82.987071241074617</v>
      </c>
      <c r="O168" s="30">
        <f t="shared" si="40"/>
        <v>0.78716909058616102</v>
      </c>
      <c r="P168" s="6"/>
      <c r="Q168" s="6"/>
      <c r="S168" s="6"/>
      <c r="T168" s="17"/>
      <c r="U168" s="6"/>
      <c r="V168" s="6"/>
      <c r="X168" s="6"/>
      <c r="Y168" s="17"/>
      <c r="Z168" s="6"/>
      <c r="AA168" s="6"/>
      <c r="AB168" s="2">
        <v>163</v>
      </c>
      <c r="AC168" s="2">
        <f t="shared" si="34"/>
        <v>2.8448866807507569</v>
      </c>
      <c r="AD168" s="2">
        <f t="shared" si="29"/>
        <v>81.691699076429018</v>
      </c>
      <c r="AE168" s="3">
        <f t="shared" si="30"/>
        <v>81.691699076429046</v>
      </c>
    </row>
    <row r="169" spans="1:31" ht="17.399999999999999" x14ac:dyDescent="0.3">
      <c r="A169" s="6"/>
      <c r="B169" s="6"/>
      <c r="C169" s="6"/>
      <c r="D169" s="6"/>
      <c r="E169" s="14">
        <v>4000</v>
      </c>
      <c r="F169" s="14">
        <v>118.24</v>
      </c>
      <c r="G169" s="14">
        <f t="shared" si="31"/>
        <v>5.5031394868215866</v>
      </c>
      <c r="H169" s="14">
        <v>1.601</v>
      </c>
      <c r="I169" s="14">
        <v>28.969000000000001</v>
      </c>
      <c r="J169" s="6"/>
      <c r="K169" s="30">
        <f t="shared" si="36"/>
        <v>48.826036782515303</v>
      </c>
      <c r="L169" s="30">
        <f t="shared" si="37"/>
        <v>164.91852486850846</v>
      </c>
      <c r="M169" s="30">
        <f t="shared" si="38"/>
        <v>17.55947171016799</v>
      </c>
      <c r="N169" s="30">
        <f t="shared" si="39"/>
        <v>81.970457809535773</v>
      </c>
      <c r="O169" s="30">
        <f t="shared" si="40"/>
        <v>0.78578292497806124</v>
      </c>
      <c r="P169" s="6"/>
      <c r="Q169" s="6"/>
      <c r="S169" s="6"/>
      <c r="T169" s="17"/>
      <c r="U169" s="6"/>
      <c r="V169" s="6"/>
      <c r="X169" s="6"/>
      <c r="Y169" s="17"/>
      <c r="Z169" s="6"/>
      <c r="AA169" s="6"/>
      <c r="AB169" s="2">
        <v>164</v>
      </c>
      <c r="AC169" s="2">
        <f t="shared" si="34"/>
        <v>2.8623399732707</v>
      </c>
      <c r="AD169" s="2">
        <f t="shared" si="29"/>
        <v>81.841165206674631</v>
      </c>
      <c r="AE169" s="3">
        <f t="shared" si="30"/>
        <v>81.841165206674646</v>
      </c>
    </row>
    <row r="170" spans="1:31" ht="17.399999999999999" x14ac:dyDescent="0.3">
      <c r="A170" s="6"/>
      <c r="B170" s="6"/>
      <c r="C170" s="6"/>
      <c r="D170" s="6"/>
      <c r="E170" s="14">
        <v>4000</v>
      </c>
      <c r="F170" s="14">
        <v>119.64</v>
      </c>
      <c r="G170" s="14">
        <f t="shared" si="31"/>
        <v>5.5682984455627089</v>
      </c>
      <c r="H170" s="14">
        <v>1.5640000000000001</v>
      </c>
      <c r="I170" s="14">
        <v>28.541</v>
      </c>
      <c r="J170" s="6"/>
      <c r="K170" s="30">
        <f t="shared" si="36"/>
        <v>48.789036782515304</v>
      </c>
      <c r="L170" s="30">
        <f t="shared" si="37"/>
        <v>164.49052486850846</v>
      </c>
      <c r="M170" s="30">
        <f t="shared" si="38"/>
        <v>17.535440333667971</v>
      </c>
      <c r="N170" s="30">
        <f t="shared" si="39"/>
        <v>81.911164508835768</v>
      </c>
      <c r="O170" s="30">
        <f t="shared" si="40"/>
        <v>0.78592124237500716</v>
      </c>
      <c r="P170" s="6"/>
      <c r="Q170" s="6"/>
      <c r="S170" s="6"/>
      <c r="T170" s="17"/>
      <c r="U170" s="6"/>
      <c r="V170" s="6"/>
      <c r="X170" s="6"/>
      <c r="Y170" s="17"/>
      <c r="Z170" s="6"/>
      <c r="AA170" s="6"/>
      <c r="AB170" s="2">
        <v>165</v>
      </c>
      <c r="AC170" s="2">
        <f t="shared" si="34"/>
        <v>2.8797932657906435</v>
      </c>
      <c r="AD170" s="2">
        <f t="shared" si="29"/>
        <v>81.981556726504238</v>
      </c>
      <c r="AE170" s="3">
        <f t="shared" si="30"/>
        <v>81.98155672650428</v>
      </c>
    </row>
    <row r="171" spans="1:31" ht="17.399999999999999" x14ac:dyDescent="0.3">
      <c r="A171" s="6"/>
      <c r="B171" s="6"/>
      <c r="C171" s="6"/>
      <c r="D171" s="6"/>
      <c r="E171" s="14">
        <v>4000</v>
      </c>
      <c r="F171" s="14">
        <v>181.69</v>
      </c>
      <c r="G171" s="14">
        <f t="shared" si="31"/>
        <v>8.4562365811959932</v>
      </c>
      <c r="H171" s="14">
        <v>-18.010999999999999</v>
      </c>
      <c r="I171" s="14">
        <v>10.837999999999999</v>
      </c>
      <c r="J171" s="6"/>
      <c r="K171" s="30">
        <f t="shared" si="36"/>
        <v>29.214036782515304</v>
      </c>
      <c r="L171" s="30">
        <f t="shared" si="37"/>
        <v>146.78752486850846</v>
      </c>
      <c r="M171" s="30">
        <f t="shared" si="38"/>
        <v>6.6905455780136371</v>
      </c>
      <c r="N171" s="30">
        <f t="shared" si="39"/>
        <v>78.001209028391969</v>
      </c>
      <c r="O171" s="30">
        <f t="shared" si="40"/>
        <v>0.91422510418295799</v>
      </c>
      <c r="P171" s="6"/>
      <c r="Q171" s="6"/>
      <c r="S171" s="6"/>
      <c r="T171" s="17"/>
      <c r="U171" s="6"/>
      <c r="V171" s="6"/>
      <c r="X171" s="6"/>
      <c r="Y171" s="17"/>
      <c r="Z171" s="6"/>
      <c r="AA171" s="6"/>
      <c r="AB171" s="2">
        <v>166</v>
      </c>
      <c r="AC171" s="2">
        <f t="shared" si="34"/>
        <v>2.8972465583105871</v>
      </c>
      <c r="AD171" s="2">
        <f t="shared" si="29"/>
        <v>82.112876050784635</v>
      </c>
      <c r="AE171" s="3">
        <f t="shared" si="30"/>
        <v>82.112876050784635</v>
      </c>
    </row>
    <row r="172" spans="1:31" ht="17.399999999999999" x14ac:dyDescent="0.3">
      <c r="A172" s="6"/>
      <c r="B172" s="6"/>
      <c r="C172" s="6"/>
      <c r="D172" s="6"/>
      <c r="E172" s="14">
        <v>4000</v>
      </c>
      <c r="F172" s="14">
        <v>282.79000000000002</v>
      </c>
      <c r="G172" s="14">
        <f t="shared" si="31"/>
        <v>13.161644244572706</v>
      </c>
      <c r="H172" s="14">
        <v>-24.265999999999998</v>
      </c>
      <c r="I172" s="14">
        <v>10.459</v>
      </c>
      <c r="J172" s="6"/>
      <c r="K172" s="30">
        <f t="shared" si="36"/>
        <v>22.959036782515305</v>
      </c>
      <c r="L172" s="30">
        <f t="shared" si="37"/>
        <v>146.40852486850847</v>
      </c>
      <c r="M172" s="30">
        <f t="shared" si="38"/>
        <v>4.1876796073263698</v>
      </c>
      <c r="N172" s="30">
        <f t="shared" si="39"/>
        <v>77.886394679037878</v>
      </c>
      <c r="O172" s="30">
        <f t="shared" si="40"/>
        <v>0.94623349014184854</v>
      </c>
      <c r="P172" s="6"/>
      <c r="Q172" s="6"/>
      <c r="S172" s="6"/>
      <c r="T172" s="17"/>
      <c r="U172" s="6"/>
      <c r="V172" s="6"/>
      <c r="X172" s="6"/>
      <c r="Y172" s="17"/>
      <c r="Z172" s="6"/>
      <c r="AA172" s="6"/>
      <c r="AB172" s="2">
        <v>167</v>
      </c>
      <c r="AC172" s="2">
        <f t="shared" si="34"/>
        <v>2.9146998508305306</v>
      </c>
      <c r="AD172" s="2">
        <f t="shared" si="29"/>
        <v>82.23512563092973</v>
      </c>
      <c r="AE172" s="3">
        <f t="shared" si="30"/>
        <v>82.235125630929744</v>
      </c>
    </row>
    <row r="173" spans="1:31" ht="17.399999999999999" x14ac:dyDescent="0.3">
      <c r="A173" s="6"/>
      <c r="B173" s="6"/>
      <c r="C173" s="6"/>
      <c r="D173" s="6"/>
      <c r="E173" s="14">
        <v>4000</v>
      </c>
      <c r="F173" s="14">
        <v>355.02</v>
      </c>
      <c r="G173" s="14">
        <f t="shared" si="31"/>
        <v>16.523381094480715</v>
      </c>
      <c r="H173" s="14">
        <v>-32.890999999999998</v>
      </c>
      <c r="I173" s="14">
        <v>10.365</v>
      </c>
      <c r="J173" s="6"/>
      <c r="K173" s="30">
        <f t="shared" si="36"/>
        <v>14.334036782515305</v>
      </c>
      <c r="L173" s="30">
        <f t="shared" si="37"/>
        <v>146.31452486850847</v>
      </c>
      <c r="M173" s="30">
        <f t="shared" si="38"/>
        <v>1.6539066331013641</v>
      </c>
      <c r="N173" s="30">
        <f t="shared" si="39"/>
        <v>77.857716968171914</v>
      </c>
      <c r="O173" s="30">
        <f t="shared" si="40"/>
        <v>0.97875731915209541</v>
      </c>
      <c r="P173" s="6"/>
      <c r="Q173" s="6"/>
      <c r="S173" s="6"/>
      <c r="T173" s="17"/>
      <c r="U173" s="6"/>
      <c r="V173" s="6"/>
      <c r="X173" s="6"/>
      <c r="Y173" s="17"/>
      <c r="Z173" s="6"/>
      <c r="AA173" s="6"/>
      <c r="AB173" s="2">
        <v>168</v>
      </c>
      <c r="AC173" s="2">
        <f t="shared" si="34"/>
        <v>2.9321531433504737</v>
      </c>
      <c r="AD173" s="2">
        <f t="shared" si="29"/>
        <v>82.348307916372917</v>
      </c>
      <c r="AE173" s="3">
        <f t="shared" si="30"/>
        <v>82.348307916372931</v>
      </c>
    </row>
    <row r="174" spans="1:31" ht="17.399999999999999" x14ac:dyDescent="0.3">
      <c r="A174" s="6"/>
      <c r="B174" s="6"/>
      <c r="C174" s="6"/>
      <c r="D174" s="6"/>
      <c r="E174" s="14">
        <v>4500</v>
      </c>
      <c r="F174" s="14">
        <v>-24.15</v>
      </c>
      <c r="G174" s="14">
        <f t="shared" si="31"/>
        <v>-1.1239920382843482</v>
      </c>
      <c r="H174" s="14">
        <v>1.462</v>
      </c>
      <c r="I174" s="14">
        <v>0.73499999999999999</v>
      </c>
      <c r="J174" s="6"/>
      <c r="K174" s="30">
        <f t="shared" si="36"/>
        <v>48.687036782515307</v>
      </c>
      <c r="L174" s="30">
        <f t="shared" si="37"/>
        <v>136.68452486850848</v>
      </c>
      <c r="M174" s="30">
        <f t="shared" si="38"/>
        <v>17.469247865106446</v>
      </c>
      <c r="N174" s="30">
        <f t="shared" si="39"/>
        <v>74.497531828921055</v>
      </c>
      <c r="O174" s="30">
        <f t="shared" si="40"/>
        <v>0.76550568272216735</v>
      </c>
      <c r="P174" s="6"/>
      <c r="Q174" s="6"/>
      <c r="S174" s="6"/>
      <c r="T174" s="17"/>
      <c r="U174" s="6"/>
      <c r="V174" s="6"/>
      <c r="X174" s="6"/>
      <c r="Y174" s="17"/>
      <c r="Z174" s="6"/>
      <c r="AA174" s="6"/>
      <c r="AB174" s="2">
        <v>169</v>
      </c>
      <c r="AC174" s="2">
        <f t="shared" si="34"/>
        <v>2.9496064358704168</v>
      </c>
      <c r="AD174" s="2">
        <f t="shared" si="29"/>
        <v>82.452425318712145</v>
      </c>
      <c r="AE174" s="3">
        <f t="shared" si="30"/>
        <v>82.452425318712173</v>
      </c>
    </row>
    <row r="175" spans="1:31" ht="17.399999999999999" x14ac:dyDescent="0.3">
      <c r="A175" s="6"/>
      <c r="B175" s="6"/>
      <c r="C175" s="6"/>
      <c r="D175" s="6"/>
      <c r="E175" s="14">
        <v>4500</v>
      </c>
      <c r="F175" s="14">
        <v>-13</v>
      </c>
      <c r="G175" s="14">
        <f t="shared" si="31"/>
        <v>-0.60504747402470094</v>
      </c>
      <c r="H175" s="14">
        <v>1.4590000000000001</v>
      </c>
      <c r="I175" s="14">
        <v>0.76100000000000001</v>
      </c>
      <c r="J175" s="6"/>
      <c r="K175" s="30">
        <f t="shared" si="36"/>
        <v>48.684036782515307</v>
      </c>
      <c r="L175" s="30">
        <f t="shared" si="37"/>
        <v>136.71052486850846</v>
      </c>
      <c r="M175" s="30">
        <f t="shared" si="38"/>
        <v>17.467302278412237</v>
      </c>
      <c r="N175" s="30">
        <f t="shared" si="39"/>
        <v>74.50772377350664</v>
      </c>
      <c r="O175" s="30">
        <f t="shared" si="40"/>
        <v>0.76556387185427299</v>
      </c>
      <c r="P175" s="6"/>
      <c r="Q175" s="6"/>
      <c r="S175" s="6"/>
      <c r="T175" s="17"/>
      <c r="U175" s="6"/>
      <c r="V175" s="6"/>
      <c r="X175" s="6"/>
      <c r="Y175" s="17"/>
      <c r="Z175" s="6"/>
      <c r="AA175" s="6"/>
      <c r="AB175" s="2">
        <v>170</v>
      </c>
      <c r="AC175" s="2">
        <f t="shared" si="34"/>
        <v>2.9670597283903604</v>
      </c>
      <c r="AD175" s="2">
        <f t="shared" si="29"/>
        <v>82.547480178527238</v>
      </c>
      <c r="AE175" s="3">
        <f t="shared" si="30"/>
        <v>82.547480178527238</v>
      </c>
    </row>
    <row r="176" spans="1:31" ht="17.399999999999999" x14ac:dyDescent="0.3">
      <c r="A176" s="6"/>
      <c r="B176" s="6"/>
      <c r="C176" s="6"/>
      <c r="D176" s="6"/>
      <c r="E176" s="14">
        <v>4500</v>
      </c>
      <c r="F176" s="14">
        <v>-5.42</v>
      </c>
      <c r="G176" s="14">
        <f t="shared" si="31"/>
        <v>-0.25225825455491374</v>
      </c>
      <c r="H176" s="14">
        <v>1.462</v>
      </c>
      <c r="I176" s="14">
        <v>0.76500000000000001</v>
      </c>
      <c r="J176" s="6"/>
      <c r="K176" s="30">
        <f t="shared" si="36"/>
        <v>48.687036782515307</v>
      </c>
      <c r="L176" s="30">
        <f t="shared" si="37"/>
        <v>136.71452486850845</v>
      </c>
      <c r="M176" s="30">
        <f t="shared" si="38"/>
        <v>17.469247865106446</v>
      </c>
      <c r="N176" s="30">
        <f t="shared" si="39"/>
        <v>74.509291230598819</v>
      </c>
      <c r="O176" s="30">
        <f t="shared" si="40"/>
        <v>0.76554269170215472</v>
      </c>
      <c r="P176" s="6"/>
      <c r="Q176" s="6"/>
      <c r="S176" s="6"/>
      <c r="T176" s="17"/>
      <c r="U176" s="6"/>
      <c r="V176" s="6"/>
      <c r="X176" s="6"/>
      <c r="Y176" s="17"/>
      <c r="Z176" s="6"/>
      <c r="AA176" s="6"/>
      <c r="AB176" s="2">
        <v>171</v>
      </c>
      <c r="AC176" s="2">
        <f t="shared" si="34"/>
        <v>2.9845130209103035</v>
      </c>
      <c r="AD176" s="2">
        <f t="shared" si="29"/>
        <v>82.633474734866468</v>
      </c>
      <c r="AE176" s="3">
        <f t="shared" si="30"/>
        <v>82.633474734866496</v>
      </c>
    </row>
    <row r="177" spans="1:31" ht="17.399999999999999" x14ac:dyDescent="0.3">
      <c r="A177" s="6"/>
      <c r="B177" s="6"/>
      <c r="C177" s="6"/>
      <c r="D177" s="6"/>
      <c r="E177" s="14">
        <v>4500</v>
      </c>
      <c r="F177" s="14">
        <v>0.25</v>
      </c>
      <c r="G177" s="14">
        <f t="shared" si="31"/>
        <v>1.1635528346628864E-2</v>
      </c>
      <c r="H177" s="14">
        <v>1.4890000000000001</v>
      </c>
      <c r="I177" s="14">
        <v>0.77200000000000002</v>
      </c>
      <c r="J177" s="6"/>
      <c r="K177" s="30">
        <f t="shared" si="36"/>
        <v>48.714036782515301</v>
      </c>
      <c r="L177" s="30">
        <f t="shared" si="37"/>
        <v>136.72152486850845</v>
      </c>
      <c r="M177" s="30">
        <f t="shared" si="38"/>
        <v>17.486761364201762</v>
      </c>
      <c r="N177" s="30">
        <f t="shared" si="39"/>
        <v>74.512033937603164</v>
      </c>
      <c r="O177" s="30">
        <f t="shared" si="40"/>
        <v>0.76531627926241708</v>
      </c>
      <c r="P177" s="6"/>
      <c r="Q177" s="6"/>
      <c r="S177" s="6"/>
      <c r="T177" s="17"/>
      <c r="U177" s="6"/>
      <c r="V177" s="6"/>
      <c r="X177" s="6"/>
      <c r="Y177" s="17"/>
      <c r="Z177" s="6"/>
      <c r="AA177" s="6"/>
      <c r="AB177" s="2">
        <v>172</v>
      </c>
      <c r="AC177" s="2">
        <f t="shared" si="34"/>
        <v>3.0019663134302466</v>
      </c>
      <c r="AD177" s="2">
        <f t="shared" si="29"/>
        <v>82.710411097401263</v>
      </c>
      <c r="AE177" s="3">
        <f t="shared" si="30"/>
        <v>82.710411097401277</v>
      </c>
    </row>
    <row r="178" spans="1:31" ht="17.399999999999999" x14ac:dyDescent="0.3">
      <c r="A178" s="6"/>
      <c r="B178" s="6"/>
      <c r="C178" s="6"/>
      <c r="D178" s="6"/>
      <c r="E178" s="14">
        <v>4500</v>
      </c>
      <c r="F178" s="14">
        <v>8.8800000000000008</v>
      </c>
      <c r="G178" s="14">
        <f t="shared" si="31"/>
        <v>0.41329396687225728</v>
      </c>
      <c r="H178" s="14">
        <v>1.474</v>
      </c>
      <c r="I178" s="14">
        <v>0.75</v>
      </c>
      <c r="J178" s="6"/>
      <c r="K178" s="30">
        <f t="shared" si="36"/>
        <v>48.6990367825153</v>
      </c>
      <c r="L178" s="30">
        <f t="shared" si="37"/>
        <v>136.69952486850846</v>
      </c>
      <c r="M178" s="30">
        <f t="shared" si="38"/>
        <v>17.477030927314949</v>
      </c>
      <c r="N178" s="30">
        <f t="shared" si="39"/>
        <v>74.503412531717174</v>
      </c>
      <c r="O178" s="30">
        <f t="shared" si="40"/>
        <v>0.76541972597732055</v>
      </c>
      <c r="P178" s="6"/>
      <c r="Q178" s="6"/>
      <c r="S178" s="6"/>
      <c r="T178" s="17"/>
      <c r="U178" s="6"/>
      <c r="V178" s="6"/>
      <c r="X178" s="6"/>
      <c r="Y178" s="17"/>
      <c r="Z178" s="6"/>
      <c r="AA178" s="6"/>
      <c r="AB178" s="2">
        <v>173</v>
      </c>
      <c r="AC178" s="2">
        <f t="shared" si="34"/>
        <v>3.0194196059501901</v>
      </c>
      <c r="AD178" s="2">
        <f t="shared" si="29"/>
        <v>82.778291221244501</v>
      </c>
      <c r="AE178" s="3">
        <f t="shared" si="30"/>
        <v>82.77829122124453</v>
      </c>
    </row>
    <row r="179" spans="1:31" ht="17.399999999999999" x14ac:dyDescent="0.3">
      <c r="A179" s="6"/>
      <c r="B179" s="6"/>
      <c r="C179" s="6"/>
      <c r="D179" s="6"/>
      <c r="E179" s="14">
        <v>4500</v>
      </c>
      <c r="F179" s="14">
        <v>29.12</v>
      </c>
      <c r="G179" s="14">
        <f t="shared" si="31"/>
        <v>1.3553063418153302</v>
      </c>
      <c r="H179" s="14">
        <v>1.89</v>
      </c>
      <c r="I179" s="14">
        <v>38.902999999999999</v>
      </c>
      <c r="J179" s="6"/>
      <c r="K179" s="30">
        <f t="shared" si="36"/>
        <v>49.115036782515304</v>
      </c>
      <c r="L179" s="30">
        <f t="shared" si="37"/>
        <v>174.85252486850845</v>
      </c>
      <c r="M179" s="30">
        <f t="shared" si="38"/>
        <v>17.747547661357245</v>
      </c>
      <c r="N179" s="30">
        <f t="shared" si="39"/>
        <v>82.8801184568499</v>
      </c>
      <c r="O179" s="30">
        <f t="shared" si="40"/>
        <v>0.78586483716722488</v>
      </c>
      <c r="P179" s="6"/>
      <c r="Q179" s="6"/>
      <c r="S179" s="6"/>
      <c r="T179" s="17"/>
      <c r="U179" s="6"/>
      <c r="V179" s="6"/>
      <c r="X179" s="6"/>
      <c r="Y179" s="17"/>
      <c r="Z179" s="6"/>
      <c r="AA179" s="6"/>
      <c r="AB179" s="2">
        <v>174</v>
      </c>
      <c r="AC179" s="2">
        <f t="shared" si="34"/>
        <v>3.0368728984701332</v>
      </c>
      <c r="AD179" s="2">
        <f t="shared" si="29"/>
        <v>82.837116884430884</v>
      </c>
      <c r="AE179" s="3">
        <f t="shared" si="30"/>
        <v>82.837116884430898</v>
      </c>
    </row>
    <row r="180" spans="1:31" ht="17.399999999999999" x14ac:dyDescent="0.3">
      <c r="A180" s="6"/>
      <c r="B180" s="6"/>
      <c r="C180" s="6"/>
      <c r="D180" s="6"/>
      <c r="E180" s="14">
        <v>4500</v>
      </c>
      <c r="F180" s="14">
        <v>42.46</v>
      </c>
      <c r="G180" s="14">
        <f t="shared" si="31"/>
        <v>1.9761781343914462</v>
      </c>
      <c r="H180" s="14">
        <v>1.9650000000000001</v>
      </c>
      <c r="I180" s="14">
        <v>47.7</v>
      </c>
      <c r="J180" s="6"/>
      <c r="K180" s="30">
        <f t="shared" si="36"/>
        <v>49.190036782515307</v>
      </c>
      <c r="L180" s="30">
        <f t="shared" si="37"/>
        <v>180</v>
      </c>
      <c r="M180" s="30">
        <f t="shared" si="38"/>
        <v>17.796463385321072</v>
      </c>
      <c r="N180" s="30">
        <f t="shared" si="39"/>
        <v>82.999999999999986</v>
      </c>
      <c r="O180" s="30">
        <f t="shared" si="40"/>
        <v>0.78558477849010755</v>
      </c>
      <c r="P180" s="6"/>
      <c r="Q180" s="6"/>
      <c r="S180" s="6"/>
      <c r="T180" s="17"/>
      <c r="U180" s="6"/>
      <c r="V180" s="6"/>
      <c r="X180" s="6"/>
      <c r="Y180" s="17"/>
      <c r="Z180" s="6"/>
      <c r="AA180" s="6"/>
      <c r="AB180" s="2">
        <v>175</v>
      </c>
      <c r="AC180" s="2">
        <f t="shared" si="34"/>
        <v>3.0543261909900763</v>
      </c>
      <c r="AD180" s="2">
        <f t="shared" si="29"/>
        <v>82.886889668055119</v>
      </c>
      <c r="AE180" s="3">
        <f t="shared" si="30"/>
        <v>82.886889668055147</v>
      </c>
    </row>
    <row r="181" spans="1:31" ht="17.399999999999999" x14ac:dyDescent="0.3">
      <c r="A181" s="6"/>
      <c r="B181" s="6"/>
      <c r="C181" s="6"/>
      <c r="D181" s="6"/>
      <c r="E181" s="14">
        <v>4500</v>
      </c>
      <c r="F181" s="14">
        <v>59.6</v>
      </c>
      <c r="G181" s="14">
        <f t="shared" si="31"/>
        <v>2.7739099578363211</v>
      </c>
      <c r="H181" s="14">
        <v>1.9279999999999999</v>
      </c>
      <c r="I181" s="14">
        <v>44.61</v>
      </c>
      <c r="J181" s="6"/>
      <c r="K181" s="30">
        <f t="shared" si="36"/>
        <v>49.153036782515301</v>
      </c>
      <c r="L181" s="30">
        <f t="shared" si="37"/>
        <v>180</v>
      </c>
      <c r="M181" s="30">
        <f t="shared" si="38"/>
        <v>17.772326135624766</v>
      </c>
      <c r="N181" s="30">
        <f t="shared" si="39"/>
        <v>82.999999999999986</v>
      </c>
      <c r="O181" s="30">
        <f t="shared" si="40"/>
        <v>0.78587558872741248</v>
      </c>
      <c r="P181" s="6"/>
      <c r="Q181" s="6"/>
      <c r="S181" s="6"/>
      <c r="T181" s="17"/>
      <c r="U181" s="6"/>
      <c r="V181" s="6"/>
      <c r="X181" s="6"/>
      <c r="Y181" s="17"/>
      <c r="Z181" s="6"/>
      <c r="AA181" s="6"/>
      <c r="AB181" s="2">
        <v>176</v>
      </c>
      <c r="AC181" s="2">
        <f t="shared" si="34"/>
        <v>3.0717794835100198</v>
      </c>
      <c r="AD181" s="2">
        <f t="shared" si="29"/>
        <v>82.927610939065914</v>
      </c>
      <c r="AE181" s="3">
        <f t="shared" si="30"/>
        <v>82.927610939065929</v>
      </c>
    </row>
    <row r="182" spans="1:31" ht="17.399999999999999" x14ac:dyDescent="0.3">
      <c r="A182" s="6"/>
      <c r="B182" s="6"/>
      <c r="C182" s="6"/>
      <c r="D182" s="6"/>
      <c r="E182" s="14">
        <v>4500</v>
      </c>
      <c r="F182" s="14">
        <v>103.42</v>
      </c>
      <c r="G182" s="14">
        <f t="shared" si="31"/>
        <v>4.8133853664334287</v>
      </c>
      <c r="H182" s="14">
        <v>-5.31</v>
      </c>
      <c r="I182" s="14">
        <v>23.468</v>
      </c>
      <c r="J182" s="6"/>
      <c r="K182" s="30">
        <f t="shared" si="36"/>
        <v>41.915036782515301</v>
      </c>
      <c r="L182" s="30">
        <f t="shared" si="37"/>
        <v>159.41752486850845</v>
      </c>
      <c r="M182" s="30">
        <f t="shared" si="38"/>
        <v>13.274609694036817</v>
      </c>
      <c r="N182" s="30">
        <f t="shared" si="39"/>
        <v>81.081718890442033</v>
      </c>
      <c r="O182" s="30">
        <f t="shared" si="40"/>
        <v>0.83628110163804581</v>
      </c>
      <c r="P182" s="6"/>
      <c r="Q182" s="6"/>
      <c r="S182" s="6"/>
      <c r="T182" s="17"/>
      <c r="U182" s="6"/>
      <c r="V182" s="6"/>
      <c r="X182" s="6"/>
      <c r="Y182" s="17"/>
      <c r="Z182" s="6"/>
      <c r="AA182" s="6"/>
      <c r="AB182" s="2">
        <v>177</v>
      </c>
      <c r="AC182" s="2">
        <f t="shared" si="34"/>
        <v>3.0892327760299634</v>
      </c>
      <c r="AD182" s="2">
        <f t="shared" si="29"/>
        <v>82.959281835711948</v>
      </c>
      <c r="AE182" s="3">
        <f t="shared" si="30"/>
        <v>82.959281835711948</v>
      </c>
    </row>
    <row r="183" spans="1:31" ht="17.399999999999999" x14ac:dyDescent="0.3">
      <c r="A183" s="6"/>
      <c r="B183" s="6"/>
      <c r="C183" s="6"/>
      <c r="D183" s="6"/>
      <c r="E183" s="14">
        <v>4500</v>
      </c>
      <c r="F183" s="14">
        <v>104.49</v>
      </c>
      <c r="G183" s="14">
        <f t="shared" si="31"/>
        <v>4.8631854277569992</v>
      </c>
      <c r="H183" s="14">
        <v>-5.6890000000000001</v>
      </c>
      <c r="I183" s="14">
        <v>23.145</v>
      </c>
      <c r="J183" s="6"/>
      <c r="K183" s="30">
        <f t="shared" si="36"/>
        <v>41.536036782515303</v>
      </c>
      <c r="L183" s="30">
        <f t="shared" si="37"/>
        <v>159.09452486850847</v>
      </c>
      <c r="M183" s="30">
        <f t="shared" si="38"/>
        <v>13.052430770779887</v>
      </c>
      <c r="N183" s="30">
        <f t="shared" si="39"/>
        <v>81.020994011891531</v>
      </c>
      <c r="O183" s="30">
        <f t="shared" si="40"/>
        <v>0.83890063396575743</v>
      </c>
      <c r="P183" s="6"/>
      <c r="Q183" s="6"/>
      <c r="S183" s="6"/>
      <c r="T183" s="17"/>
      <c r="U183" s="6"/>
      <c r="V183" s="6"/>
      <c r="X183" s="6"/>
      <c r="Y183" s="17"/>
      <c r="Z183" s="6"/>
      <c r="AA183" s="6"/>
      <c r="AB183" s="2">
        <v>178</v>
      </c>
      <c r="AC183" s="2">
        <f t="shared" si="34"/>
        <v>3.1066860685499069</v>
      </c>
      <c r="AD183" s="2">
        <f t="shared" si="29"/>
        <v>82.981903255638073</v>
      </c>
      <c r="AE183" s="3">
        <f t="shared" si="30"/>
        <v>82.981903255638088</v>
      </c>
    </row>
    <row r="184" spans="1:31" ht="17.399999999999999" x14ac:dyDescent="0.3">
      <c r="A184" s="6"/>
      <c r="B184" s="6"/>
      <c r="C184" s="6"/>
      <c r="D184" s="6"/>
      <c r="E184" s="14">
        <v>4500</v>
      </c>
      <c r="F184" s="14">
        <v>159.16999999999999</v>
      </c>
      <c r="G184" s="14">
        <f t="shared" si="31"/>
        <v>7.4081081877316644</v>
      </c>
      <c r="H184" s="14">
        <v>-19.898</v>
      </c>
      <c r="I184" s="14">
        <v>11.224</v>
      </c>
      <c r="J184" s="6"/>
      <c r="K184" s="30">
        <f t="shared" si="36"/>
        <v>27.327036782515304</v>
      </c>
      <c r="L184" s="30">
        <f t="shared" si="37"/>
        <v>147.17352486850845</v>
      </c>
      <c r="M184" s="30">
        <f t="shared" si="38"/>
        <v>5.8797012011216463</v>
      </c>
      <c r="N184" s="30">
        <f t="shared" si="39"/>
        <v>78.116806532077604</v>
      </c>
      <c r="O184" s="30">
        <f t="shared" si="40"/>
        <v>0.92473193078230576</v>
      </c>
      <c r="P184" s="6"/>
      <c r="Q184" s="6"/>
      <c r="S184" s="6"/>
      <c r="T184" s="17"/>
      <c r="U184" s="6"/>
      <c r="V184" s="6"/>
      <c r="X184" s="6"/>
      <c r="Y184" s="17"/>
      <c r="Z184" s="6"/>
      <c r="AA184" s="6"/>
      <c r="AB184" s="2">
        <v>179</v>
      </c>
      <c r="AC184" s="2">
        <f t="shared" si="34"/>
        <v>3.12413936106985</v>
      </c>
      <c r="AD184" s="2">
        <f t="shared" si="29"/>
        <v>82.995475846629191</v>
      </c>
      <c r="AE184" s="3">
        <f t="shared" si="30"/>
        <v>82.995475846629219</v>
      </c>
    </row>
    <row r="185" spans="1:31" ht="17.399999999999999" x14ac:dyDescent="0.3">
      <c r="A185" s="6"/>
      <c r="B185" s="6"/>
      <c r="C185" s="6"/>
      <c r="D185" s="6"/>
      <c r="E185" s="14">
        <v>4500</v>
      </c>
      <c r="F185" s="14">
        <v>250.74</v>
      </c>
      <c r="G185" s="14">
        <f t="shared" si="31"/>
        <v>11.669969510534886</v>
      </c>
      <c r="H185" s="14">
        <v>-27.503</v>
      </c>
      <c r="I185" s="14">
        <v>10.819000000000001</v>
      </c>
      <c r="J185" s="6"/>
      <c r="K185" s="30">
        <f t="shared" si="36"/>
        <v>19.722036782515303</v>
      </c>
      <c r="L185" s="30">
        <f t="shared" si="37"/>
        <v>146.76852486850845</v>
      </c>
      <c r="M185" s="30">
        <f t="shared" si="38"/>
        <v>3.107570425053122</v>
      </c>
      <c r="N185" s="30">
        <f t="shared" si="39"/>
        <v>77.995484140177723</v>
      </c>
      <c r="O185" s="30">
        <f t="shared" si="40"/>
        <v>0.96015704679173441</v>
      </c>
      <c r="P185" s="6"/>
      <c r="Q185" s="6"/>
      <c r="S185" s="6"/>
      <c r="T185" s="17"/>
      <c r="U185" s="6"/>
      <c r="V185" s="6"/>
      <c r="X185" s="6"/>
      <c r="Y185" s="17"/>
      <c r="Z185" s="6"/>
      <c r="AA185" s="6"/>
      <c r="AB185" s="2">
        <v>180</v>
      </c>
      <c r="AC185" s="2">
        <f t="shared" si="34"/>
        <v>3.1415926535897931</v>
      </c>
      <c r="AD185" s="2">
        <f t="shared" si="29"/>
        <v>82.999999999999986</v>
      </c>
      <c r="AE185" s="3">
        <f t="shared" si="30"/>
        <v>83</v>
      </c>
    </row>
    <row r="186" spans="1:31" ht="17.399999999999999" x14ac:dyDescent="0.3">
      <c r="A186" s="6"/>
      <c r="B186" s="6"/>
      <c r="C186" s="6"/>
      <c r="D186" s="6"/>
      <c r="E186" s="14">
        <v>4500</v>
      </c>
      <c r="F186" s="14">
        <v>321.32</v>
      </c>
      <c r="G186" s="14">
        <f t="shared" si="31"/>
        <v>14.954911873355146</v>
      </c>
      <c r="H186" s="14">
        <v>-30.082999999999998</v>
      </c>
      <c r="I186" s="14">
        <v>10.62</v>
      </c>
      <c r="J186" s="6"/>
      <c r="K186" s="30">
        <f t="shared" si="36"/>
        <v>17.142036782515305</v>
      </c>
      <c r="L186" s="30">
        <f t="shared" si="37"/>
        <v>146.56952486850847</v>
      </c>
      <c r="M186" s="30">
        <f t="shared" si="38"/>
        <v>2.3568400925576078</v>
      </c>
      <c r="N186" s="30">
        <f t="shared" si="39"/>
        <v>77.935326996156135</v>
      </c>
      <c r="O186" s="30">
        <f t="shared" si="40"/>
        <v>0.96975902734489261</v>
      </c>
      <c r="P186" s="6"/>
      <c r="Q186" s="6"/>
      <c r="S186" s="6"/>
      <c r="T186" s="17"/>
      <c r="U186" s="6"/>
      <c r="V186" s="6"/>
      <c r="X186" s="6"/>
      <c r="Y186" s="17"/>
      <c r="Z186" s="6"/>
      <c r="AA186" s="6"/>
      <c r="AB186" s="2">
        <v>181</v>
      </c>
      <c r="AC186" s="2">
        <f t="shared" si="34"/>
        <v>3.1590459461097362</v>
      </c>
      <c r="AD186" s="2">
        <f t="shared" si="29"/>
        <v>82.995475846629191</v>
      </c>
      <c r="AE186" s="3">
        <f t="shared" si="30"/>
        <v>82.995475846629219</v>
      </c>
    </row>
    <row r="187" spans="1:31" ht="17.399999999999999" x14ac:dyDescent="0.3">
      <c r="A187" s="6"/>
      <c r="B187" s="6"/>
      <c r="C187" s="6"/>
      <c r="D187" s="6"/>
      <c r="E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S187" s="6"/>
      <c r="T187" s="17"/>
      <c r="U187" s="6"/>
      <c r="V187" s="6"/>
      <c r="X187" s="6"/>
      <c r="Y187" s="17"/>
      <c r="Z187" s="6"/>
      <c r="AA187" s="6"/>
      <c r="AB187" s="2">
        <v>182</v>
      </c>
      <c r="AC187" s="2">
        <f t="shared" si="34"/>
        <v>3.1764992386296798</v>
      </c>
      <c r="AD187" s="2">
        <f t="shared" si="29"/>
        <v>82.981903255638073</v>
      </c>
      <c r="AE187" s="3">
        <f t="shared" si="30"/>
        <v>82.981903255638088</v>
      </c>
    </row>
    <row r="188" spans="1:31" ht="17.399999999999999" x14ac:dyDescent="0.3">
      <c r="A188" s="6"/>
      <c r="B188" s="6"/>
      <c r="C188" s="6"/>
      <c r="D188" s="6"/>
      <c r="E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S188" s="6"/>
      <c r="T188" s="17"/>
      <c r="U188" s="6"/>
      <c r="V188" s="6"/>
      <c r="X188" s="6"/>
      <c r="Y188" s="17"/>
      <c r="Z188" s="6"/>
      <c r="AA188" s="6"/>
      <c r="AB188" s="2">
        <v>183</v>
      </c>
      <c r="AC188" s="2">
        <f t="shared" si="34"/>
        <v>3.1939525311496229</v>
      </c>
      <c r="AD188" s="2">
        <f t="shared" si="29"/>
        <v>82.959281835711948</v>
      </c>
      <c r="AE188" s="3">
        <f t="shared" si="30"/>
        <v>82.959281835711948</v>
      </c>
    </row>
    <row r="189" spans="1:31" ht="17.399999999999999" x14ac:dyDescent="0.3">
      <c r="A189" s="6"/>
      <c r="B189" s="6"/>
      <c r="C189" s="6"/>
      <c r="D189" s="6"/>
      <c r="E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S189" s="6"/>
      <c r="T189" s="17"/>
      <c r="U189" s="6"/>
      <c r="V189" s="6"/>
      <c r="X189" s="6"/>
      <c r="Y189" s="17"/>
      <c r="Z189" s="6"/>
      <c r="AA189" s="6"/>
      <c r="AB189" s="2">
        <v>184</v>
      </c>
      <c r="AC189" s="2">
        <f t="shared" si="34"/>
        <v>3.211405823669566</v>
      </c>
      <c r="AD189" s="2">
        <f t="shared" si="29"/>
        <v>82.927610939065914</v>
      </c>
      <c r="AE189" s="3">
        <f t="shared" si="30"/>
        <v>82.927610939065929</v>
      </c>
    </row>
    <row r="190" spans="1:31" ht="17.399999999999999" x14ac:dyDescent="0.3">
      <c r="A190" s="6"/>
      <c r="B190" s="6"/>
      <c r="C190" s="6"/>
      <c r="D190" s="6"/>
      <c r="E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S190" s="6"/>
      <c r="T190" s="17"/>
      <c r="U190" s="6"/>
      <c r="V190" s="6"/>
      <c r="X190" s="6"/>
      <c r="Y190" s="17"/>
      <c r="Z190" s="6"/>
      <c r="AA190" s="6"/>
      <c r="AB190" s="2">
        <v>185</v>
      </c>
      <c r="AC190" s="2">
        <f t="shared" si="34"/>
        <v>3.2288591161895095</v>
      </c>
      <c r="AD190" s="2">
        <f t="shared" si="29"/>
        <v>82.886889668055119</v>
      </c>
      <c r="AE190" s="3">
        <f t="shared" si="30"/>
        <v>82.886889668055147</v>
      </c>
    </row>
    <row r="191" spans="1:31" ht="17.399999999999999" x14ac:dyDescent="0.3">
      <c r="A191" s="6"/>
      <c r="B191" s="6"/>
      <c r="C191" s="6"/>
      <c r="D191" s="6"/>
      <c r="E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S191" s="6"/>
      <c r="T191" s="6"/>
      <c r="U191" s="6"/>
      <c r="V191" s="6"/>
      <c r="X191" s="6"/>
      <c r="Y191" s="17"/>
      <c r="Z191" s="6"/>
      <c r="AA191" s="6"/>
      <c r="AB191" s="2">
        <v>186</v>
      </c>
      <c r="AC191" s="2">
        <f t="shared" si="34"/>
        <v>3.2463124087094526</v>
      </c>
      <c r="AD191" s="2">
        <f t="shared" si="29"/>
        <v>82.837116884430884</v>
      </c>
      <c r="AE191" s="3">
        <f t="shared" si="30"/>
        <v>82.837116884430898</v>
      </c>
    </row>
    <row r="192" spans="1:31" ht="17.399999999999999" x14ac:dyDescent="0.3">
      <c r="A192" s="6"/>
      <c r="B192" s="6"/>
      <c r="C192" s="6"/>
      <c r="D192" s="6"/>
      <c r="E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S192" s="6"/>
      <c r="T192" s="6"/>
      <c r="U192" s="6"/>
      <c r="V192" s="6"/>
      <c r="X192" s="6"/>
      <c r="Y192" s="17"/>
      <c r="Z192" s="6"/>
      <c r="AA192" s="6"/>
      <c r="AB192" s="2">
        <v>187</v>
      </c>
      <c r="AC192" s="2">
        <f t="shared" si="34"/>
        <v>3.2637657012293966</v>
      </c>
      <c r="AD192" s="2">
        <f t="shared" si="29"/>
        <v>82.778291221244501</v>
      </c>
      <c r="AE192" s="3">
        <f t="shared" si="30"/>
        <v>82.77829122124453</v>
      </c>
    </row>
    <row r="193" spans="1:31" ht="17.399999999999999" x14ac:dyDescent="0.3">
      <c r="A193" s="6"/>
      <c r="B193" s="6"/>
      <c r="C193" s="6"/>
      <c r="D193" s="6"/>
      <c r="E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S193" s="6"/>
      <c r="T193" s="6"/>
      <c r="U193" s="6"/>
      <c r="V193" s="6"/>
      <c r="X193" s="6"/>
      <c r="Y193" s="17"/>
      <c r="Z193" s="6"/>
      <c r="AA193" s="6"/>
      <c r="AB193" s="2">
        <v>188</v>
      </c>
      <c r="AC193" s="2">
        <f t="shared" si="34"/>
        <v>3.2812189937493397</v>
      </c>
      <c r="AD193" s="2">
        <f t="shared" si="29"/>
        <v>82.710411097401263</v>
      </c>
      <c r="AE193" s="3">
        <f t="shared" si="30"/>
        <v>82.710411097401277</v>
      </c>
    </row>
    <row r="194" spans="1:31" ht="17.399999999999999" x14ac:dyDescent="0.3">
      <c r="A194" s="6"/>
      <c r="B194" s="6"/>
      <c r="C194" s="6"/>
      <c r="D194" s="6"/>
      <c r="E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S194" s="6"/>
      <c r="T194" s="6"/>
      <c r="U194" s="6"/>
      <c r="V194" s="6"/>
      <c r="X194" s="6"/>
      <c r="Y194" s="17"/>
      <c r="Z194" s="6"/>
      <c r="AA194" s="6"/>
      <c r="AB194" s="2">
        <v>189</v>
      </c>
      <c r="AC194" s="2">
        <f t="shared" si="34"/>
        <v>3.2986722862692828</v>
      </c>
      <c r="AD194" s="2">
        <f t="shared" si="29"/>
        <v>82.633474734866496</v>
      </c>
      <c r="AE194" s="3">
        <f t="shared" si="30"/>
        <v>82.633474734866496</v>
      </c>
    </row>
    <row r="195" spans="1:31" ht="17.399999999999999" x14ac:dyDescent="0.3">
      <c r="A195" s="6"/>
      <c r="B195" s="6"/>
      <c r="C195" s="6"/>
      <c r="D195" s="6"/>
      <c r="E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S195" s="6"/>
      <c r="T195" s="6"/>
      <c r="U195" s="6"/>
      <c r="V195" s="6"/>
      <c r="X195" s="6"/>
      <c r="Y195" s="17"/>
      <c r="Z195" s="6"/>
      <c r="AA195" s="6"/>
      <c r="AB195" s="2">
        <v>190</v>
      </c>
      <c r="AC195" s="2">
        <f t="shared" si="34"/>
        <v>3.3161255787892263</v>
      </c>
      <c r="AD195" s="2">
        <f t="shared" si="29"/>
        <v>82.547480178527238</v>
      </c>
      <c r="AE195" s="3">
        <f t="shared" si="30"/>
        <v>82.547480178527238</v>
      </c>
    </row>
    <row r="196" spans="1:31" ht="17.399999999999999" x14ac:dyDescent="0.3">
      <c r="A196" s="6"/>
      <c r="B196" s="6"/>
      <c r="C196" s="6"/>
      <c r="D196" s="6"/>
      <c r="E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S196" s="6"/>
      <c r="T196" s="6"/>
      <c r="U196" s="6"/>
      <c r="V196" s="6"/>
      <c r="X196" s="6"/>
      <c r="Y196" s="17"/>
      <c r="Z196" s="6"/>
      <c r="AA196" s="6"/>
      <c r="AB196" s="2">
        <v>191</v>
      </c>
      <c r="AC196" s="2">
        <f t="shared" si="34"/>
        <v>3.3335788713091694</v>
      </c>
      <c r="AD196" s="2">
        <f t="shared" si="29"/>
        <v>82.452425318712145</v>
      </c>
      <c r="AE196" s="3">
        <f t="shared" si="30"/>
        <v>82.452425318712173</v>
      </c>
    </row>
    <row r="197" spans="1:31" ht="17.399999999999999" x14ac:dyDescent="0.3">
      <c r="A197" s="6"/>
      <c r="B197" s="6"/>
      <c r="C197" s="6"/>
      <c r="D197" s="6"/>
      <c r="E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S197" s="6"/>
      <c r="T197" s="6"/>
      <c r="U197" s="6"/>
      <c r="V197" s="6"/>
      <c r="X197" s="6"/>
      <c r="Y197" s="17"/>
      <c r="Z197" s="6"/>
      <c r="AA197" s="6"/>
      <c r="AB197" s="2">
        <v>192</v>
      </c>
      <c r="AC197" s="2">
        <f t="shared" si="34"/>
        <v>3.3510321638291125</v>
      </c>
      <c r="AD197" s="2">
        <f t="shared" ref="AD197:AD260" si="41">$C$6*(SQRT((1+(1/$C$9))^2-($C$10/$C$9)^2)-COS(AC197)-(1/$C$9)*SQRT(1-($C$9*SIN(AC197)-$C$10)^2))</f>
        <v>82.348307916372917</v>
      </c>
      <c r="AE197" s="3">
        <f t="shared" ref="AE197:AE260" si="42">$C$6*((1-COS(AC197))+(1/$C$9)*(1-SQRT(1-$C$9^2*SIN(AC197)^2)))</f>
        <v>82.348307916372931</v>
      </c>
    </row>
    <row r="198" spans="1:31" ht="17.399999999999999" x14ac:dyDescent="0.3">
      <c r="A198" s="6"/>
      <c r="B198" s="6"/>
      <c r="C198" s="6"/>
      <c r="D198" s="6"/>
      <c r="E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S198" s="6"/>
      <c r="T198" s="6"/>
      <c r="U198" s="6"/>
      <c r="V198" s="6"/>
      <c r="X198" s="6"/>
      <c r="Y198" s="17"/>
      <c r="Z198" s="6"/>
      <c r="AA198" s="6"/>
      <c r="AB198" s="2">
        <v>193</v>
      </c>
      <c r="AC198" s="2">
        <f t="shared" ref="AC198:AC261" si="43">AB198*PI()/180</f>
        <v>3.3684854563490561</v>
      </c>
      <c r="AD198" s="2">
        <f t="shared" si="41"/>
        <v>82.23512563092973</v>
      </c>
      <c r="AE198" s="3">
        <f t="shared" si="42"/>
        <v>82.235125630929744</v>
      </c>
    </row>
    <row r="199" spans="1:31" ht="17.399999999999999" x14ac:dyDescent="0.3">
      <c r="A199" s="6"/>
      <c r="B199" s="6"/>
      <c r="C199" s="6"/>
      <c r="D199" s="6"/>
      <c r="E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S199" s="6"/>
      <c r="T199" s="6"/>
      <c r="U199" s="6"/>
      <c r="V199" s="6"/>
      <c r="X199" s="6"/>
      <c r="Y199" s="17"/>
      <c r="Z199" s="6"/>
      <c r="AA199" s="6"/>
      <c r="AB199" s="2">
        <v>194</v>
      </c>
      <c r="AC199" s="2">
        <f t="shared" si="43"/>
        <v>3.3859387488689991</v>
      </c>
      <c r="AD199" s="2">
        <f t="shared" si="41"/>
        <v>82.112876050784635</v>
      </c>
      <c r="AE199" s="3">
        <f t="shared" si="42"/>
        <v>82.112876050784635</v>
      </c>
    </row>
    <row r="200" spans="1:31" ht="17.399999999999999" x14ac:dyDescent="0.3">
      <c r="A200" s="6"/>
      <c r="B200" s="6"/>
      <c r="C200" s="6"/>
      <c r="D200" s="6"/>
      <c r="E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S200" s="6"/>
      <c r="T200" s="6"/>
      <c r="U200" s="6"/>
      <c r="V200" s="6"/>
      <c r="X200" s="6"/>
      <c r="Y200" s="17"/>
      <c r="Z200" s="6"/>
      <c r="AA200" s="6"/>
      <c r="AB200" s="2">
        <v>195</v>
      </c>
      <c r="AC200" s="2">
        <f t="shared" si="43"/>
        <v>3.4033920413889422</v>
      </c>
      <c r="AD200" s="2">
        <f t="shared" si="41"/>
        <v>81.98155672650428</v>
      </c>
      <c r="AE200" s="3">
        <f t="shared" si="42"/>
        <v>81.981556726504294</v>
      </c>
    </row>
    <row r="201" spans="1:31" ht="17.399999999999999" x14ac:dyDescent="0.3">
      <c r="A201" s="6"/>
      <c r="B201" s="6"/>
      <c r="C201" s="6"/>
      <c r="D201" s="6"/>
      <c r="E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S201" s="6"/>
      <c r="T201" s="6"/>
      <c r="U201" s="6"/>
      <c r="V201" s="6"/>
      <c r="X201" s="6"/>
      <c r="Y201" s="17"/>
      <c r="Z201" s="6"/>
      <c r="AA201" s="6"/>
      <c r="AB201" s="2">
        <v>196</v>
      </c>
      <c r="AC201" s="2">
        <f t="shared" si="43"/>
        <v>3.4208453339088858</v>
      </c>
      <c r="AD201" s="2">
        <f t="shared" si="41"/>
        <v>81.841165206674631</v>
      </c>
      <c r="AE201" s="3">
        <f t="shared" si="42"/>
        <v>81.84116520667466</v>
      </c>
    </row>
    <row r="202" spans="1:31" ht="17.399999999999999" x14ac:dyDescent="0.3">
      <c r="A202" s="6"/>
      <c r="B202" s="6"/>
      <c r="C202" s="6"/>
      <c r="D202" s="6"/>
      <c r="E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S202" s="6"/>
      <c r="T202" s="6"/>
      <c r="U202" s="6"/>
      <c r="V202" s="6"/>
      <c r="X202" s="6"/>
      <c r="Y202" s="17"/>
      <c r="Z202" s="6"/>
      <c r="AA202" s="6"/>
      <c r="AB202" s="2">
        <v>197</v>
      </c>
      <c r="AC202" s="2">
        <f t="shared" si="43"/>
        <v>3.4382986264288289</v>
      </c>
      <c r="AD202" s="2">
        <f t="shared" si="41"/>
        <v>81.691699076429018</v>
      </c>
      <c r="AE202" s="3">
        <f t="shared" si="42"/>
        <v>81.691699076429046</v>
      </c>
    </row>
    <row r="203" spans="1:31" ht="17.399999999999999" x14ac:dyDescent="0.3">
      <c r="A203" s="6"/>
      <c r="B203" s="6"/>
      <c r="C203" s="6"/>
      <c r="D203" s="6"/>
      <c r="E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S203" s="6"/>
      <c r="T203" s="6"/>
      <c r="U203" s="6"/>
      <c r="V203" s="6"/>
      <c r="X203" s="6"/>
      <c r="Y203" s="17"/>
      <c r="Z203" s="6"/>
      <c r="AA203" s="6"/>
      <c r="AB203" s="2">
        <v>198</v>
      </c>
      <c r="AC203" s="2">
        <f t="shared" si="43"/>
        <v>3.4557519189487729</v>
      </c>
      <c r="AD203" s="2">
        <f t="shared" si="41"/>
        <v>81.533155998649534</v>
      </c>
      <c r="AE203" s="3">
        <f t="shared" si="42"/>
        <v>81.533155998649562</v>
      </c>
    </row>
    <row r="204" spans="1:31" ht="17.399999999999999" x14ac:dyDescent="0.3">
      <c r="A204" s="6"/>
      <c r="B204" s="6"/>
      <c r="C204" s="6"/>
      <c r="D204" s="6"/>
      <c r="E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S204" s="6"/>
      <c r="T204" s="6"/>
      <c r="U204" s="6"/>
      <c r="V204" s="6"/>
      <c r="X204" s="6"/>
      <c r="Y204" s="17"/>
      <c r="Z204" s="6"/>
      <c r="AA204" s="6"/>
      <c r="AB204" s="2">
        <v>199</v>
      </c>
      <c r="AC204" s="2">
        <f t="shared" si="43"/>
        <v>3.473205211468716</v>
      </c>
      <c r="AD204" s="2">
        <f t="shared" si="41"/>
        <v>81.365533757841746</v>
      </c>
      <c r="AE204" s="3">
        <f t="shared" si="42"/>
        <v>81.365533757841774</v>
      </c>
    </row>
    <row r="205" spans="1:31" ht="17.399999999999999" x14ac:dyDescent="0.3">
      <c r="A205" s="6"/>
      <c r="B205" s="6"/>
      <c r="C205" s="6"/>
      <c r="D205" s="6"/>
      <c r="E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S205" s="6"/>
      <c r="T205" s="6"/>
      <c r="U205" s="6"/>
      <c r="V205" s="6"/>
      <c r="X205" s="6"/>
      <c r="Y205" s="17"/>
      <c r="Z205" s="6"/>
      <c r="AA205" s="6"/>
      <c r="AB205" s="2">
        <v>200</v>
      </c>
      <c r="AC205" s="2">
        <f t="shared" si="43"/>
        <v>3.4906585039886591</v>
      </c>
      <c r="AD205" s="2">
        <f t="shared" si="41"/>
        <v>81.188830306680629</v>
      </c>
      <c r="AE205" s="3">
        <f t="shared" si="42"/>
        <v>81.188830306680615</v>
      </c>
    </row>
    <row r="206" spans="1:31" ht="17.399999999999999" x14ac:dyDescent="0.3">
      <c r="A206" s="6"/>
      <c r="B206" s="6"/>
      <c r="C206" s="6"/>
      <c r="D206" s="6"/>
      <c r="E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S206" s="6"/>
      <c r="T206" s="6"/>
      <c r="U206" s="6"/>
      <c r="V206" s="6"/>
      <c r="X206" s="6"/>
      <c r="Y206" s="17"/>
      <c r="Z206" s="6"/>
      <c r="AA206" s="6"/>
      <c r="AB206" s="2">
        <v>201</v>
      </c>
      <c r="AC206" s="2">
        <f t="shared" si="43"/>
        <v>3.5081117965086026</v>
      </c>
      <c r="AD206" s="2">
        <f t="shared" si="41"/>
        <v>81.00304381522389</v>
      </c>
      <c r="AE206" s="3">
        <f t="shared" si="42"/>
        <v>81.00304381522389</v>
      </c>
    </row>
    <row r="207" spans="1:31" ht="17.399999999999999" x14ac:dyDescent="0.3">
      <c r="A207" s="6"/>
      <c r="B207" s="6"/>
      <c r="C207" s="6"/>
      <c r="D207" s="6"/>
      <c r="E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S207" s="6"/>
      <c r="T207" s="6"/>
      <c r="U207" s="6"/>
      <c r="V207" s="6"/>
      <c r="X207" s="6"/>
      <c r="Y207" s="17"/>
      <c r="Z207" s="6"/>
      <c r="AA207" s="6"/>
      <c r="AB207" s="2">
        <v>202</v>
      </c>
      <c r="AC207" s="2">
        <f t="shared" si="43"/>
        <v>3.5255650890285457</v>
      </c>
      <c r="AD207" s="2">
        <f t="shared" si="41"/>
        <v>80.808172722788541</v>
      </c>
      <c r="AE207" s="3">
        <f t="shared" si="42"/>
        <v>80.808172722788555</v>
      </c>
    </row>
    <row r="208" spans="1:31" ht="17.399999999999999" x14ac:dyDescent="0.3">
      <c r="A208" s="6"/>
      <c r="B208" s="6"/>
      <c r="C208" s="6"/>
      <c r="D208" s="6"/>
      <c r="E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S208" s="6"/>
      <c r="T208" s="6"/>
      <c r="U208" s="6"/>
      <c r="V208" s="6"/>
      <c r="X208" s="6"/>
      <c r="Y208" s="17"/>
      <c r="Z208" s="6"/>
      <c r="AA208" s="6"/>
      <c r="AB208" s="2">
        <v>203</v>
      </c>
      <c r="AC208" s="2">
        <f t="shared" si="43"/>
        <v>3.5430183815484888</v>
      </c>
      <c r="AD208" s="2">
        <f t="shared" si="41"/>
        <v>80.604215792482435</v>
      </c>
      <c r="AE208" s="3">
        <f t="shared" si="42"/>
        <v>80.604215792482464</v>
      </c>
    </row>
    <row r="209" spans="1:31" ht="17.399999999999999" x14ac:dyDescent="0.3">
      <c r="A209" s="6"/>
      <c r="B209" s="6"/>
      <c r="C209" s="6"/>
      <c r="D209" s="6"/>
      <c r="E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S209" s="6"/>
      <c r="T209" s="6"/>
      <c r="U209" s="6"/>
      <c r="V209" s="6"/>
      <c r="X209" s="6"/>
      <c r="Y209" s="17"/>
      <c r="Z209" s="6"/>
      <c r="AA209" s="6"/>
      <c r="AB209" s="2">
        <v>204</v>
      </c>
      <c r="AC209" s="2">
        <f t="shared" si="43"/>
        <v>3.5604716740684319</v>
      </c>
      <c r="AD209" s="2">
        <f t="shared" si="41"/>
        <v>80.39117216838207</v>
      </c>
      <c r="AE209" s="3">
        <f t="shared" si="42"/>
        <v>80.391172168382099</v>
      </c>
    </row>
    <row r="210" spans="1:31" ht="17.399999999999999" x14ac:dyDescent="0.3">
      <c r="A210" s="6"/>
      <c r="B210" s="6"/>
      <c r="C210" s="6"/>
      <c r="D210" s="6"/>
      <c r="E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S210" s="6"/>
      <c r="T210" s="6"/>
      <c r="U210" s="6"/>
      <c r="V210" s="6"/>
      <c r="X210" s="6"/>
      <c r="Y210" s="17"/>
      <c r="Z210" s="6"/>
      <c r="AA210" s="6"/>
      <c r="AB210" s="2">
        <v>205</v>
      </c>
      <c r="AC210" s="2">
        <f t="shared" si="43"/>
        <v>3.5779249665883754</v>
      </c>
      <c r="AD210" s="2">
        <f t="shared" si="41"/>
        <v>80.169041435344425</v>
      </c>
      <c r="AE210" s="3">
        <f t="shared" si="42"/>
        <v>80.169041435344454</v>
      </c>
    </row>
    <row r="211" spans="1:31" ht="17.399999999999999" x14ac:dyDescent="0.3">
      <c r="A211" s="6"/>
      <c r="B211" s="6"/>
      <c r="C211" s="6"/>
      <c r="D211" s="6"/>
      <c r="E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S211" s="6"/>
      <c r="T211" s="6"/>
      <c r="U211" s="6"/>
      <c r="V211" s="6"/>
      <c r="X211" s="6"/>
      <c r="Y211" s="17"/>
      <c r="Z211" s="6"/>
      <c r="AA211" s="6"/>
      <c r="AB211" s="2">
        <v>206</v>
      </c>
      <c r="AC211" s="2">
        <f t="shared" si="43"/>
        <v>3.5953782591083185</v>
      </c>
      <c r="AD211" s="2">
        <f t="shared" si="41"/>
        <v>79.937823681438374</v>
      </c>
      <c r="AE211" s="3">
        <f t="shared" si="42"/>
        <v>79.937823681438417</v>
      </c>
    </row>
    <row r="212" spans="1:31" ht="17.399999999999999" x14ac:dyDescent="0.3">
      <c r="A212" s="6"/>
      <c r="B212" s="6"/>
      <c r="C212" s="6"/>
      <c r="D212" s="6"/>
      <c r="E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S212" s="6"/>
      <c r="T212" s="6"/>
      <c r="U212" s="6"/>
      <c r="V212" s="6"/>
      <c r="X212" s="6"/>
      <c r="Y212" s="17"/>
      <c r="Z212" s="6"/>
      <c r="AA212" s="6"/>
      <c r="AB212" s="2">
        <v>207</v>
      </c>
      <c r="AC212" s="2">
        <f t="shared" si="43"/>
        <v>3.6128315516282616</v>
      </c>
      <c r="AD212" s="2">
        <f t="shared" si="41"/>
        <v>79.69751956297722</v>
      </c>
      <c r="AE212" s="3">
        <f t="shared" si="42"/>
        <v>79.697519562977249</v>
      </c>
    </row>
    <row r="213" spans="1:31" ht="17.399999999999999" x14ac:dyDescent="0.3">
      <c r="A213" s="6"/>
      <c r="B213" s="6"/>
      <c r="C213" s="6"/>
      <c r="D213" s="6"/>
      <c r="E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S213" s="6"/>
      <c r="T213" s="6"/>
      <c r="U213" s="6"/>
      <c r="V213" s="6"/>
      <c r="X213" s="6"/>
      <c r="Y213" s="17"/>
      <c r="Z213" s="6"/>
      <c r="AA213" s="6"/>
      <c r="AB213" s="2">
        <v>208</v>
      </c>
      <c r="AC213" s="2">
        <f t="shared" si="43"/>
        <v>3.6302848441482056</v>
      </c>
      <c r="AD213" s="2">
        <f t="shared" si="41"/>
        <v>79.448130372131629</v>
      </c>
      <c r="AE213" s="3">
        <f t="shared" si="42"/>
        <v>79.448130372131644</v>
      </c>
    </row>
    <row r="214" spans="1:31" ht="17.399999999999999" x14ac:dyDescent="0.3">
      <c r="A214" s="6"/>
      <c r="B214" s="6"/>
      <c r="C214" s="6"/>
      <c r="D214" s="6"/>
      <c r="E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S214" s="6"/>
      <c r="T214" s="6"/>
      <c r="U214" s="6"/>
      <c r="V214" s="6"/>
      <c r="X214" s="6"/>
      <c r="Y214" s="17"/>
      <c r="Z214" s="6"/>
      <c r="AA214" s="6"/>
      <c r="AB214" s="2">
        <v>209</v>
      </c>
      <c r="AC214" s="2">
        <f t="shared" si="43"/>
        <v>3.6477381366681487</v>
      </c>
      <c r="AD214" s="2">
        <f t="shared" si="41"/>
        <v>79.189658107097841</v>
      </c>
      <c r="AE214" s="3">
        <f t="shared" si="42"/>
        <v>79.189658107097856</v>
      </c>
    </row>
    <row r="215" spans="1:31" ht="17.399999999999999" x14ac:dyDescent="0.3">
      <c r="A215" s="6"/>
      <c r="B215" s="6"/>
      <c r="C215" s="6"/>
      <c r="D215" s="6"/>
      <c r="E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S215" s="6"/>
      <c r="T215" s="6"/>
      <c r="U215" s="6"/>
      <c r="V215" s="6"/>
      <c r="X215" s="6"/>
      <c r="Y215" s="17"/>
      <c r="Z215" s="6"/>
      <c r="AA215" s="6"/>
      <c r="AB215" s="2">
        <v>210</v>
      </c>
      <c r="AC215" s="2">
        <f t="shared" si="43"/>
        <v>3.6651914291880923</v>
      </c>
      <c r="AD215" s="2">
        <f t="shared" si="41"/>
        <v>78.922105544792146</v>
      </c>
      <c r="AE215" s="3">
        <f t="shared" si="42"/>
        <v>78.92210554479216</v>
      </c>
    </row>
    <row r="216" spans="1:31" ht="17.399999999999999" x14ac:dyDescent="0.3">
      <c r="A216" s="6"/>
      <c r="B216" s="6"/>
      <c r="C216" s="6"/>
      <c r="D216" s="6"/>
      <c r="E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S216" s="6"/>
      <c r="T216" s="6"/>
      <c r="U216" s="6"/>
      <c r="V216" s="6"/>
      <c r="X216" s="6"/>
      <c r="Y216" s="17"/>
      <c r="Z216" s="6"/>
      <c r="AA216" s="6"/>
      <c r="AB216" s="2">
        <v>211</v>
      </c>
      <c r="AC216" s="2">
        <f t="shared" si="43"/>
        <v>3.6826447217080354</v>
      </c>
      <c r="AD216" s="2">
        <f t="shared" si="41"/>
        <v>78.645476316038327</v>
      </c>
      <c r="AE216" s="3">
        <f t="shared" si="42"/>
        <v>78.645476316038341</v>
      </c>
    </row>
    <row r="217" spans="1:31" ht="17.399999999999999" x14ac:dyDescent="0.3">
      <c r="A217" s="6"/>
      <c r="B217" s="6"/>
      <c r="C217" s="6"/>
      <c r="D217" s="6"/>
      <c r="E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S217" s="6"/>
      <c r="T217" s="6"/>
      <c r="U217" s="6"/>
      <c r="V217" s="6"/>
      <c r="X217" s="6"/>
      <c r="Y217" s="17"/>
      <c r="Z217" s="6"/>
      <c r="AA217" s="6"/>
      <c r="AB217" s="2">
        <v>212</v>
      </c>
      <c r="AC217" s="2">
        <f t="shared" si="43"/>
        <v>3.7000980142279785</v>
      </c>
      <c r="AD217" s="2">
        <f t="shared" si="41"/>
        <v>78.359774983210301</v>
      </c>
      <c r="AE217" s="3">
        <f t="shared" si="42"/>
        <v>78.359774983210301</v>
      </c>
    </row>
    <row r="218" spans="1:31" ht="17.399999999999999" x14ac:dyDescent="0.3">
      <c r="A218" s="6"/>
      <c r="B218" s="6"/>
      <c r="C218" s="6"/>
      <c r="D218" s="6"/>
      <c r="E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S218" s="6"/>
      <c r="T218" s="6"/>
      <c r="U218" s="6"/>
      <c r="V218" s="6"/>
      <c r="X218" s="6"/>
      <c r="Y218" s="17"/>
      <c r="Z218" s="6"/>
      <c r="AA218" s="6"/>
      <c r="AB218" s="2">
        <v>213</v>
      </c>
      <c r="AC218" s="2">
        <f t="shared" si="43"/>
        <v>3.717551306747922</v>
      </c>
      <c r="AD218" s="2">
        <f t="shared" si="41"/>
        <v>78.065007120287049</v>
      </c>
      <c r="AE218" s="3">
        <f t="shared" si="42"/>
        <v>78.065007120287063</v>
      </c>
    </row>
    <row r="219" spans="1:31" ht="17.399999999999999" x14ac:dyDescent="0.3">
      <c r="A219" s="6"/>
      <c r="B219" s="6"/>
      <c r="C219" s="6"/>
      <c r="D219" s="6"/>
      <c r="E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S219" s="6"/>
      <c r="T219" s="6"/>
      <c r="U219" s="6"/>
      <c r="V219" s="6"/>
      <c r="X219" s="6"/>
      <c r="Y219" s="17"/>
      <c r="Z219" s="6"/>
      <c r="AA219" s="6"/>
      <c r="AB219" s="2">
        <v>214</v>
      </c>
      <c r="AC219" s="2">
        <f t="shared" si="43"/>
        <v>3.7350045992678651</v>
      </c>
      <c r="AD219" s="2">
        <f t="shared" si="41"/>
        <v>77.761179395272066</v>
      </c>
      <c r="AE219" s="3">
        <f t="shared" si="42"/>
        <v>77.761179395272066</v>
      </c>
    </row>
    <row r="220" spans="1:31" ht="17.399999999999999" x14ac:dyDescent="0.3">
      <c r="A220" s="6"/>
      <c r="B220" s="6"/>
      <c r="C220" s="6"/>
      <c r="D220" s="6"/>
      <c r="E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S220" s="6"/>
      <c r="T220" s="6"/>
      <c r="U220" s="6"/>
      <c r="V220" s="6"/>
      <c r="X220" s="6"/>
      <c r="Y220" s="17"/>
      <c r="Z220" s="6"/>
      <c r="AA220" s="6"/>
      <c r="AB220" s="2">
        <v>215</v>
      </c>
      <c r="AC220" s="2">
        <f t="shared" si="43"/>
        <v>3.7524578917878082</v>
      </c>
      <c r="AD220" s="2">
        <f t="shared" si="41"/>
        <v>77.448299654923048</v>
      </c>
      <c r="AE220" s="3">
        <f t="shared" si="42"/>
        <v>77.448299654923062</v>
      </c>
    </row>
    <row r="221" spans="1:31" ht="17.399999999999999" x14ac:dyDescent="0.3">
      <c r="A221" s="6"/>
      <c r="B221" s="6"/>
      <c r="C221" s="6"/>
      <c r="D221" s="6"/>
      <c r="E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S221" s="6"/>
      <c r="T221" s="6"/>
      <c r="U221" s="6"/>
      <c r="V221" s="6"/>
      <c r="X221" s="6"/>
      <c r="Y221" s="17"/>
      <c r="Z221" s="6"/>
      <c r="AA221" s="6"/>
      <c r="AB221" s="2">
        <v>216</v>
      </c>
      <c r="AC221" s="2">
        <f t="shared" si="43"/>
        <v>3.7699111843077517</v>
      </c>
      <c r="AD221" s="2">
        <f t="shared" si="41"/>
        <v>77.126377011733453</v>
      </c>
      <c r="AE221" s="3">
        <f t="shared" si="42"/>
        <v>77.126377011733467</v>
      </c>
    </row>
    <row r="222" spans="1:31" ht="17.399999999999999" x14ac:dyDescent="0.3">
      <c r="A222" s="6"/>
      <c r="B222" s="6"/>
      <c r="C222" s="6"/>
      <c r="D222" s="6"/>
      <c r="E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S222" s="6"/>
      <c r="T222" s="6"/>
      <c r="U222" s="6"/>
      <c r="V222" s="6"/>
      <c r="X222" s="6"/>
      <c r="Y222" s="17"/>
      <c r="Z222" s="6"/>
      <c r="AA222" s="6"/>
      <c r="AB222" s="2">
        <v>217</v>
      </c>
      <c r="AC222" s="2">
        <f t="shared" si="43"/>
        <v>3.7873644768276948</v>
      </c>
      <c r="AD222" s="2">
        <f t="shared" si="41"/>
        <v>76.795421933099163</v>
      </c>
      <c r="AE222" s="3">
        <f t="shared" si="42"/>
        <v>76.795421933099192</v>
      </c>
    </row>
    <row r="223" spans="1:31" ht="17.399999999999999" x14ac:dyDescent="0.3">
      <c r="A223" s="6"/>
      <c r="B223" s="6"/>
      <c r="C223" s="6"/>
      <c r="D223" s="6"/>
      <c r="E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S223" s="6"/>
      <c r="T223" s="6"/>
      <c r="U223" s="6"/>
      <c r="V223" s="6"/>
      <c r="X223" s="6"/>
      <c r="Y223" s="17"/>
      <c r="Z223" s="6"/>
      <c r="AA223" s="6"/>
      <c r="AB223" s="2">
        <v>218</v>
      </c>
      <c r="AC223" s="2">
        <f t="shared" si="43"/>
        <v>3.8048177693476379</v>
      </c>
      <c r="AD223" s="2">
        <f t="shared" si="41"/>
        <v>76.455446332599223</v>
      </c>
      <c r="AE223" s="3">
        <f t="shared" si="42"/>
        <v>76.455446332599266</v>
      </c>
    </row>
    <row r="224" spans="1:31" ht="17.399999999999999" x14ac:dyDescent="0.3">
      <c r="A224" s="6"/>
      <c r="B224" s="6"/>
      <c r="C224" s="6"/>
      <c r="D224" s="6"/>
      <c r="E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S224" s="6"/>
      <c r="T224" s="6"/>
      <c r="U224" s="6"/>
      <c r="V224" s="6"/>
      <c r="X224" s="6"/>
      <c r="Y224" s="17"/>
      <c r="Z224" s="6"/>
      <c r="AA224" s="6"/>
      <c r="AB224" s="2">
        <v>219</v>
      </c>
      <c r="AC224" s="2">
        <f t="shared" si="43"/>
        <v>3.8222710618675819</v>
      </c>
      <c r="AD224" s="2">
        <f t="shared" si="41"/>
        <v>76.106463663311374</v>
      </c>
      <c r="AE224" s="3">
        <f t="shared" si="42"/>
        <v>76.106463663311402</v>
      </c>
    </row>
    <row r="225" spans="1:31" ht="17.399999999999999" x14ac:dyDescent="0.3">
      <c r="A225" s="6"/>
      <c r="B225" s="6"/>
      <c r="C225" s="6"/>
      <c r="D225" s="6"/>
      <c r="E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S225" s="6"/>
      <c r="T225" s="6"/>
      <c r="U225" s="6"/>
      <c r="V225" s="6"/>
      <c r="X225" s="6"/>
      <c r="Y225" s="17"/>
      <c r="Z225" s="6"/>
      <c r="AA225" s="6"/>
      <c r="AB225" s="2">
        <v>220</v>
      </c>
      <c r="AC225" s="2">
        <f t="shared" si="43"/>
        <v>3.839724354387525</v>
      </c>
      <c r="AD225" s="2">
        <f t="shared" si="41"/>
        <v>75.748489013076849</v>
      </c>
      <c r="AE225" s="3">
        <f t="shared" si="42"/>
        <v>75.748489013076863</v>
      </c>
    </row>
    <row r="226" spans="1:31" ht="17.399999999999999" x14ac:dyDescent="0.3">
      <c r="A226" s="6"/>
      <c r="B226" s="6"/>
      <c r="C226" s="6"/>
      <c r="D226" s="6"/>
      <c r="E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S226" s="6"/>
      <c r="T226" s="6"/>
      <c r="U226" s="6"/>
      <c r="V226" s="6"/>
      <c r="X226" s="6"/>
      <c r="Y226" s="17"/>
      <c r="Z226" s="6"/>
      <c r="AA226" s="6"/>
      <c r="AB226" s="2">
        <v>221</v>
      </c>
      <c r="AC226" s="2">
        <f t="shared" si="43"/>
        <v>3.8571776469074686</v>
      </c>
      <c r="AD226" s="2">
        <f t="shared" si="41"/>
        <v>75.381539201621649</v>
      </c>
      <c r="AE226" s="3">
        <f t="shared" si="42"/>
        <v>75.381539201621649</v>
      </c>
    </row>
    <row r="227" spans="1:31" ht="17.399999999999999" x14ac:dyDescent="0.3">
      <c r="A227" s="6"/>
      <c r="B227" s="6"/>
      <c r="C227" s="6"/>
      <c r="D227" s="6"/>
      <c r="E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S227" s="6"/>
      <c r="T227" s="6"/>
      <c r="U227" s="6"/>
      <c r="V227" s="6"/>
      <c r="X227" s="6"/>
      <c r="Y227" s="17"/>
      <c r="Z227" s="6"/>
      <c r="AA227" s="6"/>
      <c r="AB227" s="2">
        <v>222</v>
      </c>
      <c r="AC227" s="2">
        <f t="shared" si="43"/>
        <v>3.8746309394274117</v>
      </c>
      <c r="AD227" s="2">
        <f t="shared" si="41"/>
        <v>75.005632879433705</v>
      </c>
      <c r="AE227" s="3">
        <f t="shared" si="42"/>
        <v>75.005632879433747</v>
      </c>
    </row>
    <row r="228" spans="1:31" ht="17.399999999999999" x14ac:dyDescent="0.3">
      <c r="A228" s="6"/>
      <c r="B228" s="6"/>
      <c r="C228" s="6"/>
      <c r="D228" s="6"/>
      <c r="E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S228" s="6"/>
      <c r="T228" s="6"/>
      <c r="U228" s="6"/>
      <c r="V228" s="6"/>
      <c r="X228" s="6"/>
      <c r="Y228" s="17"/>
      <c r="Z228" s="6"/>
      <c r="AA228" s="6"/>
      <c r="AB228" s="2">
        <v>223</v>
      </c>
      <c r="AC228" s="2">
        <f t="shared" si="43"/>
        <v>3.8920842319473548</v>
      </c>
      <c r="AD228" s="2">
        <f t="shared" si="41"/>
        <v>74.62079062828829</v>
      </c>
      <c r="AE228" s="3">
        <f t="shared" si="42"/>
        <v>74.620790628288319</v>
      </c>
    </row>
    <row r="229" spans="1:31" ht="17.399999999999999" x14ac:dyDescent="0.3">
      <c r="A229" s="6"/>
      <c r="B229" s="6"/>
      <c r="C229" s="6"/>
      <c r="D229" s="6"/>
      <c r="E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S229" s="6"/>
      <c r="T229" s="6"/>
      <c r="U229" s="6"/>
      <c r="V229" s="6"/>
      <c r="X229" s="6"/>
      <c r="Y229" s="17"/>
      <c r="Z229" s="6"/>
      <c r="AA229" s="6"/>
      <c r="AB229" s="2">
        <v>224</v>
      </c>
      <c r="AC229" s="2">
        <f t="shared" si="43"/>
        <v>3.9095375244672983</v>
      </c>
      <c r="AD229" s="2">
        <f t="shared" si="41"/>
        <v>74.227035063305181</v>
      </c>
      <c r="AE229" s="3">
        <f t="shared" si="42"/>
        <v>74.227035063305209</v>
      </c>
    </row>
    <row r="230" spans="1:31" ht="17.399999999999999" x14ac:dyDescent="0.3">
      <c r="A230" s="6"/>
      <c r="B230" s="6"/>
      <c r="C230" s="6"/>
      <c r="D230" s="6"/>
      <c r="E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S230" s="6"/>
      <c r="T230" s="6"/>
      <c r="U230" s="6"/>
      <c r="V230" s="6"/>
      <c r="X230" s="6"/>
      <c r="Y230" s="17"/>
      <c r="Z230" s="6"/>
      <c r="AA230" s="6"/>
      <c r="AB230" s="2">
        <v>225</v>
      </c>
      <c r="AC230" s="2">
        <f t="shared" si="43"/>
        <v>3.9269908169872414</v>
      </c>
      <c r="AD230" s="2">
        <f t="shared" si="41"/>
        <v>73.824390936414574</v>
      </c>
      <c r="AE230" s="3">
        <f t="shared" si="42"/>
        <v>73.824390936414588</v>
      </c>
    </row>
    <row r="231" spans="1:31" ht="17.399999999999999" x14ac:dyDescent="0.3">
      <c r="A231" s="6"/>
      <c r="B231" s="6"/>
      <c r="C231" s="6"/>
      <c r="D231" s="6"/>
      <c r="E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S231" s="6"/>
      <c r="T231" s="6"/>
      <c r="U231" s="6"/>
      <c r="V231" s="6"/>
      <c r="X231" s="6"/>
      <c r="Y231" s="17"/>
      <c r="Z231" s="6"/>
      <c r="AA231" s="6"/>
      <c r="AB231" s="2">
        <v>226</v>
      </c>
      <c r="AC231" s="2">
        <f t="shared" si="43"/>
        <v>3.9444441095071845</v>
      </c>
      <c r="AD231" s="2">
        <f t="shared" si="41"/>
        <v>73.412885241098806</v>
      </c>
      <c r="AE231" s="3">
        <f t="shared" si="42"/>
        <v>73.412885241098834</v>
      </c>
    </row>
    <row r="232" spans="1:31" ht="17.399999999999999" x14ac:dyDescent="0.3">
      <c r="A232" s="6"/>
      <c r="B232" s="6"/>
      <c r="C232" s="6"/>
      <c r="D232" s="6"/>
      <c r="E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S232" s="6"/>
      <c r="T232" s="6"/>
      <c r="U232" s="6"/>
      <c r="V232" s="6"/>
      <c r="X232" s="6"/>
      <c r="Y232" s="17"/>
      <c r="Z232" s="6"/>
      <c r="AA232" s="6"/>
      <c r="AB232" s="2">
        <v>227</v>
      </c>
      <c r="AC232" s="2">
        <f t="shared" si="43"/>
        <v>3.9618974020271276</v>
      </c>
      <c r="AD232" s="2">
        <f t="shared" si="41"/>
        <v>72.992547318270624</v>
      </c>
      <c r="AE232" s="3">
        <f t="shared" si="42"/>
        <v>72.992547318270653</v>
      </c>
    </row>
    <row r="233" spans="1:31" ht="17.399999999999999" x14ac:dyDescent="0.3">
      <c r="A233" s="6"/>
      <c r="B233" s="6"/>
      <c r="C233" s="6"/>
      <c r="D233" s="6"/>
      <c r="E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S233" s="6"/>
      <c r="T233" s="6"/>
      <c r="U233" s="6"/>
      <c r="V233" s="6"/>
      <c r="X233" s="6"/>
      <c r="Y233" s="17"/>
      <c r="Z233" s="6"/>
      <c r="AA233" s="6"/>
      <c r="AB233" s="2">
        <v>228</v>
      </c>
      <c r="AC233" s="2">
        <f t="shared" si="43"/>
        <v>3.9793506945470711</v>
      </c>
      <c r="AD233" s="2">
        <f t="shared" si="41"/>
        <v>72.563408963138187</v>
      </c>
      <c r="AE233" s="3">
        <f t="shared" si="42"/>
        <v>72.563408963138215</v>
      </c>
    </row>
    <row r="234" spans="1:31" ht="17.399999999999999" x14ac:dyDescent="0.3">
      <c r="A234" s="6"/>
      <c r="B234" s="6"/>
      <c r="C234" s="6"/>
      <c r="D234" s="6"/>
      <c r="E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S234" s="6"/>
      <c r="T234" s="6"/>
      <c r="U234" s="6"/>
      <c r="V234" s="6"/>
      <c r="X234" s="6"/>
      <c r="Y234" s="17"/>
      <c r="Z234" s="6"/>
      <c r="AA234" s="6"/>
      <c r="AB234" s="2">
        <v>229</v>
      </c>
      <c r="AC234" s="2">
        <f t="shared" si="43"/>
        <v>3.9968039870670142</v>
      </c>
      <c r="AD234" s="2">
        <f t="shared" si="41"/>
        <v>72.125504532901203</v>
      </c>
      <c r="AE234" s="3">
        <f t="shared" si="42"/>
        <v>72.125504532901246</v>
      </c>
    </row>
    <row r="235" spans="1:31" ht="17.399999999999999" x14ac:dyDescent="0.3">
      <c r="A235" s="6"/>
      <c r="B235" s="6"/>
      <c r="C235" s="6"/>
      <c r="D235" s="6"/>
      <c r="E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S235" s="6"/>
      <c r="T235" s="6"/>
      <c r="U235" s="6"/>
      <c r="V235" s="6"/>
      <c r="X235" s="6"/>
      <c r="Y235" s="17"/>
      <c r="Z235" s="6"/>
      <c r="AA235" s="6"/>
      <c r="AB235" s="2">
        <v>230</v>
      </c>
      <c r="AC235" s="2">
        <f t="shared" si="43"/>
        <v>4.0142572795869578</v>
      </c>
      <c r="AD235" s="2">
        <f t="shared" si="41"/>
        <v>71.678871055111642</v>
      </c>
      <c r="AE235" s="3">
        <f t="shared" si="42"/>
        <v>71.678871055111642</v>
      </c>
    </row>
    <row r="236" spans="1:31" ht="17.399999999999999" x14ac:dyDescent="0.3">
      <c r="A236" s="6"/>
      <c r="B236" s="6"/>
      <c r="C236" s="6"/>
      <c r="D236" s="6"/>
      <c r="E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S236" s="6"/>
      <c r="T236" s="6"/>
      <c r="U236" s="6"/>
      <c r="V236" s="6"/>
      <c r="X236" s="6"/>
      <c r="Y236" s="17"/>
      <c r="Z236" s="6"/>
      <c r="AA236" s="6"/>
      <c r="AB236" s="2">
        <v>231</v>
      </c>
      <c r="AC236" s="2">
        <f t="shared" si="43"/>
        <v>4.0317105721069018</v>
      </c>
      <c r="AD236" s="2">
        <f t="shared" si="41"/>
        <v>71.223548336526093</v>
      </c>
      <c r="AE236" s="3">
        <f t="shared" si="42"/>
        <v>71.223548336526136</v>
      </c>
    </row>
    <row r="237" spans="1:31" ht="17.399999999999999" x14ac:dyDescent="0.3">
      <c r="A237" s="6"/>
      <c r="B237" s="6"/>
      <c r="C237" s="6"/>
      <c r="D237" s="6"/>
      <c r="E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S237" s="6"/>
      <c r="T237" s="6"/>
      <c r="U237" s="6"/>
      <c r="V237" s="6"/>
      <c r="X237" s="6"/>
      <c r="Y237" s="17"/>
      <c r="Z237" s="6"/>
      <c r="AA237" s="6"/>
      <c r="AB237" s="2">
        <v>232</v>
      </c>
      <c r="AC237" s="2">
        <f t="shared" si="43"/>
        <v>4.0491638646268449</v>
      </c>
      <c r="AD237" s="2">
        <f t="shared" si="41"/>
        <v>70.759579072268096</v>
      </c>
      <c r="AE237" s="3">
        <f t="shared" si="42"/>
        <v>70.75957907226811</v>
      </c>
    </row>
    <row r="238" spans="1:31" ht="17.399999999999999" x14ac:dyDescent="0.3">
      <c r="A238" s="6"/>
      <c r="B238" s="6"/>
      <c r="C238" s="6"/>
      <c r="D238" s="6"/>
      <c r="E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S238" s="6"/>
      <c r="T238" s="6"/>
      <c r="U238" s="6"/>
      <c r="V238" s="6"/>
      <c r="X238" s="6"/>
      <c r="Y238" s="17"/>
      <c r="Z238" s="6"/>
      <c r="AA238" s="6"/>
      <c r="AB238" s="2">
        <v>233</v>
      </c>
      <c r="AC238" s="2">
        <f t="shared" si="43"/>
        <v>4.066617157146788</v>
      </c>
      <c r="AD238" s="2">
        <f t="shared" si="41"/>
        <v>70.287008955109201</v>
      </c>
      <c r="AE238" s="3">
        <f t="shared" si="42"/>
        <v>70.287008955109201</v>
      </c>
    </row>
    <row r="239" spans="1:31" ht="17.399999999999999" x14ac:dyDescent="0.3">
      <c r="A239" s="6"/>
      <c r="B239" s="6"/>
      <c r="C239" s="6"/>
      <c r="D239" s="6"/>
      <c r="E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S239" s="6"/>
      <c r="T239" s="6"/>
      <c r="U239" s="6"/>
      <c r="V239" s="6"/>
      <c r="X239" s="6"/>
      <c r="Y239" s="17"/>
      <c r="Z239" s="6"/>
      <c r="AA239" s="6"/>
      <c r="AB239" s="2">
        <v>234</v>
      </c>
      <c r="AC239" s="2">
        <f t="shared" si="43"/>
        <v>4.0840704496667311</v>
      </c>
      <c r="AD239" s="2">
        <f t="shared" si="41"/>
        <v>69.805886784672381</v>
      </c>
      <c r="AE239" s="3">
        <f t="shared" si="42"/>
        <v>69.80588678467241</v>
      </c>
    </row>
    <row r="240" spans="1:31" ht="17.399999999999999" x14ac:dyDescent="0.3">
      <c r="A240" s="6"/>
      <c r="B240" s="6"/>
      <c r="C240" s="6"/>
      <c r="D240" s="6"/>
      <c r="E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S240" s="6"/>
      <c r="T240" s="6"/>
      <c r="U240" s="6"/>
      <c r="V240" s="6"/>
      <c r="X240" s="6"/>
      <c r="Y240" s="17"/>
      <c r="Z240" s="6"/>
      <c r="AA240" s="6"/>
      <c r="AB240" s="2">
        <v>235</v>
      </c>
      <c r="AC240" s="2">
        <f t="shared" si="43"/>
        <v>4.1015237421866741</v>
      </c>
      <c r="AD240" s="2">
        <f t="shared" si="41"/>
        <v>69.316264576351131</v>
      </c>
      <c r="AE240" s="3">
        <f t="shared" si="42"/>
        <v>69.316264576351159</v>
      </c>
    </row>
    <row r="241" spans="1:31" ht="17.399999999999999" x14ac:dyDescent="0.3">
      <c r="A241" s="6"/>
      <c r="B241" s="6"/>
      <c r="C241" s="6"/>
      <c r="D241" s="6"/>
      <c r="E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S241" s="6"/>
      <c r="T241" s="6"/>
      <c r="U241" s="6"/>
      <c r="V241" s="6"/>
      <c r="X241" s="6"/>
      <c r="Y241" s="17"/>
      <c r="Z241" s="6"/>
      <c r="AA241" s="6"/>
      <c r="AB241" s="2">
        <v>236</v>
      </c>
      <c r="AC241" s="2">
        <f t="shared" si="43"/>
        <v>4.1189770347066172</v>
      </c>
      <c r="AD241" s="2">
        <f t="shared" si="41"/>
        <v>68.81819766973102</v>
      </c>
      <c r="AE241" s="3">
        <f t="shared" si="42"/>
        <v>68.818197669731035</v>
      </c>
    </row>
    <row r="242" spans="1:31" ht="17.399999999999999" x14ac:dyDescent="0.3">
      <c r="A242" s="6"/>
      <c r="B242" s="6"/>
      <c r="C242" s="6"/>
      <c r="D242" s="6"/>
      <c r="E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S242" s="6"/>
      <c r="T242" s="6"/>
      <c r="U242" s="6"/>
      <c r="V242" s="6"/>
      <c r="X242" s="6"/>
      <c r="Y242" s="17"/>
      <c r="Z242" s="6"/>
      <c r="AA242" s="6"/>
      <c r="AB242" s="2">
        <v>237</v>
      </c>
      <c r="AC242" s="2">
        <f t="shared" si="43"/>
        <v>4.1364303272265612</v>
      </c>
      <c r="AD242" s="2">
        <f t="shared" si="41"/>
        <v>68.311744836293997</v>
      </c>
      <c r="AE242" s="3">
        <f t="shared" si="42"/>
        <v>68.311744836293997</v>
      </c>
    </row>
    <row r="243" spans="1:31" ht="17.399999999999999" x14ac:dyDescent="0.3">
      <c r="A243" s="6"/>
      <c r="B243" s="6"/>
      <c r="C243" s="6"/>
      <c r="D243" s="6"/>
      <c r="E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S243" s="6"/>
      <c r="T243" s="6"/>
      <c r="U243" s="6"/>
      <c r="V243" s="6"/>
      <c r="X243" s="6"/>
      <c r="Y243" s="17"/>
      <c r="Z243" s="6"/>
      <c r="AA243" s="6"/>
      <c r="AB243" s="2">
        <v>238</v>
      </c>
      <c r="AC243" s="2">
        <f t="shared" si="43"/>
        <v>4.1538836197465043</v>
      </c>
      <c r="AD243" s="2">
        <f t="shared" si="41"/>
        <v>67.796968386177838</v>
      </c>
      <c r="AE243" s="3">
        <f t="shared" si="42"/>
        <v>67.79696838617788</v>
      </c>
    </row>
    <row r="244" spans="1:31" ht="17.399999999999999" x14ac:dyDescent="0.3">
      <c r="A244" s="6"/>
      <c r="B244" s="6"/>
      <c r="C244" s="6"/>
      <c r="D244" s="6"/>
      <c r="E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S244" s="6"/>
      <c r="T244" s="6"/>
      <c r="U244" s="6"/>
      <c r="V244" s="6"/>
      <c r="X244" s="6"/>
      <c r="Y244" s="17"/>
      <c r="Z244" s="6"/>
      <c r="AA244" s="6"/>
      <c r="AB244" s="2">
        <v>239</v>
      </c>
      <c r="AC244" s="2">
        <f t="shared" si="43"/>
        <v>4.1713369122664474</v>
      </c>
      <c r="AD244" s="2">
        <f t="shared" si="41"/>
        <v>67.273934273757604</v>
      </c>
      <c r="AE244" s="3">
        <f t="shared" si="42"/>
        <v>67.273934273757604</v>
      </c>
    </row>
    <row r="245" spans="1:31" ht="17.399999999999999" x14ac:dyDescent="0.3">
      <c r="A245" s="6"/>
      <c r="B245" s="6"/>
      <c r="C245" s="6"/>
      <c r="D245" s="6"/>
      <c r="E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S245" s="6"/>
      <c r="T245" s="6"/>
      <c r="U245" s="6"/>
      <c r="V245" s="6"/>
      <c r="X245" s="6"/>
      <c r="Y245" s="17"/>
      <c r="Z245" s="6"/>
      <c r="AA245" s="6"/>
      <c r="AB245" s="2">
        <v>240</v>
      </c>
      <c r="AC245" s="2">
        <f t="shared" si="43"/>
        <v>4.1887902047863905</v>
      </c>
      <c r="AD245" s="2">
        <f t="shared" si="41"/>
        <v>66.742712201809184</v>
      </c>
      <c r="AE245" s="3">
        <f t="shared" si="42"/>
        <v>66.742712201809212</v>
      </c>
    </row>
    <row r="246" spans="1:31" ht="17.399999999999999" x14ac:dyDescent="0.3">
      <c r="A246" s="6"/>
      <c r="B246" s="6"/>
      <c r="C246" s="6"/>
      <c r="D246" s="6"/>
      <c r="E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S246" s="6"/>
      <c r="T246" s="6"/>
      <c r="U246" s="6"/>
      <c r="V246" s="6"/>
      <c r="X246" s="6"/>
      <c r="Y246" s="17"/>
      <c r="Z246" s="6"/>
      <c r="AA246" s="6"/>
      <c r="AB246" s="2">
        <v>241</v>
      </c>
      <c r="AC246" s="2">
        <f t="shared" si="43"/>
        <v>4.2062434973063345</v>
      </c>
      <c r="AD246" s="2">
        <f t="shared" si="41"/>
        <v>66.203375724011138</v>
      </c>
      <c r="AE246" s="3">
        <f t="shared" si="42"/>
        <v>66.203375724011167</v>
      </c>
    </row>
    <row r="247" spans="1:31" ht="17.399999999999999" x14ac:dyDescent="0.3">
      <c r="A247" s="6"/>
      <c r="B247" s="6"/>
      <c r="C247" s="6"/>
      <c r="D247" s="6"/>
      <c r="E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S247" s="6"/>
      <c r="T247" s="6"/>
      <c r="U247" s="6"/>
      <c r="V247" s="6"/>
      <c r="X247" s="6"/>
      <c r="Y247" s="17"/>
      <c r="Z247" s="6"/>
      <c r="AA247" s="6"/>
      <c r="AB247" s="2">
        <v>242</v>
      </c>
      <c r="AC247" s="2">
        <f t="shared" si="43"/>
        <v>4.2236967898262776</v>
      </c>
      <c r="AD247" s="2">
        <f t="shared" si="41"/>
        <v>65.656002345534318</v>
      </c>
      <c r="AE247" s="3">
        <f t="shared" si="42"/>
        <v>65.656002345534318</v>
      </c>
    </row>
    <row r="248" spans="1:31" ht="17.399999999999999" x14ac:dyDescent="0.3">
      <c r="A248" s="6"/>
      <c r="B248" s="6"/>
      <c r="C248" s="6"/>
      <c r="D248" s="6"/>
      <c r="E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S248" s="6"/>
      <c r="T248" s="6"/>
      <c r="U248" s="6"/>
      <c r="V248" s="6"/>
      <c r="X248" s="6"/>
      <c r="Y248" s="17"/>
      <c r="Z248" s="6"/>
      <c r="AA248" s="6"/>
      <c r="AB248" s="2">
        <v>243</v>
      </c>
      <c r="AC248" s="2">
        <f t="shared" si="43"/>
        <v>4.2411500823462207</v>
      </c>
      <c r="AD248" s="2">
        <f t="shared" si="41"/>
        <v>65.100673621465887</v>
      </c>
      <c r="AE248" s="3">
        <f t="shared" si="42"/>
        <v>65.100673621465916</v>
      </c>
    </row>
    <row r="249" spans="1:31" ht="17.399999999999999" x14ac:dyDescent="0.3">
      <c r="A249" s="6"/>
      <c r="B249" s="6"/>
      <c r="C249" s="6"/>
      <c r="D249" s="6"/>
      <c r="E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S249" s="6"/>
      <c r="T249" s="6"/>
      <c r="U249" s="6"/>
      <c r="V249" s="6"/>
      <c r="X249" s="6"/>
      <c r="Y249" s="17"/>
      <c r="Z249" s="6"/>
      <c r="AA249" s="6"/>
      <c r="AB249" s="2">
        <v>244</v>
      </c>
      <c r="AC249" s="2">
        <f t="shared" si="43"/>
        <v>4.2586033748661638</v>
      </c>
      <c r="AD249" s="2">
        <f t="shared" si="41"/>
        <v>64.537475252811092</v>
      </c>
      <c r="AE249" s="3">
        <f t="shared" si="42"/>
        <v>64.53747525281112</v>
      </c>
    </row>
    <row r="250" spans="1:31" ht="17.399999999999999" x14ac:dyDescent="0.3">
      <c r="A250" s="6"/>
      <c r="B250" s="6"/>
      <c r="C250" s="6"/>
      <c r="D250" s="6"/>
      <c r="E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S250" s="6"/>
      <c r="T250" s="6"/>
      <c r="U250" s="6"/>
      <c r="V250" s="6"/>
      <c r="X250" s="6"/>
      <c r="Y250" s="17"/>
      <c r="Z250" s="6"/>
      <c r="AA250" s="6"/>
      <c r="AB250" s="2">
        <v>245</v>
      </c>
      <c r="AC250" s="2">
        <f t="shared" si="43"/>
        <v>4.2760566673861069</v>
      </c>
      <c r="AD250" s="2">
        <f t="shared" si="41"/>
        <v>63.966497179811419</v>
      </c>
      <c r="AE250" s="3">
        <f t="shared" si="42"/>
        <v>63.966497179811419</v>
      </c>
    </row>
    <row r="251" spans="1:31" ht="17.399999999999999" x14ac:dyDescent="0.3">
      <c r="A251" s="6"/>
      <c r="B251" s="6"/>
      <c r="C251" s="6"/>
      <c r="D251" s="6"/>
      <c r="E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S251" s="6"/>
      <c r="T251" s="6"/>
      <c r="U251" s="6"/>
      <c r="V251" s="6"/>
      <c r="X251" s="6"/>
      <c r="Y251" s="17"/>
      <c r="Z251" s="6"/>
      <c r="AA251" s="6"/>
      <c r="AB251" s="2">
        <v>246</v>
      </c>
      <c r="AC251" s="2">
        <f t="shared" si="43"/>
        <v>4.2935099599060509</v>
      </c>
      <c r="AD251" s="2">
        <f t="shared" si="41"/>
        <v>63.38783367231833</v>
      </c>
      <c r="AE251" s="3">
        <f t="shared" si="42"/>
        <v>63.387833672318351</v>
      </c>
    </row>
    <row r="252" spans="1:31" ht="17.399999999999999" x14ac:dyDescent="0.3">
      <c r="A252" s="6"/>
      <c r="B252" s="6"/>
      <c r="C252" s="6"/>
      <c r="D252" s="6"/>
      <c r="E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S252" s="6"/>
      <c r="T252" s="6"/>
      <c r="U252" s="6"/>
      <c r="V252" s="6"/>
      <c r="X252" s="6"/>
      <c r="Y252" s="17"/>
      <c r="Z252" s="6"/>
      <c r="AA252" s="6"/>
      <c r="AB252" s="2">
        <v>247</v>
      </c>
      <c r="AC252" s="2">
        <f t="shared" si="43"/>
        <v>4.310963252425994</v>
      </c>
      <c r="AD252" s="2">
        <f t="shared" si="41"/>
        <v>62.801583416958856</v>
      </c>
      <c r="AE252" s="3">
        <f t="shared" si="42"/>
        <v>62.80158341695887</v>
      </c>
    </row>
    <row r="253" spans="1:31" ht="17.399999999999999" x14ac:dyDescent="0.3">
      <c r="A253" s="6"/>
      <c r="B253" s="6"/>
      <c r="C253" s="6"/>
      <c r="D253" s="6"/>
      <c r="E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S253" s="6"/>
      <c r="T253" s="6"/>
      <c r="U253" s="6"/>
      <c r="V253" s="6"/>
      <c r="X253" s="6"/>
      <c r="Y253" s="17"/>
      <c r="Z253" s="6"/>
      <c r="AA253" s="6"/>
      <c r="AB253" s="2">
        <v>248</v>
      </c>
      <c r="AC253" s="2">
        <f t="shared" si="43"/>
        <v>4.3284165449459371</v>
      </c>
      <c r="AD253" s="2">
        <f t="shared" si="41"/>
        <v>62.207849600828453</v>
      </c>
      <c r="AE253" s="3">
        <f t="shared" si="42"/>
        <v>62.207849600828503</v>
      </c>
    </row>
    <row r="254" spans="1:31" ht="17.399999999999999" x14ac:dyDescent="0.3">
      <c r="A254" s="6"/>
      <c r="B254" s="6"/>
      <c r="C254" s="6"/>
      <c r="D254" s="6"/>
      <c r="E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S254" s="6"/>
      <c r="T254" s="6"/>
      <c r="U254" s="6"/>
      <c r="V254" s="6"/>
      <c r="X254" s="6"/>
      <c r="Y254" s="17"/>
      <c r="Z254" s="6"/>
      <c r="AA254" s="6"/>
      <c r="AB254" s="2">
        <v>249</v>
      </c>
      <c r="AC254" s="2">
        <f t="shared" si="43"/>
        <v>4.3458698374658802</v>
      </c>
      <c r="AD254" s="2">
        <f t="shared" si="41"/>
        <v>61.606739991449558</v>
      </c>
      <c r="AE254" s="3">
        <f t="shared" si="42"/>
        <v>61.606739991449594</v>
      </c>
    </row>
    <row r="255" spans="1:31" ht="17.399999999999999" x14ac:dyDescent="0.3">
      <c r="A255" s="6"/>
      <c r="B255" s="6"/>
      <c r="C255" s="6"/>
      <c r="D255" s="6"/>
      <c r="E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S255" s="6"/>
      <c r="T255" s="6"/>
      <c r="U255" s="6"/>
      <c r="V255" s="6"/>
      <c r="X255" s="6"/>
      <c r="Y255" s="17"/>
      <c r="Z255" s="6"/>
      <c r="AA255" s="6"/>
      <c r="AB255" s="2">
        <v>250</v>
      </c>
      <c r="AC255" s="2">
        <f t="shared" si="43"/>
        <v>4.3633231299858233</v>
      </c>
      <c r="AD255" s="2">
        <f t="shared" si="41"/>
        <v>60.998367012732302</v>
      </c>
      <c r="AE255" s="3">
        <f t="shared" si="42"/>
        <v>60.998367012732324</v>
      </c>
    </row>
    <row r="256" spans="1:31" ht="17.399999999999999" x14ac:dyDescent="0.3">
      <c r="A256" s="6"/>
      <c r="B256" s="6"/>
      <c r="C256" s="6"/>
      <c r="D256" s="6"/>
      <c r="E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S256" s="6"/>
      <c r="T256" s="6"/>
      <c r="U256" s="6"/>
      <c r="V256" s="6"/>
      <c r="X256" s="6"/>
      <c r="Y256" s="17"/>
      <c r="Z256" s="6"/>
      <c r="AA256" s="6"/>
      <c r="AB256" s="2">
        <v>251</v>
      </c>
      <c r="AC256" s="2">
        <f t="shared" si="43"/>
        <v>4.3807764225057673</v>
      </c>
      <c r="AD256" s="2">
        <f t="shared" si="41"/>
        <v>60.382847816678904</v>
      </c>
      <c r="AE256" s="3">
        <f t="shared" si="42"/>
        <v>60.382847816678918</v>
      </c>
    </row>
    <row r="257" spans="1:31" ht="17.399999999999999" x14ac:dyDescent="0.3">
      <c r="A257" s="6"/>
      <c r="B257" s="6"/>
      <c r="C257" s="6"/>
      <c r="D257" s="6"/>
      <c r="E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S257" s="6"/>
      <c r="T257" s="6"/>
      <c r="U257" s="6"/>
      <c r="V257" s="6"/>
      <c r="X257" s="6"/>
      <c r="Y257" s="17"/>
      <c r="Z257" s="6"/>
      <c r="AA257" s="6"/>
      <c r="AB257" s="2">
        <v>252</v>
      </c>
      <c r="AC257" s="2">
        <f t="shared" si="43"/>
        <v>4.3982297150257104</v>
      </c>
      <c r="AD257" s="2">
        <f t="shared" si="41"/>
        <v>59.760304350575225</v>
      </c>
      <c r="AE257" s="3">
        <f t="shared" si="42"/>
        <v>59.760304350575232</v>
      </c>
    </row>
    <row r="258" spans="1:31" ht="17.399999999999999" x14ac:dyDescent="0.3">
      <c r="A258" s="6"/>
      <c r="B258" s="6"/>
      <c r="C258" s="6"/>
      <c r="D258" s="6"/>
      <c r="E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S258" s="6"/>
      <c r="T258" s="6"/>
      <c r="U258" s="6"/>
      <c r="V258" s="6"/>
      <c r="X258" s="6"/>
      <c r="Y258" s="17"/>
      <c r="Z258" s="6"/>
      <c r="AA258" s="6"/>
      <c r="AB258" s="2">
        <v>253</v>
      </c>
      <c r="AC258" s="2">
        <f t="shared" si="43"/>
        <v>4.4156830075456535</v>
      </c>
      <c r="AD258" s="2">
        <f t="shared" si="41"/>
        <v>59.130863419416983</v>
      </c>
      <c r="AE258" s="3">
        <f t="shared" si="42"/>
        <v>59.130863419416997</v>
      </c>
    </row>
    <row r="259" spans="1:31" ht="17.399999999999999" x14ac:dyDescent="0.3">
      <c r="A259" s="6"/>
      <c r="B259" s="6"/>
      <c r="C259" s="6"/>
      <c r="D259" s="6"/>
      <c r="E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S259" s="6"/>
      <c r="T259" s="6"/>
      <c r="U259" s="6"/>
      <c r="V259" s="6"/>
      <c r="X259" s="6"/>
      <c r="Y259" s="17"/>
      <c r="Z259" s="6"/>
      <c r="AA259" s="6"/>
      <c r="AB259" s="2">
        <v>254</v>
      </c>
      <c r="AC259" s="2">
        <f t="shared" si="43"/>
        <v>4.4331363000655974</v>
      </c>
      <c r="AD259" s="2">
        <f t="shared" si="41"/>
        <v>58.494656743324562</v>
      </c>
      <c r="AE259" s="3">
        <f t="shared" si="42"/>
        <v>58.49465674332459</v>
      </c>
    </row>
    <row r="260" spans="1:31" ht="17.399999999999999" x14ac:dyDescent="0.3">
      <c r="A260" s="6"/>
      <c r="B260" s="6"/>
      <c r="C260" s="6"/>
      <c r="D260" s="6"/>
      <c r="E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S260" s="6"/>
      <c r="T260" s="6"/>
      <c r="U260" s="6"/>
      <c r="V260" s="6"/>
      <c r="X260" s="6"/>
      <c r="Y260" s="17"/>
      <c r="Z260" s="6"/>
      <c r="AA260" s="6"/>
      <c r="AB260" s="2">
        <v>255</v>
      </c>
      <c r="AC260" s="2">
        <f t="shared" si="43"/>
        <v>4.4505895925855405</v>
      </c>
      <c r="AD260" s="2">
        <f t="shared" si="41"/>
        <v>57.851821009705432</v>
      </c>
      <c r="AE260" s="3">
        <f t="shared" si="42"/>
        <v>57.851821009705446</v>
      </c>
    </row>
    <row r="261" spans="1:31" ht="17.399999999999999" x14ac:dyDescent="0.3">
      <c r="A261" s="6"/>
      <c r="B261" s="6"/>
      <c r="C261" s="6"/>
      <c r="D261" s="6"/>
      <c r="E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S261" s="6"/>
      <c r="T261" s="6"/>
      <c r="U261" s="6"/>
      <c r="V261" s="6"/>
      <c r="X261" s="6"/>
      <c r="Y261" s="17"/>
      <c r="Z261" s="6"/>
      <c r="AA261" s="6"/>
      <c r="AB261" s="2">
        <v>256</v>
      </c>
      <c r="AC261" s="2">
        <f t="shared" si="43"/>
        <v>4.4680428851054836</v>
      </c>
      <c r="AD261" s="2">
        <f t="shared" ref="AD261:AD324" si="44">$C$6*(SQRT((1+(1/$C$9))^2-($C$10/$C$9)^2)-COS(AC261)-(1/$C$9)*SQRT(1-($C$9*SIN(AC261)-$C$10)^2))</f>
        <v>57.202497919930551</v>
      </c>
      <c r="AE261" s="3">
        <f t="shared" ref="AE261:AE324" si="45">$C$6*((1-COS(AC261))+(1/$C$9)*(1-SQRT(1-$C$9^2*SIN(AC261)^2)))</f>
        <v>57.202497919930572</v>
      </c>
    </row>
    <row r="262" spans="1:31" ht="17.399999999999999" x14ac:dyDescent="0.3">
      <c r="A262" s="6"/>
      <c r="B262" s="6"/>
      <c r="C262" s="6"/>
      <c r="D262" s="6"/>
      <c r="E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S262" s="6"/>
      <c r="T262" s="6"/>
      <c r="U262" s="6"/>
      <c r="V262" s="6"/>
      <c r="X262" s="6"/>
      <c r="Y262" s="17"/>
      <c r="Z262" s="6"/>
      <c r="AA262" s="6"/>
      <c r="AB262" s="2">
        <v>257</v>
      </c>
      <c r="AC262" s="2">
        <f t="shared" ref="AC262:AC325" si="46">AB262*PI()/180</f>
        <v>4.4854961776254267</v>
      </c>
      <c r="AD262" s="2">
        <f t="shared" si="44"/>
        <v>56.546834230300298</v>
      </c>
      <c r="AE262" s="3">
        <f t="shared" si="45"/>
        <v>56.54683423030032</v>
      </c>
    </row>
    <row r="263" spans="1:31" ht="17.399999999999999" x14ac:dyDescent="0.3">
      <c r="A263" s="6"/>
      <c r="B263" s="6"/>
      <c r="C263" s="6"/>
      <c r="D263" s="6"/>
      <c r="E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S263" s="6"/>
      <c r="T263" s="6"/>
      <c r="U263" s="6"/>
      <c r="V263" s="6"/>
      <c r="X263" s="6"/>
      <c r="Y263" s="17"/>
      <c r="Z263" s="6"/>
      <c r="AA263" s="6"/>
      <c r="AB263" s="2">
        <v>258</v>
      </c>
      <c r="AC263" s="2">
        <f t="shared" si="46"/>
        <v>4.5029494701453698</v>
      </c>
      <c r="AD263" s="2">
        <f t="shared" si="44"/>
        <v>55.884981787083234</v>
      </c>
      <c r="AE263" s="3">
        <f t="shared" si="45"/>
        <v>55.884981787083269</v>
      </c>
    </row>
    <row r="264" spans="1:31" ht="17.399999999999999" x14ac:dyDescent="0.3">
      <c r="A264" s="6"/>
      <c r="B264" s="6"/>
      <c r="C264" s="6"/>
      <c r="D264" s="6"/>
      <c r="E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S264" s="6"/>
      <c r="T264" s="6"/>
      <c r="U264" s="6"/>
      <c r="V264" s="6"/>
      <c r="X264" s="6"/>
      <c r="Y264" s="17"/>
      <c r="Z264" s="6"/>
      <c r="AA264" s="6"/>
      <c r="AB264" s="2">
        <v>259</v>
      </c>
      <c r="AC264" s="2">
        <f t="shared" si="46"/>
        <v>4.5204027626653129</v>
      </c>
      <c r="AD264" s="2">
        <f t="shared" si="44"/>
        <v>55.217097555422157</v>
      </c>
      <c r="AE264" s="3">
        <f t="shared" si="45"/>
        <v>55.217097555422178</v>
      </c>
    </row>
    <row r="265" spans="1:31" ht="17.399999999999999" x14ac:dyDescent="0.3">
      <c r="A265" s="6"/>
      <c r="B265" s="6"/>
      <c r="C265" s="6"/>
      <c r="D265" s="6"/>
      <c r="E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S265" s="6"/>
      <c r="T265" s="6"/>
      <c r="U265" s="6"/>
      <c r="V265" s="6"/>
      <c r="X265" s="6"/>
      <c r="Y265" s="17"/>
      <c r="Z265" s="6"/>
      <c r="AA265" s="6"/>
      <c r="AB265" s="2">
        <v>260</v>
      </c>
      <c r="AC265" s="2">
        <f t="shared" si="46"/>
        <v>4.5378560551852569</v>
      </c>
      <c r="AD265" s="2">
        <f t="shared" si="44"/>
        <v>54.543343641912465</v>
      </c>
      <c r="AE265" s="3">
        <f t="shared" si="45"/>
        <v>54.543343641912486</v>
      </c>
    </row>
    <row r="266" spans="1:31" ht="17.399999999999999" x14ac:dyDescent="0.3">
      <c r="A266" s="6"/>
      <c r="B266" s="6"/>
      <c r="C266" s="6"/>
      <c r="D266" s="6"/>
      <c r="E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S266" s="6"/>
      <c r="T266" s="6"/>
      <c r="U266" s="6"/>
      <c r="V266" s="6"/>
      <c r="X266" s="6"/>
      <c r="Y266" s="17"/>
      <c r="Z266" s="6"/>
      <c r="AA266" s="6"/>
      <c r="AB266" s="2">
        <v>261</v>
      </c>
      <c r="AC266" s="2">
        <f t="shared" si="46"/>
        <v>4.5553093477052</v>
      </c>
      <c r="AD266" s="2">
        <f t="shared" si="44"/>
        <v>53.863887310670165</v>
      </c>
      <c r="AE266" s="3">
        <f t="shared" si="45"/>
        <v>53.863887310670187</v>
      </c>
    </row>
    <row r="267" spans="1:31" ht="17.399999999999999" x14ac:dyDescent="0.3">
      <c r="A267" s="6"/>
      <c r="B267" s="6"/>
      <c r="C267" s="6"/>
      <c r="D267" s="6"/>
      <c r="E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S267" s="6"/>
      <c r="T267" s="6"/>
      <c r="U267" s="6"/>
      <c r="V267" s="6"/>
      <c r="X267" s="6"/>
      <c r="Y267" s="17"/>
      <c r="Z267" s="6"/>
      <c r="AA267" s="6"/>
      <c r="AB267" s="2">
        <v>262</v>
      </c>
      <c r="AC267" s="2">
        <f t="shared" si="46"/>
        <v>4.572762640225144</v>
      </c>
      <c r="AD267" s="2">
        <f t="shared" si="44"/>
        <v>53.178900992718908</v>
      </c>
      <c r="AE267" s="3">
        <f t="shared" si="45"/>
        <v>53.178900992718937</v>
      </c>
    </row>
    <row r="268" spans="1:31" ht="17.399999999999999" x14ac:dyDescent="0.3">
      <c r="A268" s="6"/>
      <c r="B268" s="6"/>
      <c r="C268" s="6"/>
      <c r="D268" s="6"/>
      <c r="E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S268" s="6"/>
      <c r="T268" s="6"/>
      <c r="U268" s="6"/>
      <c r="V268" s="6"/>
      <c r="X268" s="6"/>
      <c r="Y268" s="17"/>
      <c r="Z268" s="6"/>
      <c r="AA268" s="6"/>
      <c r="AB268" s="2">
        <v>263</v>
      </c>
      <c r="AC268" s="2">
        <f t="shared" si="46"/>
        <v>4.5902159327450871</v>
      </c>
      <c r="AD268" s="2">
        <f t="shared" si="44"/>
        <v>52.48856228854045</v>
      </c>
      <c r="AE268" s="3">
        <f t="shared" si="45"/>
        <v>52.488562288540464</v>
      </c>
    </row>
    <row r="269" spans="1:31" ht="17.399999999999999" x14ac:dyDescent="0.3">
      <c r="A269" s="6"/>
      <c r="B269" s="6"/>
      <c r="C269" s="6"/>
      <c r="D269" s="6"/>
      <c r="E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S269" s="6"/>
      <c r="T269" s="6"/>
      <c r="U269" s="6"/>
      <c r="V269" s="6"/>
      <c r="X269" s="6"/>
      <c r="Y269" s="17"/>
      <c r="Z269" s="6"/>
      <c r="AA269" s="6"/>
      <c r="AB269" s="2">
        <v>264</v>
      </c>
      <c r="AC269" s="2">
        <f t="shared" si="46"/>
        <v>4.6076692252650302</v>
      </c>
      <c r="AD269" s="2">
        <f t="shared" si="44"/>
        <v>51.793053963645249</v>
      </c>
      <c r="AE269" s="3">
        <f t="shared" si="45"/>
        <v>51.793053963645249</v>
      </c>
    </row>
    <row r="270" spans="1:31" ht="17.399999999999999" x14ac:dyDescent="0.3">
      <c r="A270" s="6"/>
      <c r="B270" s="6"/>
      <c r="C270" s="6"/>
      <c r="D270" s="6"/>
      <c r="E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S270" s="6"/>
      <c r="T270" s="6"/>
      <c r="U270" s="6"/>
      <c r="V270" s="6"/>
      <c r="X270" s="6"/>
      <c r="Y270" s="17"/>
      <c r="Z270" s="6"/>
      <c r="AA270" s="6"/>
      <c r="AB270" s="2">
        <v>265</v>
      </c>
      <c r="AC270" s="2">
        <f t="shared" si="46"/>
        <v>4.6251225177849733</v>
      </c>
      <c r="AD270" s="2">
        <f t="shared" si="44"/>
        <v>51.092563937037525</v>
      </c>
      <c r="AE270" s="3">
        <f t="shared" si="45"/>
        <v>51.092563937037546</v>
      </c>
    </row>
    <row r="271" spans="1:31" ht="17.399999999999999" x14ac:dyDescent="0.3">
      <c r="A271" s="6"/>
      <c r="B271" s="6"/>
      <c r="C271" s="6"/>
      <c r="D271" s="6"/>
      <c r="E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S271" s="6"/>
      <c r="T271" s="6"/>
      <c r="U271" s="6"/>
      <c r="V271" s="6"/>
      <c r="X271" s="6"/>
      <c r="Y271" s="17"/>
      <c r="Z271" s="6"/>
      <c r="AA271" s="6"/>
      <c r="AB271" s="2">
        <v>266</v>
      </c>
      <c r="AC271" s="2">
        <f t="shared" si="46"/>
        <v>4.6425758103049164</v>
      </c>
      <c r="AD271" s="2">
        <f t="shared" si="44"/>
        <v>50.387285262462633</v>
      </c>
      <c r="AE271" s="3">
        <f t="shared" si="45"/>
        <v>50.387285262462655</v>
      </c>
    </row>
    <row r="272" spans="1:31" ht="17.399999999999999" x14ac:dyDescent="0.3">
      <c r="A272" s="6"/>
      <c r="B272" s="6"/>
      <c r="C272" s="6"/>
      <c r="D272" s="6"/>
      <c r="E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S272" s="6"/>
      <c r="T272" s="6"/>
      <c r="U272" s="6"/>
      <c r="V272" s="6"/>
      <c r="X272" s="6"/>
      <c r="Y272" s="17"/>
      <c r="Z272" s="6"/>
      <c r="AA272" s="6"/>
      <c r="AB272" s="2">
        <v>267</v>
      </c>
      <c r="AC272" s="2">
        <f t="shared" si="46"/>
        <v>4.6600291028248595</v>
      </c>
      <c r="AD272" s="2">
        <f t="shared" si="44"/>
        <v>49.677416102342136</v>
      </c>
      <c r="AE272" s="3">
        <f t="shared" si="45"/>
        <v>49.677416102342143</v>
      </c>
    </row>
    <row r="273" spans="1:31" ht="17.399999999999999" x14ac:dyDescent="0.3">
      <c r="A273" s="6"/>
      <c r="B273" s="6"/>
      <c r="C273" s="6"/>
      <c r="D273" s="6"/>
      <c r="E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S273" s="6"/>
      <c r="T273" s="6"/>
      <c r="U273" s="6"/>
      <c r="V273" s="6"/>
      <c r="X273" s="6"/>
      <c r="Y273" s="17"/>
      <c r="Z273" s="6"/>
      <c r="AA273" s="6"/>
      <c r="AB273" s="2">
        <v>268</v>
      </c>
      <c r="AC273" s="2">
        <f t="shared" si="46"/>
        <v>4.6774823953448026</v>
      </c>
      <c r="AD273" s="2">
        <f t="shared" si="44"/>
        <v>48.963159694318563</v>
      </c>
      <c r="AE273" s="3">
        <f t="shared" si="45"/>
        <v>48.96315969431857</v>
      </c>
    </row>
    <row r="274" spans="1:31" ht="17.399999999999999" x14ac:dyDescent="0.3">
      <c r="A274" s="6"/>
      <c r="B274" s="6"/>
      <c r="C274" s="6"/>
      <c r="D274" s="6"/>
      <c r="E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S274" s="6"/>
      <c r="T274" s="6"/>
      <c r="U274" s="6"/>
      <c r="V274" s="6"/>
      <c r="X274" s="6"/>
      <c r="Y274" s="17"/>
      <c r="Z274" s="6"/>
      <c r="AA274" s="6"/>
      <c r="AB274" s="2">
        <v>269</v>
      </c>
      <c r="AC274" s="2">
        <f t="shared" si="46"/>
        <v>4.6949356878647466</v>
      </c>
      <c r="AD274" s="2">
        <f t="shared" si="44"/>
        <v>48.244724310349184</v>
      </c>
      <c r="AE274" s="3">
        <f t="shared" si="45"/>
        <v>48.244724310349213</v>
      </c>
    </row>
    <row r="275" spans="1:31" ht="17.399999999999999" x14ac:dyDescent="0.3">
      <c r="A275" s="6"/>
      <c r="B275" s="6"/>
      <c r="C275" s="6"/>
      <c r="D275" s="6"/>
      <c r="E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S275" s="6"/>
      <c r="T275" s="6"/>
      <c r="U275" s="6"/>
      <c r="V275" s="6"/>
      <c r="X275" s="6"/>
      <c r="Y275" s="17"/>
      <c r="Z275" s="6"/>
      <c r="AA275" s="6"/>
      <c r="AB275" s="2">
        <v>270</v>
      </c>
      <c r="AC275" s="2">
        <f t="shared" si="46"/>
        <v>4.7123889803846897</v>
      </c>
      <c r="AD275" s="2">
        <f t="shared" si="44"/>
        <v>47.522323208305785</v>
      </c>
      <c r="AE275" s="3">
        <f t="shared" si="45"/>
        <v>47.522323208305821</v>
      </c>
    </row>
    <row r="276" spans="1:31" ht="17.399999999999999" x14ac:dyDescent="0.3">
      <c r="A276" s="6"/>
      <c r="B276" s="6"/>
      <c r="C276" s="6"/>
      <c r="D276" s="6"/>
      <c r="E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S276" s="6"/>
      <c r="T276" s="6"/>
      <c r="U276" s="6"/>
      <c r="V276" s="6"/>
      <c r="X276" s="6"/>
      <c r="Y276" s="17"/>
      <c r="Z276" s="6"/>
      <c r="AA276" s="6"/>
      <c r="AB276" s="2">
        <v>271</v>
      </c>
      <c r="AC276" s="2">
        <f t="shared" si="46"/>
        <v>4.7298422729046328</v>
      </c>
      <c r="AD276" s="2">
        <f t="shared" si="44"/>
        <v>46.796174576054661</v>
      </c>
      <c r="AE276" s="3">
        <f t="shared" si="45"/>
        <v>46.796174576054696</v>
      </c>
    </row>
    <row r="277" spans="1:31" ht="17.399999999999999" x14ac:dyDescent="0.3">
      <c r="A277" s="6"/>
      <c r="B277" s="6"/>
      <c r="C277" s="6"/>
      <c r="D277" s="6"/>
      <c r="E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S277" s="6"/>
      <c r="T277" s="6"/>
      <c r="U277" s="6"/>
      <c r="V277" s="6"/>
      <c r="X277" s="6"/>
      <c r="Y277" s="17"/>
      <c r="Z277" s="6"/>
      <c r="AA277" s="6"/>
      <c r="AB277" s="2">
        <v>272</v>
      </c>
      <c r="AC277" s="2">
        <f t="shared" si="46"/>
        <v>4.7472955654245768</v>
      </c>
      <c r="AD277" s="2">
        <f t="shared" si="44"/>
        <v>46.066501468010927</v>
      </c>
      <c r="AE277" s="3">
        <f t="shared" si="45"/>
        <v>46.066501468010948</v>
      </c>
    </row>
    <row r="278" spans="1:31" ht="17.399999999999999" x14ac:dyDescent="0.3">
      <c r="A278" s="6"/>
      <c r="B278" s="6"/>
      <c r="C278" s="6"/>
      <c r="D278" s="6"/>
      <c r="E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S278" s="6"/>
      <c r="T278" s="6"/>
      <c r="U278" s="6"/>
      <c r="V278" s="6"/>
      <c r="X278" s="6"/>
      <c r="Y278" s="17"/>
      <c r="Z278" s="6"/>
      <c r="AA278" s="6"/>
      <c r="AB278" s="2">
        <v>273</v>
      </c>
      <c r="AC278" s="2">
        <f t="shared" si="46"/>
        <v>4.7647488579445199</v>
      </c>
      <c r="AD278" s="2">
        <f t="shared" si="44"/>
        <v>45.333531734177768</v>
      </c>
      <c r="AE278" s="3">
        <f t="shared" si="45"/>
        <v>45.333531734177775</v>
      </c>
    </row>
    <row r="279" spans="1:31" ht="17.399999999999999" x14ac:dyDescent="0.3">
      <c r="A279" s="6"/>
      <c r="B279" s="6"/>
      <c r="C279" s="6"/>
      <c r="D279" s="6"/>
      <c r="E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S279" s="6"/>
      <c r="T279" s="6"/>
      <c r="U279" s="6"/>
      <c r="V279" s="6"/>
      <c r="X279" s="6"/>
      <c r="Y279" s="17"/>
      <c r="Z279" s="6"/>
      <c r="AA279" s="6"/>
      <c r="AB279" s="2">
        <v>274</v>
      </c>
      <c r="AC279" s="2">
        <f t="shared" si="46"/>
        <v>4.782202150464463</v>
      </c>
      <c r="AD279" s="2">
        <f t="shared" si="44"/>
        <v>44.597497941700205</v>
      </c>
      <c r="AE279" s="3">
        <f t="shared" si="45"/>
        <v>44.597497941700247</v>
      </c>
    </row>
    <row r="280" spans="1:31" ht="17.399999999999999" x14ac:dyDescent="0.3">
      <c r="A280" s="6"/>
      <c r="B280" s="6"/>
      <c r="C280" s="6"/>
      <c r="D280" s="6"/>
      <c r="E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S280" s="6"/>
      <c r="T280" s="6"/>
      <c r="U280" s="6"/>
      <c r="V280" s="6"/>
      <c r="X280" s="6"/>
      <c r="Y280" s="17"/>
      <c r="Z280" s="6"/>
      <c r="AA280" s="6"/>
      <c r="AB280" s="2">
        <v>275</v>
      </c>
      <c r="AC280" s="2">
        <f t="shared" si="46"/>
        <v>4.7996554429844061</v>
      </c>
      <c r="AD280" s="2">
        <f t="shared" si="44"/>
        <v>43.858637288981903</v>
      </c>
      <c r="AE280" s="3">
        <f t="shared" si="45"/>
        <v>43.858637288981932</v>
      </c>
    </row>
    <row r="281" spans="1:31" ht="17.399999999999999" x14ac:dyDescent="0.3">
      <c r="A281" s="6"/>
      <c r="B281" s="6"/>
      <c r="C281" s="6"/>
      <c r="D281" s="6"/>
      <c r="E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S281" s="6"/>
      <c r="T281" s="6"/>
      <c r="U281" s="6"/>
      <c r="V281" s="6"/>
      <c r="X281" s="6"/>
      <c r="Y281" s="17"/>
      <c r="Z281" s="6"/>
      <c r="AA281" s="6"/>
      <c r="AB281" s="2">
        <v>276</v>
      </c>
      <c r="AC281" s="2">
        <f t="shared" si="46"/>
        <v>4.8171087355043491</v>
      </c>
      <c r="AD281" s="2">
        <f t="shared" si="44"/>
        <v>43.117191512430026</v>
      </c>
      <c r="AE281" s="3">
        <f t="shared" si="45"/>
        <v>43.11719151243004</v>
      </c>
    </row>
    <row r="282" spans="1:31" ht="17.399999999999999" x14ac:dyDescent="0.3">
      <c r="A282" s="6"/>
      <c r="B282" s="6"/>
      <c r="C282" s="6"/>
      <c r="D282" s="6"/>
      <c r="E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S282" s="6"/>
      <c r="T282" s="6"/>
      <c r="U282" s="6"/>
      <c r="V282" s="6"/>
      <c r="X282" s="6"/>
      <c r="Y282" s="17"/>
      <c r="Z282" s="6"/>
      <c r="AA282" s="6"/>
      <c r="AB282" s="2">
        <v>277</v>
      </c>
      <c r="AC282" s="2">
        <f t="shared" si="46"/>
        <v>4.8345620280242931</v>
      </c>
      <c r="AD282" s="2">
        <f t="shared" si="44"/>
        <v>42.37340678591319</v>
      </c>
      <c r="AE282" s="3">
        <f t="shared" si="45"/>
        <v>42.373406785913232</v>
      </c>
    </row>
    <row r="283" spans="1:31" ht="17.399999999999999" x14ac:dyDescent="0.3">
      <c r="A283" s="6"/>
      <c r="B283" s="6"/>
      <c r="C283" s="6"/>
      <c r="D283" s="6"/>
      <c r="E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S283" s="6"/>
      <c r="T283" s="6"/>
      <c r="U283" s="6"/>
      <c r="V283" s="6"/>
      <c r="X283" s="6"/>
      <c r="Y283" s="17"/>
      <c r="Z283" s="6"/>
      <c r="AA283" s="6"/>
      <c r="AB283" s="2">
        <v>278</v>
      </c>
      <c r="AC283" s="2">
        <f t="shared" si="46"/>
        <v>4.8520153205442362</v>
      </c>
      <c r="AD283" s="2">
        <f t="shared" si="44"/>
        <v>41.627533613033499</v>
      </c>
      <c r="AE283" s="3">
        <f t="shared" si="45"/>
        <v>41.627533613033528</v>
      </c>
    </row>
    <row r="284" spans="1:31" ht="17.399999999999999" x14ac:dyDescent="0.3">
      <c r="A284" s="6"/>
      <c r="B284" s="6"/>
      <c r="C284" s="6"/>
      <c r="D284" s="6"/>
      <c r="E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S284" s="6"/>
      <c r="T284" s="6"/>
      <c r="U284" s="6"/>
      <c r="V284" s="6"/>
      <c r="X284" s="6"/>
      <c r="Y284" s="17"/>
      <c r="Z284" s="6"/>
      <c r="AA284" s="6"/>
      <c r="AB284" s="2">
        <v>279</v>
      </c>
      <c r="AC284" s="2">
        <f t="shared" si="46"/>
        <v>4.8694686130641793</v>
      </c>
      <c r="AD284" s="2">
        <f t="shared" si="44"/>
        <v>40.879826712331017</v>
      </c>
      <c r="AE284" s="3">
        <f t="shared" si="45"/>
        <v>40.879826712331024</v>
      </c>
    </row>
    <row r="285" spans="1:31" ht="17.399999999999999" x14ac:dyDescent="0.3">
      <c r="A285" s="6"/>
      <c r="B285" s="6"/>
      <c r="C285" s="6"/>
      <c r="D285" s="6"/>
      <c r="E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S285" s="6"/>
      <c r="T285" s="6"/>
      <c r="U285" s="6"/>
      <c r="V285" s="6"/>
      <c r="X285" s="6"/>
      <c r="Y285" s="17"/>
      <c r="Z285" s="6"/>
      <c r="AA285" s="6"/>
      <c r="AB285" s="2">
        <v>280</v>
      </c>
      <c r="AC285" s="2">
        <f t="shared" si="46"/>
        <v>4.8869219055841224</v>
      </c>
      <c r="AD285" s="2">
        <f t="shared" si="44"/>
        <v>40.130544895557271</v>
      </c>
      <c r="AE285" s="3">
        <f t="shared" si="45"/>
        <v>40.130544895557286</v>
      </c>
    </row>
    <row r="286" spans="1:31" ht="17.399999999999999" x14ac:dyDescent="0.3">
      <c r="A286" s="6"/>
      <c r="B286" s="6"/>
      <c r="C286" s="6"/>
      <c r="D286" s="6"/>
      <c r="E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S286" s="6"/>
      <c r="T286" s="6"/>
      <c r="U286" s="6"/>
      <c r="V286" s="6"/>
      <c r="X286" s="6"/>
      <c r="Y286" s="17"/>
      <c r="Z286" s="6"/>
      <c r="AA286" s="6"/>
      <c r="AB286" s="2">
        <v>281</v>
      </c>
      <c r="AC286" s="2">
        <f t="shared" si="46"/>
        <v>4.9043751981040655</v>
      </c>
      <c r="AD286" s="2">
        <f t="shared" si="44"/>
        <v>39.379950939168936</v>
      </c>
      <c r="AE286" s="3">
        <f t="shared" si="45"/>
        <v>39.379950939168957</v>
      </c>
    </row>
    <row r="287" spans="1:31" ht="17.399999999999999" x14ac:dyDescent="0.3">
      <c r="A287" s="6"/>
      <c r="B287" s="6"/>
      <c r="C287" s="6"/>
      <c r="D287" s="6"/>
      <c r="E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S287" s="6"/>
      <c r="T287" s="6"/>
      <c r="U287" s="6"/>
      <c r="V287" s="6"/>
      <c r="X287" s="6"/>
      <c r="Y287" s="17"/>
      <c r="Z287" s="6"/>
      <c r="AA287" s="6"/>
      <c r="AB287" s="2">
        <v>282</v>
      </c>
      <c r="AC287" s="2">
        <f t="shared" si="46"/>
        <v>4.9218284906240086</v>
      </c>
      <c r="AD287" s="2">
        <f t="shared" si="44"/>
        <v>38.628311449209221</v>
      </c>
      <c r="AE287" s="3">
        <f t="shared" si="45"/>
        <v>38.628311449209249</v>
      </c>
    </row>
    <row r="288" spans="1:31" ht="17.399999999999999" x14ac:dyDescent="0.3">
      <c r="A288" s="6"/>
      <c r="B288" s="6"/>
      <c r="C288" s="6"/>
      <c r="D288" s="6"/>
      <c r="E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S288" s="6"/>
      <c r="T288" s="6"/>
      <c r="U288" s="6"/>
      <c r="V288" s="6"/>
      <c r="X288" s="6"/>
      <c r="Y288" s="17"/>
      <c r="Z288" s="6"/>
      <c r="AA288" s="6"/>
      <c r="AB288" s="2">
        <v>283</v>
      </c>
      <c r="AC288" s="2">
        <f t="shared" si="46"/>
        <v>4.9392817831439526</v>
      </c>
      <c r="AD288" s="2">
        <f t="shared" si="44"/>
        <v>37.875896719759481</v>
      </c>
      <c r="AE288" s="3">
        <f t="shared" si="45"/>
        <v>37.875896719759517</v>
      </c>
    </row>
    <row r="289" spans="1:31" ht="17.399999999999999" x14ac:dyDescent="0.3">
      <c r="A289" s="6"/>
      <c r="B289" s="6"/>
      <c r="C289" s="6"/>
      <c r="D289" s="6"/>
      <c r="E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S289" s="6"/>
      <c r="T289" s="6"/>
      <c r="U289" s="6"/>
      <c r="V289" s="6"/>
      <c r="X289" s="6"/>
      <c r="Y289" s="17"/>
      <c r="Z289" s="6"/>
      <c r="AA289" s="6"/>
      <c r="AB289" s="2">
        <v>284</v>
      </c>
      <c r="AC289" s="2">
        <f t="shared" si="46"/>
        <v>4.9567350756638957</v>
      </c>
      <c r="AD289" s="2">
        <f t="shared" si="44"/>
        <v>37.122980585158125</v>
      </c>
      <c r="AE289" s="3">
        <f t="shared" si="45"/>
        <v>37.12298058515816</v>
      </c>
    </row>
    <row r="290" spans="1:31" ht="17.399999999999999" x14ac:dyDescent="0.3">
      <c r="A290" s="6"/>
      <c r="B290" s="6"/>
      <c r="C290" s="6"/>
      <c r="D290" s="6"/>
      <c r="E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S290" s="6"/>
      <c r="T290" s="6"/>
      <c r="U290" s="6"/>
      <c r="V290" s="6"/>
      <c r="X290" s="6"/>
      <c r="Y290" s="17"/>
      <c r="Z290" s="6"/>
      <c r="AA290" s="6"/>
      <c r="AB290" s="2">
        <v>285</v>
      </c>
      <c r="AC290" s="2">
        <f t="shared" si="46"/>
        <v>4.9741883681838397</v>
      </c>
      <c r="AD290" s="2">
        <f t="shared" si="44"/>
        <v>36.369840266196192</v>
      </c>
      <c r="AE290" s="3">
        <f t="shared" si="45"/>
        <v>36.369840266196199</v>
      </c>
    </row>
    <row r="291" spans="1:31" ht="17.399999999999999" x14ac:dyDescent="0.3">
      <c r="A291" s="6"/>
      <c r="B291" s="6"/>
      <c r="C291" s="6"/>
      <c r="D291" s="6"/>
      <c r="E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S291" s="6"/>
      <c r="T291" s="6"/>
      <c r="U291" s="6"/>
      <c r="V291" s="6"/>
      <c r="X291" s="6"/>
      <c r="Y291" s="17"/>
      <c r="Z291" s="6"/>
      <c r="AA291" s="6"/>
      <c r="AB291" s="2">
        <v>286</v>
      </c>
      <c r="AC291" s="2">
        <f t="shared" si="46"/>
        <v>4.9916416607037828</v>
      </c>
      <c r="AD291" s="2">
        <f t="shared" si="44"/>
        <v>35.616756210513635</v>
      </c>
      <c r="AE291" s="3">
        <f t="shared" si="45"/>
        <v>35.61675621051365</v>
      </c>
    </row>
    <row r="292" spans="1:31" ht="17.399999999999999" x14ac:dyDescent="0.3">
      <c r="A292" s="6"/>
      <c r="B292" s="6"/>
      <c r="C292" s="6"/>
      <c r="D292" s="6"/>
      <c r="E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S292" s="6"/>
      <c r="T292" s="6"/>
      <c r="U292" s="6"/>
      <c r="V292" s="6"/>
      <c r="X292" s="6"/>
      <c r="Y292" s="17"/>
      <c r="Z292" s="6"/>
      <c r="AA292" s="6"/>
      <c r="AB292" s="2">
        <v>287</v>
      </c>
      <c r="AC292" s="2">
        <f t="shared" si="46"/>
        <v>5.0090949532237259</v>
      </c>
      <c r="AD292" s="2">
        <f t="shared" si="44"/>
        <v>34.864011927429836</v>
      </c>
      <c r="AE292" s="3">
        <f t="shared" si="45"/>
        <v>34.864011927429821</v>
      </c>
    </row>
    <row r="293" spans="1:31" ht="17.399999999999999" x14ac:dyDescent="0.3">
      <c r="A293" s="6"/>
      <c r="B293" s="6"/>
      <c r="C293" s="6"/>
      <c r="D293" s="6"/>
      <c r="E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S293" s="6"/>
      <c r="T293" s="6"/>
      <c r="U293" s="6"/>
      <c r="V293" s="6"/>
      <c r="X293" s="6"/>
      <c r="Y293" s="17"/>
      <c r="Z293" s="6"/>
      <c r="AA293" s="6"/>
      <c r="AB293" s="2">
        <v>288</v>
      </c>
      <c r="AC293" s="2">
        <f t="shared" si="46"/>
        <v>5.026548245743669</v>
      </c>
      <c r="AD293" s="2">
        <f t="shared" si="44"/>
        <v>34.111893817454586</v>
      </c>
      <c r="AE293" s="3">
        <f t="shared" si="45"/>
        <v>34.111893817454607</v>
      </c>
    </row>
    <row r="294" spans="1:31" ht="17.399999999999999" x14ac:dyDescent="0.3">
      <c r="A294" s="6"/>
      <c r="B294" s="6"/>
      <c r="C294" s="6"/>
      <c r="D294" s="6"/>
      <c r="E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S294" s="6"/>
      <c r="T294" s="6"/>
      <c r="U294" s="6"/>
      <c r="V294" s="6"/>
      <c r="X294" s="6"/>
      <c r="Y294" s="17"/>
      <c r="Z294" s="6"/>
      <c r="AA294" s="6"/>
      <c r="AB294" s="2">
        <v>289</v>
      </c>
      <c r="AC294" s="2">
        <f t="shared" si="46"/>
        <v>5.0440015382636121</v>
      </c>
      <c r="AD294" s="2">
        <f t="shared" si="44"/>
        <v>33.360690996734917</v>
      </c>
      <c r="AE294" s="3">
        <f t="shared" si="45"/>
        <v>33.360690996734931</v>
      </c>
    </row>
    <row r="295" spans="1:31" ht="17.399999999999999" x14ac:dyDescent="0.3">
      <c r="A295" s="6"/>
      <c r="B295" s="6"/>
      <c r="C295" s="6"/>
      <c r="D295" s="6"/>
      <c r="E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S295" s="6"/>
      <c r="T295" s="6"/>
      <c r="U295" s="6"/>
      <c r="V295" s="6"/>
      <c r="X295" s="6"/>
      <c r="Y295" s="17"/>
      <c r="Z295" s="6"/>
      <c r="AA295" s="6"/>
      <c r="AB295" s="2">
        <v>290</v>
      </c>
      <c r="AC295" s="2">
        <f t="shared" si="46"/>
        <v>5.0614548307835552</v>
      </c>
      <c r="AD295" s="2">
        <f t="shared" si="44"/>
        <v>32.610695116701784</v>
      </c>
      <c r="AE295" s="3">
        <f t="shared" si="45"/>
        <v>32.610695116701812</v>
      </c>
    </row>
    <row r="296" spans="1:31" ht="17.399999999999999" x14ac:dyDescent="0.3">
      <c r="A296" s="6"/>
      <c r="B296" s="6"/>
      <c r="C296" s="6"/>
      <c r="D296" s="6"/>
      <c r="E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S296" s="6"/>
      <c r="T296" s="6"/>
      <c r="U296" s="6"/>
      <c r="V296" s="6"/>
      <c r="X296" s="6"/>
      <c r="Y296" s="17"/>
      <c r="Z296" s="6"/>
      <c r="AA296" s="6"/>
      <c r="AB296" s="2">
        <v>291</v>
      </c>
      <c r="AC296" s="2">
        <f t="shared" si="46"/>
        <v>5.0789081233034983</v>
      </c>
      <c r="AD296" s="2">
        <f t="shared" si="44"/>
        <v>31.862200179189674</v>
      </c>
      <c r="AE296" s="3">
        <f t="shared" si="45"/>
        <v>31.862200179189685</v>
      </c>
    </row>
    <row r="297" spans="1:31" ht="17.399999999999999" x14ac:dyDescent="0.3">
      <c r="A297" s="6"/>
      <c r="B297" s="6"/>
      <c r="C297" s="6"/>
      <c r="D297" s="6"/>
      <c r="E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S297" s="6"/>
      <c r="T297" s="6"/>
      <c r="U297" s="6"/>
      <c r="V297" s="6"/>
      <c r="X297" s="6"/>
      <c r="Y297" s="17"/>
      <c r="Z297" s="6"/>
      <c r="AA297" s="6"/>
      <c r="AB297" s="2">
        <v>292</v>
      </c>
      <c r="AC297" s="2">
        <f t="shared" si="46"/>
        <v>5.0963614158234423</v>
      </c>
      <c r="AD297" s="2">
        <f t="shared" si="44"/>
        <v>31.115502347307761</v>
      </c>
      <c r="AE297" s="3">
        <f t="shared" si="45"/>
        <v>31.115502347307785</v>
      </c>
    </row>
    <row r="298" spans="1:31" ht="17.399999999999999" x14ac:dyDescent="0.3">
      <c r="A298" s="6"/>
      <c r="B298" s="6"/>
      <c r="C298" s="6"/>
      <c r="D298" s="6"/>
      <c r="E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S298" s="6"/>
      <c r="T298" s="6"/>
      <c r="U298" s="6"/>
      <c r="V298" s="6"/>
      <c r="X298" s="6"/>
      <c r="Y298" s="17"/>
      <c r="Z298" s="6"/>
      <c r="AA298" s="6"/>
      <c r="AB298" s="2">
        <v>293</v>
      </c>
      <c r="AC298" s="2">
        <f t="shared" si="46"/>
        <v>5.1138147083433854</v>
      </c>
      <c r="AD298" s="2">
        <f t="shared" si="44"/>
        <v>30.37089975234915</v>
      </c>
      <c r="AE298" s="3">
        <f t="shared" si="45"/>
        <v>30.37089975234915</v>
      </c>
    </row>
    <row r="299" spans="1:31" ht="17.399999999999999" x14ac:dyDescent="0.3">
      <c r="A299" s="6"/>
      <c r="B299" s="6"/>
      <c r="C299" s="6"/>
      <c r="D299" s="6"/>
      <c r="E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S299" s="6"/>
      <c r="T299" s="6"/>
      <c r="U299" s="6"/>
      <c r="V299" s="6"/>
      <c r="X299" s="6"/>
      <c r="Y299" s="17"/>
      <c r="Z299" s="6"/>
      <c r="AA299" s="6"/>
      <c r="AB299" s="2">
        <v>294</v>
      </c>
      <c r="AC299" s="2">
        <f t="shared" si="46"/>
        <v>5.1312680008633293</v>
      </c>
      <c r="AD299" s="2">
        <f t="shared" si="44"/>
        <v>29.628692297026916</v>
      </c>
      <c r="AE299" s="3">
        <f t="shared" si="45"/>
        <v>29.62869229702692</v>
      </c>
    </row>
    <row r="300" spans="1:31" ht="17.399999999999999" x14ac:dyDescent="0.3">
      <c r="A300" s="6"/>
      <c r="B300" s="6"/>
      <c r="C300" s="6"/>
      <c r="D300" s="6"/>
      <c r="E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S300" s="6"/>
      <c r="T300" s="6"/>
      <c r="U300" s="6"/>
      <c r="V300" s="6"/>
      <c r="X300" s="6"/>
      <c r="Y300" s="17"/>
      <c r="Z300" s="6"/>
      <c r="AA300" s="6"/>
      <c r="AB300" s="2">
        <v>295</v>
      </c>
      <c r="AC300" s="2">
        <f t="shared" si="46"/>
        <v>5.1487212933832724</v>
      </c>
      <c r="AD300" s="2">
        <f t="shared" si="44"/>
        <v>28.889181455333343</v>
      </c>
      <c r="AE300" s="3">
        <f t="shared" si="45"/>
        <v>28.889181455333343</v>
      </c>
    </row>
    <row r="301" spans="1:31" ht="17.399999999999999" x14ac:dyDescent="0.3">
      <c r="A301" s="6"/>
      <c r="B301" s="6"/>
      <c r="C301" s="6"/>
      <c r="D301" s="6"/>
      <c r="E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S301" s="6"/>
      <c r="T301" s="6"/>
      <c r="U301" s="6"/>
      <c r="V301" s="6"/>
      <c r="X301" s="6"/>
      <c r="Y301" s="17"/>
      <c r="Z301" s="6"/>
      <c r="AA301" s="6"/>
      <c r="AB301" s="2">
        <v>296</v>
      </c>
      <c r="AC301" s="2">
        <f t="shared" si="46"/>
        <v>5.1661745859032155</v>
      </c>
      <c r="AD301" s="2">
        <f t="shared" si="44"/>
        <v>28.152670069317665</v>
      </c>
      <c r="AE301" s="3">
        <f t="shared" si="45"/>
        <v>28.152670069317669</v>
      </c>
    </row>
    <row r="302" spans="1:31" ht="17.399999999999999" x14ac:dyDescent="0.3">
      <c r="A302" s="6"/>
      <c r="B302" s="6"/>
      <c r="C302" s="6"/>
      <c r="D302" s="6"/>
      <c r="E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S302" s="6"/>
      <c r="T302" s="6"/>
      <c r="U302" s="6"/>
      <c r="V302" s="6"/>
      <c r="X302" s="6"/>
      <c r="Y302" s="17"/>
      <c r="Z302" s="6"/>
      <c r="AA302" s="6"/>
      <c r="AB302" s="2">
        <v>297</v>
      </c>
      <c r="AC302" s="2">
        <f t="shared" si="46"/>
        <v>5.1836278784231586</v>
      </c>
      <c r="AD302" s="2">
        <f t="shared" si="44"/>
        <v>27.419462143083514</v>
      </c>
      <c r="AE302" s="3">
        <f t="shared" si="45"/>
        <v>27.41946214308355</v>
      </c>
    </row>
    <row r="303" spans="1:31" ht="17.399999999999999" x14ac:dyDescent="0.3">
      <c r="A303" s="6"/>
      <c r="B303" s="6"/>
      <c r="C303" s="6"/>
      <c r="D303" s="6"/>
      <c r="E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S303" s="6"/>
      <c r="T303" s="6"/>
      <c r="U303" s="6"/>
      <c r="V303" s="6"/>
      <c r="X303" s="6"/>
      <c r="Y303" s="17"/>
      <c r="Z303" s="6"/>
      <c r="AA303" s="6"/>
      <c r="AB303" s="2">
        <v>298</v>
      </c>
      <c r="AC303" s="2">
        <f t="shared" si="46"/>
        <v>5.2010811709431017</v>
      </c>
      <c r="AD303" s="2">
        <f t="shared" si="44"/>
        <v>26.689862634305403</v>
      </c>
      <c r="AE303" s="3">
        <f t="shared" si="45"/>
        <v>26.689862634305406</v>
      </c>
    </row>
    <row r="304" spans="1:31" ht="17.399999999999999" x14ac:dyDescent="0.3">
      <c r="A304" s="6"/>
      <c r="B304" s="6"/>
      <c r="C304" s="6"/>
      <c r="D304" s="6"/>
      <c r="E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S304" s="6"/>
      <c r="T304" s="6"/>
      <c r="U304" s="6"/>
      <c r="V304" s="6"/>
      <c r="X304" s="6"/>
      <c r="Y304" s="17"/>
      <c r="Z304" s="6"/>
      <c r="AA304" s="6"/>
      <c r="AB304" s="2">
        <v>299</v>
      </c>
      <c r="AC304" s="2">
        <f t="shared" si="46"/>
        <v>5.2185344634630448</v>
      </c>
      <c r="AD304" s="2">
        <f t="shared" si="44"/>
        <v>25.96417724356521</v>
      </c>
      <c r="AE304" s="3">
        <f t="shared" si="45"/>
        <v>25.964177243565221</v>
      </c>
    </row>
    <row r="305" spans="1:31" ht="17.399999999999999" x14ac:dyDescent="0.3">
      <c r="A305" s="6"/>
      <c r="B305" s="6"/>
      <c r="C305" s="6"/>
      <c r="D305" s="6"/>
      <c r="E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S305" s="6"/>
      <c r="T305" s="6"/>
      <c r="U305" s="6"/>
      <c r="V305" s="6"/>
      <c r="X305" s="6"/>
      <c r="Y305" s="17"/>
      <c r="Z305" s="6"/>
      <c r="AA305" s="6"/>
      <c r="AB305" s="2">
        <v>300</v>
      </c>
      <c r="AC305" s="2">
        <f t="shared" si="46"/>
        <v>5.2359877559829888</v>
      </c>
      <c r="AD305" s="2">
        <f t="shared" si="44"/>
        <v>25.242712201809184</v>
      </c>
      <c r="AE305" s="3">
        <f t="shared" si="45"/>
        <v>25.242712201809194</v>
      </c>
    </row>
    <row r="306" spans="1:31" ht="17.399999999999999" x14ac:dyDescent="0.3">
      <c r="A306" s="6"/>
      <c r="B306" s="6"/>
      <c r="C306" s="6"/>
      <c r="D306" s="6"/>
      <c r="E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S306" s="6"/>
      <c r="T306" s="6"/>
      <c r="U306" s="6"/>
      <c r="V306" s="6"/>
      <c r="X306" s="6"/>
      <c r="Y306" s="17"/>
      <c r="Z306" s="6"/>
      <c r="AA306" s="6"/>
      <c r="AB306" s="2">
        <v>301</v>
      </c>
      <c r="AC306" s="2">
        <f t="shared" si="46"/>
        <v>5.2534410485029319</v>
      </c>
      <c r="AD306" s="2">
        <f t="shared" si="44"/>
        <v>24.525774056223103</v>
      </c>
      <c r="AE306" s="3">
        <f t="shared" si="45"/>
        <v>24.525774056223103</v>
      </c>
    </row>
    <row r="307" spans="1:31" ht="17.399999999999999" x14ac:dyDescent="0.3">
      <c r="A307" s="6"/>
      <c r="B307" s="6"/>
      <c r="C307" s="6"/>
      <c r="D307" s="6"/>
      <c r="E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S307" s="6"/>
      <c r="T307" s="6"/>
      <c r="U307" s="6"/>
      <c r="V307" s="6"/>
      <c r="X307" s="6"/>
      <c r="Y307" s="17"/>
      <c r="Z307" s="6"/>
      <c r="AA307" s="6"/>
      <c r="AB307" s="2">
        <v>302</v>
      </c>
      <c r="AC307" s="2">
        <f t="shared" si="46"/>
        <v>5.270894341022875</v>
      </c>
      <c r="AD307" s="2">
        <f t="shared" si="44"/>
        <v>23.813669454821849</v>
      </c>
      <c r="AE307" s="3">
        <f t="shared" si="45"/>
        <v>23.813669454821866</v>
      </c>
    </row>
    <row r="308" spans="1:31" ht="17.399999999999999" x14ac:dyDescent="0.3">
      <c r="A308" s="6"/>
      <c r="B308" s="6"/>
      <c r="C308" s="6"/>
      <c r="D308" s="6"/>
      <c r="E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S308" s="6"/>
      <c r="T308" s="6"/>
      <c r="U308" s="6"/>
      <c r="V308" s="6"/>
      <c r="X308" s="6"/>
      <c r="Y308" s="17"/>
      <c r="Z308" s="6"/>
      <c r="AA308" s="6"/>
      <c r="AB308" s="2">
        <v>303</v>
      </c>
      <c r="AC308" s="2">
        <f t="shared" si="46"/>
        <v>5.2883476335428181</v>
      </c>
      <c r="AD308" s="2">
        <f t="shared" si="44"/>
        <v>23.10670493004676</v>
      </c>
      <c r="AE308" s="3">
        <f t="shared" si="45"/>
        <v>23.106704930046771</v>
      </c>
    </row>
    <row r="309" spans="1:31" ht="17.399999999999999" x14ac:dyDescent="0.3">
      <c r="A309" s="6"/>
      <c r="B309" s="6"/>
      <c r="C309" s="6"/>
      <c r="D309" s="6"/>
      <c r="E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S309" s="6"/>
      <c r="T309" s="6"/>
      <c r="U309" s="6"/>
      <c r="V309" s="6"/>
      <c r="X309" s="6"/>
      <c r="Y309" s="17"/>
      <c r="Z309" s="6"/>
      <c r="AA309" s="6"/>
      <c r="AB309" s="2">
        <v>304</v>
      </c>
      <c r="AC309" s="2">
        <f t="shared" si="46"/>
        <v>5.3058009260627612</v>
      </c>
      <c r="AD309" s="2">
        <f t="shared" si="44"/>
        <v>22.405186681659039</v>
      </c>
      <c r="AE309" s="3">
        <f t="shared" si="45"/>
        <v>22.40518668165906</v>
      </c>
    </row>
    <row r="310" spans="1:31" ht="17.399999999999999" x14ac:dyDescent="0.3">
      <c r="A310" s="6"/>
      <c r="B310" s="6"/>
      <c r="C310" s="6"/>
      <c r="D310" s="6"/>
      <c r="E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S310" s="6"/>
      <c r="T310" s="6"/>
      <c r="U310" s="6"/>
      <c r="V310" s="6"/>
      <c r="X310" s="6"/>
      <c r="Y310" s="17"/>
      <c r="Z310" s="6"/>
      <c r="AA310" s="6"/>
      <c r="AB310" s="2">
        <v>305</v>
      </c>
      <c r="AC310" s="2">
        <f t="shared" si="46"/>
        <v>5.3232542185827052</v>
      </c>
      <c r="AD310" s="2">
        <f t="shared" si="44"/>
        <v>21.709420359214313</v>
      </c>
      <c r="AE310" s="3">
        <f t="shared" si="45"/>
        <v>21.70942035921432</v>
      </c>
    </row>
    <row r="311" spans="1:31" ht="17.399999999999999" x14ac:dyDescent="0.3">
      <c r="A311" s="6"/>
      <c r="B311" s="6"/>
      <c r="C311" s="6"/>
      <c r="D311" s="6"/>
      <c r="E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S311" s="6"/>
      <c r="T311" s="6"/>
      <c r="U311" s="6"/>
      <c r="V311" s="6"/>
      <c r="X311" s="6"/>
      <c r="Y311" s="17"/>
      <c r="Z311" s="6"/>
      <c r="AA311" s="6"/>
      <c r="AB311" s="2">
        <v>306</v>
      </c>
      <c r="AC311" s="2">
        <f t="shared" si="46"/>
        <v>5.3407075111026483</v>
      </c>
      <c r="AD311" s="2">
        <f t="shared" si="44"/>
        <v>21.01971084439711</v>
      </c>
      <c r="AE311" s="3">
        <f t="shared" si="45"/>
        <v>21.019710844397132</v>
      </c>
    </row>
    <row r="312" spans="1:31" ht="17.399999999999999" x14ac:dyDescent="0.3">
      <c r="A312" s="6"/>
      <c r="B312" s="6"/>
      <c r="C312" s="6"/>
      <c r="D312" s="6"/>
      <c r="E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S312" s="6"/>
      <c r="T312" s="6"/>
      <c r="U312" s="6"/>
      <c r="V312" s="6"/>
      <c r="X312" s="6"/>
      <c r="Y312" s="17"/>
      <c r="Z312" s="6"/>
      <c r="AA312" s="6"/>
      <c r="AB312" s="2">
        <v>307</v>
      </c>
      <c r="AC312" s="2">
        <f t="shared" si="46"/>
        <v>5.3581608036225914</v>
      </c>
      <c r="AD312" s="2">
        <f t="shared" si="44"/>
        <v>20.336362033489191</v>
      </c>
      <c r="AE312" s="3">
        <f t="shared" si="45"/>
        <v>20.336362033489209</v>
      </c>
    </row>
    <row r="313" spans="1:31" ht="17.399999999999999" x14ac:dyDescent="0.3">
      <c r="A313" s="6"/>
      <c r="B313" s="6"/>
      <c r="C313" s="6"/>
      <c r="D313" s="6"/>
      <c r="E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S313" s="6"/>
      <c r="T313" s="6"/>
      <c r="U313" s="6"/>
      <c r="V313" s="6"/>
      <c r="X313" s="6"/>
      <c r="Y313" s="17"/>
      <c r="Z313" s="6"/>
      <c r="AA313" s="6"/>
      <c r="AB313" s="2">
        <v>308</v>
      </c>
      <c r="AC313" s="2">
        <f t="shared" si="46"/>
        <v>5.3756140961425354</v>
      </c>
      <c r="AD313" s="2">
        <f t="shared" si="44"/>
        <v>19.65967662023845</v>
      </c>
      <c r="AE313" s="3">
        <f t="shared" si="45"/>
        <v>19.659676620238464</v>
      </c>
    </row>
    <row r="314" spans="1:31" ht="17.399999999999999" x14ac:dyDescent="0.3">
      <c r="A314" s="6"/>
      <c r="B314" s="6"/>
      <c r="C314" s="6"/>
      <c r="D314" s="6"/>
      <c r="E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S314" s="6"/>
      <c r="T314" s="6"/>
      <c r="U314" s="6"/>
      <c r="V314" s="6"/>
      <c r="X314" s="6"/>
      <c r="Y314" s="17"/>
      <c r="Z314" s="6"/>
      <c r="AA314" s="6"/>
      <c r="AB314" s="2">
        <v>309</v>
      </c>
      <c r="AC314" s="2">
        <f t="shared" si="46"/>
        <v>5.3930673886624785</v>
      </c>
      <c r="AD314" s="2">
        <f t="shared" si="44"/>
        <v>18.989955879389598</v>
      </c>
      <c r="AE314" s="3">
        <f t="shared" si="45"/>
        <v>18.989955879389623</v>
      </c>
    </row>
    <row r="315" spans="1:31" ht="17.399999999999999" x14ac:dyDescent="0.3">
      <c r="A315" s="6"/>
      <c r="B315" s="6"/>
      <c r="C315" s="6"/>
      <c r="D315" s="6"/>
      <c r="E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S315" s="6"/>
      <c r="T315" s="6"/>
      <c r="U315" s="6"/>
      <c r="V315" s="6"/>
      <c r="X315" s="6"/>
      <c r="Y315" s="17"/>
      <c r="Z315" s="6"/>
      <c r="AA315" s="6"/>
      <c r="AB315" s="2">
        <v>310</v>
      </c>
      <c r="AC315" s="2">
        <f t="shared" si="46"/>
        <v>5.4105206811824216</v>
      </c>
      <c r="AD315" s="2">
        <f t="shared" si="44"/>
        <v>18.327499451128869</v>
      </c>
      <c r="AE315" s="3">
        <f t="shared" si="45"/>
        <v>18.327499451128883</v>
      </c>
    </row>
    <row r="316" spans="1:31" ht="17.399999999999999" x14ac:dyDescent="0.3">
      <c r="A316" s="6"/>
      <c r="B316" s="6"/>
      <c r="C316" s="6"/>
      <c r="D316" s="6"/>
      <c r="E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S316" s="6"/>
      <c r="T316" s="6"/>
      <c r="U316" s="6"/>
      <c r="V316" s="6"/>
      <c r="X316" s="6"/>
      <c r="Y316" s="17"/>
      <c r="Z316" s="6"/>
      <c r="AA316" s="6"/>
      <c r="AB316" s="2">
        <v>311</v>
      </c>
      <c r="AC316" s="2">
        <f t="shared" si="46"/>
        <v>5.4279739737023647</v>
      </c>
      <c r="AD316" s="2">
        <f t="shared" si="44"/>
        <v>17.672605126689124</v>
      </c>
      <c r="AE316" s="3">
        <f t="shared" si="45"/>
        <v>17.672605126689135</v>
      </c>
    </row>
    <row r="317" spans="1:31" ht="17.399999999999999" x14ac:dyDescent="0.3">
      <c r="A317" s="6"/>
      <c r="B317" s="6"/>
      <c r="C317" s="6"/>
      <c r="D317" s="6"/>
      <c r="E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S317" s="6"/>
      <c r="T317" s="6"/>
      <c r="U317" s="6"/>
      <c r="V317" s="6"/>
      <c r="X317" s="6"/>
      <c r="Y317" s="17"/>
      <c r="Z317" s="6"/>
      <c r="AA317" s="6"/>
      <c r="AB317" s="2">
        <v>312</v>
      </c>
      <c r="AC317" s="2">
        <f t="shared" si="46"/>
        <v>5.4454272662223078</v>
      </c>
      <c r="AD317" s="2">
        <f t="shared" si="44"/>
        <v>17.025568635352972</v>
      </c>
      <c r="AE317" s="3">
        <f t="shared" si="45"/>
        <v>17.025568635352993</v>
      </c>
    </row>
    <row r="318" spans="1:31" ht="17.399999999999999" x14ac:dyDescent="0.3">
      <c r="A318" s="6"/>
      <c r="B318" s="6"/>
      <c r="C318" s="6"/>
      <c r="D318" s="6"/>
      <c r="E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S318" s="6"/>
      <c r="T318" s="6"/>
      <c r="U318" s="6"/>
      <c r="V318" s="6"/>
      <c r="X318" s="6"/>
      <c r="Y318" s="17"/>
      <c r="Z318" s="6"/>
      <c r="AA318" s="6"/>
      <c r="AB318" s="2">
        <v>313</v>
      </c>
      <c r="AC318" s="2">
        <f t="shared" si="46"/>
        <v>5.4628805587422509</v>
      </c>
      <c r="AD318" s="2">
        <f t="shared" si="44"/>
        <v>16.386683433083245</v>
      </c>
      <c r="AE318" s="3">
        <f t="shared" si="45"/>
        <v>16.386683433083267</v>
      </c>
    </row>
    <row r="319" spans="1:31" ht="17.399999999999999" x14ac:dyDescent="0.3">
      <c r="A319" s="6"/>
      <c r="B319" s="6"/>
      <c r="C319" s="6"/>
      <c r="D319" s="6"/>
      <c r="E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S319" s="6"/>
      <c r="T319" s="6"/>
      <c r="U319" s="6"/>
      <c r="V319" s="6"/>
      <c r="X319" s="6"/>
      <c r="Y319" s="17"/>
      <c r="Z319" s="6"/>
      <c r="AA319" s="6"/>
      <c r="AB319" s="2">
        <v>314</v>
      </c>
      <c r="AC319" s="2">
        <f t="shared" si="46"/>
        <v>5.480333851262194</v>
      </c>
      <c r="AD319" s="2">
        <f t="shared" si="44"/>
        <v>15.756240493002085</v>
      </c>
      <c r="AE319" s="3">
        <f t="shared" si="45"/>
        <v>15.756240493002089</v>
      </c>
    </row>
    <row r="320" spans="1:31" ht="17.399999999999999" x14ac:dyDescent="0.3">
      <c r="A320" s="6"/>
      <c r="B320" s="6"/>
      <c r="C320" s="6"/>
      <c r="D320" s="6"/>
      <c r="E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S320" s="6"/>
      <c r="T320" s="6"/>
      <c r="U320" s="6"/>
      <c r="V320" s="6"/>
      <c r="X320" s="6"/>
      <c r="Y320" s="17"/>
      <c r="Z320" s="6"/>
      <c r="AA320" s="6"/>
      <c r="AB320" s="2">
        <v>315</v>
      </c>
      <c r="AC320" s="2">
        <f t="shared" si="46"/>
        <v>5.497787143782138</v>
      </c>
      <c r="AD320" s="2">
        <f t="shared" si="44"/>
        <v>15.134528097931119</v>
      </c>
      <c r="AE320" s="3">
        <f t="shared" si="45"/>
        <v>15.134528097931137</v>
      </c>
    </row>
    <row r="321" spans="1:31" ht="17.399999999999999" x14ac:dyDescent="0.3">
      <c r="A321" s="6"/>
      <c r="B321" s="6"/>
      <c r="C321" s="6"/>
      <c r="D321" s="6"/>
      <c r="E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S321" s="6"/>
      <c r="T321" s="6"/>
      <c r="U321" s="6"/>
      <c r="V321" s="6"/>
      <c r="X321" s="6"/>
      <c r="Y321" s="17"/>
      <c r="Z321" s="6"/>
      <c r="AA321" s="6"/>
      <c r="AB321" s="2">
        <v>316</v>
      </c>
      <c r="AC321" s="2">
        <f t="shared" si="46"/>
        <v>5.5152404363020811</v>
      </c>
      <c r="AD321" s="2">
        <f t="shared" si="44"/>
        <v>14.521831635197147</v>
      </c>
      <c r="AE321" s="3">
        <f t="shared" si="45"/>
        <v>14.521831635197172</v>
      </c>
    </row>
    <row r="322" spans="1:31" ht="17.399999999999999" x14ac:dyDescent="0.3">
      <c r="A322" s="6"/>
      <c r="B322" s="6"/>
      <c r="C322" s="6"/>
      <c r="D322" s="6"/>
      <c r="E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S322" s="6"/>
      <c r="T322" s="6"/>
      <c r="U322" s="6"/>
      <c r="V322" s="6"/>
      <c r="X322" s="6"/>
      <c r="Y322" s="17"/>
      <c r="Z322" s="6"/>
      <c r="AA322" s="6"/>
      <c r="AB322" s="2">
        <v>317</v>
      </c>
      <c r="AC322" s="2">
        <f t="shared" si="46"/>
        <v>5.532693728822025</v>
      </c>
      <c r="AD322" s="2">
        <f t="shared" si="44"/>
        <v>13.918433393897145</v>
      </c>
      <c r="AE322" s="3">
        <f t="shared" si="45"/>
        <v>13.918433393897155</v>
      </c>
    </row>
    <row r="323" spans="1:31" ht="17.399999999999999" x14ac:dyDescent="0.3">
      <c r="A323" s="6"/>
      <c r="B323" s="6"/>
      <c r="C323" s="6"/>
      <c r="D323" s="6"/>
      <c r="E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S323" s="6"/>
      <c r="T323" s="6"/>
      <c r="U323" s="6"/>
      <c r="V323" s="6"/>
      <c r="X323" s="6"/>
      <c r="Y323" s="17"/>
      <c r="Z323" s="6"/>
      <c r="AA323" s="6"/>
      <c r="AB323" s="2">
        <v>318</v>
      </c>
      <c r="AC323" s="2">
        <f t="shared" si="46"/>
        <v>5.5501470213419681</v>
      </c>
      <c r="AD323" s="2">
        <f t="shared" si="44"/>
        <v>13.324612364810006</v>
      </c>
      <c r="AE323" s="3">
        <f t="shared" si="45"/>
        <v>13.324612364810021</v>
      </c>
    </row>
    <row r="324" spans="1:31" ht="17.399999999999999" x14ac:dyDescent="0.3">
      <c r="A324" s="6"/>
      <c r="B324" s="6"/>
      <c r="C324" s="6"/>
      <c r="D324" s="6"/>
      <c r="E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S324" s="6"/>
      <c r="T324" s="6"/>
      <c r="U324" s="6"/>
      <c r="V324" s="6"/>
      <c r="X324" s="6"/>
      <c r="Y324" s="17"/>
      <c r="Z324" s="6"/>
      <c r="AA324" s="6"/>
      <c r="AB324" s="2">
        <v>319</v>
      </c>
      <c r="AC324" s="2">
        <f t="shared" si="46"/>
        <v>5.5676003138619112</v>
      </c>
      <c r="AD324" s="2">
        <f t="shared" si="44"/>
        <v>12.740644043131558</v>
      </c>
      <c r="AE324" s="3">
        <f t="shared" si="45"/>
        <v>12.740644043131583</v>
      </c>
    </row>
    <row r="325" spans="1:31" ht="17.399999999999999" x14ac:dyDescent="0.3">
      <c r="A325" s="6"/>
      <c r="B325" s="6"/>
      <c r="C325" s="6"/>
      <c r="D325" s="6"/>
      <c r="E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S325" s="6"/>
      <c r="T325" s="6"/>
      <c r="U325" s="6"/>
      <c r="V325" s="6"/>
      <c r="X325" s="6"/>
      <c r="Y325" s="17"/>
      <c r="Z325" s="6"/>
      <c r="AA325" s="6"/>
      <c r="AB325" s="2">
        <v>320</v>
      </c>
      <c r="AC325" s="2">
        <f t="shared" si="46"/>
        <v>5.5850536063818543</v>
      </c>
      <c r="AD325" s="2">
        <f t="shared" ref="AD325:AD365" si="47">$C$6*(SQRT((1+(1/$C$9))^2-($C$10/$C$9)^2)-COS(AC325)-(1/$C$9)*SQRT(1-($C$9*SIN(AC325)-$C$10)^2))</f>
        <v>12.166800234201682</v>
      </c>
      <c r="AE325" s="3">
        <f t="shared" ref="AE325:AE365" si="48">$C$6*((1-COS(AC325))+(1/$C$9)*(1-SQRT(1-$C$9^2*SIN(AC325)^2)))</f>
        <v>12.1668002342017</v>
      </c>
    </row>
    <row r="326" spans="1:31" ht="17.399999999999999" x14ac:dyDescent="0.3">
      <c r="A326" s="6"/>
      <c r="B326" s="6"/>
      <c r="C326" s="6"/>
      <c r="D326" s="6"/>
      <c r="E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S326" s="6"/>
      <c r="T326" s="6"/>
      <c r="U326" s="6"/>
      <c r="V326" s="6"/>
      <c r="X326" s="6"/>
      <c r="Y326" s="17"/>
      <c r="Z326" s="6"/>
      <c r="AA326" s="6"/>
      <c r="AB326" s="2">
        <v>321</v>
      </c>
      <c r="AC326" s="2">
        <f t="shared" ref="AC326:AC365" si="49">AB326*PI()/180</f>
        <v>5.6025068989017974</v>
      </c>
      <c r="AD326" s="2">
        <f t="shared" si="47"/>
        <v>11.603348862382813</v>
      </c>
      <c r="AE326" s="3">
        <f t="shared" si="48"/>
        <v>11.603348862382827</v>
      </c>
    </row>
    <row r="327" spans="1:31" ht="17.399999999999999" x14ac:dyDescent="0.3">
      <c r="A327" s="6"/>
      <c r="B327" s="6"/>
      <c r="C327" s="6"/>
      <c r="D327" s="6"/>
      <c r="E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S327" s="6"/>
      <c r="T327" s="6"/>
      <c r="U327" s="6"/>
      <c r="V327" s="6"/>
      <c r="X327" s="6"/>
      <c r="Y327" s="17"/>
      <c r="Z327" s="6"/>
      <c r="AA327" s="6"/>
      <c r="AB327" s="2">
        <v>322</v>
      </c>
      <c r="AC327" s="2">
        <f t="shared" si="49"/>
        <v>5.6199601914217405</v>
      </c>
      <c r="AD327" s="2">
        <f t="shared" si="47"/>
        <v>11.050553783241334</v>
      </c>
      <c r="AE327" s="3">
        <f t="shared" si="48"/>
        <v>11.050553783241361</v>
      </c>
    </row>
    <row r="328" spans="1:31" ht="17.399999999999999" x14ac:dyDescent="0.3">
      <c r="A328" s="6"/>
      <c r="B328" s="6"/>
      <c r="C328" s="6"/>
      <c r="D328" s="6"/>
      <c r="E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S328" s="6"/>
      <c r="T328" s="6"/>
      <c r="U328" s="6"/>
      <c r="V328" s="6"/>
      <c r="X328" s="6"/>
      <c r="Y328" s="17"/>
      <c r="Z328" s="6"/>
      <c r="AA328" s="6"/>
      <c r="AB328" s="2">
        <v>323</v>
      </c>
      <c r="AC328" s="2">
        <f t="shared" si="49"/>
        <v>5.6374134839416845</v>
      </c>
      <c r="AD328" s="2">
        <f t="shared" si="47"/>
        <v>10.508674599173865</v>
      </c>
      <c r="AE328" s="3">
        <f t="shared" si="48"/>
        <v>10.508674599173883</v>
      </c>
    </row>
    <row r="329" spans="1:31" ht="17.399999999999999" x14ac:dyDescent="0.3">
      <c r="A329" s="6"/>
      <c r="B329" s="6"/>
      <c r="C329" s="6"/>
      <c r="D329" s="6"/>
      <c r="E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S329" s="6"/>
      <c r="T329" s="6"/>
      <c r="U329" s="6"/>
      <c r="V329" s="6"/>
      <c r="X329" s="6"/>
      <c r="Y329" s="17"/>
      <c r="Z329" s="6"/>
      <c r="AA329" s="6"/>
      <c r="AB329" s="2">
        <v>324</v>
      </c>
      <c r="AC329" s="2">
        <f t="shared" si="49"/>
        <v>5.6548667764616276</v>
      </c>
      <c r="AD329" s="2">
        <f t="shared" si="47"/>
        <v>9.9779664786128137</v>
      </c>
      <c r="AE329" s="3">
        <f t="shared" si="48"/>
        <v>9.9779664786128333</v>
      </c>
    </row>
    <row r="330" spans="1:31" ht="17.399999999999999" x14ac:dyDescent="0.3">
      <c r="A330" s="6"/>
      <c r="B330" s="6"/>
      <c r="C330" s="6"/>
      <c r="D330" s="6"/>
      <c r="E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S330" s="6"/>
      <c r="T330" s="6"/>
      <c r="U330" s="6"/>
      <c r="V330" s="6"/>
      <c r="X330" s="6"/>
      <c r="Y330" s="17"/>
      <c r="Z330" s="6"/>
      <c r="AA330" s="6"/>
      <c r="AB330" s="2">
        <v>325</v>
      </c>
      <c r="AC330" s="2">
        <f t="shared" si="49"/>
        <v>5.6723200689815707</v>
      </c>
      <c r="AD330" s="2">
        <f t="shared" si="47"/>
        <v>9.4586799789367362</v>
      </c>
      <c r="AE330" s="3">
        <f t="shared" si="48"/>
        <v>9.4586799789367504</v>
      </c>
    </row>
    <row r="331" spans="1:31" ht="17.399999999999999" x14ac:dyDescent="0.3">
      <c r="A331" s="6"/>
      <c r="B331" s="6"/>
      <c r="C331" s="6"/>
      <c r="D331" s="6"/>
      <c r="E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S331" s="6"/>
      <c r="T331" s="6"/>
      <c r="U331" s="6"/>
      <c r="V331" s="6"/>
      <c r="X331" s="6"/>
      <c r="Y331" s="17"/>
      <c r="Z331" s="6"/>
      <c r="AA331" s="6"/>
      <c r="AB331" s="2">
        <v>326</v>
      </c>
      <c r="AC331" s="2">
        <f t="shared" si="49"/>
        <v>5.6897733615015138</v>
      </c>
      <c r="AD331" s="2">
        <f t="shared" si="47"/>
        <v>8.9510608732036108</v>
      </c>
      <c r="AE331" s="3">
        <f t="shared" si="48"/>
        <v>8.9510608732036108</v>
      </c>
    </row>
    <row r="332" spans="1:31" ht="17.399999999999999" x14ac:dyDescent="0.3">
      <c r="A332" s="6"/>
      <c r="B332" s="6"/>
      <c r="C332" s="6"/>
      <c r="D332" s="6"/>
      <c r="E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S332" s="6"/>
      <c r="T332" s="6"/>
      <c r="U332" s="6"/>
      <c r="V332" s="6"/>
      <c r="X332" s="6"/>
      <c r="Y332" s="17"/>
      <c r="Z332" s="6"/>
      <c r="AA332" s="6"/>
      <c r="AB332" s="2">
        <v>327</v>
      </c>
      <c r="AC332" s="2">
        <f t="shared" si="49"/>
        <v>5.7072266540214578</v>
      </c>
      <c r="AD332" s="2">
        <f t="shared" si="47"/>
        <v>8.4553499808168393</v>
      </c>
      <c r="AE332" s="3">
        <f t="shared" si="48"/>
        <v>8.455349980816866</v>
      </c>
    </row>
    <row r="333" spans="1:31" ht="17.399999999999999" x14ac:dyDescent="0.3">
      <c r="A333" s="6"/>
      <c r="B333" s="6"/>
      <c r="C333" s="6"/>
      <c r="D333" s="6"/>
      <c r="E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S333" s="6"/>
      <c r="T333" s="6"/>
      <c r="U333" s="6"/>
      <c r="V333" s="6"/>
      <c r="X333" s="6"/>
      <c r="Y333" s="17"/>
      <c r="Z333" s="6"/>
      <c r="AA333" s="6"/>
      <c r="AB333" s="2">
        <v>328</v>
      </c>
      <c r="AC333" s="2">
        <f t="shared" si="49"/>
        <v>5.7246799465414</v>
      </c>
      <c r="AD333" s="2">
        <f t="shared" si="47"/>
        <v>7.9717830022269522</v>
      </c>
      <c r="AE333" s="3">
        <f t="shared" si="48"/>
        <v>7.9717830022269753</v>
      </c>
    </row>
    <row r="334" spans="1:31" ht="17.399999999999999" x14ac:dyDescent="0.3">
      <c r="A334" s="6"/>
      <c r="B334" s="6"/>
      <c r="C334" s="6"/>
      <c r="D334" s="6"/>
      <c r="E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S334" s="6"/>
      <c r="T334" s="6"/>
      <c r="U334" s="6"/>
      <c r="V334" s="6"/>
      <c r="X334" s="6"/>
      <c r="Y334" s="17"/>
      <c r="Z334" s="6"/>
      <c r="AA334" s="6"/>
      <c r="AB334" s="2">
        <v>329</v>
      </c>
      <c r="AC334" s="2">
        <f t="shared" si="49"/>
        <v>5.742133239061344</v>
      </c>
      <c r="AD334" s="2">
        <f t="shared" si="47"/>
        <v>7.500590357763004</v>
      </c>
      <c r="AE334" s="3">
        <f t="shared" si="48"/>
        <v>7.5005903577630271</v>
      </c>
    </row>
    <row r="335" spans="1:31" ht="17.399999999999999" x14ac:dyDescent="0.3">
      <c r="A335" s="6"/>
      <c r="B335" s="6"/>
      <c r="C335" s="6"/>
      <c r="D335" s="6"/>
      <c r="E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S335" s="6"/>
      <c r="T335" s="6"/>
      <c r="U335" s="6"/>
      <c r="V335" s="6"/>
      <c r="X335" s="6"/>
      <c r="Y335" s="17"/>
      <c r="Z335" s="6"/>
      <c r="AA335" s="6"/>
      <c r="AB335" s="2">
        <v>330</v>
      </c>
      <c r="AC335" s="2">
        <f t="shared" si="49"/>
        <v>5.7595865315812871</v>
      </c>
      <c r="AD335" s="2">
        <f t="shared" si="47"/>
        <v>7.0419970306837536</v>
      </c>
      <c r="AE335" s="3">
        <f t="shared" si="48"/>
        <v>7.041997030683774</v>
      </c>
    </row>
    <row r="336" spans="1:31" ht="17.399999999999999" x14ac:dyDescent="0.3">
      <c r="A336" s="6"/>
      <c r="B336" s="6"/>
      <c r="C336" s="6"/>
      <c r="D336" s="6"/>
      <c r="E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S336" s="6"/>
      <c r="T336" s="6"/>
      <c r="U336" s="6"/>
      <c r="V336" s="6"/>
      <c r="X336" s="6"/>
      <c r="Y336" s="17"/>
      <c r="Z336" s="6"/>
      <c r="AA336" s="6"/>
      <c r="AB336" s="2">
        <v>331</v>
      </c>
      <c r="AC336" s="2">
        <f t="shared" si="49"/>
        <v>5.7770398241012311</v>
      </c>
      <c r="AD336" s="2">
        <f t="shared" si="47"/>
        <v>6.5962224145279782</v>
      </c>
      <c r="AE336" s="3">
        <f t="shared" si="48"/>
        <v>6.5962224145279986</v>
      </c>
    </row>
    <row r="337" spans="1:31" ht="17.399999999999999" x14ac:dyDescent="0.3">
      <c r="A337" s="6"/>
      <c r="B337" s="6"/>
      <c r="C337" s="6"/>
      <c r="D337" s="6"/>
      <c r="E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S337" s="6"/>
      <c r="T337" s="6"/>
      <c r="U337" s="6"/>
      <c r="V337" s="6"/>
      <c r="X337" s="6"/>
      <c r="Y337" s="17"/>
      <c r="Z337" s="6"/>
      <c r="AA337" s="6"/>
      <c r="AB337" s="2">
        <v>332</v>
      </c>
      <c r="AC337" s="2">
        <f t="shared" si="49"/>
        <v>5.7944931166211742</v>
      </c>
      <c r="AD337" s="2">
        <f t="shared" si="47"/>
        <v>6.1634801648406823</v>
      </c>
      <c r="AE337" s="3">
        <f t="shared" si="48"/>
        <v>6.163480164840708</v>
      </c>
    </row>
    <row r="338" spans="1:31" ht="17.399999999999999" x14ac:dyDescent="0.3">
      <c r="A338" s="6"/>
      <c r="B338" s="6"/>
      <c r="C338" s="6"/>
      <c r="D338" s="6"/>
      <c r="E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S338" s="6"/>
      <c r="T338" s="6"/>
      <c r="U338" s="6"/>
      <c r="V338" s="6"/>
      <c r="X338" s="6"/>
      <c r="Y338" s="17"/>
      <c r="Z338" s="6"/>
      <c r="AA338" s="6"/>
      <c r="AB338" s="2">
        <v>333</v>
      </c>
      <c r="AC338" s="2">
        <f t="shared" si="49"/>
        <v>5.8119464091411173</v>
      </c>
      <c r="AD338" s="2">
        <f t="shared" si="47"/>
        <v>5.7439780553426703</v>
      </c>
      <c r="AE338" s="3">
        <f t="shared" si="48"/>
        <v>5.7439780553426969</v>
      </c>
    </row>
    <row r="339" spans="1:31" ht="17.399999999999999" x14ac:dyDescent="0.3">
      <c r="A339" s="6"/>
      <c r="B339" s="6"/>
      <c r="C339" s="6"/>
      <c r="D339" s="6"/>
      <c r="E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S339" s="6"/>
      <c r="T339" s="6"/>
      <c r="U339" s="6"/>
      <c r="V339" s="6"/>
      <c r="X339" s="6"/>
      <c r="Y339" s="17"/>
      <c r="Z339" s="6"/>
      <c r="AA339" s="6"/>
      <c r="AB339" s="2">
        <v>334</v>
      </c>
      <c r="AC339" s="2">
        <f t="shared" si="49"/>
        <v>5.8293997016610613</v>
      </c>
      <c r="AD339" s="2">
        <f t="shared" si="47"/>
        <v>5.3379178386075079</v>
      </c>
      <c r="AE339" s="3">
        <f t="shared" si="48"/>
        <v>5.3379178386075381</v>
      </c>
    </row>
    <row r="340" spans="1:31" ht="17.399999999999999" x14ac:dyDescent="0.3">
      <c r="A340" s="6"/>
      <c r="B340" s="6"/>
      <c r="C340" s="6"/>
      <c r="D340" s="6"/>
      <c r="E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S340" s="6"/>
      <c r="T340" s="6"/>
      <c r="U340" s="6"/>
      <c r="V340" s="6"/>
      <c r="X340" s="6"/>
      <c r="Y340" s="17"/>
      <c r="Z340" s="6"/>
      <c r="AA340" s="6"/>
      <c r="AB340" s="2">
        <v>335</v>
      </c>
      <c r="AC340" s="2">
        <f t="shared" si="49"/>
        <v>5.8468529941810035</v>
      </c>
      <c r="AD340" s="2">
        <f t="shared" si="47"/>
        <v>4.9454951113025087</v>
      </c>
      <c r="AE340" s="3">
        <f t="shared" si="48"/>
        <v>4.9454951113025274</v>
      </c>
    </row>
    <row r="341" spans="1:31" ht="17.399999999999999" x14ac:dyDescent="0.3">
      <c r="A341" s="6"/>
      <c r="B341" s="6"/>
      <c r="C341" s="6"/>
      <c r="D341" s="6"/>
      <c r="E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S341" s="6"/>
      <c r="T341" s="6"/>
      <c r="U341" s="6"/>
      <c r="V341" s="6"/>
      <c r="X341" s="6"/>
      <c r="Y341" s="17"/>
      <c r="Z341" s="6"/>
      <c r="AA341" s="6"/>
      <c r="AB341" s="2">
        <v>336</v>
      </c>
      <c r="AC341" s="2">
        <f t="shared" si="49"/>
        <v>5.8643062867009474</v>
      </c>
      <c r="AD341" s="2">
        <f t="shared" si="47"/>
        <v>4.5668991840461741</v>
      </c>
      <c r="AE341" s="3">
        <f t="shared" si="48"/>
        <v>4.5668991840462043</v>
      </c>
    </row>
    <row r="342" spans="1:31" ht="17.399999999999999" x14ac:dyDescent="0.3">
      <c r="A342" s="6"/>
      <c r="B342" s="6"/>
      <c r="C342" s="6"/>
      <c r="D342" s="6"/>
      <c r="E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S342" s="6"/>
      <c r="T342" s="6"/>
      <c r="U342" s="6"/>
      <c r="V342" s="6"/>
      <c r="X342" s="6"/>
      <c r="Y342" s="17"/>
      <c r="Z342" s="6"/>
      <c r="AA342" s="6"/>
      <c r="AB342" s="2">
        <v>337</v>
      </c>
      <c r="AC342" s="2">
        <f t="shared" si="49"/>
        <v>5.8817595792208897</v>
      </c>
      <c r="AD342" s="2">
        <f t="shared" si="47"/>
        <v>4.2023129559298988</v>
      </c>
      <c r="AE342" s="3">
        <f t="shared" si="48"/>
        <v>4.2023129559299264</v>
      </c>
    </row>
    <row r="343" spans="1:31" ht="17.399999999999999" x14ac:dyDescent="0.3">
      <c r="A343" s="6"/>
      <c r="B343" s="6"/>
      <c r="C343" s="6"/>
      <c r="D343" s="6"/>
      <c r="E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S343" s="6"/>
      <c r="T343" s="6"/>
      <c r="U343" s="6"/>
      <c r="V343" s="6"/>
      <c r="X343" s="6"/>
      <c r="Y343" s="17"/>
      <c r="Z343" s="6"/>
      <c r="AA343" s="6"/>
      <c r="AB343" s="2">
        <v>338</v>
      </c>
      <c r="AC343" s="2">
        <f t="shared" si="49"/>
        <v>5.8992128717408336</v>
      </c>
      <c r="AD343" s="2">
        <f t="shared" si="47"/>
        <v>3.8519127937451998</v>
      </c>
      <c r="AE343" s="3">
        <f t="shared" si="48"/>
        <v>3.8519127937452207</v>
      </c>
    </row>
    <row r="344" spans="1:31" ht="17.399999999999999" x14ac:dyDescent="0.3">
      <c r="A344" s="6"/>
      <c r="B344" s="6"/>
      <c r="C344" s="6"/>
      <c r="D344" s="6"/>
      <c r="E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S344" s="6"/>
      <c r="T344" s="6"/>
      <c r="U344" s="6"/>
      <c r="V344" s="6"/>
      <c r="X344" s="6"/>
      <c r="Y344" s="17"/>
      <c r="Z344" s="6"/>
      <c r="AA344" s="6"/>
      <c r="AB344" s="2">
        <v>339</v>
      </c>
      <c r="AC344" s="2">
        <f t="shared" si="49"/>
        <v>5.9166661642607767</v>
      </c>
      <c r="AD344" s="2">
        <f t="shared" si="47"/>
        <v>3.5158684159561391</v>
      </c>
      <c r="AE344" s="3">
        <f t="shared" si="48"/>
        <v>3.5158684159561622</v>
      </c>
    </row>
    <row r="345" spans="1:31" ht="17.399999999999999" x14ac:dyDescent="0.3">
      <c r="A345" s="6"/>
      <c r="B345" s="6"/>
      <c r="C345" s="6"/>
      <c r="D345" s="6"/>
      <c r="E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S345" s="6"/>
      <c r="T345" s="6"/>
      <c r="U345" s="6"/>
      <c r="V345" s="6"/>
      <c r="X345" s="6"/>
      <c r="Y345" s="17"/>
      <c r="Z345" s="6"/>
      <c r="AA345" s="6"/>
      <c r="AB345" s="2">
        <v>340</v>
      </c>
      <c r="AC345" s="2">
        <f t="shared" si="49"/>
        <v>5.9341194567807207</v>
      </c>
      <c r="AD345" s="2">
        <f t="shared" si="47"/>
        <v>3.1943427814502101</v>
      </c>
      <c r="AE345" s="3">
        <f t="shared" si="48"/>
        <v>3.1943427814502212</v>
      </c>
    </row>
    <row r="346" spans="1:31" ht="17.399999999999999" x14ac:dyDescent="0.3">
      <c r="A346" s="6"/>
      <c r="B346" s="6"/>
      <c r="C346" s="6"/>
      <c r="D346" s="6"/>
      <c r="E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S346" s="6"/>
      <c r="T346" s="6"/>
      <c r="U346" s="6"/>
      <c r="V346" s="6"/>
      <c r="X346" s="6"/>
      <c r="Y346" s="17"/>
      <c r="Z346" s="6"/>
      <c r="AA346" s="6"/>
      <c r="AB346" s="2">
        <v>341</v>
      </c>
      <c r="AC346" s="2">
        <f t="shared" si="49"/>
        <v>5.9515727493006629</v>
      </c>
      <c r="AD346" s="2">
        <f t="shared" si="47"/>
        <v>2.8874919830984784</v>
      </c>
      <c r="AE346" s="3">
        <f t="shared" si="48"/>
        <v>2.8874919830984922</v>
      </c>
    </row>
    <row r="347" spans="1:31" ht="17.399999999999999" x14ac:dyDescent="0.3">
      <c r="A347" s="6"/>
      <c r="B347" s="6"/>
      <c r="C347" s="6"/>
      <c r="D347" s="6"/>
      <c r="E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S347" s="6"/>
      <c r="T347" s="6"/>
      <c r="U347" s="6"/>
      <c r="V347" s="6"/>
      <c r="X347" s="6"/>
      <c r="Y347" s="17"/>
      <c r="Z347" s="6"/>
      <c r="AA347" s="6"/>
      <c r="AB347" s="2">
        <v>342</v>
      </c>
      <c r="AC347" s="2">
        <f t="shared" si="49"/>
        <v>5.9690260418206069</v>
      </c>
      <c r="AD347" s="2">
        <f t="shared" si="47"/>
        <v>2.5954651461517866</v>
      </c>
      <c r="AE347" s="3">
        <f t="shared" si="48"/>
        <v>2.5954651461518079</v>
      </c>
    </row>
    <row r="348" spans="1:31" ht="17.399999999999999" x14ac:dyDescent="0.3">
      <c r="A348" s="6"/>
      <c r="B348" s="6"/>
      <c r="C348" s="6"/>
      <c r="D348" s="6"/>
      <c r="E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S348" s="6"/>
      <c r="T348" s="6"/>
      <c r="U348" s="6"/>
      <c r="V348" s="6"/>
      <c r="X348" s="6"/>
      <c r="Y348" s="17"/>
      <c r="Z348" s="6"/>
      <c r="AA348" s="6"/>
      <c r="AB348" s="2">
        <v>343</v>
      </c>
      <c r="AC348" s="2">
        <f t="shared" si="49"/>
        <v>5.9864793343405509</v>
      </c>
      <c r="AD348" s="2">
        <f t="shared" si="47"/>
        <v>2.3184043314970726</v>
      </c>
      <c r="AE348" s="3">
        <f t="shared" si="48"/>
        <v>2.3184043314970944</v>
      </c>
    </row>
    <row r="349" spans="1:31" ht="17.399999999999999" x14ac:dyDescent="0.3">
      <c r="A349" s="6"/>
      <c r="B349" s="6"/>
      <c r="C349" s="6"/>
      <c r="D349" s="6"/>
      <c r="E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S349" s="6"/>
      <c r="T349" s="6"/>
      <c r="U349" s="6"/>
      <c r="V349" s="6"/>
      <c r="X349" s="6"/>
      <c r="Y349" s="17"/>
      <c r="Z349" s="6"/>
      <c r="AA349" s="6"/>
      <c r="AB349" s="2">
        <v>344</v>
      </c>
      <c r="AC349" s="2">
        <f t="shared" si="49"/>
        <v>6.0039326268604931</v>
      </c>
      <c r="AD349" s="2">
        <f t="shared" si="47"/>
        <v>2.0564444437941685</v>
      </c>
      <c r="AE349" s="3">
        <f t="shared" si="48"/>
        <v>2.0564444437941947</v>
      </c>
    </row>
    <row r="350" spans="1:31" ht="17.399999999999999" x14ac:dyDescent="0.3">
      <c r="A350" s="6"/>
      <c r="B350" s="6"/>
      <c r="C350" s="6"/>
      <c r="D350" s="6"/>
      <c r="E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S350" s="6"/>
      <c r="T350" s="6"/>
      <c r="U350" s="6"/>
      <c r="V350" s="6"/>
      <c r="X350" s="6"/>
      <c r="Y350" s="17"/>
      <c r="Z350" s="6"/>
      <c r="AA350" s="6"/>
      <c r="AB350" s="2">
        <v>345</v>
      </c>
      <c r="AC350" s="2">
        <f t="shared" si="49"/>
        <v>6.0213859193804371</v>
      </c>
      <c r="AD350" s="2">
        <f t="shared" si="47"/>
        <v>1.8097131445116024</v>
      </c>
      <c r="AE350" s="3">
        <f t="shared" si="48"/>
        <v>1.8097131445116128</v>
      </c>
    </row>
    <row r="351" spans="1:31" ht="17.399999999999999" x14ac:dyDescent="0.3">
      <c r="A351" s="6"/>
      <c r="B351" s="6"/>
      <c r="C351" s="6"/>
      <c r="D351" s="6"/>
      <c r="E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S351" s="6"/>
      <c r="T351" s="6"/>
      <c r="U351" s="6"/>
      <c r="V351" s="6"/>
      <c r="X351" s="6"/>
      <c r="Y351" s="17"/>
      <c r="Z351" s="6"/>
      <c r="AA351" s="6"/>
      <c r="AB351" s="2">
        <v>346</v>
      </c>
      <c r="AC351" s="2">
        <f t="shared" si="49"/>
        <v>6.0388392119003802</v>
      </c>
      <c r="AD351" s="2">
        <f t="shared" si="47"/>
        <v>1.5783307698769193</v>
      </c>
      <c r="AE351" s="3">
        <f t="shared" si="48"/>
        <v>1.5783307698769318</v>
      </c>
    </row>
    <row r="352" spans="1:31" ht="17.399999999999999" x14ac:dyDescent="0.3">
      <c r="A352" s="6"/>
      <c r="B352" s="6"/>
      <c r="C352" s="6"/>
      <c r="D352" s="6"/>
      <c r="E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S352" s="6"/>
      <c r="T352" s="6"/>
      <c r="U352" s="6"/>
      <c r="V352" s="6"/>
      <c r="X352" s="6"/>
      <c r="Y352" s="17"/>
      <c r="Z352" s="6"/>
      <c r="AA352" s="6"/>
      <c r="AB352" s="2">
        <v>347</v>
      </c>
      <c r="AC352" s="2">
        <f t="shared" si="49"/>
        <v>6.0562925044203233</v>
      </c>
      <c r="AD352" s="2">
        <f t="shared" si="47"/>
        <v>1.3624102537551954</v>
      </c>
      <c r="AE352" s="3">
        <f t="shared" si="48"/>
        <v>1.3624102537552141</v>
      </c>
    </row>
    <row r="353" spans="1:31" ht="17.399999999999999" x14ac:dyDescent="0.3">
      <c r="A353" s="6"/>
      <c r="B353" s="6"/>
      <c r="C353" s="6"/>
      <c r="D353" s="6"/>
      <c r="E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S353" s="6"/>
      <c r="T353" s="6"/>
      <c r="U353" s="6"/>
      <c r="V353" s="6"/>
      <c r="X353" s="6"/>
      <c r="Y353" s="17"/>
      <c r="Z353" s="6"/>
      <c r="AA353" s="6"/>
      <c r="AB353" s="2">
        <v>348</v>
      </c>
      <c r="AC353" s="2">
        <f t="shared" si="49"/>
        <v>6.0737457969402664</v>
      </c>
      <c r="AD353" s="2">
        <f t="shared" si="47"/>
        <v>1.1620570554670457</v>
      </c>
      <c r="AE353" s="3">
        <f t="shared" si="48"/>
        <v>1.1620570554670611</v>
      </c>
    </row>
    <row r="354" spans="1:31" ht="17.399999999999999" x14ac:dyDescent="0.3">
      <c r="A354" s="6"/>
      <c r="B354" s="6"/>
      <c r="C354" s="6"/>
      <c r="D354" s="6"/>
      <c r="E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S354" s="6"/>
      <c r="T354" s="6"/>
      <c r="U354" s="6"/>
      <c r="V354" s="6"/>
      <c r="X354" s="6"/>
      <c r="Y354" s="17"/>
      <c r="Z354" s="6"/>
      <c r="AA354" s="6"/>
      <c r="AB354" s="2">
        <v>349</v>
      </c>
      <c r="AC354" s="2">
        <f t="shared" si="49"/>
        <v>6.0911990894602104</v>
      </c>
      <c r="AD354" s="2">
        <f t="shared" si="47"/>
        <v>0.97736909255605697</v>
      </c>
      <c r="AE354" s="3">
        <f t="shared" si="48"/>
        <v>0.97736909255606941</v>
      </c>
    </row>
    <row r="355" spans="1:31" ht="17.399999999999999" x14ac:dyDescent="0.3">
      <c r="A355" s="6"/>
      <c r="B355" s="6"/>
      <c r="C355" s="6"/>
      <c r="D355" s="6"/>
      <c r="E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S355" s="6"/>
      <c r="T355" s="6"/>
      <c r="U355" s="6"/>
      <c r="V355" s="6"/>
      <c r="X355" s="6"/>
      <c r="Y355" s="17"/>
      <c r="Z355" s="6"/>
      <c r="AA355" s="6"/>
      <c r="AB355" s="2">
        <v>350</v>
      </c>
      <c r="AC355" s="2">
        <f t="shared" si="49"/>
        <v>6.1086523819801526</v>
      </c>
      <c r="AD355" s="2">
        <f t="shared" si="47"/>
        <v>0.8084366785139574</v>
      </c>
      <c r="AE355" s="3">
        <f t="shared" si="48"/>
        <v>0.80843667851397594</v>
      </c>
    </row>
    <row r="356" spans="1:31" ht="17.399999999999999" x14ac:dyDescent="0.3">
      <c r="A356" s="6"/>
      <c r="B356" s="6"/>
      <c r="C356" s="6"/>
      <c r="D356" s="6"/>
      <c r="E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S356" s="6"/>
      <c r="T356" s="6"/>
      <c r="U356" s="6"/>
      <c r="V356" s="6"/>
      <c r="X356" s="6"/>
      <c r="Y356" s="17"/>
      <c r="Z356" s="6"/>
      <c r="AA356" s="6"/>
      <c r="AB356" s="2">
        <v>351</v>
      </c>
      <c r="AC356" s="2">
        <f t="shared" si="49"/>
        <v>6.1261056745000966</v>
      </c>
      <c r="AD356" s="2">
        <f t="shared" si="47"/>
        <v>0.65534246547004837</v>
      </c>
      <c r="AE356" s="3">
        <f t="shared" si="48"/>
        <v>0.65534246547006647</v>
      </c>
    </row>
    <row r="357" spans="1:31" ht="17.399999999999999" x14ac:dyDescent="0.3">
      <c r="A357" s="6"/>
      <c r="B357" s="6"/>
      <c r="C357" s="6"/>
      <c r="D357" s="6"/>
      <c r="E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S357" s="6"/>
      <c r="T357" s="6"/>
      <c r="U357" s="6"/>
      <c r="V357" s="6"/>
      <c r="X357" s="6"/>
      <c r="Y357" s="17"/>
      <c r="Z357" s="6"/>
      <c r="AA357" s="6"/>
      <c r="AB357" s="2">
        <v>352</v>
      </c>
      <c r="AC357" s="2">
        <f t="shared" si="49"/>
        <v>6.1435589670200397</v>
      </c>
      <c r="AD357" s="2">
        <f t="shared" si="47"/>
        <v>0.51816139185094223</v>
      </c>
      <c r="AE357" s="3">
        <f t="shared" si="48"/>
        <v>0.51816139185094712</v>
      </c>
    </row>
    <row r="358" spans="1:31" ht="17.399999999999999" x14ac:dyDescent="0.3">
      <c r="A358" s="6"/>
      <c r="B358" s="6"/>
      <c r="C358" s="6"/>
      <c r="D358" s="6"/>
      <c r="E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S358" s="6"/>
      <c r="T358" s="6"/>
      <c r="U358" s="6"/>
      <c r="V358" s="6"/>
      <c r="X358" s="6"/>
      <c r="Y358" s="17"/>
      <c r="Z358" s="6"/>
      <c r="AA358" s="6"/>
      <c r="AB358" s="2">
        <v>353</v>
      </c>
      <c r="AC358" s="2">
        <f t="shared" si="49"/>
        <v>6.1610122595399828</v>
      </c>
      <c r="AD358" s="2">
        <f t="shared" si="47"/>
        <v>0.39696063501479006</v>
      </c>
      <c r="AE358" s="3">
        <f t="shared" si="48"/>
        <v>0.39696063501480844</v>
      </c>
    </row>
    <row r="359" spans="1:31" ht="17.399999999999999" x14ac:dyDescent="0.3">
      <c r="A359" s="6"/>
      <c r="B359" s="6"/>
      <c r="C359" s="6"/>
      <c r="D359" s="6"/>
      <c r="E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S359" s="6"/>
      <c r="T359" s="6"/>
      <c r="U359" s="6"/>
      <c r="V359" s="6"/>
      <c r="X359" s="6"/>
      <c r="Y359" s="17"/>
      <c r="Z359" s="6"/>
      <c r="AA359" s="6"/>
      <c r="AB359" s="2">
        <v>354</v>
      </c>
      <c r="AC359" s="2">
        <f t="shared" si="49"/>
        <v>6.1784655520599268</v>
      </c>
      <c r="AD359" s="2">
        <f t="shared" si="47"/>
        <v>0.29179956886418301</v>
      </c>
      <c r="AE359" s="3">
        <f t="shared" si="48"/>
        <v>0.29179956886421066</v>
      </c>
    </row>
    <row r="360" spans="1:31" ht="17.399999999999999" x14ac:dyDescent="0.3">
      <c r="A360" s="6"/>
      <c r="B360" s="6"/>
      <c r="C360" s="6"/>
      <c r="D360" s="6"/>
      <c r="E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S360" s="6"/>
      <c r="T360" s="6"/>
      <c r="U360" s="6"/>
      <c r="V360" s="6"/>
      <c r="X360" s="6"/>
      <c r="Y360" s="17"/>
      <c r="Z360" s="6"/>
      <c r="AA360" s="6"/>
      <c r="AB360" s="2">
        <v>355</v>
      </c>
      <c r="AC360" s="2">
        <f t="shared" si="49"/>
        <v>6.1959188445798699</v>
      </c>
      <c r="AD360" s="2">
        <f t="shared" si="47"/>
        <v>0.20272972644025189</v>
      </c>
      <c r="AE360" s="3">
        <f t="shared" si="48"/>
        <v>0.20272972644026313</v>
      </c>
    </row>
    <row r="361" spans="1:31" ht="17.399999999999999" x14ac:dyDescent="0.3">
      <c r="A361" s="6"/>
      <c r="B361" s="6"/>
      <c r="C361" s="6"/>
      <c r="D361" s="6"/>
      <c r="E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S361" s="6"/>
      <c r="T361" s="6"/>
      <c r="U361" s="6"/>
      <c r="V361" s="6"/>
      <c r="X361" s="6"/>
      <c r="Y361" s="17"/>
      <c r="Z361" s="6"/>
      <c r="AA361" s="6"/>
      <c r="AB361" s="2">
        <v>356</v>
      </c>
      <c r="AC361" s="2">
        <f t="shared" si="49"/>
        <v>6.2133721370998138</v>
      </c>
      <c r="AD361" s="2">
        <f t="shared" si="47"/>
        <v>0.12979476750049002</v>
      </c>
      <c r="AE361" s="3">
        <f t="shared" si="48"/>
        <v>0.12979476750051017</v>
      </c>
    </row>
    <row r="362" spans="1:31" ht="17.399999999999999" x14ac:dyDescent="0.3">
      <c r="A362" s="6"/>
      <c r="B362" s="6"/>
      <c r="C362" s="6"/>
      <c r="D362" s="6"/>
      <c r="E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S362" s="6"/>
      <c r="T362" s="6"/>
      <c r="U362" s="6"/>
      <c r="V362" s="6"/>
      <c r="X362" s="6"/>
      <c r="Y362" s="17"/>
      <c r="Z362" s="6"/>
      <c r="AA362" s="6"/>
      <c r="AB362" s="2">
        <v>357</v>
      </c>
      <c r="AC362" s="2">
        <f t="shared" si="49"/>
        <v>6.2308254296197561</v>
      </c>
      <c r="AD362" s="2">
        <f t="shared" si="47"/>
        <v>7.3030451082308101E-2</v>
      </c>
      <c r="AE362" s="3">
        <f t="shared" si="48"/>
        <v>7.3030451082328141E-2</v>
      </c>
    </row>
    <row r="363" spans="1:31" ht="17.399999999999999" x14ac:dyDescent="0.3">
      <c r="A363" s="6"/>
      <c r="B363" s="6"/>
      <c r="C363" s="6"/>
      <c r="D363" s="6"/>
      <c r="E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S363" s="6"/>
      <c r="T363" s="6"/>
      <c r="U363" s="6"/>
      <c r="V363" s="6"/>
      <c r="X363" s="6"/>
      <c r="Y363" s="17"/>
      <c r="Z363" s="6"/>
      <c r="AA363" s="6"/>
      <c r="AB363" s="2">
        <v>358</v>
      </c>
      <c r="AC363" s="2">
        <f t="shared" si="49"/>
        <v>6.2482787221397</v>
      </c>
      <c r="AD363" s="2">
        <f t="shared" si="47"/>
        <v>3.2464613053113656E-2</v>
      </c>
      <c r="AE363" s="3">
        <f t="shared" si="48"/>
        <v>3.2464613053137803E-2</v>
      </c>
    </row>
    <row r="364" spans="1:31" ht="17.399999999999999" x14ac:dyDescent="0.3">
      <c r="A364" s="6"/>
      <c r="B364" s="6"/>
      <c r="C364" s="6"/>
      <c r="D364" s="6"/>
      <c r="E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S364" s="6"/>
      <c r="T364" s="6"/>
      <c r="U364" s="6"/>
      <c r="V364" s="6"/>
      <c r="X364" s="6"/>
      <c r="Y364" s="17"/>
      <c r="Z364" s="6"/>
      <c r="AA364" s="6"/>
      <c r="AB364" s="2">
        <v>359</v>
      </c>
      <c r="AC364" s="2">
        <f t="shared" si="49"/>
        <v>6.2657320146596422</v>
      </c>
      <c r="AD364" s="2">
        <f t="shared" si="47"/>
        <v>8.1171486487394695E-3</v>
      </c>
      <c r="AE364" s="3">
        <f t="shared" si="48"/>
        <v>8.1171486487509048E-3</v>
      </c>
    </row>
    <row r="365" spans="1:31" ht="17.399999999999999" x14ac:dyDescent="0.3">
      <c r="A365" s="6"/>
      <c r="B365" s="6"/>
      <c r="C365" s="6"/>
      <c r="D365" s="6"/>
      <c r="E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S365" s="6"/>
      <c r="T365" s="6"/>
      <c r="U365" s="6"/>
      <c r="V365" s="6"/>
      <c r="X365" s="6"/>
      <c r="Y365" s="17"/>
      <c r="Z365" s="6"/>
      <c r="AA365" s="6"/>
      <c r="AB365" s="2">
        <v>360</v>
      </c>
      <c r="AC365" s="2">
        <f t="shared" si="49"/>
        <v>6.2831853071795862</v>
      </c>
      <c r="AD365" s="2">
        <f t="shared" si="47"/>
        <v>-1.8429702208777599E-14</v>
      </c>
      <c r="AE365" s="3">
        <f t="shared" si="48"/>
        <v>0</v>
      </c>
    </row>
    <row r="366" spans="1:31" x14ac:dyDescent="0.25">
      <c r="Q366" s="6"/>
      <c r="S366" s="6"/>
      <c r="T366" s="6"/>
    </row>
    <row r="367" spans="1:31" x14ac:dyDescent="0.25">
      <c r="Q367" s="6"/>
      <c r="S367" s="6"/>
      <c r="T367" s="6"/>
    </row>
    <row r="368" spans="1:31" x14ac:dyDescent="0.25">
      <c r="Q368" s="6"/>
      <c r="S368" s="6"/>
      <c r="T368" s="6"/>
    </row>
    <row r="369" spans="17:20" x14ac:dyDescent="0.25">
      <c r="Q369" s="6"/>
      <c r="S369" s="6"/>
      <c r="T369" s="6"/>
    </row>
    <row r="370" spans="17:20" x14ac:dyDescent="0.25">
      <c r="Q370" s="6"/>
      <c r="S370" s="6"/>
      <c r="T370" s="6"/>
    </row>
    <row r="371" spans="17:20" x14ac:dyDescent="0.25">
      <c r="Q371" s="6"/>
      <c r="S371" s="6"/>
      <c r="T371" s="6"/>
    </row>
    <row r="372" spans="17:20" x14ac:dyDescent="0.25">
      <c r="Q372" s="6"/>
      <c r="S372" s="6"/>
      <c r="T372" s="6"/>
    </row>
    <row r="373" spans="17:20" x14ac:dyDescent="0.25">
      <c r="Q373" s="6"/>
      <c r="S373" s="6"/>
      <c r="T373" s="6"/>
    </row>
    <row r="374" spans="17:20" x14ac:dyDescent="0.25">
      <c r="Q374" s="6"/>
      <c r="S374" s="6"/>
      <c r="T374" s="6"/>
    </row>
    <row r="375" spans="17:20" x14ac:dyDescent="0.25">
      <c r="Q375" s="6"/>
      <c r="S375" s="6"/>
      <c r="T375" s="6"/>
    </row>
  </sheetData>
  <mergeCells count="6">
    <mergeCell ref="AB3:AE3"/>
    <mergeCell ref="B5:C5"/>
    <mergeCell ref="E2:I2"/>
    <mergeCell ref="K2:O2"/>
    <mergeCell ref="Q2:S3"/>
    <mergeCell ref="V2:X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5"/>
  <sheetViews>
    <sheetView workbookViewId="0">
      <selection activeCell="B12" sqref="B12"/>
    </sheetView>
  </sheetViews>
  <sheetFormatPr defaultRowHeight="13.2" x14ac:dyDescent="0.25"/>
  <cols>
    <col min="3" max="3" width="10" customWidth="1"/>
    <col min="4" max="4" width="4.6640625" customWidth="1"/>
    <col min="7" max="7" width="9.109375" style="6"/>
    <col min="10" max="10" width="4.88671875" customWidth="1"/>
    <col min="16" max="16" width="5.109375" customWidth="1"/>
    <col min="17" max="20" width="9.109375" style="6"/>
    <col min="21" max="21" width="3.5546875" style="6" customWidth="1"/>
    <col min="23" max="23" width="9.109375" style="6"/>
  </cols>
  <sheetData>
    <row r="1" spans="1:31" x14ac:dyDescent="0.25">
      <c r="A1" s="6"/>
      <c r="B1" s="6"/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T1" s="17"/>
      <c r="U1" s="16"/>
      <c r="V1" s="6"/>
      <c r="X1" s="6"/>
      <c r="Y1" s="17"/>
      <c r="Z1" s="6"/>
      <c r="AA1" s="6"/>
      <c r="AB1" s="6"/>
      <c r="AC1" s="6"/>
      <c r="AD1" s="6"/>
      <c r="AE1" s="6"/>
    </row>
    <row r="2" spans="1:31" ht="15" customHeight="1" x14ac:dyDescent="0.35">
      <c r="A2" s="32" t="s">
        <v>33</v>
      </c>
      <c r="B2" s="33"/>
      <c r="C2" s="33"/>
      <c r="D2" s="34"/>
      <c r="E2" s="70" t="s">
        <v>23</v>
      </c>
      <c r="F2" s="70"/>
      <c r="G2" s="70"/>
      <c r="H2" s="70"/>
      <c r="I2" s="70"/>
      <c r="J2" s="6"/>
      <c r="K2" s="73" t="s">
        <v>26</v>
      </c>
      <c r="L2" s="74"/>
      <c r="M2" s="74"/>
      <c r="N2" s="74"/>
      <c r="O2" s="75"/>
      <c r="P2" s="6"/>
      <c r="Q2" s="76" t="s">
        <v>24</v>
      </c>
      <c r="R2" s="76"/>
      <c r="S2" s="76"/>
      <c r="T2" s="18"/>
      <c r="U2" s="16"/>
      <c r="V2" s="78" t="s">
        <v>25</v>
      </c>
      <c r="W2" s="78"/>
      <c r="X2" s="78"/>
      <c r="Y2" s="18"/>
      <c r="Z2" s="6"/>
      <c r="AA2" s="6"/>
      <c r="AB2" s="6"/>
      <c r="AC2" s="6"/>
      <c r="AD2" s="6"/>
      <c r="AE2" s="6"/>
    </row>
    <row r="3" spans="1:31" ht="16.2" x14ac:dyDescent="0.35">
      <c r="A3" s="35"/>
      <c r="B3" s="36"/>
      <c r="C3" s="36"/>
      <c r="D3" s="39"/>
      <c r="E3" s="41" t="s">
        <v>8</v>
      </c>
      <c r="F3" s="41" t="s">
        <v>41</v>
      </c>
      <c r="G3" s="14" t="s">
        <v>9</v>
      </c>
      <c r="H3" s="14" t="s">
        <v>12</v>
      </c>
      <c r="I3" s="14" t="s">
        <v>13</v>
      </c>
      <c r="J3" s="24" t="s">
        <v>29</v>
      </c>
      <c r="K3" s="25" t="s">
        <v>35</v>
      </c>
      <c r="L3" s="26" t="s">
        <v>36</v>
      </c>
      <c r="M3" s="26" t="s">
        <v>27</v>
      </c>
      <c r="N3" s="26" t="s">
        <v>28</v>
      </c>
      <c r="O3" s="25" t="s">
        <v>31</v>
      </c>
      <c r="P3" s="6"/>
      <c r="Q3" s="77"/>
      <c r="R3" s="77"/>
      <c r="S3" s="77"/>
      <c r="T3" s="18"/>
      <c r="U3" s="16"/>
      <c r="V3" s="79"/>
      <c r="W3" s="79"/>
      <c r="X3" s="79"/>
      <c r="Y3" s="18"/>
      <c r="Z3" s="6"/>
      <c r="AA3" s="6"/>
      <c r="AB3" s="70" t="s">
        <v>30</v>
      </c>
      <c r="AC3" s="70"/>
      <c r="AD3" s="70"/>
      <c r="AE3" s="70"/>
    </row>
    <row r="4" spans="1:31" ht="28.2" x14ac:dyDescent="0.4">
      <c r="A4" s="37"/>
      <c r="B4" s="38"/>
      <c r="C4" s="38"/>
      <c r="D4" s="40"/>
      <c r="E4" s="41" t="s">
        <v>10</v>
      </c>
      <c r="F4" s="41" t="s">
        <v>40</v>
      </c>
      <c r="G4" s="14" t="s">
        <v>11</v>
      </c>
      <c r="H4" s="14" t="s">
        <v>14</v>
      </c>
      <c r="I4" s="14" t="s">
        <v>14</v>
      </c>
      <c r="J4" s="6"/>
      <c r="K4" s="27" t="s">
        <v>14</v>
      </c>
      <c r="L4" s="28" t="s">
        <v>14</v>
      </c>
      <c r="M4" s="29" t="s">
        <v>19</v>
      </c>
      <c r="N4" s="29" t="s">
        <v>19</v>
      </c>
      <c r="O4" s="29"/>
      <c r="P4" s="6"/>
      <c r="Q4" s="7"/>
      <c r="R4" s="7"/>
      <c r="S4" s="7" t="s">
        <v>14</v>
      </c>
      <c r="T4" s="31" t="s">
        <v>32</v>
      </c>
      <c r="U4" s="16"/>
      <c r="V4" s="7"/>
      <c r="W4" s="7"/>
      <c r="X4" s="7" t="s">
        <v>14</v>
      </c>
      <c r="Y4" s="31" t="s">
        <v>32</v>
      </c>
      <c r="Z4" s="6"/>
      <c r="AA4" s="6"/>
      <c r="AB4" s="2" t="s">
        <v>4</v>
      </c>
      <c r="AC4" s="2"/>
      <c r="AD4" s="2" t="s">
        <v>6</v>
      </c>
      <c r="AE4" s="2" t="s">
        <v>7</v>
      </c>
    </row>
    <row r="5" spans="1:31" ht="17.399999999999999" x14ac:dyDescent="0.3">
      <c r="A5" s="6"/>
      <c r="B5" s="71" t="s">
        <v>21</v>
      </c>
      <c r="C5" s="72"/>
      <c r="D5" s="22"/>
      <c r="E5" s="14">
        <v>1000</v>
      </c>
      <c r="F5" s="14">
        <v>-7.38</v>
      </c>
      <c r="G5" s="14">
        <f>2*PI()*F5/(0.0027*0.5)*10^-5</f>
        <v>-0.34348079679248406</v>
      </c>
      <c r="H5" s="14">
        <v>0.39</v>
      </c>
      <c r="I5" s="14">
        <v>-0.36</v>
      </c>
      <c r="J5" s="6"/>
      <c r="K5" s="30">
        <f>($T$6+H5)</f>
        <v>47.615036782515304</v>
      </c>
      <c r="L5" s="30">
        <f>IF(180+$Y$5+I5&gt;180,180,180+$Y$5+I5)</f>
        <v>135.58952486850845</v>
      </c>
      <c r="M5" s="30">
        <f t="shared" ref="M5:M68" si="0">$C$6*(SQRT((1+(1/$C$9))^2-($C$10/$C$9)^2)-COS(K5*PI()/180)-(1/$C$9)*SQRT(1-($C$9*SIN(K5*PI()/180)-$C$10)^2))</f>
        <v>16.778640396745196</v>
      </c>
      <c r="N5" s="30">
        <v>83</v>
      </c>
      <c r="O5" s="30">
        <f>1-(M5/N5)</f>
        <v>0.7978477060633109</v>
      </c>
      <c r="P5" s="6"/>
      <c r="Q5" s="5" t="s">
        <v>15</v>
      </c>
      <c r="R5" s="5"/>
      <c r="S5" s="19">
        <f>S16+(S17-S16)/(R17-R16)*(1-R16)</f>
        <v>383.79106035399911</v>
      </c>
      <c r="T5" s="21">
        <f>-(360-S5)</f>
        <v>23.791060353999114</v>
      </c>
      <c r="U5" s="16"/>
      <c r="V5" s="8" t="s">
        <v>15</v>
      </c>
      <c r="W5" s="8"/>
      <c r="X5" s="20">
        <f>X21+(X22-X21)/(W22-W21)*(1-W21)</f>
        <v>135.94952486850846</v>
      </c>
      <c r="Y5" s="20">
        <f>-(180-X5)</f>
        <v>-44.050475131491538</v>
      </c>
      <c r="Z5" s="6"/>
      <c r="AA5" s="6"/>
      <c r="AB5" s="2">
        <v>0</v>
      </c>
      <c r="AC5" s="2">
        <f>AB5*PI()/180</f>
        <v>0</v>
      </c>
      <c r="AD5" s="2">
        <f t="shared" ref="AD5:AD68" si="1">$C$6*(SQRT((1+(1/$C$9))^2-($C$10/$C$9)^2)-COS(AC5)-(1/$C$9)*SQRT(1-($C$9*SIN(AC5)-$C$10)^2))</f>
        <v>-1.8429702208777599E-14</v>
      </c>
      <c r="AE5" s="3">
        <f t="shared" ref="AE5:AE68" si="2">$C$6*((1-COS(AC5))+(1/$C$9)*(1-SQRT(1-$C$9^2*SIN(AC5)^2)))</f>
        <v>0</v>
      </c>
    </row>
    <row r="6" spans="1:31" ht="17.399999999999999" x14ac:dyDescent="0.3">
      <c r="A6" s="6"/>
      <c r="B6" s="11" t="s">
        <v>0</v>
      </c>
      <c r="C6" s="12">
        <v>41.5</v>
      </c>
      <c r="D6" s="22"/>
      <c r="E6" s="14">
        <v>1000</v>
      </c>
      <c r="F6" s="14">
        <v>34.65</v>
      </c>
      <c r="G6" s="14">
        <f t="shared" ref="G6:G69" si="3">2*PI()*F6/(0.0027*0.5)*10^-5</f>
        <v>1.6126842288427603</v>
      </c>
      <c r="H6" s="14">
        <v>0.42</v>
      </c>
      <c r="I6" s="14">
        <v>24.788</v>
      </c>
      <c r="J6" s="6"/>
      <c r="K6" s="30">
        <f t="shared" ref="K6:K69" si="4">($T$6+H6)</f>
        <v>47.645036782515305</v>
      </c>
      <c r="L6" s="30">
        <f t="shared" ref="L6:L69" si="5">IF(180+$Y$5+I6&gt;180,180,180+$Y$5+I6)</f>
        <v>160.73752486850847</v>
      </c>
      <c r="M6" s="30">
        <f t="shared" si="0"/>
        <v>16.797839611075538</v>
      </c>
      <c r="N6" s="30">
        <v>83</v>
      </c>
      <c r="O6" s="30">
        <f t="shared" ref="O6:O69" si="6">1-(M6/N6)</f>
        <v>0.79761639022800557</v>
      </c>
      <c r="P6" s="6"/>
      <c r="Q6" s="5" t="s">
        <v>16</v>
      </c>
      <c r="R6" s="5"/>
      <c r="S6" s="19">
        <f>S119+(S120-S119)/(R120-R119)*(1-R119)</f>
        <v>587.2250367825153</v>
      </c>
      <c r="T6" s="21">
        <f>-(540-S6)</f>
        <v>47.225036782515303</v>
      </c>
      <c r="U6" s="16"/>
      <c r="V6" s="8" t="s">
        <v>16</v>
      </c>
      <c r="W6" s="8"/>
      <c r="X6" s="20">
        <f>X123+(X124-X123)/(W124-W123)*(1-W123)</f>
        <v>339.28126782654255</v>
      </c>
      <c r="Y6" s="20">
        <f>-(360-X6)</f>
        <v>-20.718732173457454</v>
      </c>
      <c r="Z6" s="6"/>
      <c r="AA6" s="6"/>
      <c r="AB6" s="2">
        <v>1</v>
      </c>
      <c r="AC6" s="2">
        <f t="shared" ref="AC6:AC69" si="7">AB6*PI()/180</f>
        <v>1.7453292519943295E-2</v>
      </c>
      <c r="AD6" s="2">
        <f t="shared" si="1"/>
        <v>8.1171486487394695E-3</v>
      </c>
      <c r="AE6" s="3">
        <f t="shared" si="2"/>
        <v>8.1171486487509048E-3</v>
      </c>
    </row>
    <row r="7" spans="1:31" ht="17.399999999999999" x14ac:dyDescent="0.3">
      <c r="A7" s="6"/>
      <c r="B7" s="11" t="s">
        <v>1</v>
      </c>
      <c r="C7" s="12">
        <v>146</v>
      </c>
      <c r="D7" s="22"/>
      <c r="E7" s="14">
        <v>1000</v>
      </c>
      <c r="F7" s="14">
        <v>62.72</v>
      </c>
      <c r="G7" s="14">
        <f t="shared" si="3"/>
        <v>2.9191213516022496</v>
      </c>
      <c r="H7" s="14">
        <v>0.42</v>
      </c>
      <c r="I7" s="14">
        <v>36.450000000000003</v>
      </c>
      <c r="J7" s="6"/>
      <c r="K7" s="30">
        <f t="shared" si="4"/>
        <v>47.645036782515305</v>
      </c>
      <c r="L7" s="30">
        <f t="shared" si="5"/>
        <v>172.39952486850848</v>
      </c>
      <c r="M7" s="30">
        <f t="shared" si="0"/>
        <v>16.797839611075538</v>
      </c>
      <c r="N7" s="30">
        <v>83</v>
      </c>
      <c r="O7" s="30">
        <f t="shared" si="6"/>
        <v>0.79761639022800557</v>
      </c>
      <c r="P7" s="6"/>
      <c r="Q7" s="7"/>
      <c r="R7" s="7"/>
      <c r="S7" s="7"/>
      <c r="T7" s="17"/>
      <c r="U7" s="16"/>
      <c r="V7" s="6"/>
      <c r="X7" s="6"/>
      <c r="Y7" s="17"/>
      <c r="Z7" s="6"/>
      <c r="AA7" s="6"/>
      <c r="AB7" s="2">
        <v>2</v>
      </c>
      <c r="AC7" s="2">
        <f t="shared" si="7"/>
        <v>3.4906585039886591E-2</v>
      </c>
      <c r="AD7" s="2">
        <f t="shared" si="1"/>
        <v>3.2464613053113656E-2</v>
      </c>
      <c r="AE7" s="3">
        <f t="shared" si="2"/>
        <v>3.2464613053137803E-2</v>
      </c>
    </row>
    <row r="8" spans="1:31" ht="17.399999999999999" x14ac:dyDescent="0.3">
      <c r="A8" s="6"/>
      <c r="B8" s="11" t="s">
        <v>3</v>
      </c>
      <c r="C8" s="12"/>
      <c r="D8" s="23"/>
      <c r="E8" s="14">
        <v>1000</v>
      </c>
      <c r="F8" s="14">
        <v>82.12</v>
      </c>
      <c r="G8" s="14">
        <f t="shared" si="3"/>
        <v>3.8220383513006491</v>
      </c>
      <c r="H8" s="14">
        <v>0.42</v>
      </c>
      <c r="I8" s="14">
        <v>43.192999999999998</v>
      </c>
      <c r="J8" s="6"/>
      <c r="K8" s="30">
        <f t="shared" si="4"/>
        <v>47.645036782515305</v>
      </c>
      <c r="L8" s="30">
        <f t="shared" si="5"/>
        <v>179.14252486850847</v>
      </c>
      <c r="M8" s="30">
        <f t="shared" si="0"/>
        <v>16.797839611075538</v>
      </c>
      <c r="N8" s="30">
        <v>83</v>
      </c>
      <c r="O8" s="30">
        <f t="shared" si="6"/>
        <v>0.79761639022800557</v>
      </c>
      <c r="P8" s="6"/>
      <c r="Q8" s="4" t="s">
        <v>44</v>
      </c>
      <c r="R8" s="4" t="s">
        <v>17</v>
      </c>
      <c r="S8" s="4" t="s">
        <v>22</v>
      </c>
      <c r="T8" s="16"/>
      <c r="U8" s="16"/>
      <c r="V8" s="9" t="s">
        <v>44</v>
      </c>
      <c r="W8" s="9" t="s">
        <v>17</v>
      </c>
      <c r="X8" s="9" t="s">
        <v>18</v>
      </c>
      <c r="Y8" s="16"/>
      <c r="Z8" s="6"/>
      <c r="AA8" s="6"/>
      <c r="AB8" s="2">
        <v>3</v>
      </c>
      <c r="AC8" s="2">
        <f t="shared" si="7"/>
        <v>5.2359877559829883E-2</v>
      </c>
      <c r="AD8" s="2">
        <f t="shared" si="1"/>
        <v>7.3030451082308101E-2</v>
      </c>
      <c r="AE8" s="3">
        <f t="shared" si="2"/>
        <v>7.3030451082328141E-2</v>
      </c>
    </row>
    <row r="9" spans="1:31" ht="19.8" x14ac:dyDescent="0.4">
      <c r="A9" s="6"/>
      <c r="B9" s="11" t="s">
        <v>2</v>
      </c>
      <c r="C9" s="12">
        <f>C6/C7</f>
        <v>0.28424657534246578</v>
      </c>
      <c r="D9" s="1"/>
      <c r="E9" s="14">
        <v>1000</v>
      </c>
      <c r="F9" s="14">
        <v>105.37</v>
      </c>
      <c r="G9" s="14">
        <f t="shared" si="3"/>
        <v>4.9041424875371336</v>
      </c>
      <c r="H9" s="14">
        <v>0.43099999999999999</v>
      </c>
      <c r="I9" s="14">
        <v>49.459000000000003</v>
      </c>
      <c r="J9" s="6"/>
      <c r="K9" s="30">
        <f t="shared" si="4"/>
        <v>47.656036782515301</v>
      </c>
      <c r="L9" s="30">
        <f t="shared" si="5"/>
        <v>180</v>
      </c>
      <c r="M9" s="30">
        <f t="shared" si="0"/>
        <v>16.804881184933731</v>
      </c>
      <c r="N9" s="30">
        <v>83</v>
      </c>
      <c r="O9" s="30">
        <f t="shared" si="6"/>
        <v>0.79753155198875025</v>
      </c>
      <c r="P9" s="6"/>
      <c r="Q9" s="4" t="s">
        <v>43</v>
      </c>
      <c r="R9" s="4" t="s">
        <v>19</v>
      </c>
      <c r="S9" s="4" t="s">
        <v>20</v>
      </c>
      <c r="T9" s="16"/>
      <c r="U9" s="16"/>
      <c r="V9" s="9" t="s">
        <v>43</v>
      </c>
      <c r="W9" s="9" t="s">
        <v>19</v>
      </c>
      <c r="X9" s="9" t="s">
        <v>20</v>
      </c>
      <c r="Y9" s="16"/>
      <c r="Z9" s="6"/>
      <c r="AA9" s="6"/>
      <c r="AB9" s="2">
        <v>4</v>
      </c>
      <c r="AC9" s="2">
        <f t="shared" si="7"/>
        <v>6.9813170079773182E-2</v>
      </c>
      <c r="AD9" s="2">
        <f t="shared" si="1"/>
        <v>0.12979476750049002</v>
      </c>
      <c r="AE9" s="3">
        <f t="shared" si="2"/>
        <v>0.12979476750051477</v>
      </c>
    </row>
    <row r="10" spans="1:31" ht="17.399999999999999" x14ac:dyDescent="0.3">
      <c r="A10" s="6"/>
      <c r="B10" s="11" t="s">
        <v>5</v>
      </c>
      <c r="C10" s="13">
        <f>C8/C7</f>
        <v>0</v>
      </c>
      <c r="D10" s="1"/>
      <c r="E10" s="14">
        <v>1000</v>
      </c>
      <c r="F10" s="14">
        <v>136.66</v>
      </c>
      <c r="G10" s="14">
        <f t="shared" si="3"/>
        <v>6.3604452154012021</v>
      </c>
      <c r="H10" s="14">
        <v>-25.916</v>
      </c>
      <c r="I10" s="14">
        <v>10.005000000000001</v>
      </c>
      <c r="J10" s="6"/>
      <c r="K10" s="30">
        <f t="shared" si="4"/>
        <v>21.309036782515303</v>
      </c>
      <c r="L10" s="30">
        <f t="shared" si="5"/>
        <v>145.95452486850846</v>
      </c>
      <c r="M10" s="30">
        <f t="shared" si="0"/>
        <v>3.618175830995491</v>
      </c>
      <c r="N10" s="30">
        <v>83</v>
      </c>
      <c r="O10" s="30">
        <f t="shared" si="6"/>
        <v>0.95640752010848806</v>
      </c>
      <c r="P10" s="6"/>
      <c r="Q10" s="4">
        <v>0</v>
      </c>
      <c r="R10" s="4">
        <f>Q10*25.4</f>
        <v>0</v>
      </c>
      <c r="S10" s="4">
        <v>370</v>
      </c>
      <c r="T10" s="16"/>
      <c r="U10" s="16"/>
      <c r="V10" s="10">
        <v>0</v>
      </c>
      <c r="W10" s="10">
        <f>V10*25.4</f>
        <v>0</v>
      </c>
      <c r="X10" s="10">
        <v>112</v>
      </c>
      <c r="Y10" s="16"/>
      <c r="Z10" s="6"/>
      <c r="AA10" s="6"/>
      <c r="AB10" s="2">
        <v>5</v>
      </c>
      <c r="AC10" s="2">
        <f t="shared" si="7"/>
        <v>8.7266462599716474E-2</v>
      </c>
      <c r="AD10" s="2">
        <f t="shared" si="1"/>
        <v>0.20272972644025189</v>
      </c>
      <c r="AE10" s="3">
        <f t="shared" si="2"/>
        <v>0.20272972644026313</v>
      </c>
    </row>
    <row r="11" spans="1:31" ht="17.399999999999999" x14ac:dyDescent="0.3">
      <c r="A11" s="6"/>
      <c r="B11" s="1"/>
      <c r="C11" s="1"/>
      <c r="D11" s="1"/>
      <c r="E11" s="14">
        <v>1000</v>
      </c>
      <c r="F11" s="14">
        <v>154.01</v>
      </c>
      <c r="G11" s="14">
        <f t="shared" si="3"/>
        <v>7.1679508826572453</v>
      </c>
      <c r="H11" s="14">
        <v>-32.500999999999998</v>
      </c>
      <c r="I11" s="14">
        <v>9.9109999999999996</v>
      </c>
      <c r="J11" s="6"/>
      <c r="K11" s="30">
        <f t="shared" si="4"/>
        <v>14.724036782515306</v>
      </c>
      <c r="L11" s="30">
        <f t="shared" si="5"/>
        <v>145.86052486850846</v>
      </c>
      <c r="M11" s="30">
        <f t="shared" si="0"/>
        <v>1.7443217697727413</v>
      </c>
      <c r="N11" s="30">
        <v>83</v>
      </c>
      <c r="O11" s="30">
        <f t="shared" si="6"/>
        <v>0.97898407506297902</v>
      </c>
      <c r="P11" s="6"/>
      <c r="Q11" s="4">
        <v>2.9229999999999998E-3</v>
      </c>
      <c r="R11" s="4">
        <f t="shared" ref="R11:R74" si="8">Q11*25.4</f>
        <v>7.4244199999999996E-2</v>
      </c>
      <c r="S11" s="4">
        <v>372</v>
      </c>
      <c r="T11" s="16"/>
      <c r="U11" s="16"/>
      <c r="V11" s="9">
        <v>5.8E-4</v>
      </c>
      <c r="W11" s="10">
        <f t="shared" ref="W11:W74" si="9">V11*25.4</f>
        <v>1.4731999999999999E-2</v>
      </c>
      <c r="X11" s="9">
        <v>114</v>
      </c>
      <c r="Y11" s="16"/>
      <c r="Z11" s="6"/>
      <c r="AA11" s="6"/>
      <c r="AB11" s="2">
        <v>6</v>
      </c>
      <c r="AC11" s="2">
        <f t="shared" si="7"/>
        <v>0.10471975511965977</v>
      </c>
      <c r="AD11" s="2">
        <f t="shared" si="1"/>
        <v>0.29179956886418301</v>
      </c>
      <c r="AE11" s="3">
        <f t="shared" si="2"/>
        <v>0.29179956886421066</v>
      </c>
    </row>
    <row r="12" spans="1:31" ht="17.399999999999999" x14ac:dyDescent="0.3">
      <c r="A12" s="6"/>
      <c r="B12" s="1"/>
      <c r="C12" s="1"/>
      <c r="D12" s="1"/>
      <c r="E12" s="14">
        <v>1000</v>
      </c>
      <c r="F12" s="14">
        <v>182.76</v>
      </c>
      <c r="G12" s="14">
        <f t="shared" si="3"/>
        <v>8.5060366425195628</v>
      </c>
      <c r="H12" s="14">
        <v>-33.938000000000002</v>
      </c>
      <c r="I12" s="14">
        <v>9.8140000000000001</v>
      </c>
      <c r="J12" s="6"/>
      <c r="K12" s="30">
        <f t="shared" si="4"/>
        <v>13.287036782515301</v>
      </c>
      <c r="L12" s="30">
        <f t="shared" si="5"/>
        <v>145.76352486850845</v>
      </c>
      <c r="M12" s="30">
        <f t="shared" si="0"/>
        <v>1.422798972350946</v>
      </c>
      <c r="N12" s="30">
        <v>83</v>
      </c>
      <c r="O12" s="30">
        <f t="shared" si="6"/>
        <v>0.98285784370661511</v>
      </c>
      <c r="P12" s="6"/>
      <c r="Q12" s="4">
        <v>7.2259999999999998E-3</v>
      </c>
      <c r="R12" s="4">
        <f t="shared" si="8"/>
        <v>0.18354039999999999</v>
      </c>
      <c r="S12" s="4">
        <v>374</v>
      </c>
      <c r="T12" s="16"/>
      <c r="U12" s="16"/>
      <c r="V12" s="9">
        <v>3.7599999999999998E-4</v>
      </c>
      <c r="W12" s="10">
        <f t="shared" si="9"/>
        <v>9.5503999999999988E-3</v>
      </c>
      <c r="X12" s="9">
        <v>116</v>
      </c>
      <c r="Y12" s="16"/>
      <c r="Z12" s="6"/>
      <c r="AA12" s="6"/>
      <c r="AB12" s="2">
        <v>7</v>
      </c>
      <c r="AC12" s="2">
        <f t="shared" si="7"/>
        <v>0.12217304763960307</v>
      </c>
      <c r="AD12" s="2">
        <f t="shared" si="1"/>
        <v>0.39696063501479006</v>
      </c>
      <c r="AE12" s="3">
        <f t="shared" si="2"/>
        <v>0.39696063501480844</v>
      </c>
    </row>
    <row r="13" spans="1:31" ht="17.399999999999999" x14ac:dyDescent="0.3">
      <c r="A13" s="6"/>
      <c r="B13" s="1"/>
      <c r="C13" s="1"/>
      <c r="D13" s="1"/>
      <c r="E13" s="14">
        <v>1000</v>
      </c>
      <c r="F13" s="14">
        <v>217.86</v>
      </c>
      <c r="G13" s="14">
        <f t="shared" si="3"/>
        <v>10.139664822386257</v>
      </c>
      <c r="H13" s="14">
        <v>-41.406999999999996</v>
      </c>
      <c r="I13" s="14">
        <v>9.7949999999999999</v>
      </c>
      <c r="J13" s="6"/>
      <c r="K13" s="30">
        <f t="shared" si="4"/>
        <v>5.818036782515307</v>
      </c>
      <c r="L13" s="30">
        <f t="shared" si="5"/>
        <v>145.74452486850845</v>
      </c>
      <c r="M13" s="30">
        <f t="shared" si="0"/>
        <v>0.27439313812904254</v>
      </c>
      <c r="N13" s="30">
        <v>83</v>
      </c>
      <c r="O13" s="30">
        <f t="shared" si="6"/>
        <v>0.99669405857675852</v>
      </c>
      <c r="P13" s="6"/>
      <c r="Q13" s="4">
        <v>1.2395E-2</v>
      </c>
      <c r="R13" s="4">
        <f t="shared" si="8"/>
        <v>0.31483299999999997</v>
      </c>
      <c r="S13" s="4">
        <v>376</v>
      </c>
      <c r="T13" s="16"/>
      <c r="U13" s="16"/>
      <c r="V13" s="9">
        <v>1.142E-3</v>
      </c>
      <c r="W13" s="10">
        <f t="shared" si="9"/>
        <v>2.9006799999999999E-2</v>
      </c>
      <c r="X13" s="9">
        <v>118</v>
      </c>
      <c r="Y13" s="16"/>
      <c r="Z13" s="6"/>
      <c r="AA13" s="6"/>
      <c r="AB13" s="2">
        <v>8</v>
      </c>
      <c r="AC13" s="2">
        <f t="shared" si="7"/>
        <v>0.13962634015954636</v>
      </c>
      <c r="AD13" s="2">
        <f t="shared" si="1"/>
        <v>0.51816139185094223</v>
      </c>
      <c r="AE13" s="3">
        <f t="shared" si="2"/>
        <v>0.51816139185094257</v>
      </c>
    </row>
    <row r="14" spans="1:31" ht="17.399999999999999" x14ac:dyDescent="0.3">
      <c r="A14" s="6"/>
      <c r="B14" s="1"/>
      <c r="C14" s="1"/>
      <c r="D14" s="1"/>
      <c r="E14" s="14">
        <v>1000</v>
      </c>
      <c r="F14" s="14">
        <v>232.08</v>
      </c>
      <c r="G14" s="14">
        <f t="shared" si="3"/>
        <v>10.801493674742508</v>
      </c>
      <c r="H14" s="14">
        <v>-41.91</v>
      </c>
      <c r="I14" s="14">
        <v>9.8320000000000007</v>
      </c>
      <c r="J14" s="6"/>
      <c r="K14" s="30">
        <f t="shared" si="4"/>
        <v>5.3150367825153069</v>
      </c>
      <c r="L14" s="30">
        <f t="shared" si="5"/>
        <v>145.78152486850846</v>
      </c>
      <c r="M14" s="30">
        <f t="shared" si="0"/>
        <v>0.22905104870922721</v>
      </c>
      <c r="N14" s="30">
        <v>83</v>
      </c>
      <c r="O14" s="30">
        <f t="shared" si="6"/>
        <v>0.9972403488107322</v>
      </c>
      <c r="P14" s="6"/>
      <c r="Q14" s="4">
        <v>1.8293E-2</v>
      </c>
      <c r="R14" s="4">
        <f t="shared" si="8"/>
        <v>0.46464220000000001</v>
      </c>
      <c r="S14" s="4">
        <v>378</v>
      </c>
      <c r="T14" s="16"/>
      <c r="U14" s="16"/>
      <c r="V14" s="9">
        <v>2.6649999999999998E-3</v>
      </c>
      <c r="W14" s="10">
        <f t="shared" si="9"/>
        <v>6.7690999999999987E-2</v>
      </c>
      <c r="X14" s="9">
        <v>120</v>
      </c>
      <c r="Y14" s="16"/>
      <c r="Z14" s="6"/>
      <c r="AA14" s="6"/>
      <c r="AB14" s="2">
        <v>9</v>
      </c>
      <c r="AC14" s="2">
        <f t="shared" si="7"/>
        <v>0.15707963267948966</v>
      </c>
      <c r="AD14" s="2">
        <f t="shared" si="1"/>
        <v>0.65534246547004837</v>
      </c>
      <c r="AE14" s="3">
        <f t="shared" si="2"/>
        <v>0.65534246547006192</v>
      </c>
    </row>
    <row r="15" spans="1:31" ht="17.399999999999999" x14ac:dyDescent="0.3">
      <c r="A15" s="6"/>
      <c r="B15" s="1"/>
      <c r="C15" s="1"/>
      <c r="D15" s="1"/>
      <c r="E15" s="14">
        <v>1250</v>
      </c>
      <c r="F15" s="14">
        <v>-10.72</v>
      </c>
      <c r="G15" s="14">
        <f t="shared" si="3"/>
        <v>-0.49893145550344575</v>
      </c>
      <c r="H15" s="14">
        <v>0.375</v>
      </c>
      <c r="I15" s="14">
        <v>-0.48399999999999999</v>
      </c>
      <c r="J15" s="6"/>
      <c r="K15" s="30">
        <f t="shared" si="4"/>
        <v>47.600036782515303</v>
      </c>
      <c r="L15" s="30">
        <f t="shared" si="5"/>
        <v>135.46552486850845</v>
      </c>
      <c r="M15" s="30">
        <f t="shared" si="0"/>
        <v>16.769043578128322</v>
      </c>
      <c r="N15" s="30">
        <v>83</v>
      </c>
      <c r="O15" s="30">
        <f t="shared" si="6"/>
        <v>0.79796333038399614</v>
      </c>
      <c r="P15" s="6"/>
      <c r="Q15" s="4">
        <v>2.4819999999999998E-2</v>
      </c>
      <c r="R15" s="4">
        <f t="shared" si="8"/>
        <v>0.63042799999999988</v>
      </c>
      <c r="S15" s="4">
        <v>380</v>
      </c>
      <c r="T15" s="16"/>
      <c r="U15" s="16"/>
      <c r="V15" s="9">
        <v>4.9449999999999997E-3</v>
      </c>
      <c r="W15" s="10">
        <f t="shared" si="9"/>
        <v>0.12560299999999999</v>
      </c>
      <c r="X15" s="9">
        <v>122</v>
      </c>
      <c r="Y15" s="16"/>
      <c r="Z15" s="6"/>
      <c r="AA15" s="6"/>
      <c r="AB15" s="2">
        <v>10</v>
      </c>
      <c r="AC15" s="2">
        <f t="shared" si="7"/>
        <v>0.17453292519943295</v>
      </c>
      <c r="AD15" s="2">
        <f t="shared" si="1"/>
        <v>0.8084366785139574</v>
      </c>
      <c r="AE15" s="3">
        <f t="shared" si="2"/>
        <v>0.80843667851397139</v>
      </c>
    </row>
    <row r="16" spans="1:31" ht="17.399999999999999" x14ac:dyDescent="0.3">
      <c r="A16" s="6"/>
      <c r="B16" s="1"/>
      <c r="C16" s="1"/>
      <c r="D16" s="1"/>
      <c r="E16" s="14">
        <v>1250</v>
      </c>
      <c r="F16" s="14">
        <v>32.51</v>
      </c>
      <c r="G16" s="14">
        <f t="shared" si="3"/>
        <v>1.5130841061956175</v>
      </c>
      <c r="H16" s="14">
        <v>0.39</v>
      </c>
      <c r="I16" s="14">
        <v>-0.63400000000000001</v>
      </c>
      <c r="J16" s="6"/>
      <c r="K16" s="30">
        <f t="shared" si="4"/>
        <v>47.615036782515304</v>
      </c>
      <c r="L16" s="30">
        <f t="shared" si="5"/>
        <v>135.31552486850848</v>
      </c>
      <c r="M16" s="30">
        <f t="shared" si="0"/>
        <v>16.778640396745196</v>
      </c>
      <c r="N16" s="30">
        <v>83</v>
      </c>
      <c r="O16" s="30">
        <f t="shared" si="6"/>
        <v>0.7978477060633109</v>
      </c>
      <c r="P16" s="6"/>
      <c r="Q16" s="4">
        <v>3.2032999999999999E-2</v>
      </c>
      <c r="R16" s="4">
        <f t="shared" si="8"/>
        <v>0.81363819999999998</v>
      </c>
      <c r="S16" s="4">
        <v>382</v>
      </c>
      <c r="T16" s="16"/>
      <c r="U16" s="16"/>
      <c r="V16" s="9">
        <v>8.0079999999999995E-3</v>
      </c>
      <c r="W16" s="10">
        <f t="shared" si="9"/>
        <v>0.20340319999999998</v>
      </c>
      <c r="X16" s="9">
        <v>124</v>
      </c>
      <c r="Y16" s="16"/>
      <c r="Z16" s="6"/>
      <c r="AA16" s="6"/>
      <c r="AB16" s="2">
        <v>11</v>
      </c>
      <c r="AC16" s="2">
        <f t="shared" si="7"/>
        <v>0.19198621771937624</v>
      </c>
      <c r="AD16" s="2">
        <f t="shared" si="1"/>
        <v>0.97736909255605697</v>
      </c>
      <c r="AE16" s="3">
        <f t="shared" si="2"/>
        <v>0.97736909255606941</v>
      </c>
    </row>
    <row r="17" spans="1:31" ht="17.399999999999999" x14ac:dyDescent="0.3">
      <c r="A17" s="6"/>
      <c r="B17" s="1"/>
      <c r="C17" s="1"/>
      <c r="D17" s="1"/>
      <c r="E17" s="14">
        <v>1250</v>
      </c>
      <c r="F17" s="14">
        <v>57.23</v>
      </c>
      <c r="G17" s="14">
        <f t="shared" si="3"/>
        <v>2.6636051491102792</v>
      </c>
      <c r="H17" s="14">
        <v>0.41199999999999998</v>
      </c>
      <c r="I17" s="14">
        <v>38.722000000000001</v>
      </c>
      <c r="J17" s="6"/>
      <c r="K17" s="30">
        <f t="shared" si="4"/>
        <v>47.637036782515302</v>
      </c>
      <c r="L17" s="30">
        <f t="shared" si="5"/>
        <v>174.67152486850847</v>
      </c>
      <c r="M17" s="30">
        <f t="shared" si="0"/>
        <v>16.792719093815492</v>
      </c>
      <c r="N17" s="30">
        <v>83</v>
      </c>
      <c r="O17" s="30">
        <f t="shared" si="6"/>
        <v>0.79767808320704225</v>
      </c>
      <c r="P17" s="6"/>
      <c r="Q17" s="4">
        <v>4.0225999999999998E-2</v>
      </c>
      <c r="R17" s="4">
        <f t="shared" si="8"/>
        <v>1.0217403999999999</v>
      </c>
      <c r="S17" s="4">
        <v>384</v>
      </c>
      <c r="T17" s="16"/>
      <c r="U17" s="16"/>
      <c r="V17" s="9">
        <v>1.1701E-2</v>
      </c>
      <c r="W17" s="10">
        <f t="shared" si="9"/>
        <v>0.29720539999999995</v>
      </c>
      <c r="X17" s="9">
        <v>126</v>
      </c>
      <c r="Y17" s="16"/>
      <c r="Z17" s="6"/>
      <c r="AA17" s="6"/>
      <c r="AB17" s="2">
        <v>12</v>
      </c>
      <c r="AC17" s="2">
        <f t="shared" si="7"/>
        <v>0.20943951023931953</v>
      </c>
      <c r="AD17" s="2">
        <f t="shared" si="1"/>
        <v>1.1620570554670457</v>
      </c>
      <c r="AE17" s="3">
        <f t="shared" si="2"/>
        <v>1.1620570554670564</v>
      </c>
    </row>
    <row r="18" spans="1:31" ht="17.399999999999999" x14ac:dyDescent="0.3">
      <c r="A18" s="6"/>
      <c r="B18" s="1"/>
      <c r="C18" s="1"/>
      <c r="D18" s="1"/>
      <c r="E18" s="14">
        <v>1250</v>
      </c>
      <c r="F18" s="14">
        <v>76.36</v>
      </c>
      <c r="G18" s="14">
        <f t="shared" si="3"/>
        <v>3.5539557781943198</v>
      </c>
      <c r="H18" s="14">
        <v>0.435</v>
      </c>
      <c r="I18" s="14">
        <v>45.116</v>
      </c>
      <c r="J18" s="6"/>
      <c r="K18" s="30">
        <f t="shared" si="4"/>
        <v>47.660036782515306</v>
      </c>
      <c r="L18" s="30">
        <f t="shared" si="5"/>
        <v>180</v>
      </c>
      <c r="M18" s="30">
        <f t="shared" si="0"/>
        <v>16.807442004822502</v>
      </c>
      <c r="N18" s="30">
        <v>83</v>
      </c>
      <c r="O18" s="30">
        <f t="shared" si="6"/>
        <v>0.7975006987370783</v>
      </c>
      <c r="P18" s="6"/>
      <c r="Q18" s="4">
        <v>4.8614999999999998E-2</v>
      </c>
      <c r="R18" s="4">
        <f t="shared" si="8"/>
        <v>1.2348209999999999</v>
      </c>
      <c r="S18" s="4">
        <v>386</v>
      </c>
      <c r="T18" s="16"/>
      <c r="U18" s="16"/>
      <c r="V18" s="9">
        <v>1.6088000000000002E-2</v>
      </c>
      <c r="W18" s="10">
        <f t="shared" si="9"/>
        <v>0.40863520000000003</v>
      </c>
      <c r="X18" s="9">
        <v>128</v>
      </c>
      <c r="Y18" s="16"/>
      <c r="Z18" s="6"/>
      <c r="AA18" s="6"/>
      <c r="AB18" s="2">
        <v>13</v>
      </c>
      <c r="AC18" s="2">
        <f t="shared" si="7"/>
        <v>0.22689280275926285</v>
      </c>
      <c r="AD18" s="2">
        <f t="shared" si="1"/>
        <v>1.3624102537551954</v>
      </c>
      <c r="AE18" s="3">
        <f t="shared" si="2"/>
        <v>1.3624102537552096</v>
      </c>
    </row>
    <row r="19" spans="1:31" ht="17.399999999999999" x14ac:dyDescent="0.3">
      <c r="A19" s="6"/>
      <c r="B19" s="6"/>
      <c r="C19" s="6"/>
      <c r="D19" s="6"/>
      <c r="E19" s="14">
        <v>1250</v>
      </c>
      <c r="F19" s="14">
        <v>96.6</v>
      </c>
      <c r="G19" s="14">
        <f t="shared" si="3"/>
        <v>4.495968153137393</v>
      </c>
      <c r="H19" s="14">
        <v>0.44600000000000001</v>
      </c>
      <c r="I19" s="14">
        <v>49.451000000000001</v>
      </c>
      <c r="J19" s="6"/>
      <c r="K19" s="30">
        <f t="shared" si="4"/>
        <v>47.671036782515301</v>
      </c>
      <c r="L19" s="30">
        <f t="shared" si="5"/>
        <v>180</v>
      </c>
      <c r="M19" s="30">
        <f t="shared" si="0"/>
        <v>16.814484940144165</v>
      </c>
      <c r="N19" s="30">
        <v>83</v>
      </c>
      <c r="O19" s="30">
        <f t="shared" si="6"/>
        <v>0.79741584409464861</v>
      </c>
      <c r="P19" s="6"/>
      <c r="Q19" s="4">
        <v>5.7446999999999998E-2</v>
      </c>
      <c r="R19" s="4">
        <f t="shared" si="8"/>
        <v>1.4591537999999999</v>
      </c>
      <c r="S19" s="4">
        <v>388</v>
      </c>
      <c r="T19" s="16"/>
      <c r="U19" s="16"/>
      <c r="V19" s="9">
        <v>2.1402999999999998E-2</v>
      </c>
      <c r="W19" s="10">
        <f t="shared" si="9"/>
        <v>0.5436361999999999</v>
      </c>
      <c r="X19" s="9">
        <v>130</v>
      </c>
      <c r="Y19" s="16"/>
      <c r="Z19" s="6"/>
      <c r="AA19" s="6"/>
      <c r="AB19" s="2">
        <v>14</v>
      </c>
      <c r="AC19" s="2">
        <f t="shared" si="7"/>
        <v>0.24434609527920614</v>
      </c>
      <c r="AD19" s="2">
        <f t="shared" si="1"/>
        <v>1.5783307698769193</v>
      </c>
      <c r="AE19" s="3">
        <f t="shared" si="2"/>
        <v>1.5783307698769318</v>
      </c>
    </row>
    <row r="20" spans="1:31" ht="17.399999999999999" x14ac:dyDescent="0.3">
      <c r="A20" s="6"/>
      <c r="B20" s="6"/>
      <c r="C20" s="6"/>
      <c r="D20" s="6"/>
      <c r="E20" s="14">
        <v>1250</v>
      </c>
      <c r="F20" s="14">
        <v>132.21</v>
      </c>
      <c r="G20" s="14">
        <f t="shared" si="3"/>
        <v>6.1533328108312091</v>
      </c>
      <c r="H20" s="14">
        <v>0.40100000000000002</v>
      </c>
      <c r="I20" s="14">
        <v>34.087000000000003</v>
      </c>
      <c r="J20" s="6"/>
      <c r="K20" s="30">
        <f t="shared" si="4"/>
        <v>47.626036782515307</v>
      </c>
      <c r="L20" s="30">
        <f t="shared" si="5"/>
        <v>170.03652486850848</v>
      </c>
      <c r="M20" s="30">
        <f t="shared" si="0"/>
        <v>16.785679245512995</v>
      </c>
      <c r="N20" s="30">
        <v>83</v>
      </c>
      <c r="O20" s="30">
        <f t="shared" si="6"/>
        <v>0.79776290065646993</v>
      </c>
      <c r="P20" s="6"/>
      <c r="Q20" s="4">
        <v>6.6927E-2</v>
      </c>
      <c r="R20" s="4">
        <f t="shared" si="8"/>
        <v>1.6999457999999998</v>
      </c>
      <c r="S20" s="4">
        <v>390</v>
      </c>
      <c r="T20" s="16"/>
      <c r="U20" s="16"/>
      <c r="V20" s="9">
        <v>2.7016999999999999E-2</v>
      </c>
      <c r="W20" s="10">
        <f t="shared" si="9"/>
        <v>0.68623179999999995</v>
      </c>
      <c r="X20" s="9">
        <v>132</v>
      </c>
      <c r="Y20" s="16"/>
      <c r="Z20" s="6"/>
      <c r="AA20" s="6"/>
      <c r="AB20" s="2">
        <v>15</v>
      </c>
      <c r="AC20" s="2">
        <f t="shared" si="7"/>
        <v>0.26179938779914941</v>
      </c>
      <c r="AD20" s="2">
        <f t="shared" si="1"/>
        <v>1.8097131445116024</v>
      </c>
      <c r="AE20" s="3">
        <f t="shared" si="2"/>
        <v>1.8097131445116128</v>
      </c>
    </row>
    <row r="21" spans="1:31" ht="17.399999999999999" x14ac:dyDescent="0.3">
      <c r="A21" s="6"/>
      <c r="B21" s="6"/>
      <c r="C21" s="6"/>
      <c r="D21" s="6"/>
      <c r="E21" s="14">
        <v>1250</v>
      </c>
      <c r="F21" s="14">
        <v>154.63</v>
      </c>
      <c r="G21" s="14">
        <f t="shared" si="3"/>
        <v>7.1968069929568852</v>
      </c>
      <c r="H21" s="14">
        <v>-7.3879999999999999</v>
      </c>
      <c r="I21" s="14">
        <v>21.773</v>
      </c>
      <c r="J21" s="6"/>
      <c r="K21" s="30">
        <f t="shared" si="4"/>
        <v>39.837036782515305</v>
      </c>
      <c r="L21" s="30">
        <f t="shared" si="5"/>
        <v>157.72252486850846</v>
      </c>
      <c r="M21" s="30">
        <f t="shared" si="0"/>
        <v>12.074262562767458</v>
      </c>
      <c r="N21" s="30">
        <v>83</v>
      </c>
      <c r="O21" s="30">
        <f t="shared" si="6"/>
        <v>0.85452695707509085</v>
      </c>
      <c r="P21" s="6"/>
      <c r="Q21" s="4">
        <v>7.6505000000000004E-2</v>
      </c>
      <c r="R21" s="4">
        <f t="shared" si="8"/>
        <v>1.943227</v>
      </c>
      <c r="S21" s="4">
        <v>392</v>
      </c>
      <c r="T21" s="16"/>
      <c r="U21" s="16"/>
      <c r="V21" s="9">
        <v>3.2923000000000001E-2</v>
      </c>
      <c r="W21" s="10">
        <f t="shared" si="9"/>
        <v>0.83624419999999999</v>
      </c>
      <c r="X21" s="9">
        <v>134</v>
      </c>
      <c r="Y21" s="16"/>
      <c r="Z21" s="6"/>
      <c r="AA21" s="6"/>
      <c r="AB21" s="2">
        <v>16</v>
      </c>
      <c r="AC21" s="2">
        <f t="shared" si="7"/>
        <v>0.27925268031909273</v>
      </c>
      <c r="AD21" s="2">
        <f t="shared" si="1"/>
        <v>2.0564444437941685</v>
      </c>
      <c r="AE21" s="3">
        <f t="shared" si="2"/>
        <v>2.0564444437941853</v>
      </c>
    </row>
    <row r="22" spans="1:31" ht="17.399999999999999" x14ac:dyDescent="0.3">
      <c r="A22" s="6"/>
      <c r="B22" s="6"/>
      <c r="C22" s="6"/>
      <c r="D22" s="6"/>
      <c r="E22" s="14">
        <v>1250</v>
      </c>
      <c r="F22" s="14">
        <v>183.22</v>
      </c>
      <c r="G22" s="14">
        <f t="shared" si="3"/>
        <v>8.5274460146773627</v>
      </c>
      <c r="H22" s="14">
        <v>-33.097000000000001</v>
      </c>
      <c r="I22" s="14">
        <v>9.8249999999999993</v>
      </c>
      <c r="J22" s="6"/>
      <c r="K22" s="30">
        <f t="shared" si="4"/>
        <v>14.128036782515302</v>
      </c>
      <c r="L22" s="30">
        <f t="shared" si="5"/>
        <v>145.77452486850845</v>
      </c>
      <c r="M22" s="30">
        <f t="shared" si="0"/>
        <v>1.6070954150109487</v>
      </c>
      <c r="N22" s="30">
        <v>83</v>
      </c>
      <c r="O22" s="30">
        <f t="shared" si="6"/>
        <v>0.98063740463842231</v>
      </c>
      <c r="P22" s="6"/>
      <c r="Q22" s="4">
        <v>8.6335999999999996E-2</v>
      </c>
      <c r="R22" s="4">
        <f t="shared" si="8"/>
        <v>2.1929344</v>
      </c>
      <c r="S22" s="4">
        <v>394</v>
      </c>
      <c r="T22" s="16"/>
      <c r="U22" s="16"/>
      <c r="V22" s="9">
        <v>3.9537000000000003E-2</v>
      </c>
      <c r="W22" s="10">
        <f t="shared" si="9"/>
        <v>1.0042397999999999</v>
      </c>
      <c r="X22" s="9">
        <v>136</v>
      </c>
      <c r="Y22" s="16"/>
      <c r="Z22" s="6"/>
      <c r="AA22" s="6"/>
      <c r="AB22" s="2">
        <v>17</v>
      </c>
      <c r="AC22" s="2">
        <f t="shared" si="7"/>
        <v>0.29670597283903605</v>
      </c>
      <c r="AD22" s="2">
        <f t="shared" si="1"/>
        <v>2.3184043314970726</v>
      </c>
      <c r="AE22" s="3">
        <f t="shared" si="2"/>
        <v>2.3184043314971037</v>
      </c>
    </row>
    <row r="23" spans="1:31" ht="17.399999999999999" x14ac:dyDescent="0.3">
      <c r="A23" s="6"/>
      <c r="B23" s="6"/>
      <c r="C23" s="6"/>
      <c r="D23" s="6"/>
      <c r="E23" s="14">
        <v>1250</v>
      </c>
      <c r="F23" s="14">
        <v>233.57</v>
      </c>
      <c r="G23" s="14">
        <f t="shared" si="3"/>
        <v>10.870841423688413</v>
      </c>
      <c r="H23" s="14">
        <v>-41.500999999999998</v>
      </c>
      <c r="I23" s="14">
        <v>9.5180000000000007</v>
      </c>
      <c r="J23" s="6"/>
      <c r="K23" s="30">
        <f t="shared" si="4"/>
        <v>5.7240367825153058</v>
      </c>
      <c r="L23" s="30">
        <f t="shared" si="5"/>
        <v>145.46752486850846</v>
      </c>
      <c r="M23" s="30">
        <f t="shared" si="0"/>
        <v>0.2656099952201032</v>
      </c>
      <c r="N23" s="30">
        <v>83</v>
      </c>
      <c r="O23" s="30">
        <f t="shared" si="6"/>
        <v>0.99679987957566141</v>
      </c>
      <c r="P23" s="6"/>
      <c r="Q23" s="4">
        <v>9.6420000000000006E-2</v>
      </c>
      <c r="R23" s="4">
        <f t="shared" si="8"/>
        <v>2.449068</v>
      </c>
      <c r="S23" s="4">
        <v>396</v>
      </c>
      <c r="T23" s="16"/>
      <c r="U23" s="16"/>
      <c r="V23" s="9">
        <v>4.7010999999999997E-2</v>
      </c>
      <c r="W23" s="10">
        <f t="shared" si="9"/>
        <v>1.1940793999999999</v>
      </c>
      <c r="X23" s="9">
        <v>138</v>
      </c>
      <c r="Y23" s="16"/>
      <c r="Z23" s="6"/>
      <c r="AA23" s="6"/>
      <c r="AB23" s="2">
        <v>18</v>
      </c>
      <c r="AC23" s="2">
        <f t="shared" si="7"/>
        <v>0.31415926535897931</v>
      </c>
      <c r="AD23" s="2">
        <f t="shared" si="1"/>
        <v>2.5954651461517866</v>
      </c>
      <c r="AE23" s="3">
        <f t="shared" si="2"/>
        <v>2.5954651461518079</v>
      </c>
    </row>
    <row r="24" spans="1:31" ht="17.399999999999999" x14ac:dyDescent="0.3">
      <c r="A24" s="6"/>
      <c r="B24" s="6"/>
      <c r="C24" s="6"/>
      <c r="D24" s="6"/>
      <c r="E24" s="14">
        <v>1250</v>
      </c>
      <c r="F24" s="14">
        <v>282.36</v>
      </c>
      <c r="G24" s="14">
        <f t="shared" si="3"/>
        <v>13.141631135816505</v>
      </c>
      <c r="H24" s="14">
        <v>-45.921999999999997</v>
      </c>
      <c r="I24" s="14">
        <v>9.4120000000000008</v>
      </c>
      <c r="J24" s="6"/>
      <c r="K24" s="30">
        <f t="shared" si="4"/>
        <v>1.3030367825153064</v>
      </c>
      <c r="L24" s="30">
        <f t="shared" si="5"/>
        <v>145.36152486850847</v>
      </c>
      <c r="M24" s="30">
        <f t="shared" si="0"/>
        <v>1.378175292412509E-2</v>
      </c>
      <c r="N24" s="30">
        <v>83</v>
      </c>
      <c r="O24" s="30">
        <f t="shared" si="6"/>
        <v>0.99983395478404669</v>
      </c>
      <c r="P24" s="6"/>
      <c r="Q24" s="4">
        <v>0.10630000000000001</v>
      </c>
      <c r="R24" s="4">
        <f t="shared" si="8"/>
        <v>2.7000199999999999</v>
      </c>
      <c r="S24" s="4">
        <v>398</v>
      </c>
      <c r="T24" s="16"/>
      <c r="U24" s="16"/>
      <c r="V24" s="9">
        <v>5.5620000000000003E-2</v>
      </c>
      <c r="W24" s="10">
        <f t="shared" si="9"/>
        <v>1.4127479999999999</v>
      </c>
      <c r="X24" s="9">
        <v>140</v>
      </c>
      <c r="Y24" s="16"/>
      <c r="Z24" s="6"/>
      <c r="AA24" s="6"/>
      <c r="AB24" s="2">
        <v>19</v>
      </c>
      <c r="AC24" s="2">
        <f t="shared" si="7"/>
        <v>0.33161255787892258</v>
      </c>
      <c r="AD24" s="2">
        <f t="shared" si="1"/>
        <v>2.8874919830984602</v>
      </c>
      <c r="AE24" s="3">
        <f t="shared" si="2"/>
        <v>2.8874919830984784</v>
      </c>
    </row>
    <row r="25" spans="1:31" ht="17.399999999999999" x14ac:dyDescent="0.3">
      <c r="A25" s="6"/>
      <c r="B25" s="6"/>
      <c r="C25" s="6"/>
      <c r="D25" s="6"/>
      <c r="E25" s="14">
        <v>1250</v>
      </c>
      <c r="F25" s="14">
        <v>291.14</v>
      </c>
      <c r="G25" s="14">
        <f t="shared" si="3"/>
        <v>13.550270891350108</v>
      </c>
      <c r="H25" s="14">
        <v>-49.646000000000001</v>
      </c>
      <c r="I25" s="14">
        <v>9.4090000000000007</v>
      </c>
      <c r="J25" s="6"/>
      <c r="K25" s="30">
        <f t="shared" si="4"/>
        <v>-2.4209632174846973</v>
      </c>
      <c r="L25" s="30">
        <f t="shared" si="5"/>
        <v>145.35852486850845</v>
      </c>
      <c r="M25" s="30">
        <f t="shared" si="0"/>
        <v>4.7565665995528361E-2</v>
      </c>
      <c r="N25" s="30">
        <v>83</v>
      </c>
      <c r="O25" s="30">
        <f t="shared" si="6"/>
        <v>0.99942691968680086</v>
      </c>
      <c r="P25" s="6"/>
      <c r="Q25" s="4">
        <v>0.118065</v>
      </c>
      <c r="R25" s="4">
        <f t="shared" si="8"/>
        <v>2.9988509999999997</v>
      </c>
      <c r="S25" s="4">
        <v>400</v>
      </c>
      <c r="T25" s="16"/>
      <c r="U25" s="16"/>
      <c r="V25" s="9">
        <v>6.4870999999999998E-2</v>
      </c>
      <c r="W25" s="10">
        <f t="shared" si="9"/>
        <v>1.6477233999999998</v>
      </c>
      <c r="X25" s="9">
        <v>142</v>
      </c>
      <c r="Y25" s="16"/>
      <c r="Z25" s="6"/>
      <c r="AA25" s="6"/>
      <c r="AB25" s="2">
        <v>20</v>
      </c>
      <c r="AC25" s="2">
        <f t="shared" si="7"/>
        <v>0.3490658503988659</v>
      </c>
      <c r="AD25" s="2">
        <f t="shared" si="1"/>
        <v>3.1943427814502101</v>
      </c>
      <c r="AE25" s="3">
        <f t="shared" si="2"/>
        <v>3.1943427814502212</v>
      </c>
    </row>
    <row r="26" spans="1:31" ht="17.399999999999999" x14ac:dyDescent="0.3">
      <c r="A26" s="6"/>
      <c r="B26" s="6"/>
      <c r="C26" s="6"/>
      <c r="D26" s="6"/>
      <c r="E26" s="14">
        <v>1250</v>
      </c>
      <c r="F26" s="14">
        <v>291.64999999999998</v>
      </c>
      <c r="G26" s="14">
        <f t="shared" si="3"/>
        <v>13.574007369177231</v>
      </c>
      <c r="H26" s="14">
        <v>-49.642000000000003</v>
      </c>
      <c r="I26" s="14">
        <v>9.42</v>
      </c>
      <c r="J26" s="6"/>
      <c r="K26" s="30">
        <f t="shared" si="4"/>
        <v>-2.4169632174846996</v>
      </c>
      <c r="L26" s="30">
        <f t="shared" si="5"/>
        <v>145.36952486850845</v>
      </c>
      <c r="M26" s="30">
        <f t="shared" si="0"/>
        <v>4.7408654037351061E-2</v>
      </c>
      <c r="N26" s="30">
        <v>83</v>
      </c>
      <c r="O26" s="30">
        <f t="shared" si="6"/>
        <v>0.99942881139714035</v>
      </c>
      <c r="P26" s="6"/>
      <c r="Q26" s="4">
        <v>0.130803</v>
      </c>
      <c r="R26" s="4">
        <f t="shared" si="8"/>
        <v>3.3223962</v>
      </c>
      <c r="S26" s="4">
        <v>402</v>
      </c>
      <c r="T26" s="16"/>
      <c r="U26" s="16"/>
      <c r="V26" s="9">
        <v>7.4484999999999996E-2</v>
      </c>
      <c r="W26" s="10">
        <f t="shared" si="9"/>
        <v>1.8919189999999997</v>
      </c>
      <c r="X26" s="9">
        <v>144</v>
      </c>
      <c r="Y26" s="16"/>
      <c r="Z26" s="6"/>
      <c r="AA26" s="6"/>
      <c r="AB26" s="2">
        <v>21</v>
      </c>
      <c r="AC26" s="2">
        <f t="shared" si="7"/>
        <v>0.36651914291880922</v>
      </c>
      <c r="AD26" s="2">
        <f t="shared" si="1"/>
        <v>3.5158684159561391</v>
      </c>
      <c r="AE26" s="3">
        <f t="shared" si="2"/>
        <v>3.5158684159561533</v>
      </c>
    </row>
    <row r="27" spans="1:31" ht="17.399999999999999" x14ac:dyDescent="0.3">
      <c r="A27" s="6"/>
      <c r="B27" s="6"/>
      <c r="C27" s="6"/>
      <c r="D27" s="6"/>
      <c r="E27" s="14">
        <v>1250</v>
      </c>
      <c r="F27" s="14">
        <v>294.79000000000002</v>
      </c>
      <c r="G27" s="14">
        <f t="shared" si="3"/>
        <v>13.72014960521089</v>
      </c>
      <c r="H27" s="14">
        <v>-49.71</v>
      </c>
      <c r="I27" s="14">
        <v>9.8849999999999998</v>
      </c>
      <c r="J27" s="6"/>
      <c r="K27" s="30">
        <f t="shared" si="4"/>
        <v>-2.4849632174846974</v>
      </c>
      <c r="L27" s="30">
        <f t="shared" si="5"/>
        <v>145.83452486850845</v>
      </c>
      <c r="M27" s="30">
        <f t="shared" si="0"/>
        <v>5.0113132988016673E-2</v>
      </c>
      <c r="N27" s="30">
        <v>83</v>
      </c>
      <c r="O27" s="30">
        <f t="shared" si="6"/>
        <v>0.99939622731339739</v>
      </c>
      <c r="P27" s="6"/>
      <c r="Q27" s="4">
        <v>0.149899</v>
      </c>
      <c r="R27" s="4">
        <f t="shared" si="8"/>
        <v>3.8074346000000001</v>
      </c>
      <c r="S27" s="4">
        <v>404</v>
      </c>
      <c r="T27" s="16"/>
      <c r="U27" s="16"/>
      <c r="V27" s="9">
        <v>8.4431000000000006E-2</v>
      </c>
      <c r="W27" s="10">
        <f t="shared" si="9"/>
        <v>2.1445474</v>
      </c>
      <c r="X27" s="9">
        <v>146</v>
      </c>
      <c r="Y27" s="16"/>
      <c r="Z27" s="6"/>
      <c r="AA27" s="6"/>
      <c r="AB27" s="2">
        <v>22</v>
      </c>
      <c r="AC27" s="2">
        <f t="shared" si="7"/>
        <v>0.38397243543875248</v>
      </c>
      <c r="AD27" s="2">
        <f t="shared" si="1"/>
        <v>3.8519127937451816</v>
      </c>
      <c r="AE27" s="3">
        <f t="shared" si="2"/>
        <v>3.8519127937451998</v>
      </c>
    </row>
    <row r="28" spans="1:31" ht="17.399999999999999" x14ac:dyDescent="0.3">
      <c r="A28" s="6"/>
      <c r="B28" s="6"/>
      <c r="C28" s="6"/>
      <c r="D28" s="6"/>
      <c r="E28" s="14">
        <v>1500</v>
      </c>
      <c r="F28" s="14">
        <v>-12.89</v>
      </c>
      <c r="G28" s="14">
        <f t="shared" si="3"/>
        <v>-0.59992784155218426</v>
      </c>
      <c r="H28" s="14">
        <v>0.38600000000000001</v>
      </c>
      <c r="I28" s="14">
        <v>-0.40899999999999997</v>
      </c>
      <c r="J28" s="6"/>
      <c r="K28" s="30">
        <f t="shared" si="4"/>
        <v>47.611036782515306</v>
      </c>
      <c r="L28" s="30">
        <f t="shared" si="5"/>
        <v>135.54052486850847</v>
      </c>
      <c r="M28" s="30">
        <f t="shared" si="0"/>
        <v>16.77608106326937</v>
      </c>
      <c r="N28" s="30">
        <v>83</v>
      </c>
      <c r="O28" s="30">
        <f t="shared" si="6"/>
        <v>0.79787854140639314</v>
      </c>
      <c r="P28" s="6"/>
      <c r="Q28" s="4">
        <v>0.162971</v>
      </c>
      <c r="R28" s="4">
        <f t="shared" si="8"/>
        <v>4.1394633999999995</v>
      </c>
      <c r="S28" s="4">
        <v>406</v>
      </c>
      <c r="T28" s="16"/>
      <c r="U28" s="16"/>
      <c r="V28" s="9">
        <v>9.4779000000000002E-2</v>
      </c>
      <c r="W28" s="10">
        <f t="shared" si="9"/>
        <v>2.4073865999999997</v>
      </c>
      <c r="X28" s="9">
        <v>148</v>
      </c>
      <c r="Y28" s="16"/>
      <c r="Z28" s="6"/>
      <c r="AA28" s="6"/>
      <c r="AB28" s="2">
        <v>23</v>
      </c>
      <c r="AC28" s="2">
        <f t="shared" si="7"/>
        <v>0.40142572795869574</v>
      </c>
      <c r="AD28" s="2">
        <f t="shared" si="1"/>
        <v>4.2023129559298802</v>
      </c>
      <c r="AE28" s="3">
        <f t="shared" si="2"/>
        <v>4.2023129559299077</v>
      </c>
    </row>
    <row r="29" spans="1:31" ht="17.399999999999999" x14ac:dyDescent="0.3">
      <c r="A29" s="6"/>
      <c r="B29" s="6"/>
      <c r="C29" s="6"/>
      <c r="D29" s="6"/>
      <c r="E29" s="14">
        <v>1500</v>
      </c>
      <c r="F29" s="14">
        <v>26.03</v>
      </c>
      <c r="G29" s="14">
        <f t="shared" si="3"/>
        <v>1.2114912114509973</v>
      </c>
      <c r="H29" s="14">
        <v>0.39400000000000002</v>
      </c>
      <c r="I29" s="14">
        <v>-0.435</v>
      </c>
      <c r="J29" s="6"/>
      <c r="K29" s="30">
        <f t="shared" si="4"/>
        <v>47.619036782515302</v>
      </c>
      <c r="L29" s="30">
        <f t="shared" si="5"/>
        <v>135.51452486850846</v>
      </c>
      <c r="M29" s="30">
        <f t="shared" si="0"/>
        <v>16.781199862442193</v>
      </c>
      <c r="N29" s="30">
        <v>83</v>
      </c>
      <c r="O29" s="30">
        <f t="shared" si="6"/>
        <v>0.79781686912720251</v>
      </c>
      <c r="P29" s="6"/>
      <c r="Q29" s="4">
        <v>0.174904</v>
      </c>
      <c r="R29" s="4">
        <f t="shared" si="8"/>
        <v>4.4425615999999994</v>
      </c>
      <c r="S29" s="4">
        <v>408</v>
      </c>
      <c r="T29" s="16"/>
      <c r="U29" s="16"/>
      <c r="V29" s="9">
        <v>0.105626</v>
      </c>
      <c r="W29" s="10">
        <f t="shared" si="9"/>
        <v>2.6829003999999999</v>
      </c>
      <c r="X29" s="9">
        <v>150</v>
      </c>
      <c r="Y29" s="16"/>
      <c r="Z29" s="6"/>
      <c r="AA29" s="6"/>
      <c r="AB29" s="2">
        <v>24</v>
      </c>
      <c r="AC29" s="2">
        <f t="shared" si="7"/>
        <v>0.41887902047863906</v>
      </c>
      <c r="AD29" s="2">
        <f t="shared" si="1"/>
        <v>4.5668991840461928</v>
      </c>
      <c r="AE29" s="3">
        <f t="shared" si="2"/>
        <v>4.5668991840462088</v>
      </c>
    </row>
    <row r="30" spans="1:31" ht="17.399999999999999" x14ac:dyDescent="0.3">
      <c r="A30" s="6"/>
      <c r="B30" s="6"/>
      <c r="C30" s="6"/>
      <c r="D30" s="6"/>
      <c r="E30" s="14">
        <v>1500</v>
      </c>
      <c r="F30" s="14">
        <v>51.77</v>
      </c>
      <c r="G30" s="14">
        <f t="shared" si="3"/>
        <v>2.4094852100199051</v>
      </c>
      <c r="H30" s="14">
        <v>0.45800000000000002</v>
      </c>
      <c r="I30" s="14">
        <v>41.350999999999999</v>
      </c>
      <c r="J30" s="6"/>
      <c r="K30" s="30">
        <f t="shared" si="4"/>
        <v>47.683036782515302</v>
      </c>
      <c r="L30" s="30">
        <f t="shared" si="5"/>
        <v>177.30052486850846</v>
      </c>
      <c r="M30" s="30">
        <f t="shared" si="0"/>
        <v>16.822169280455604</v>
      </c>
      <c r="N30" s="30">
        <v>83</v>
      </c>
      <c r="O30" s="30">
        <f t="shared" si="6"/>
        <v>0.79732326168125778</v>
      </c>
      <c r="P30" s="6"/>
      <c r="Q30" s="4">
        <v>0.185698</v>
      </c>
      <c r="R30" s="4">
        <f t="shared" si="8"/>
        <v>4.7167291999999996</v>
      </c>
      <c r="S30" s="4">
        <v>410</v>
      </c>
      <c r="T30" s="16"/>
      <c r="U30" s="16"/>
      <c r="V30" s="9">
        <v>0.116933</v>
      </c>
      <c r="W30" s="10">
        <f t="shared" si="9"/>
        <v>2.9700981999999998</v>
      </c>
      <c r="X30" s="9">
        <v>152</v>
      </c>
      <c r="Y30" s="16"/>
      <c r="Z30" s="6"/>
      <c r="AA30" s="6"/>
      <c r="AB30" s="2">
        <v>25</v>
      </c>
      <c r="AC30" s="2">
        <f t="shared" si="7"/>
        <v>0.43633231299858238</v>
      </c>
      <c r="AD30" s="2">
        <f t="shared" si="1"/>
        <v>4.9454951113024723</v>
      </c>
      <c r="AE30" s="3">
        <f t="shared" si="2"/>
        <v>4.9454951113025016</v>
      </c>
    </row>
    <row r="31" spans="1:31" ht="17.399999999999999" x14ac:dyDescent="0.3">
      <c r="A31" s="6"/>
      <c r="B31" s="6"/>
      <c r="C31" s="6"/>
      <c r="D31" s="6"/>
      <c r="E31" s="14">
        <v>1500</v>
      </c>
      <c r="F31" s="14">
        <v>70.209999999999994</v>
      </c>
      <c r="G31" s="14">
        <f t="shared" si="3"/>
        <v>3.2677217808672498</v>
      </c>
      <c r="H31" s="14">
        <v>0.48699999999999999</v>
      </c>
      <c r="I31" s="14">
        <v>45.835999999999999</v>
      </c>
      <c r="J31" s="6"/>
      <c r="K31" s="30">
        <f t="shared" si="4"/>
        <v>47.712036782515305</v>
      </c>
      <c r="L31" s="30">
        <f t="shared" si="5"/>
        <v>180</v>
      </c>
      <c r="M31" s="30">
        <f t="shared" si="0"/>
        <v>16.840744669622303</v>
      </c>
      <c r="N31" s="30">
        <v>83</v>
      </c>
      <c r="O31" s="30">
        <f t="shared" si="6"/>
        <v>0.79709946181177949</v>
      </c>
      <c r="P31" s="6"/>
      <c r="Q31" s="4">
        <v>0.193554</v>
      </c>
      <c r="R31" s="4">
        <f t="shared" si="8"/>
        <v>4.9162716</v>
      </c>
      <c r="S31" s="4">
        <v>412</v>
      </c>
      <c r="T31" s="16"/>
      <c r="U31" s="16"/>
      <c r="V31" s="9">
        <v>0.12845000000000001</v>
      </c>
      <c r="W31" s="10">
        <f t="shared" si="9"/>
        <v>3.2626300000000001</v>
      </c>
      <c r="X31" s="9">
        <v>154</v>
      </c>
      <c r="Y31" s="16"/>
      <c r="Z31" s="6"/>
      <c r="AA31" s="6"/>
      <c r="AB31" s="2">
        <v>26</v>
      </c>
      <c r="AC31" s="2">
        <f t="shared" si="7"/>
        <v>0.4537856055185257</v>
      </c>
      <c r="AD31" s="2">
        <f t="shared" si="1"/>
        <v>5.3379178386075266</v>
      </c>
      <c r="AE31" s="3">
        <f t="shared" si="2"/>
        <v>5.3379178386075425</v>
      </c>
    </row>
    <row r="32" spans="1:31" ht="17.399999999999999" x14ac:dyDescent="0.3">
      <c r="A32" s="6"/>
      <c r="B32" s="6"/>
      <c r="C32" s="6"/>
      <c r="D32" s="6"/>
      <c r="E32" s="14">
        <v>1500</v>
      </c>
      <c r="F32" s="14">
        <v>92.69</v>
      </c>
      <c r="G32" s="14">
        <f t="shared" si="3"/>
        <v>4.3139884897961167</v>
      </c>
      <c r="H32" s="14">
        <v>0.45400000000000001</v>
      </c>
      <c r="I32" s="14">
        <v>47.749000000000002</v>
      </c>
      <c r="J32" s="6"/>
      <c r="K32" s="30">
        <f t="shared" si="4"/>
        <v>47.679036782515304</v>
      </c>
      <c r="L32" s="30">
        <f t="shared" si="5"/>
        <v>180</v>
      </c>
      <c r="M32" s="30">
        <f t="shared" si="0"/>
        <v>16.819607701756134</v>
      </c>
      <c r="N32" s="30">
        <v>83</v>
      </c>
      <c r="O32" s="30">
        <f t="shared" si="6"/>
        <v>0.79735412407522732</v>
      </c>
      <c r="P32" s="6"/>
      <c r="Q32" s="4">
        <v>0.20308100000000001</v>
      </c>
      <c r="R32" s="4">
        <f t="shared" si="8"/>
        <v>5.1582574000000001</v>
      </c>
      <c r="S32" s="4">
        <v>414</v>
      </c>
      <c r="T32" s="16"/>
      <c r="U32" s="16"/>
      <c r="V32" s="9">
        <v>0.13961999999999999</v>
      </c>
      <c r="W32" s="10">
        <f t="shared" si="9"/>
        <v>3.5463479999999996</v>
      </c>
      <c r="X32" s="9">
        <v>156</v>
      </c>
      <c r="Y32" s="16"/>
      <c r="Z32" s="6"/>
      <c r="AA32" s="6"/>
      <c r="AB32" s="2">
        <v>27</v>
      </c>
      <c r="AC32" s="2">
        <f t="shared" si="7"/>
        <v>0.47123889803846897</v>
      </c>
      <c r="AD32" s="2">
        <f t="shared" si="1"/>
        <v>5.7439780553426703</v>
      </c>
      <c r="AE32" s="3">
        <f t="shared" si="2"/>
        <v>5.7439780553426925</v>
      </c>
    </row>
    <row r="33" spans="1:31" ht="17.399999999999999" x14ac:dyDescent="0.3">
      <c r="A33" s="6"/>
      <c r="B33" s="6"/>
      <c r="C33" s="6"/>
      <c r="D33" s="6"/>
      <c r="E33" s="14">
        <v>1500</v>
      </c>
      <c r="F33" s="14">
        <v>129.86000000000001</v>
      </c>
      <c r="G33" s="14">
        <f t="shared" si="3"/>
        <v>6.0439588443728969</v>
      </c>
      <c r="H33" s="14">
        <v>0.38300000000000001</v>
      </c>
      <c r="I33" s="14">
        <v>36.040999999999997</v>
      </c>
      <c r="J33" s="6"/>
      <c r="K33" s="30">
        <f t="shared" si="4"/>
        <v>47.608036782515306</v>
      </c>
      <c r="L33" s="30">
        <f t="shared" si="5"/>
        <v>171.99052486850846</v>
      </c>
      <c r="M33" s="30">
        <f t="shared" si="0"/>
        <v>16.774161649943846</v>
      </c>
      <c r="N33" s="30">
        <v>83</v>
      </c>
      <c r="O33" s="30">
        <f t="shared" si="6"/>
        <v>0.79790166686814645</v>
      </c>
      <c r="P33" s="6"/>
      <c r="Q33" s="4">
        <v>0.212753</v>
      </c>
      <c r="R33" s="4">
        <f t="shared" si="8"/>
        <v>5.4039261999999999</v>
      </c>
      <c r="S33" s="4">
        <v>416</v>
      </c>
      <c r="T33" s="16"/>
      <c r="U33" s="16"/>
      <c r="V33" s="9">
        <v>0.151033</v>
      </c>
      <c r="W33" s="10">
        <f t="shared" si="9"/>
        <v>3.8362381999999999</v>
      </c>
      <c r="X33" s="9">
        <v>158</v>
      </c>
      <c r="Y33" s="16"/>
      <c r="Z33" s="6"/>
      <c r="AA33" s="6"/>
      <c r="AB33" s="2">
        <v>28</v>
      </c>
      <c r="AC33" s="2">
        <f t="shared" si="7"/>
        <v>0.48869219055841229</v>
      </c>
      <c r="AD33" s="2">
        <f t="shared" si="1"/>
        <v>6.1634801648406823</v>
      </c>
      <c r="AE33" s="3">
        <f t="shared" si="2"/>
        <v>6.1634801648407027</v>
      </c>
    </row>
    <row r="34" spans="1:31" ht="17.399999999999999" x14ac:dyDescent="0.3">
      <c r="A34" s="6"/>
      <c r="B34" s="6"/>
      <c r="C34" s="6"/>
      <c r="D34" s="6"/>
      <c r="E34" s="14">
        <v>1500</v>
      </c>
      <c r="F34" s="14">
        <v>151.1</v>
      </c>
      <c r="G34" s="14">
        <f t="shared" si="3"/>
        <v>7.032513332702484</v>
      </c>
      <c r="H34" s="14">
        <v>-3.4990000000000001</v>
      </c>
      <c r="I34" s="14">
        <v>25.852</v>
      </c>
      <c r="J34" s="6"/>
      <c r="K34" s="30">
        <f t="shared" si="4"/>
        <v>43.726036782515301</v>
      </c>
      <c r="L34" s="30">
        <f t="shared" si="5"/>
        <v>161.80152486850847</v>
      </c>
      <c r="M34" s="30">
        <f t="shared" si="0"/>
        <v>14.355586124689847</v>
      </c>
      <c r="N34" s="30">
        <v>83</v>
      </c>
      <c r="O34" s="30">
        <f t="shared" si="6"/>
        <v>0.82704113102783317</v>
      </c>
      <c r="P34" s="6"/>
      <c r="Q34" s="4">
        <v>0.22256899999999999</v>
      </c>
      <c r="R34" s="4">
        <f t="shared" si="8"/>
        <v>5.6532525999999992</v>
      </c>
      <c r="S34" s="4">
        <v>418</v>
      </c>
      <c r="T34" s="16"/>
      <c r="U34" s="16"/>
      <c r="V34" s="9">
        <v>0.162269</v>
      </c>
      <c r="W34" s="10">
        <f t="shared" si="9"/>
        <v>4.1216325999999999</v>
      </c>
      <c r="X34" s="9">
        <v>160</v>
      </c>
      <c r="Y34" s="16"/>
      <c r="Z34" s="6"/>
      <c r="AA34" s="6"/>
      <c r="AB34" s="2">
        <v>29</v>
      </c>
      <c r="AC34" s="2">
        <f t="shared" si="7"/>
        <v>0.50614548307835561</v>
      </c>
      <c r="AD34" s="2">
        <f t="shared" si="1"/>
        <v>6.5962224145279782</v>
      </c>
      <c r="AE34" s="3">
        <f t="shared" si="2"/>
        <v>6.596222414528004</v>
      </c>
    </row>
    <row r="35" spans="1:31" ht="17.399999999999999" x14ac:dyDescent="0.3">
      <c r="A35" s="6"/>
      <c r="B35" s="6"/>
      <c r="C35" s="6"/>
      <c r="D35" s="6"/>
      <c r="E35" s="14">
        <v>1500</v>
      </c>
      <c r="F35" s="14">
        <v>179.39</v>
      </c>
      <c r="G35" s="14">
        <f t="shared" si="3"/>
        <v>8.349189720407006</v>
      </c>
      <c r="H35" s="14">
        <v>-19.556000000000001</v>
      </c>
      <c r="I35" s="14">
        <v>10.159000000000001</v>
      </c>
      <c r="J35" s="6"/>
      <c r="K35" s="30">
        <f t="shared" si="4"/>
        <v>27.669036782515303</v>
      </c>
      <c r="L35" s="30">
        <f t="shared" si="5"/>
        <v>146.10852486850845</v>
      </c>
      <c r="M35" s="30">
        <f t="shared" si="0"/>
        <v>6.0231645030687684</v>
      </c>
      <c r="N35" s="30">
        <v>83</v>
      </c>
      <c r="O35" s="30">
        <f t="shared" si="6"/>
        <v>0.92743175297507507</v>
      </c>
      <c r="P35" s="6"/>
      <c r="Q35" s="4">
        <v>0.23311899999999999</v>
      </c>
      <c r="R35" s="4">
        <f t="shared" si="8"/>
        <v>5.9212225999999992</v>
      </c>
      <c r="S35" s="4">
        <v>420</v>
      </c>
      <c r="T35" s="16"/>
      <c r="U35" s="16"/>
      <c r="V35" s="9">
        <v>0.172905</v>
      </c>
      <c r="W35" s="10">
        <f t="shared" si="9"/>
        <v>4.3917869999999999</v>
      </c>
      <c r="X35" s="9">
        <v>162</v>
      </c>
      <c r="Y35" s="16"/>
      <c r="Z35" s="6"/>
      <c r="AA35" s="6"/>
      <c r="AB35" s="2">
        <v>30</v>
      </c>
      <c r="AC35" s="2">
        <f t="shared" si="7"/>
        <v>0.52359877559829882</v>
      </c>
      <c r="AD35" s="2">
        <f t="shared" si="1"/>
        <v>7.0419970306837349</v>
      </c>
      <c r="AE35" s="3">
        <f t="shared" si="2"/>
        <v>7.0419970306837607</v>
      </c>
    </row>
    <row r="36" spans="1:31" ht="17.399999999999999" x14ac:dyDescent="0.3">
      <c r="A36" s="6"/>
      <c r="B36" s="6"/>
      <c r="C36" s="6"/>
      <c r="D36" s="6"/>
      <c r="E36" s="14">
        <v>1500</v>
      </c>
      <c r="F36" s="14">
        <v>235.3</v>
      </c>
      <c r="G36" s="14">
        <f t="shared" si="3"/>
        <v>10.951359279847088</v>
      </c>
      <c r="H36" s="14">
        <v>-30.48</v>
      </c>
      <c r="I36" s="14">
        <v>10.02</v>
      </c>
      <c r="J36" s="6"/>
      <c r="K36" s="30">
        <f t="shared" si="4"/>
        <v>16.745036782515303</v>
      </c>
      <c r="L36" s="30">
        <f t="shared" si="5"/>
        <v>145.96952486850847</v>
      </c>
      <c r="M36" s="30">
        <f t="shared" si="0"/>
        <v>2.2501747340841574</v>
      </c>
      <c r="N36" s="30">
        <v>83</v>
      </c>
      <c r="O36" s="30">
        <f t="shared" si="6"/>
        <v>0.97288946103513063</v>
      </c>
      <c r="P36" s="6"/>
      <c r="Q36" s="4">
        <v>0.242645</v>
      </c>
      <c r="R36" s="4">
        <f t="shared" si="8"/>
        <v>6.1631830000000001</v>
      </c>
      <c r="S36" s="4">
        <v>422</v>
      </c>
      <c r="T36" s="16"/>
      <c r="U36" s="16"/>
      <c r="V36" s="9">
        <v>0.183253</v>
      </c>
      <c r="W36" s="10">
        <f t="shared" si="9"/>
        <v>4.6546262</v>
      </c>
      <c r="X36" s="9">
        <v>164</v>
      </c>
      <c r="Y36" s="16"/>
      <c r="Z36" s="6"/>
      <c r="AA36" s="6"/>
      <c r="AB36" s="2">
        <v>31</v>
      </c>
      <c r="AC36" s="2">
        <f t="shared" si="7"/>
        <v>0.54105206811824214</v>
      </c>
      <c r="AD36" s="2">
        <f t="shared" si="1"/>
        <v>7.5005903577629853</v>
      </c>
      <c r="AE36" s="3">
        <f t="shared" si="2"/>
        <v>7.5005903577630182</v>
      </c>
    </row>
    <row r="37" spans="1:31" ht="17.399999999999999" x14ac:dyDescent="0.3">
      <c r="A37" s="6"/>
      <c r="B37" s="6"/>
      <c r="C37" s="6"/>
      <c r="D37" s="6"/>
      <c r="E37" s="14">
        <v>1500</v>
      </c>
      <c r="F37" s="14">
        <v>238.43</v>
      </c>
      <c r="G37" s="14">
        <f t="shared" si="3"/>
        <v>11.097036094746882</v>
      </c>
      <c r="H37" s="14">
        <v>-29.629000000000001</v>
      </c>
      <c r="I37" s="14">
        <v>9.9380000000000006</v>
      </c>
      <c r="J37" s="6"/>
      <c r="K37" s="30">
        <f t="shared" si="4"/>
        <v>17.596036782515302</v>
      </c>
      <c r="L37" s="30">
        <f t="shared" si="5"/>
        <v>145.88752486850845</v>
      </c>
      <c r="M37" s="30">
        <f t="shared" si="0"/>
        <v>2.4817332691164005</v>
      </c>
      <c r="N37" s="30">
        <v>83</v>
      </c>
      <c r="O37" s="30">
        <f t="shared" si="6"/>
        <v>0.97009959916727229</v>
      </c>
      <c r="P37" s="6"/>
      <c r="Q37" s="4">
        <v>0.25186599999999998</v>
      </c>
      <c r="R37" s="4">
        <f t="shared" si="8"/>
        <v>6.397396399999999</v>
      </c>
      <c r="S37" s="4">
        <v>424</v>
      </c>
      <c r="T37" s="16"/>
      <c r="U37" s="16"/>
      <c r="V37" s="9">
        <v>0.193354</v>
      </c>
      <c r="W37" s="10">
        <f t="shared" si="9"/>
        <v>4.9111915999999995</v>
      </c>
      <c r="X37" s="9">
        <v>166</v>
      </c>
      <c r="Y37" s="16"/>
      <c r="Z37" s="6"/>
      <c r="AA37" s="6"/>
      <c r="AB37" s="2">
        <v>32</v>
      </c>
      <c r="AC37" s="2">
        <f t="shared" si="7"/>
        <v>0.55850536063818546</v>
      </c>
      <c r="AD37" s="2">
        <f t="shared" si="1"/>
        <v>7.9717830022269336</v>
      </c>
      <c r="AE37" s="3">
        <f t="shared" si="2"/>
        <v>7.9717830022269522</v>
      </c>
    </row>
    <row r="38" spans="1:31" ht="17.399999999999999" x14ac:dyDescent="0.3">
      <c r="A38" s="6"/>
      <c r="B38" s="6"/>
      <c r="C38" s="6"/>
      <c r="D38" s="6"/>
      <c r="E38" s="14">
        <v>1500</v>
      </c>
      <c r="F38" s="14">
        <v>239.23</v>
      </c>
      <c r="G38" s="14">
        <f t="shared" si="3"/>
        <v>11.134269785456093</v>
      </c>
      <c r="H38" s="14">
        <v>-29.486000000000001</v>
      </c>
      <c r="I38" s="14">
        <v>9.9749999999999996</v>
      </c>
      <c r="J38" s="6"/>
      <c r="K38" s="30">
        <f t="shared" si="4"/>
        <v>17.739036782515303</v>
      </c>
      <c r="L38" s="30">
        <f t="shared" si="5"/>
        <v>145.92452486850846</v>
      </c>
      <c r="M38" s="30">
        <f t="shared" si="0"/>
        <v>2.5217136856388893</v>
      </c>
      <c r="N38" s="30">
        <v>83</v>
      </c>
      <c r="O38" s="30">
        <f t="shared" si="6"/>
        <v>0.96961790740194109</v>
      </c>
      <c r="P38" s="6"/>
      <c r="Q38" s="4">
        <v>0.26078200000000001</v>
      </c>
      <c r="R38" s="4">
        <f t="shared" si="8"/>
        <v>6.6238628000000004</v>
      </c>
      <c r="S38" s="4">
        <v>426</v>
      </c>
      <c r="T38" s="16"/>
      <c r="U38" s="16"/>
      <c r="V38" s="9">
        <v>0.203093</v>
      </c>
      <c r="W38" s="10">
        <f t="shared" si="9"/>
        <v>5.1585621999999995</v>
      </c>
      <c r="X38" s="9">
        <v>168</v>
      </c>
      <c r="Y38" s="16"/>
      <c r="Z38" s="6"/>
      <c r="AA38" s="6"/>
      <c r="AB38" s="2">
        <v>33</v>
      </c>
      <c r="AC38" s="2">
        <f t="shared" si="7"/>
        <v>0.57595865315812877</v>
      </c>
      <c r="AD38" s="2">
        <f t="shared" si="1"/>
        <v>8.4553499808168393</v>
      </c>
      <c r="AE38" s="3">
        <f t="shared" si="2"/>
        <v>8.455349980816866</v>
      </c>
    </row>
    <row r="39" spans="1:31" ht="17.399999999999999" x14ac:dyDescent="0.3">
      <c r="A39" s="6"/>
      <c r="B39" s="6"/>
      <c r="C39" s="6"/>
      <c r="D39" s="6"/>
      <c r="E39" s="14">
        <v>1500</v>
      </c>
      <c r="F39" s="14">
        <v>279.63</v>
      </c>
      <c r="G39" s="14">
        <f t="shared" si="3"/>
        <v>13.014571166271317</v>
      </c>
      <c r="H39" s="14">
        <v>-41.115000000000002</v>
      </c>
      <c r="I39" s="14">
        <v>9.7759999999999998</v>
      </c>
      <c r="J39" s="6"/>
      <c r="K39" s="30">
        <f t="shared" si="4"/>
        <v>6.1100367825153015</v>
      </c>
      <c r="L39" s="30">
        <f t="shared" si="5"/>
        <v>145.72552486850847</v>
      </c>
      <c r="M39" s="30">
        <f t="shared" si="0"/>
        <v>0.3025841243630647</v>
      </c>
      <c r="N39" s="30">
        <v>83</v>
      </c>
      <c r="O39" s="30">
        <f t="shared" si="6"/>
        <v>0.99635440814020404</v>
      </c>
      <c r="P39" s="6"/>
      <c r="Q39" s="4">
        <v>0.26942300000000002</v>
      </c>
      <c r="R39" s="4">
        <f t="shared" si="8"/>
        <v>6.8433442000000007</v>
      </c>
      <c r="S39" s="4">
        <v>428</v>
      </c>
      <c r="T39" s="16"/>
      <c r="U39" s="16"/>
      <c r="V39" s="9">
        <v>0.21251400000000001</v>
      </c>
      <c r="W39" s="10">
        <f t="shared" si="9"/>
        <v>5.3978555999999998</v>
      </c>
      <c r="X39" s="9">
        <v>170</v>
      </c>
      <c r="Y39" s="16"/>
      <c r="Z39" s="6"/>
      <c r="AA39" s="6"/>
      <c r="AB39" s="2">
        <v>34</v>
      </c>
      <c r="AC39" s="2">
        <f t="shared" si="7"/>
        <v>0.59341194567807209</v>
      </c>
      <c r="AD39" s="2">
        <f t="shared" si="1"/>
        <v>8.951060873203593</v>
      </c>
      <c r="AE39" s="3">
        <f t="shared" si="2"/>
        <v>8.9510608732036019</v>
      </c>
    </row>
    <row r="40" spans="1:31" ht="17.399999999999999" x14ac:dyDescent="0.3">
      <c r="A40" s="6"/>
      <c r="B40" s="6"/>
      <c r="C40" s="6"/>
      <c r="D40" s="6"/>
      <c r="E40" s="14">
        <v>1500</v>
      </c>
      <c r="F40" s="14">
        <v>346.03</v>
      </c>
      <c r="G40" s="14">
        <f t="shared" si="3"/>
        <v>16.104967495135945</v>
      </c>
      <c r="H40" s="14">
        <v>-45.075000000000003</v>
      </c>
      <c r="I40" s="14">
        <v>9.7200000000000006</v>
      </c>
      <c r="J40" s="6"/>
      <c r="K40" s="30">
        <f t="shared" si="4"/>
        <v>2.1500367825153006</v>
      </c>
      <c r="L40" s="30">
        <f t="shared" si="5"/>
        <v>145.66952486850846</v>
      </c>
      <c r="M40" s="30">
        <f t="shared" si="0"/>
        <v>3.7517247214754912E-2</v>
      </c>
      <c r="N40" s="30">
        <v>83</v>
      </c>
      <c r="O40" s="30">
        <f t="shared" si="6"/>
        <v>0.99954798497331621</v>
      </c>
      <c r="P40" s="6"/>
      <c r="Q40" s="4">
        <v>0.2777</v>
      </c>
      <c r="R40" s="4">
        <f t="shared" si="8"/>
        <v>7.0535799999999993</v>
      </c>
      <c r="S40" s="4">
        <v>430</v>
      </c>
      <c r="T40" s="16"/>
      <c r="U40" s="16"/>
      <c r="V40" s="9">
        <v>0.22161800000000001</v>
      </c>
      <c r="W40" s="10">
        <f t="shared" si="9"/>
        <v>5.6290972000000004</v>
      </c>
      <c r="X40" s="9">
        <v>172</v>
      </c>
      <c r="Y40" s="16"/>
      <c r="Z40" s="6"/>
      <c r="AA40" s="6"/>
      <c r="AB40" s="2">
        <v>35</v>
      </c>
      <c r="AC40" s="2">
        <f t="shared" si="7"/>
        <v>0.6108652381980153</v>
      </c>
      <c r="AD40" s="2">
        <f t="shared" si="1"/>
        <v>9.4586799789367166</v>
      </c>
      <c r="AE40" s="3">
        <f t="shared" si="2"/>
        <v>9.4586799789367415</v>
      </c>
    </row>
    <row r="41" spans="1:31" ht="17.399999999999999" x14ac:dyDescent="0.3">
      <c r="A41" s="6"/>
      <c r="B41" s="6"/>
      <c r="C41" s="6"/>
      <c r="D41" s="6"/>
      <c r="E41" s="14">
        <v>1500</v>
      </c>
      <c r="F41" s="14">
        <v>359.11</v>
      </c>
      <c r="G41" s="14">
        <f t="shared" si="3"/>
        <v>16.713738338231568</v>
      </c>
      <c r="H41" s="14">
        <v>-48.787999999999997</v>
      </c>
      <c r="I41" s="14">
        <v>9.7270000000000003</v>
      </c>
      <c r="J41" s="6"/>
      <c r="K41" s="30">
        <f t="shared" si="4"/>
        <v>-1.5629632174846932</v>
      </c>
      <c r="L41" s="30">
        <f t="shared" si="5"/>
        <v>145.67652486850847</v>
      </c>
      <c r="M41" s="30">
        <f t="shared" si="0"/>
        <v>1.9827839690759852E-2</v>
      </c>
      <c r="N41" s="30">
        <v>83</v>
      </c>
      <c r="O41" s="30">
        <f t="shared" si="6"/>
        <v>0.99976111036517157</v>
      </c>
      <c r="P41" s="6"/>
      <c r="Q41" s="4">
        <v>0.28565200000000002</v>
      </c>
      <c r="R41" s="4">
        <f t="shared" si="8"/>
        <v>7.2555607999999996</v>
      </c>
      <c r="S41" s="4">
        <v>432</v>
      </c>
      <c r="T41" s="16"/>
      <c r="U41" s="16"/>
      <c r="V41" s="9">
        <v>0.22975899999999999</v>
      </c>
      <c r="W41" s="10">
        <f t="shared" si="9"/>
        <v>5.8358785999999991</v>
      </c>
      <c r="X41" s="9">
        <v>174</v>
      </c>
      <c r="Y41" s="16"/>
      <c r="Z41" s="6"/>
      <c r="AA41" s="6"/>
      <c r="AB41" s="2">
        <v>36</v>
      </c>
      <c r="AC41" s="2">
        <f t="shared" si="7"/>
        <v>0.62831853071795862</v>
      </c>
      <c r="AD41" s="2">
        <f t="shared" si="1"/>
        <v>9.9779664786128137</v>
      </c>
      <c r="AE41" s="3">
        <f t="shared" si="2"/>
        <v>9.9779664786128297</v>
      </c>
    </row>
    <row r="42" spans="1:31" ht="17.399999999999999" x14ac:dyDescent="0.3">
      <c r="A42" s="6"/>
      <c r="B42" s="6"/>
      <c r="C42" s="6"/>
      <c r="D42" s="6"/>
      <c r="E42" s="14">
        <v>1500</v>
      </c>
      <c r="F42" s="14">
        <v>362.18</v>
      </c>
      <c r="G42" s="14">
        <f t="shared" si="3"/>
        <v>16.856622626328168</v>
      </c>
      <c r="H42" s="14">
        <v>-49.094999999999999</v>
      </c>
      <c r="I42" s="14">
        <v>9.6449999999999996</v>
      </c>
      <c r="J42" s="6"/>
      <c r="K42" s="30">
        <f t="shared" si="4"/>
        <v>-1.8699632174846954</v>
      </c>
      <c r="L42" s="30">
        <f t="shared" si="5"/>
        <v>145.59452486850847</v>
      </c>
      <c r="M42" s="30">
        <f t="shared" si="0"/>
        <v>2.8380843675905432E-2</v>
      </c>
      <c r="N42" s="30">
        <v>83</v>
      </c>
      <c r="O42" s="30">
        <f t="shared" si="6"/>
        <v>0.99965806212438668</v>
      </c>
      <c r="P42" s="6"/>
      <c r="Q42" s="4">
        <v>0.29327900000000001</v>
      </c>
      <c r="R42" s="4">
        <f t="shared" si="8"/>
        <v>7.4492865999999998</v>
      </c>
      <c r="S42" s="4">
        <v>434</v>
      </c>
      <c r="T42" s="16"/>
      <c r="U42" s="16"/>
      <c r="V42" s="9">
        <v>0.23915500000000001</v>
      </c>
      <c r="W42" s="10">
        <f t="shared" si="9"/>
        <v>6.0745369999999994</v>
      </c>
      <c r="X42" s="9">
        <v>176</v>
      </c>
      <c r="Y42" s="16"/>
      <c r="Z42" s="6"/>
      <c r="AA42" s="6"/>
      <c r="AB42" s="2">
        <v>37</v>
      </c>
      <c r="AC42" s="2">
        <f t="shared" si="7"/>
        <v>0.64577182323790194</v>
      </c>
      <c r="AD42" s="2">
        <f t="shared" si="1"/>
        <v>10.508674599173865</v>
      </c>
      <c r="AE42" s="3">
        <f t="shared" si="2"/>
        <v>10.508674599173883</v>
      </c>
    </row>
    <row r="43" spans="1:31" ht="17.399999999999999" x14ac:dyDescent="0.3">
      <c r="A43" s="6"/>
      <c r="B43" s="6"/>
      <c r="C43" s="6"/>
      <c r="D43" s="6"/>
      <c r="E43" s="14">
        <v>1500</v>
      </c>
      <c r="F43" s="14">
        <v>363.57</v>
      </c>
      <c r="G43" s="14">
        <f t="shared" si="3"/>
        <v>16.921316163935426</v>
      </c>
      <c r="H43" s="14">
        <v>-49.44</v>
      </c>
      <c r="I43" s="14">
        <v>9.5510000000000002</v>
      </c>
      <c r="J43" s="6"/>
      <c r="K43" s="30">
        <f t="shared" si="4"/>
        <v>-2.2149632174846943</v>
      </c>
      <c r="L43" s="30">
        <f t="shared" si="5"/>
        <v>145.50052486850845</v>
      </c>
      <c r="M43" s="30">
        <f t="shared" si="0"/>
        <v>3.9816876781629373E-2</v>
      </c>
      <c r="N43" s="30">
        <v>83</v>
      </c>
      <c r="O43" s="30">
        <f t="shared" si="6"/>
        <v>0.99952027859299242</v>
      </c>
      <c r="P43" s="6"/>
      <c r="Q43" s="4">
        <v>0.300626</v>
      </c>
      <c r="R43" s="4">
        <f t="shared" si="8"/>
        <v>7.6359003999999997</v>
      </c>
      <c r="S43" s="4">
        <v>436</v>
      </c>
      <c r="T43" s="16"/>
      <c r="U43" s="16"/>
      <c r="V43" s="9">
        <v>0.24885399999999999</v>
      </c>
      <c r="W43" s="10">
        <f t="shared" si="9"/>
        <v>6.3208915999999995</v>
      </c>
      <c r="X43" s="9">
        <v>178</v>
      </c>
      <c r="Y43" s="16"/>
      <c r="Z43" s="6"/>
      <c r="AA43" s="6"/>
      <c r="AB43" s="2">
        <v>38</v>
      </c>
      <c r="AC43" s="2">
        <f t="shared" si="7"/>
        <v>0.66322511575784515</v>
      </c>
      <c r="AD43" s="2">
        <f t="shared" si="1"/>
        <v>11.050553783241314</v>
      </c>
      <c r="AE43" s="3">
        <f t="shared" si="2"/>
        <v>11.050553783241323</v>
      </c>
    </row>
    <row r="44" spans="1:31" ht="17.399999999999999" x14ac:dyDescent="0.3">
      <c r="A44" s="6"/>
      <c r="B44" s="6"/>
      <c r="C44" s="6"/>
      <c r="D44" s="6"/>
      <c r="E44" s="14">
        <v>1750</v>
      </c>
      <c r="F44" s="14">
        <v>-15.67</v>
      </c>
      <c r="G44" s="14">
        <f t="shared" si="3"/>
        <v>-0.72931491676669724</v>
      </c>
      <c r="H44" s="14">
        <v>0.6</v>
      </c>
      <c r="I44" s="14">
        <v>-0.45800000000000002</v>
      </c>
      <c r="J44" s="6"/>
      <c r="K44" s="30">
        <f t="shared" si="4"/>
        <v>47.825036782515305</v>
      </c>
      <c r="L44" s="30">
        <f t="shared" si="5"/>
        <v>135.49152486850846</v>
      </c>
      <c r="M44" s="30">
        <f t="shared" si="0"/>
        <v>16.913190642647184</v>
      </c>
      <c r="N44" s="30">
        <v>83</v>
      </c>
      <c r="O44" s="30">
        <f t="shared" si="6"/>
        <v>0.79622661876328693</v>
      </c>
      <c r="P44" s="6"/>
      <c r="Q44" s="4">
        <v>0.30764399999999997</v>
      </c>
      <c r="R44" s="4">
        <f t="shared" si="8"/>
        <v>7.8141575999999988</v>
      </c>
      <c r="S44" s="4">
        <v>438</v>
      </c>
      <c r="T44" s="16"/>
      <c r="U44" s="16"/>
      <c r="V44" s="9">
        <v>0.25885599999999998</v>
      </c>
      <c r="W44" s="10">
        <f t="shared" si="9"/>
        <v>6.5749423999999994</v>
      </c>
      <c r="X44" s="9">
        <v>180</v>
      </c>
      <c r="Y44" s="16"/>
      <c r="Z44" s="6"/>
      <c r="AA44" s="6"/>
      <c r="AB44" s="2">
        <v>39</v>
      </c>
      <c r="AC44" s="2">
        <f t="shared" si="7"/>
        <v>0.68067840827778847</v>
      </c>
      <c r="AD44" s="2">
        <f t="shared" si="1"/>
        <v>11.603348862382793</v>
      </c>
      <c r="AE44" s="3">
        <f t="shared" si="2"/>
        <v>11.603348862382813</v>
      </c>
    </row>
    <row r="45" spans="1:31" ht="17.399999999999999" x14ac:dyDescent="0.3">
      <c r="A45" s="6"/>
      <c r="B45" s="6"/>
      <c r="C45" s="6"/>
      <c r="D45" s="6"/>
      <c r="E45" s="14">
        <v>1750</v>
      </c>
      <c r="F45" s="14">
        <v>19.97</v>
      </c>
      <c r="G45" s="14">
        <f t="shared" si="3"/>
        <v>0.92944600432871349</v>
      </c>
      <c r="H45" s="14">
        <v>0.63</v>
      </c>
      <c r="I45" s="14">
        <v>-0.51700000000000002</v>
      </c>
      <c r="J45" s="6"/>
      <c r="K45" s="30">
        <f t="shared" si="4"/>
        <v>47.855036782515306</v>
      </c>
      <c r="L45" s="30">
        <f t="shared" si="5"/>
        <v>135.43252486850847</v>
      </c>
      <c r="M45" s="30">
        <f t="shared" si="0"/>
        <v>16.932441698690571</v>
      </c>
      <c r="N45" s="30">
        <v>83</v>
      </c>
      <c r="O45" s="30">
        <f t="shared" si="6"/>
        <v>0.79599467832902926</v>
      </c>
      <c r="P45" s="6"/>
      <c r="Q45" s="4">
        <v>0.314166</v>
      </c>
      <c r="R45" s="4">
        <f t="shared" si="8"/>
        <v>7.9798163999999998</v>
      </c>
      <c r="S45" s="4">
        <v>440</v>
      </c>
      <c r="T45" s="16"/>
      <c r="U45" s="16"/>
      <c r="V45" s="9">
        <v>0.27009499999999997</v>
      </c>
      <c r="W45" s="10">
        <f t="shared" si="9"/>
        <v>6.8604129999999985</v>
      </c>
      <c r="X45" s="9">
        <v>182</v>
      </c>
      <c r="Y45" s="16"/>
      <c r="Z45" s="6"/>
      <c r="AA45" s="6"/>
      <c r="AB45" s="2">
        <v>40</v>
      </c>
      <c r="AC45" s="2">
        <f t="shared" si="7"/>
        <v>0.69813170079773179</v>
      </c>
      <c r="AD45" s="2">
        <f t="shared" si="1"/>
        <v>12.166800234201682</v>
      </c>
      <c r="AE45" s="3">
        <f t="shared" si="2"/>
        <v>12.166800234201691</v>
      </c>
    </row>
    <row r="46" spans="1:31" ht="17.399999999999999" x14ac:dyDescent="0.3">
      <c r="A46" s="6"/>
      <c r="B46" s="6"/>
      <c r="C46" s="6"/>
      <c r="D46" s="6"/>
      <c r="E46" s="14">
        <v>1750</v>
      </c>
      <c r="F46" s="14">
        <v>43.62</v>
      </c>
      <c r="G46" s="14">
        <f t="shared" si="3"/>
        <v>2.0301669859198039</v>
      </c>
      <c r="H46" s="14">
        <v>0.72</v>
      </c>
      <c r="I46" s="14">
        <v>37.654000000000003</v>
      </c>
      <c r="J46" s="6"/>
      <c r="K46" s="30">
        <f t="shared" si="4"/>
        <v>47.945036782515302</v>
      </c>
      <c r="L46" s="30">
        <f t="shared" si="5"/>
        <v>173.60352486850846</v>
      </c>
      <c r="M46" s="30">
        <f t="shared" si="0"/>
        <v>16.990239082011559</v>
      </c>
      <c r="N46" s="30">
        <v>83</v>
      </c>
      <c r="O46" s="30">
        <f t="shared" si="6"/>
        <v>0.79529832431311376</v>
      </c>
      <c r="P46" s="6"/>
      <c r="Q46" s="4">
        <v>0.320301</v>
      </c>
      <c r="R46" s="4">
        <f t="shared" si="8"/>
        <v>8.1356453999999996</v>
      </c>
      <c r="S46" s="4">
        <v>442</v>
      </c>
      <c r="T46" s="16"/>
      <c r="U46" s="16"/>
      <c r="V46" s="9">
        <v>0.27912999999999999</v>
      </c>
      <c r="W46" s="10">
        <f t="shared" si="9"/>
        <v>7.0899019999999995</v>
      </c>
      <c r="X46" s="9">
        <v>184</v>
      </c>
      <c r="Y46" s="16"/>
      <c r="Z46" s="6"/>
      <c r="AA46" s="6"/>
      <c r="AB46" s="2">
        <v>41</v>
      </c>
      <c r="AC46" s="2">
        <f t="shared" si="7"/>
        <v>0.715584993317675</v>
      </c>
      <c r="AD46" s="2">
        <f t="shared" si="1"/>
        <v>12.740644043131558</v>
      </c>
      <c r="AE46" s="3">
        <f t="shared" si="2"/>
        <v>12.740644043131574</v>
      </c>
    </row>
    <row r="47" spans="1:31" ht="17.399999999999999" x14ac:dyDescent="0.3">
      <c r="A47" s="6"/>
      <c r="B47" s="6"/>
      <c r="C47" s="6"/>
      <c r="D47" s="6"/>
      <c r="E47" s="14">
        <v>1750</v>
      </c>
      <c r="F47" s="14">
        <v>60.09</v>
      </c>
      <c r="G47" s="14">
        <f t="shared" si="3"/>
        <v>2.7967155933957142</v>
      </c>
      <c r="H47" s="14">
        <v>0.75</v>
      </c>
      <c r="I47" s="14">
        <v>43.429000000000002</v>
      </c>
      <c r="J47" s="6"/>
      <c r="K47" s="30">
        <f t="shared" si="4"/>
        <v>47.975036782515303</v>
      </c>
      <c r="L47" s="30">
        <f t="shared" si="5"/>
        <v>179.37852486850846</v>
      </c>
      <c r="M47" s="30">
        <f t="shared" si="0"/>
        <v>17.009519588567269</v>
      </c>
      <c r="N47" s="30">
        <v>83</v>
      </c>
      <c r="O47" s="30">
        <f t="shared" si="6"/>
        <v>0.7950660290534064</v>
      </c>
      <c r="P47" s="6"/>
      <c r="Q47" s="4">
        <v>0.32605099999999998</v>
      </c>
      <c r="R47" s="4">
        <f t="shared" si="8"/>
        <v>8.2816953999999985</v>
      </c>
      <c r="S47" s="4">
        <v>444</v>
      </c>
      <c r="T47" s="16"/>
      <c r="U47" s="16"/>
      <c r="V47" s="9">
        <v>0.28759000000000001</v>
      </c>
      <c r="W47" s="10">
        <f t="shared" si="9"/>
        <v>7.304786</v>
      </c>
      <c r="X47" s="9">
        <v>186</v>
      </c>
      <c r="Y47" s="16"/>
      <c r="Z47" s="6"/>
      <c r="AA47" s="6"/>
      <c r="AB47" s="2">
        <v>42</v>
      </c>
      <c r="AC47" s="2">
        <f t="shared" si="7"/>
        <v>0.73303828583761843</v>
      </c>
      <c r="AD47" s="2">
        <f t="shared" si="1"/>
        <v>13.324612364810006</v>
      </c>
      <c r="AE47" s="3">
        <f t="shared" si="2"/>
        <v>13.324612364810021</v>
      </c>
    </row>
    <row r="48" spans="1:31" ht="17.399999999999999" x14ac:dyDescent="0.3">
      <c r="A48" s="6"/>
      <c r="B48" s="6"/>
      <c r="C48" s="6"/>
      <c r="D48" s="6"/>
      <c r="E48" s="14">
        <v>1750</v>
      </c>
      <c r="F48" s="14">
        <v>82.17</v>
      </c>
      <c r="G48" s="14">
        <f t="shared" si="3"/>
        <v>3.8243654569699745</v>
      </c>
      <c r="H48" s="14">
        <v>0.76100000000000001</v>
      </c>
      <c r="I48" s="14">
        <v>49.585999999999999</v>
      </c>
      <c r="J48" s="6"/>
      <c r="K48" s="30">
        <f t="shared" si="4"/>
        <v>47.986036782515306</v>
      </c>
      <c r="L48" s="30">
        <f t="shared" si="5"/>
        <v>180</v>
      </c>
      <c r="M48" s="30">
        <f t="shared" si="0"/>
        <v>17.016590947862383</v>
      </c>
      <c r="N48" s="30">
        <v>83</v>
      </c>
      <c r="O48" s="30">
        <f t="shared" si="6"/>
        <v>0.79498083195346525</v>
      </c>
      <c r="P48" s="6"/>
      <c r="Q48" s="4">
        <v>0.33152199999999998</v>
      </c>
      <c r="R48" s="4">
        <f t="shared" si="8"/>
        <v>8.4206587999999982</v>
      </c>
      <c r="S48" s="4">
        <v>446</v>
      </c>
      <c r="T48" s="16"/>
      <c r="U48" s="16"/>
      <c r="V48" s="9">
        <v>0.29547600000000002</v>
      </c>
      <c r="W48" s="10">
        <f t="shared" si="9"/>
        <v>7.5050904000000003</v>
      </c>
      <c r="X48" s="9">
        <v>188</v>
      </c>
      <c r="Y48" s="16"/>
      <c r="Z48" s="6"/>
      <c r="AA48" s="6"/>
      <c r="AB48" s="2">
        <v>43</v>
      </c>
      <c r="AC48" s="2">
        <f t="shared" si="7"/>
        <v>0.75049157835756164</v>
      </c>
      <c r="AD48" s="2">
        <f t="shared" si="1"/>
        <v>13.918433393897145</v>
      </c>
      <c r="AE48" s="3">
        <f t="shared" si="2"/>
        <v>13.91843339389716</v>
      </c>
    </row>
    <row r="49" spans="1:31" ht="17.399999999999999" x14ac:dyDescent="0.3">
      <c r="A49" s="6"/>
      <c r="B49" s="6"/>
      <c r="C49" s="6"/>
      <c r="D49" s="6"/>
      <c r="E49" s="14">
        <v>1750</v>
      </c>
      <c r="F49" s="14">
        <v>117.68</v>
      </c>
      <c r="G49" s="14">
        <f t="shared" si="3"/>
        <v>5.4770759033251384</v>
      </c>
      <c r="H49" s="14">
        <v>0.73499999999999999</v>
      </c>
      <c r="I49" s="14">
        <v>45.465000000000003</v>
      </c>
      <c r="J49" s="6"/>
      <c r="K49" s="30">
        <f t="shared" si="4"/>
        <v>47.960036782515303</v>
      </c>
      <c r="L49" s="30">
        <f t="shared" si="5"/>
        <v>180</v>
      </c>
      <c r="M49" s="30">
        <f t="shared" si="0"/>
        <v>16.99987841693234</v>
      </c>
      <c r="N49" s="30">
        <v>83</v>
      </c>
      <c r="O49" s="30">
        <f t="shared" si="6"/>
        <v>0.79518218774780314</v>
      </c>
      <c r="P49" s="6"/>
      <c r="Q49" s="4">
        <v>0.33644200000000002</v>
      </c>
      <c r="R49" s="4">
        <f t="shared" si="8"/>
        <v>8.5456268000000009</v>
      </c>
      <c r="S49" s="4">
        <v>448</v>
      </c>
      <c r="T49" s="16"/>
      <c r="U49" s="16"/>
      <c r="V49" s="9">
        <v>0.30241600000000002</v>
      </c>
      <c r="W49" s="10">
        <f t="shared" si="9"/>
        <v>7.6813663999999999</v>
      </c>
      <c r="X49" s="9">
        <v>190</v>
      </c>
      <c r="Y49" s="16"/>
      <c r="Z49" s="6"/>
      <c r="AA49" s="6"/>
      <c r="AB49" s="2">
        <v>44</v>
      </c>
      <c r="AC49" s="2">
        <f t="shared" si="7"/>
        <v>0.76794487087750496</v>
      </c>
      <c r="AD49" s="2">
        <f t="shared" si="1"/>
        <v>14.521831635197147</v>
      </c>
      <c r="AE49" s="3">
        <f t="shared" si="2"/>
        <v>14.521831635197158</v>
      </c>
    </row>
    <row r="50" spans="1:31" ht="17.399999999999999" x14ac:dyDescent="0.3">
      <c r="A50" s="6"/>
      <c r="B50" s="6"/>
      <c r="C50" s="6"/>
      <c r="D50" s="6"/>
      <c r="E50" s="14">
        <v>1750</v>
      </c>
      <c r="F50" s="14">
        <v>140.99</v>
      </c>
      <c r="G50" s="14">
        <f t="shared" si="3"/>
        <v>6.5619725663648145</v>
      </c>
      <c r="H50" s="14">
        <v>0.68600000000000005</v>
      </c>
      <c r="I50" s="14">
        <v>37.47</v>
      </c>
      <c r="J50" s="6"/>
      <c r="K50" s="30">
        <f t="shared" si="4"/>
        <v>47.911036782515303</v>
      </c>
      <c r="L50" s="30">
        <f t="shared" si="5"/>
        <v>173.41952486850846</v>
      </c>
      <c r="M50" s="30">
        <f t="shared" si="0"/>
        <v>16.968396727973047</v>
      </c>
      <c r="N50" s="30">
        <v>83</v>
      </c>
      <c r="O50" s="30">
        <f t="shared" si="6"/>
        <v>0.79556148520514403</v>
      </c>
      <c r="P50" s="6"/>
      <c r="Q50" s="4">
        <v>0.34093400000000001</v>
      </c>
      <c r="R50" s="4">
        <f t="shared" si="8"/>
        <v>8.6597235999999995</v>
      </c>
      <c r="S50" s="4">
        <v>450</v>
      </c>
      <c r="T50" s="16"/>
      <c r="U50" s="16"/>
      <c r="V50" s="9">
        <v>0.30925900000000001</v>
      </c>
      <c r="W50" s="10">
        <f t="shared" si="9"/>
        <v>7.8551785999999995</v>
      </c>
      <c r="X50" s="9">
        <v>192</v>
      </c>
      <c r="Y50" s="16"/>
      <c r="Z50" s="6"/>
      <c r="AA50" s="6"/>
      <c r="AB50" s="2">
        <v>45</v>
      </c>
      <c r="AC50" s="2">
        <f t="shared" si="7"/>
        <v>0.78539816339744828</v>
      </c>
      <c r="AD50" s="2">
        <f t="shared" si="1"/>
        <v>15.134528097931119</v>
      </c>
      <c r="AE50" s="3">
        <f t="shared" si="2"/>
        <v>15.134528097931128</v>
      </c>
    </row>
    <row r="51" spans="1:31" ht="17.399999999999999" x14ac:dyDescent="0.3">
      <c r="A51" s="6"/>
      <c r="B51" s="6"/>
      <c r="C51" s="6"/>
      <c r="D51" s="6"/>
      <c r="E51" s="14">
        <v>1750</v>
      </c>
      <c r="F51" s="14">
        <v>174.08</v>
      </c>
      <c r="G51" s="14">
        <f t="shared" si="3"/>
        <v>8.1020510983246119</v>
      </c>
      <c r="H51" s="14">
        <v>-5.97</v>
      </c>
      <c r="I51" s="14">
        <v>22.785</v>
      </c>
      <c r="J51" s="6"/>
      <c r="K51" s="30">
        <f t="shared" si="4"/>
        <v>41.255036782515305</v>
      </c>
      <c r="L51" s="30">
        <f t="shared" si="5"/>
        <v>158.73452486850846</v>
      </c>
      <c r="M51" s="30">
        <f t="shared" si="0"/>
        <v>12.888626387712321</v>
      </c>
      <c r="N51" s="30">
        <v>83</v>
      </c>
      <c r="O51" s="30">
        <f t="shared" si="6"/>
        <v>0.84471534472635756</v>
      </c>
      <c r="P51" s="6"/>
      <c r="Q51" s="4">
        <v>0.34499800000000003</v>
      </c>
      <c r="R51" s="4">
        <f t="shared" si="8"/>
        <v>8.7629491999999995</v>
      </c>
      <c r="S51" s="4">
        <v>452</v>
      </c>
      <c r="T51" s="16"/>
      <c r="U51" s="16"/>
      <c r="V51" s="9">
        <v>0.31562800000000002</v>
      </c>
      <c r="W51" s="10">
        <f t="shared" si="9"/>
        <v>8.0169511999999994</v>
      </c>
      <c r="X51" s="9">
        <v>194</v>
      </c>
      <c r="Y51" s="16"/>
      <c r="Z51" s="6"/>
      <c r="AA51" s="6"/>
      <c r="AB51" s="2">
        <v>46</v>
      </c>
      <c r="AC51" s="2">
        <f t="shared" si="7"/>
        <v>0.80285145591739149</v>
      </c>
      <c r="AD51" s="2">
        <f t="shared" si="1"/>
        <v>15.75624049300203</v>
      </c>
      <c r="AE51" s="3">
        <f t="shared" si="2"/>
        <v>15.756240493002039</v>
      </c>
    </row>
    <row r="52" spans="1:31" ht="17.399999999999999" x14ac:dyDescent="0.3">
      <c r="A52" s="6"/>
      <c r="B52" s="6"/>
      <c r="C52" s="6"/>
      <c r="D52" s="6"/>
      <c r="E52" s="14">
        <v>1750</v>
      </c>
      <c r="F52" s="14">
        <v>229.39</v>
      </c>
      <c r="G52" s="14">
        <f t="shared" si="3"/>
        <v>10.676295389732779</v>
      </c>
      <c r="H52" s="14">
        <v>-16.77</v>
      </c>
      <c r="I52" s="14">
        <v>12.101000000000001</v>
      </c>
      <c r="J52" s="6"/>
      <c r="K52" s="30">
        <f t="shared" si="4"/>
        <v>30.455036782515304</v>
      </c>
      <c r="L52" s="30">
        <f t="shared" si="5"/>
        <v>148.05052486850846</v>
      </c>
      <c r="M52" s="30">
        <f t="shared" si="0"/>
        <v>7.2490975434910006</v>
      </c>
      <c r="N52" s="30">
        <v>83</v>
      </c>
      <c r="O52" s="30">
        <f t="shared" si="6"/>
        <v>0.9126614753796265</v>
      </c>
      <c r="P52" s="6"/>
      <c r="Q52" s="4">
        <v>0.348634</v>
      </c>
      <c r="R52" s="4">
        <f t="shared" si="8"/>
        <v>8.8553035999999992</v>
      </c>
      <c r="S52" s="4">
        <v>454</v>
      </c>
      <c r="T52" s="16"/>
      <c r="U52" s="16"/>
      <c r="V52" s="9">
        <v>0.321523</v>
      </c>
      <c r="W52" s="10">
        <f t="shared" si="9"/>
        <v>8.1666841999999988</v>
      </c>
      <c r="X52" s="9">
        <v>196</v>
      </c>
      <c r="Y52" s="16"/>
      <c r="Z52" s="6"/>
      <c r="AA52" s="6"/>
      <c r="AB52" s="2">
        <v>47</v>
      </c>
      <c r="AC52" s="2">
        <f t="shared" si="7"/>
        <v>0.82030474843733492</v>
      </c>
      <c r="AD52" s="2">
        <f t="shared" si="1"/>
        <v>16.386683433083228</v>
      </c>
      <c r="AE52" s="3">
        <f t="shared" si="2"/>
        <v>16.386683433083249</v>
      </c>
    </row>
    <row r="53" spans="1:31" ht="17.399999999999999" x14ac:dyDescent="0.3">
      <c r="A53" s="6"/>
      <c r="B53" s="6"/>
      <c r="C53" s="6"/>
      <c r="D53" s="6"/>
      <c r="E53" s="14">
        <v>1750</v>
      </c>
      <c r="F53" s="14">
        <v>232.03</v>
      </c>
      <c r="G53" s="14">
        <f t="shared" si="3"/>
        <v>10.799166569073183</v>
      </c>
      <c r="H53" s="14">
        <v>-16.856000000000002</v>
      </c>
      <c r="I53" s="14">
        <v>12.255000000000001</v>
      </c>
      <c r="J53" s="6"/>
      <c r="K53" s="30">
        <f t="shared" si="4"/>
        <v>30.369036782515302</v>
      </c>
      <c r="L53" s="30">
        <f t="shared" si="5"/>
        <v>148.20452486850846</v>
      </c>
      <c r="M53" s="30">
        <f t="shared" si="0"/>
        <v>7.2097539604345684</v>
      </c>
      <c r="N53" s="30">
        <v>83</v>
      </c>
      <c r="O53" s="30">
        <f t="shared" si="6"/>
        <v>0.91313549445259556</v>
      </c>
      <c r="P53" s="6"/>
      <c r="Q53" s="4">
        <v>0.35165400000000002</v>
      </c>
      <c r="R53" s="4">
        <f t="shared" si="8"/>
        <v>8.9320116000000009</v>
      </c>
      <c r="S53" s="4">
        <v>456</v>
      </c>
      <c r="T53" s="16"/>
      <c r="U53" s="16"/>
      <c r="V53" s="9">
        <v>0.32694299999999998</v>
      </c>
      <c r="W53" s="10">
        <f t="shared" si="9"/>
        <v>8.3043521999999985</v>
      </c>
      <c r="X53" s="9">
        <v>198</v>
      </c>
      <c r="Y53" s="16"/>
      <c r="Z53" s="6"/>
      <c r="AA53" s="6"/>
      <c r="AB53" s="2">
        <v>48</v>
      </c>
      <c r="AC53" s="2">
        <f t="shared" si="7"/>
        <v>0.83775804095727813</v>
      </c>
      <c r="AD53" s="2">
        <f t="shared" si="1"/>
        <v>17.025568635352954</v>
      </c>
      <c r="AE53" s="3">
        <f t="shared" si="2"/>
        <v>17.025568635352975</v>
      </c>
    </row>
    <row r="54" spans="1:31" ht="17.399999999999999" x14ac:dyDescent="0.3">
      <c r="A54" s="6"/>
      <c r="B54" s="6"/>
      <c r="C54" s="6"/>
      <c r="D54" s="6"/>
      <c r="E54" s="14">
        <v>1750</v>
      </c>
      <c r="F54" s="14">
        <v>232.2</v>
      </c>
      <c r="G54" s="14">
        <f t="shared" si="3"/>
        <v>10.807078728348888</v>
      </c>
      <c r="H54" s="14">
        <v>-16.920000000000002</v>
      </c>
      <c r="I54" s="14">
        <v>12.349</v>
      </c>
      <c r="J54" s="6"/>
      <c r="K54" s="30">
        <f t="shared" si="4"/>
        <v>30.305036782515302</v>
      </c>
      <c r="L54" s="30">
        <f t="shared" si="5"/>
        <v>148.29852486850845</v>
      </c>
      <c r="M54" s="30">
        <f t="shared" si="0"/>
        <v>7.180536153820297</v>
      </c>
      <c r="N54" s="30">
        <v>83</v>
      </c>
      <c r="O54" s="30">
        <f t="shared" si="6"/>
        <v>0.91348751621903257</v>
      </c>
      <c r="P54" s="6"/>
      <c r="Q54" s="4">
        <v>0.35422599999999999</v>
      </c>
      <c r="R54" s="4">
        <f t="shared" si="8"/>
        <v>8.9973403999999988</v>
      </c>
      <c r="S54" s="4">
        <v>458</v>
      </c>
      <c r="T54" s="16"/>
      <c r="U54" s="16"/>
      <c r="V54" s="9">
        <v>0.33144400000000002</v>
      </c>
      <c r="W54" s="10">
        <f t="shared" si="9"/>
        <v>8.4186776000000005</v>
      </c>
      <c r="X54" s="9">
        <v>200</v>
      </c>
      <c r="Y54" s="16"/>
      <c r="Z54" s="6"/>
      <c r="AA54" s="6"/>
      <c r="AB54" s="2">
        <v>49</v>
      </c>
      <c r="AC54" s="2">
        <f t="shared" si="7"/>
        <v>0.85521133347722145</v>
      </c>
      <c r="AD54" s="2">
        <f t="shared" si="1"/>
        <v>17.672605126689106</v>
      </c>
      <c r="AE54" s="3">
        <f t="shared" si="2"/>
        <v>17.672605126689124</v>
      </c>
    </row>
    <row r="55" spans="1:31" ht="17.399999999999999" x14ac:dyDescent="0.3">
      <c r="A55" s="6"/>
      <c r="B55" s="6"/>
      <c r="C55" s="6"/>
      <c r="D55" s="6"/>
      <c r="E55" s="14">
        <v>1750</v>
      </c>
      <c r="F55" s="14">
        <v>292.20999999999998</v>
      </c>
      <c r="G55" s="14">
        <f t="shared" si="3"/>
        <v>13.600070952673681</v>
      </c>
      <c r="H55" s="14">
        <v>-35.993000000000002</v>
      </c>
      <c r="I55" s="14">
        <v>9.7089999999999996</v>
      </c>
      <c r="J55" s="6"/>
      <c r="K55" s="30">
        <f t="shared" si="4"/>
        <v>11.232036782515301</v>
      </c>
      <c r="L55" s="30">
        <f t="shared" si="5"/>
        <v>145.65852486850847</v>
      </c>
      <c r="M55" s="30">
        <f t="shared" si="0"/>
        <v>1.0188228887167052</v>
      </c>
      <c r="N55" s="30">
        <v>83</v>
      </c>
      <c r="O55" s="30">
        <f t="shared" si="6"/>
        <v>0.98772502543714813</v>
      </c>
      <c r="P55" s="6"/>
      <c r="Q55" s="4">
        <v>0.35697400000000001</v>
      </c>
      <c r="R55" s="4">
        <f t="shared" si="8"/>
        <v>9.0671395999999991</v>
      </c>
      <c r="S55" s="4">
        <v>460</v>
      </c>
      <c r="T55" s="16"/>
      <c r="U55" s="16"/>
      <c r="V55" s="9">
        <v>0.33609699999999998</v>
      </c>
      <c r="W55" s="10">
        <f t="shared" si="9"/>
        <v>8.536863799999999</v>
      </c>
      <c r="X55" s="9">
        <v>202</v>
      </c>
      <c r="Y55" s="16"/>
      <c r="Z55" s="6"/>
      <c r="AA55" s="6"/>
      <c r="AB55" s="2">
        <v>50</v>
      </c>
      <c r="AC55" s="2">
        <f t="shared" si="7"/>
        <v>0.87266462599716477</v>
      </c>
      <c r="AD55" s="2">
        <f t="shared" si="1"/>
        <v>18.327499451128869</v>
      </c>
      <c r="AE55" s="3">
        <f t="shared" si="2"/>
        <v>18.32749945112888</v>
      </c>
    </row>
    <row r="56" spans="1:31" ht="17.399999999999999" x14ac:dyDescent="0.3">
      <c r="A56" s="6"/>
      <c r="B56" s="6"/>
      <c r="C56" s="6"/>
      <c r="D56" s="6"/>
      <c r="E56" s="14">
        <v>1750</v>
      </c>
      <c r="F56" s="14">
        <v>340.9</v>
      </c>
      <c r="G56" s="14">
        <f t="shared" si="3"/>
        <v>15.866206453463118</v>
      </c>
      <c r="H56" s="14">
        <v>-43.624000000000002</v>
      </c>
      <c r="I56" s="14">
        <v>9.6639999999999997</v>
      </c>
      <c r="J56" s="6"/>
      <c r="K56" s="30">
        <f t="shared" si="4"/>
        <v>3.6010367825153011</v>
      </c>
      <c r="L56" s="30">
        <f t="shared" si="5"/>
        <v>145.61352486850845</v>
      </c>
      <c r="M56" s="30">
        <f t="shared" si="0"/>
        <v>0.10520736749588755</v>
      </c>
      <c r="N56" s="30">
        <v>83</v>
      </c>
      <c r="O56" s="30">
        <f t="shared" si="6"/>
        <v>0.99873244135547123</v>
      </c>
      <c r="P56" s="6"/>
      <c r="Q56" s="4">
        <v>0.35947299999999999</v>
      </c>
      <c r="R56" s="4">
        <f t="shared" si="8"/>
        <v>9.1306141999999983</v>
      </c>
      <c r="S56" s="4">
        <v>462</v>
      </c>
      <c r="T56" s="16"/>
      <c r="U56" s="16"/>
      <c r="V56" s="9">
        <v>0.34045700000000001</v>
      </c>
      <c r="W56" s="10">
        <f t="shared" si="9"/>
        <v>8.6476077999999994</v>
      </c>
      <c r="X56" s="9">
        <v>204</v>
      </c>
      <c r="Y56" s="16"/>
      <c r="Z56" s="6"/>
      <c r="AA56" s="6"/>
      <c r="AB56" s="2">
        <v>51</v>
      </c>
      <c r="AC56" s="2">
        <f t="shared" si="7"/>
        <v>0.89011791851710798</v>
      </c>
      <c r="AD56" s="2">
        <f t="shared" si="1"/>
        <v>18.989955879389598</v>
      </c>
      <c r="AE56" s="3">
        <f t="shared" si="2"/>
        <v>18.989955879389623</v>
      </c>
    </row>
    <row r="57" spans="1:31" ht="17.399999999999999" x14ac:dyDescent="0.3">
      <c r="A57" s="6"/>
      <c r="B57" s="6"/>
      <c r="C57" s="6"/>
      <c r="D57" s="6"/>
      <c r="E57" s="14">
        <v>1750</v>
      </c>
      <c r="F57" s="14">
        <v>375.1</v>
      </c>
      <c r="G57" s="14">
        <f t="shared" si="3"/>
        <v>17.457946731281947</v>
      </c>
      <c r="H57" s="14">
        <v>-47.515999999999998</v>
      </c>
      <c r="I57" s="14">
        <v>9.7579999999999991</v>
      </c>
      <c r="J57" s="6"/>
      <c r="K57" s="30">
        <f t="shared" si="4"/>
        <v>-0.29096321748469478</v>
      </c>
      <c r="L57" s="30">
        <f t="shared" si="5"/>
        <v>145.70752486850847</v>
      </c>
      <c r="M57" s="30">
        <f t="shared" si="0"/>
        <v>6.872202221350765E-4</v>
      </c>
      <c r="N57" s="30">
        <v>83</v>
      </c>
      <c r="O57" s="30">
        <f t="shared" si="6"/>
        <v>0.99999172023828753</v>
      </c>
      <c r="P57" s="6"/>
      <c r="Q57" s="4">
        <v>0.36172300000000002</v>
      </c>
      <c r="R57" s="4">
        <f t="shared" si="8"/>
        <v>9.1877642000000002</v>
      </c>
      <c r="S57" s="4">
        <v>464</v>
      </c>
      <c r="T57" s="16"/>
      <c r="U57" s="16"/>
      <c r="V57" s="9">
        <v>0.34452300000000002</v>
      </c>
      <c r="W57" s="10">
        <f t="shared" si="9"/>
        <v>8.7508841999999998</v>
      </c>
      <c r="X57" s="9">
        <v>206</v>
      </c>
      <c r="Y57" s="16"/>
      <c r="Z57" s="6"/>
      <c r="AA57" s="6"/>
      <c r="AB57" s="2">
        <v>52</v>
      </c>
      <c r="AC57" s="2">
        <f t="shared" si="7"/>
        <v>0.90757121103705141</v>
      </c>
      <c r="AD57" s="2">
        <f t="shared" si="1"/>
        <v>19.659676620238468</v>
      </c>
      <c r="AE57" s="3">
        <f t="shared" si="2"/>
        <v>19.659676620238475</v>
      </c>
    </row>
    <row r="58" spans="1:31" ht="17.399999999999999" x14ac:dyDescent="0.3">
      <c r="A58" s="6"/>
      <c r="B58" s="6"/>
      <c r="C58" s="6"/>
      <c r="D58" s="6"/>
      <c r="E58" s="14">
        <v>1750</v>
      </c>
      <c r="F58" s="14">
        <v>408.38</v>
      </c>
      <c r="G58" s="14">
        <f t="shared" si="3"/>
        <v>19.006868264785183</v>
      </c>
      <c r="H58" s="14">
        <v>-50.79</v>
      </c>
      <c r="I58" s="14">
        <v>9.9079999999999995</v>
      </c>
      <c r="J58" s="6"/>
      <c r="K58" s="30">
        <f t="shared" si="4"/>
        <v>-3.5649632174846957</v>
      </c>
      <c r="L58" s="30">
        <f t="shared" si="5"/>
        <v>145.85752486850845</v>
      </c>
      <c r="M58" s="30">
        <f t="shared" si="0"/>
        <v>0.10311117469984654</v>
      </c>
      <c r="N58" s="30">
        <v>83</v>
      </c>
      <c r="O58" s="30">
        <f t="shared" si="6"/>
        <v>0.99875769669036329</v>
      </c>
      <c r="P58" s="6"/>
      <c r="Q58" s="4">
        <v>0.36372199999999999</v>
      </c>
      <c r="R58" s="4">
        <f t="shared" si="8"/>
        <v>9.2385387999999988</v>
      </c>
      <c r="S58" s="4">
        <v>466</v>
      </c>
      <c r="T58" s="16"/>
      <c r="U58" s="16"/>
      <c r="V58" s="9">
        <v>0.34829700000000002</v>
      </c>
      <c r="W58" s="10">
        <f t="shared" si="9"/>
        <v>8.8467438000000005</v>
      </c>
      <c r="X58" s="9">
        <v>208</v>
      </c>
      <c r="Y58" s="16"/>
      <c r="Z58" s="6"/>
      <c r="AA58" s="6"/>
      <c r="AB58" s="2">
        <v>53</v>
      </c>
      <c r="AC58" s="2">
        <f t="shared" si="7"/>
        <v>0.92502450355699462</v>
      </c>
      <c r="AD58" s="2">
        <f t="shared" si="1"/>
        <v>20.336362033489173</v>
      </c>
      <c r="AE58" s="3">
        <f t="shared" si="2"/>
        <v>20.336362033489191</v>
      </c>
    </row>
    <row r="59" spans="1:31" ht="17.399999999999999" x14ac:dyDescent="0.3">
      <c r="A59" s="6"/>
      <c r="B59" s="6"/>
      <c r="C59" s="6"/>
      <c r="D59" s="6"/>
      <c r="E59" s="14">
        <v>1750</v>
      </c>
      <c r="F59" s="14">
        <v>421.24</v>
      </c>
      <c r="G59" s="14">
        <f t="shared" si="3"/>
        <v>19.605399842935771</v>
      </c>
      <c r="H59" s="14">
        <v>-52.432000000000002</v>
      </c>
      <c r="I59" s="14">
        <v>9.7200000000000006</v>
      </c>
      <c r="J59" s="6"/>
      <c r="K59" s="30">
        <f t="shared" si="4"/>
        <v>-5.2069632174846987</v>
      </c>
      <c r="L59" s="30">
        <f t="shared" si="5"/>
        <v>145.66952486850846</v>
      </c>
      <c r="M59" s="30">
        <f t="shared" si="0"/>
        <v>0.21984112760163499</v>
      </c>
      <c r="N59" s="30">
        <v>83</v>
      </c>
      <c r="O59" s="30">
        <f t="shared" si="6"/>
        <v>0.99735131171564295</v>
      </c>
      <c r="P59" s="6"/>
      <c r="Q59" s="4">
        <v>0.36547299999999999</v>
      </c>
      <c r="R59" s="4">
        <f t="shared" si="8"/>
        <v>9.2830141999999984</v>
      </c>
      <c r="S59" s="4">
        <v>468</v>
      </c>
      <c r="T59" s="16"/>
      <c r="U59" s="16"/>
      <c r="V59" s="9">
        <v>0.35196100000000002</v>
      </c>
      <c r="W59" s="10">
        <f t="shared" si="9"/>
        <v>8.9398093999999997</v>
      </c>
      <c r="X59" s="9">
        <v>210</v>
      </c>
      <c r="Y59" s="16"/>
      <c r="Z59" s="6"/>
      <c r="AA59" s="6"/>
      <c r="AB59" s="2">
        <v>54</v>
      </c>
      <c r="AC59" s="2">
        <f t="shared" si="7"/>
        <v>0.94247779607693793</v>
      </c>
      <c r="AD59" s="2">
        <f t="shared" si="1"/>
        <v>21.019710844397093</v>
      </c>
      <c r="AE59" s="3">
        <f t="shared" si="2"/>
        <v>21.019710844397125</v>
      </c>
    </row>
    <row r="60" spans="1:31" ht="17.399999999999999" x14ac:dyDescent="0.3">
      <c r="A60" s="6"/>
      <c r="B60" s="6"/>
      <c r="C60" s="6"/>
      <c r="D60" s="6"/>
      <c r="E60" s="14">
        <v>1750</v>
      </c>
      <c r="F60" s="14">
        <v>421.47</v>
      </c>
      <c r="G60" s="14">
        <f t="shared" si="3"/>
        <v>19.61610452901467</v>
      </c>
      <c r="H60" s="14">
        <v>-52.886000000000003</v>
      </c>
      <c r="I60" s="14">
        <v>9.7200000000000006</v>
      </c>
      <c r="J60" s="6"/>
      <c r="K60" s="30">
        <f t="shared" si="4"/>
        <v>-5.6609632174846993</v>
      </c>
      <c r="L60" s="30">
        <f t="shared" si="5"/>
        <v>145.66952486850846</v>
      </c>
      <c r="M60" s="30">
        <f t="shared" si="0"/>
        <v>0.25979632087118731</v>
      </c>
      <c r="N60" s="30">
        <v>83</v>
      </c>
      <c r="O60" s="30">
        <f t="shared" si="6"/>
        <v>0.99686992384492545</v>
      </c>
      <c r="P60" s="6"/>
      <c r="Q60" s="4">
        <v>0.36704100000000001</v>
      </c>
      <c r="R60" s="4">
        <f t="shared" si="8"/>
        <v>9.3228413999999997</v>
      </c>
      <c r="S60" s="4">
        <v>470</v>
      </c>
      <c r="T60" s="16"/>
      <c r="U60" s="16"/>
      <c r="V60" s="9">
        <v>0.35505399999999998</v>
      </c>
      <c r="W60" s="10">
        <f t="shared" si="9"/>
        <v>9.0183715999999983</v>
      </c>
      <c r="X60" s="9">
        <v>212</v>
      </c>
      <c r="Y60" s="16"/>
      <c r="Z60" s="6"/>
      <c r="AA60" s="6"/>
      <c r="AB60" s="2">
        <v>55</v>
      </c>
      <c r="AC60" s="2">
        <f t="shared" si="7"/>
        <v>0.95993108859688125</v>
      </c>
      <c r="AD60" s="2">
        <f t="shared" si="1"/>
        <v>21.709420359214313</v>
      </c>
      <c r="AE60" s="3">
        <f t="shared" si="2"/>
        <v>21.709420359214317</v>
      </c>
    </row>
    <row r="61" spans="1:31" ht="17.399999999999999" x14ac:dyDescent="0.3">
      <c r="A61" s="6"/>
      <c r="B61" s="6"/>
      <c r="C61" s="6"/>
      <c r="D61" s="6"/>
      <c r="E61" s="14">
        <v>2000</v>
      </c>
      <c r="F61" s="14">
        <v>-16.12</v>
      </c>
      <c r="G61" s="14">
        <f t="shared" si="3"/>
        <v>-0.75025886779062922</v>
      </c>
      <c r="H61" s="14">
        <v>0.57399999999999995</v>
      </c>
      <c r="I61" s="14">
        <v>-0.40500000000000003</v>
      </c>
      <c r="J61" s="6"/>
      <c r="K61" s="30">
        <f t="shared" si="4"/>
        <v>47.799036782515302</v>
      </c>
      <c r="L61" s="30">
        <f t="shared" si="5"/>
        <v>135.54452486850846</v>
      </c>
      <c r="M61" s="30">
        <f t="shared" si="0"/>
        <v>16.89651236528109</v>
      </c>
      <c r="N61" s="30">
        <v>83</v>
      </c>
      <c r="O61" s="30">
        <f t="shared" si="6"/>
        <v>0.79642756186408326</v>
      </c>
      <c r="P61" s="6"/>
      <c r="Q61" s="4">
        <v>0.36820199999999997</v>
      </c>
      <c r="R61" s="4">
        <f t="shared" si="8"/>
        <v>9.3523307999999989</v>
      </c>
      <c r="S61" s="4">
        <v>472</v>
      </c>
      <c r="T61" s="16"/>
      <c r="U61" s="16"/>
      <c r="V61" s="9">
        <v>0.35778300000000002</v>
      </c>
      <c r="W61" s="10">
        <f t="shared" si="9"/>
        <v>9.0876882000000005</v>
      </c>
      <c r="X61" s="9">
        <v>214</v>
      </c>
      <c r="Y61" s="16"/>
      <c r="Z61" s="6"/>
      <c r="AA61" s="6"/>
      <c r="AB61" s="2">
        <v>56</v>
      </c>
      <c r="AC61" s="2">
        <f t="shared" si="7"/>
        <v>0.97738438111682457</v>
      </c>
      <c r="AD61" s="2">
        <f t="shared" si="1"/>
        <v>22.405186681659018</v>
      </c>
      <c r="AE61" s="3">
        <f t="shared" si="2"/>
        <v>22.405186681659039</v>
      </c>
    </row>
    <row r="62" spans="1:31" ht="17.399999999999999" x14ac:dyDescent="0.3">
      <c r="A62" s="6"/>
      <c r="B62" s="6"/>
      <c r="C62" s="6"/>
      <c r="D62" s="6"/>
      <c r="E62" s="14">
        <v>2000</v>
      </c>
      <c r="F62" s="14">
        <v>15.75</v>
      </c>
      <c r="G62" s="14">
        <f t="shared" si="3"/>
        <v>0.73303828583761854</v>
      </c>
      <c r="H62" s="14">
        <v>0.61899999999999999</v>
      </c>
      <c r="I62" s="14">
        <v>-0.43099999999999999</v>
      </c>
      <c r="J62" s="6"/>
      <c r="K62" s="30">
        <f t="shared" si="4"/>
        <v>47.844036782515303</v>
      </c>
      <c r="L62" s="30">
        <f t="shared" si="5"/>
        <v>135.51852486850845</v>
      </c>
      <c r="M62" s="30">
        <f t="shared" si="0"/>
        <v>16.925382121468417</v>
      </c>
      <c r="N62" s="30">
        <v>83</v>
      </c>
      <c r="O62" s="30">
        <f t="shared" si="6"/>
        <v>0.79607973347628413</v>
      </c>
      <c r="P62" s="6"/>
      <c r="Q62" s="4">
        <v>0.36938599999999999</v>
      </c>
      <c r="R62" s="4">
        <f t="shared" si="8"/>
        <v>9.3824043999999986</v>
      </c>
      <c r="S62" s="4">
        <v>474</v>
      </c>
      <c r="T62" s="16"/>
      <c r="U62" s="16"/>
      <c r="V62" s="9">
        <v>0.36014800000000002</v>
      </c>
      <c r="W62" s="10">
        <f t="shared" si="9"/>
        <v>9.1477591999999994</v>
      </c>
      <c r="X62" s="9">
        <v>216</v>
      </c>
      <c r="Y62" s="16"/>
      <c r="Z62" s="6"/>
      <c r="AA62" s="6"/>
      <c r="AB62" s="2">
        <v>57</v>
      </c>
      <c r="AC62" s="2">
        <f t="shared" si="7"/>
        <v>0.99483767363676778</v>
      </c>
      <c r="AD62" s="2">
        <f t="shared" si="1"/>
        <v>23.106704930046725</v>
      </c>
      <c r="AE62" s="3">
        <f t="shared" si="2"/>
        <v>23.106704930046746</v>
      </c>
    </row>
    <row r="63" spans="1:31" ht="17.399999999999999" x14ac:dyDescent="0.3">
      <c r="A63" s="6"/>
      <c r="B63" s="6"/>
      <c r="C63" s="6"/>
      <c r="D63" s="6"/>
      <c r="E63" s="14">
        <v>2000</v>
      </c>
      <c r="F63" s="14">
        <v>38.36</v>
      </c>
      <c r="G63" s="14">
        <f t="shared" si="3"/>
        <v>1.7853554695067326</v>
      </c>
      <c r="H63" s="14">
        <v>0.75</v>
      </c>
      <c r="I63" s="14">
        <v>34.597000000000001</v>
      </c>
      <c r="J63" s="6"/>
      <c r="K63" s="30">
        <f t="shared" si="4"/>
        <v>47.975036782515303</v>
      </c>
      <c r="L63" s="30">
        <f t="shared" si="5"/>
        <v>170.54652486850847</v>
      </c>
      <c r="M63" s="30">
        <f t="shared" si="0"/>
        <v>17.009519588567269</v>
      </c>
      <c r="N63" s="30">
        <v>83</v>
      </c>
      <c r="O63" s="30">
        <f t="shared" si="6"/>
        <v>0.7950660290534064</v>
      </c>
      <c r="P63" s="6"/>
      <c r="Q63" s="4">
        <v>0.37037300000000001</v>
      </c>
      <c r="R63" s="4">
        <f t="shared" si="8"/>
        <v>9.4074741999999993</v>
      </c>
      <c r="S63" s="4">
        <v>476</v>
      </c>
      <c r="T63" s="16"/>
      <c r="U63" s="16"/>
      <c r="V63" s="9">
        <v>0.36214800000000003</v>
      </c>
      <c r="W63" s="10">
        <f t="shared" si="9"/>
        <v>9.1985592</v>
      </c>
      <c r="X63" s="9">
        <v>218</v>
      </c>
      <c r="Y63" s="16"/>
      <c r="Z63" s="6"/>
      <c r="AA63" s="6"/>
      <c r="AB63" s="2">
        <v>58</v>
      </c>
      <c r="AC63" s="2">
        <f t="shared" si="7"/>
        <v>1.0122909661567112</v>
      </c>
      <c r="AD63" s="2">
        <f t="shared" si="1"/>
        <v>23.813669454821849</v>
      </c>
      <c r="AE63" s="3">
        <f t="shared" si="2"/>
        <v>23.813669454821859</v>
      </c>
    </row>
    <row r="64" spans="1:31" ht="17.399999999999999" x14ac:dyDescent="0.3">
      <c r="A64" s="6"/>
      <c r="B64" s="6"/>
      <c r="C64" s="6"/>
      <c r="D64" s="6"/>
      <c r="E64" s="14">
        <v>2000</v>
      </c>
      <c r="F64" s="14">
        <v>51.88</v>
      </c>
      <c r="G64" s="14">
        <f t="shared" si="3"/>
        <v>2.4146048424924218</v>
      </c>
      <c r="H64" s="14">
        <v>0.75700000000000001</v>
      </c>
      <c r="I64" s="14">
        <v>41.34</v>
      </c>
      <c r="J64" s="6"/>
      <c r="K64" s="30">
        <f t="shared" si="4"/>
        <v>47.982036782515301</v>
      </c>
      <c r="L64" s="30">
        <f t="shared" si="5"/>
        <v>177.28952486850847</v>
      </c>
      <c r="M64" s="30">
        <f t="shared" si="0"/>
        <v>17.014019430283799</v>
      </c>
      <c r="N64" s="30">
        <v>83</v>
      </c>
      <c r="O64" s="30">
        <f t="shared" si="6"/>
        <v>0.79501181409296628</v>
      </c>
      <c r="P64" s="6"/>
      <c r="Q64" s="4">
        <v>0.37116399999999999</v>
      </c>
      <c r="R64" s="4">
        <f t="shared" si="8"/>
        <v>9.4275655999999994</v>
      </c>
      <c r="S64" s="4">
        <v>478</v>
      </c>
      <c r="T64" s="16"/>
      <c r="U64" s="16"/>
      <c r="V64" s="9">
        <v>0.36302400000000001</v>
      </c>
      <c r="W64" s="10">
        <f t="shared" si="9"/>
        <v>9.2208095999999991</v>
      </c>
      <c r="X64" s="9">
        <v>220</v>
      </c>
      <c r="Y64" s="16"/>
      <c r="Z64" s="6"/>
      <c r="AA64" s="6"/>
      <c r="AB64" s="2">
        <v>59</v>
      </c>
      <c r="AC64" s="2">
        <f t="shared" si="7"/>
        <v>1.0297442586766543</v>
      </c>
      <c r="AD64" s="2">
        <f t="shared" si="1"/>
        <v>24.525774056223064</v>
      </c>
      <c r="AE64" s="3">
        <f t="shared" si="2"/>
        <v>24.525774056223092</v>
      </c>
    </row>
    <row r="65" spans="1:31" ht="17.399999999999999" x14ac:dyDescent="0.3">
      <c r="A65" s="6"/>
      <c r="B65" s="6"/>
      <c r="C65" s="6"/>
      <c r="D65" s="6"/>
      <c r="E65" s="14">
        <v>2000</v>
      </c>
      <c r="F65" s="14">
        <v>72.760000000000005</v>
      </c>
      <c r="G65" s="14">
        <f t="shared" si="3"/>
        <v>3.3864041700028649</v>
      </c>
      <c r="H65" s="14">
        <v>0.81399999999999995</v>
      </c>
      <c r="I65" s="14">
        <v>49.713999999999999</v>
      </c>
      <c r="J65" s="6"/>
      <c r="K65" s="30">
        <f t="shared" si="4"/>
        <v>48.039036782515304</v>
      </c>
      <c r="L65" s="30">
        <f t="shared" si="5"/>
        <v>180</v>
      </c>
      <c r="M65" s="30">
        <f t="shared" si="0"/>
        <v>17.050675867566493</v>
      </c>
      <c r="N65" s="30">
        <v>83</v>
      </c>
      <c r="O65" s="30">
        <f t="shared" si="6"/>
        <v>0.7945701702702832</v>
      </c>
      <c r="P65" s="6"/>
      <c r="Q65" s="4">
        <v>0.37175900000000001</v>
      </c>
      <c r="R65" s="4">
        <f t="shared" si="8"/>
        <v>9.4426785999999989</v>
      </c>
      <c r="S65" s="4">
        <v>480</v>
      </c>
      <c r="T65" s="16"/>
      <c r="U65" s="16"/>
      <c r="V65" s="9">
        <v>0.36464800000000003</v>
      </c>
      <c r="W65" s="10">
        <f t="shared" si="9"/>
        <v>9.2620591999999995</v>
      </c>
      <c r="X65" s="9">
        <v>222</v>
      </c>
      <c r="Y65" s="16"/>
      <c r="Z65" s="6"/>
      <c r="AA65" s="6"/>
      <c r="AB65" s="2">
        <v>60</v>
      </c>
      <c r="AC65" s="2">
        <f t="shared" si="7"/>
        <v>1.0471975511965976</v>
      </c>
      <c r="AD65" s="2">
        <f t="shared" si="1"/>
        <v>25.242712201809184</v>
      </c>
      <c r="AE65" s="3">
        <f t="shared" si="2"/>
        <v>25.242712201809194</v>
      </c>
    </row>
    <row r="66" spans="1:31" ht="17.399999999999999" x14ac:dyDescent="0.3">
      <c r="A66" s="6"/>
      <c r="B66" s="6"/>
      <c r="C66" s="6"/>
      <c r="D66" s="6"/>
      <c r="E66" s="14">
        <v>2000</v>
      </c>
      <c r="F66" s="14">
        <v>107.14</v>
      </c>
      <c r="G66" s="14">
        <f t="shared" si="3"/>
        <v>4.9865220282312652</v>
      </c>
      <c r="H66" s="14">
        <v>0.76900000000000002</v>
      </c>
      <c r="I66" s="14">
        <v>49.735999999999997</v>
      </c>
      <c r="J66" s="6"/>
      <c r="K66" s="30">
        <f t="shared" si="4"/>
        <v>47.994036782515302</v>
      </c>
      <c r="L66" s="30">
        <f t="shared" si="5"/>
        <v>180</v>
      </c>
      <c r="M66" s="30">
        <f t="shared" si="0"/>
        <v>17.021734374468515</v>
      </c>
      <c r="N66" s="30">
        <v>83</v>
      </c>
      <c r="O66" s="30">
        <f t="shared" si="6"/>
        <v>0.79491886295821068</v>
      </c>
      <c r="P66" s="6"/>
      <c r="Q66" s="4">
        <v>0.37215799999999999</v>
      </c>
      <c r="R66" s="4">
        <f t="shared" si="8"/>
        <v>9.4528131999999996</v>
      </c>
      <c r="S66" s="4">
        <v>482</v>
      </c>
      <c r="T66" s="16"/>
      <c r="U66" s="16"/>
      <c r="V66" s="9">
        <v>0.36617100000000002</v>
      </c>
      <c r="W66" s="10">
        <f t="shared" si="9"/>
        <v>9.3007434</v>
      </c>
      <c r="X66" s="9">
        <v>224</v>
      </c>
      <c r="Y66" s="16"/>
      <c r="Z66" s="6"/>
      <c r="AA66" s="6"/>
      <c r="AB66" s="2">
        <v>61</v>
      </c>
      <c r="AC66" s="2">
        <f t="shared" si="7"/>
        <v>1.064650843716541</v>
      </c>
      <c r="AD66" s="2">
        <f t="shared" si="1"/>
        <v>25.964177243565157</v>
      </c>
      <c r="AE66" s="3">
        <f t="shared" si="2"/>
        <v>25.964177243565178</v>
      </c>
    </row>
    <row r="67" spans="1:31" ht="17.399999999999999" x14ac:dyDescent="0.3">
      <c r="A67" s="6"/>
      <c r="B67" s="6"/>
      <c r="C67" s="6"/>
      <c r="D67" s="6"/>
      <c r="E67" s="14">
        <v>2000</v>
      </c>
      <c r="F67" s="14">
        <v>130.36000000000001</v>
      </c>
      <c r="G67" s="14">
        <f t="shared" si="3"/>
        <v>6.0672299010661552</v>
      </c>
      <c r="H67" s="14">
        <v>0.76100000000000001</v>
      </c>
      <c r="I67" s="14">
        <v>49.703000000000003</v>
      </c>
      <c r="J67" s="6"/>
      <c r="K67" s="30">
        <f t="shared" si="4"/>
        <v>47.986036782515306</v>
      </c>
      <c r="L67" s="30">
        <f t="shared" si="5"/>
        <v>180</v>
      </c>
      <c r="M67" s="30">
        <f t="shared" si="0"/>
        <v>17.016590947862383</v>
      </c>
      <c r="N67" s="30">
        <v>83</v>
      </c>
      <c r="O67" s="30">
        <f t="shared" si="6"/>
        <v>0.79498083195346525</v>
      </c>
      <c r="P67" s="6"/>
      <c r="Q67" s="4">
        <v>0.37160599999999999</v>
      </c>
      <c r="R67" s="4">
        <f t="shared" si="8"/>
        <v>9.4387923999999988</v>
      </c>
      <c r="S67" s="4">
        <v>484</v>
      </c>
      <c r="T67" s="16"/>
      <c r="U67" s="16"/>
      <c r="V67" s="9">
        <v>0.36758999999999997</v>
      </c>
      <c r="W67" s="10">
        <f t="shared" si="9"/>
        <v>9.3367859999999983</v>
      </c>
      <c r="X67" s="9">
        <v>226</v>
      </c>
      <c r="Y67" s="16"/>
      <c r="Z67" s="6"/>
      <c r="AA67" s="6"/>
      <c r="AB67" s="2">
        <v>62</v>
      </c>
      <c r="AC67" s="2">
        <f t="shared" si="7"/>
        <v>1.0821041362364843</v>
      </c>
      <c r="AD67" s="2">
        <f t="shared" si="1"/>
        <v>26.689862634305346</v>
      </c>
      <c r="AE67" s="3">
        <f t="shared" si="2"/>
        <v>26.689862634305374</v>
      </c>
    </row>
    <row r="68" spans="1:31" ht="17.399999999999999" x14ac:dyDescent="0.3">
      <c r="A68" s="6"/>
      <c r="B68" s="6"/>
      <c r="C68" s="6"/>
      <c r="D68" s="6"/>
      <c r="E68" s="14">
        <v>2000</v>
      </c>
      <c r="F68" s="14">
        <v>160.18</v>
      </c>
      <c r="G68" s="14">
        <f t="shared" si="3"/>
        <v>7.4551157222520459</v>
      </c>
      <c r="H68" s="14">
        <v>0.69</v>
      </c>
      <c r="I68" s="14">
        <v>36.341000000000001</v>
      </c>
      <c r="J68" s="6"/>
      <c r="K68" s="30">
        <f t="shared" si="4"/>
        <v>47.915036782515301</v>
      </c>
      <c r="L68" s="30">
        <f t="shared" si="5"/>
        <v>172.29052486850847</v>
      </c>
      <c r="M68" s="30">
        <f t="shared" si="0"/>
        <v>16.970965926256209</v>
      </c>
      <c r="N68" s="30">
        <v>83</v>
      </c>
      <c r="O68" s="30">
        <f t="shared" si="6"/>
        <v>0.79553053100896132</v>
      </c>
      <c r="P68" s="6"/>
      <c r="Q68" s="4">
        <v>0.37176799999999999</v>
      </c>
      <c r="R68" s="4">
        <f t="shared" si="8"/>
        <v>9.4429071999999987</v>
      </c>
      <c r="S68" s="4">
        <v>486</v>
      </c>
      <c r="T68" s="16"/>
      <c r="U68" s="16"/>
      <c r="V68" s="9">
        <v>0.36890699999999998</v>
      </c>
      <c r="W68" s="10">
        <f t="shared" si="9"/>
        <v>9.3702378</v>
      </c>
      <c r="X68" s="9">
        <v>228</v>
      </c>
      <c r="Y68" s="16"/>
      <c r="Z68" s="6"/>
      <c r="AA68" s="6"/>
      <c r="AB68" s="2">
        <v>63</v>
      </c>
      <c r="AC68" s="2">
        <f t="shared" si="7"/>
        <v>1.0995574287564276</v>
      </c>
      <c r="AD68" s="2">
        <f t="shared" si="1"/>
        <v>27.419462143083514</v>
      </c>
      <c r="AE68" s="3">
        <f t="shared" si="2"/>
        <v>27.419462143083525</v>
      </c>
    </row>
    <row r="69" spans="1:31" ht="17.399999999999999" x14ac:dyDescent="0.3">
      <c r="A69" s="6"/>
      <c r="B69" s="6"/>
      <c r="C69" s="6"/>
      <c r="D69" s="6"/>
      <c r="E69" s="14">
        <v>2000</v>
      </c>
      <c r="F69" s="14">
        <v>218.47</v>
      </c>
      <c r="G69" s="14">
        <f t="shared" si="3"/>
        <v>10.168055511552032</v>
      </c>
      <c r="H69" s="14">
        <v>-8.1969999999999992</v>
      </c>
      <c r="I69" s="14">
        <v>20.954999999999998</v>
      </c>
      <c r="J69" s="6"/>
      <c r="K69" s="30">
        <f t="shared" si="4"/>
        <v>39.028036782515301</v>
      </c>
      <c r="L69" s="30">
        <f t="shared" si="5"/>
        <v>156.90452486850847</v>
      </c>
      <c r="M69" s="30">
        <f t="shared" ref="M69:M132" si="10">$C$6*(SQRT((1+(1/$C$9))^2-($C$10/$C$9)^2)-COS(K69*PI()/180)-(1/$C$9)*SQRT(1-($C$9*SIN(K69*PI()/180)-$C$10)^2))</f>
        <v>11.619002252476045</v>
      </c>
      <c r="N69" s="30">
        <v>83</v>
      </c>
      <c r="O69" s="30">
        <f t="shared" si="6"/>
        <v>0.86001202105450547</v>
      </c>
      <c r="P69" s="6"/>
      <c r="Q69" s="4">
        <v>0.37181599999999998</v>
      </c>
      <c r="R69" s="4">
        <f t="shared" si="8"/>
        <v>9.4441263999999983</v>
      </c>
      <c r="S69" s="4">
        <v>488</v>
      </c>
      <c r="T69" s="16"/>
      <c r="U69" s="16"/>
      <c r="V69" s="9">
        <v>0.37037399999999998</v>
      </c>
      <c r="W69" s="10">
        <f t="shared" si="9"/>
        <v>9.4074995999999995</v>
      </c>
      <c r="X69" s="9">
        <v>230</v>
      </c>
      <c r="Y69" s="16"/>
      <c r="Z69" s="6"/>
      <c r="AA69" s="6"/>
      <c r="AB69" s="2">
        <v>64</v>
      </c>
      <c r="AC69" s="2">
        <f t="shared" si="7"/>
        <v>1.1170107212763709</v>
      </c>
      <c r="AD69" s="2">
        <f t="shared" ref="AD69:AD132" si="11">$C$6*(SQRT((1+(1/$C$9))^2-($C$10/$C$9)^2)-COS(AC69)-(1/$C$9)*SQRT(1-($C$9*SIN(AC69)-$C$10)^2))</f>
        <v>28.152670069317629</v>
      </c>
      <c r="AE69" s="3">
        <f t="shared" ref="AE69:AE132" si="12">$C$6*((1-COS(AC69))+(1/$C$9)*(1-SQRT(1-$C$9^2*SIN(AC69)^2)))</f>
        <v>28.152670069317669</v>
      </c>
    </row>
    <row r="70" spans="1:31" ht="17.399999999999999" x14ac:dyDescent="0.3">
      <c r="A70" s="6"/>
      <c r="B70" s="6"/>
      <c r="C70" s="6"/>
      <c r="D70" s="6"/>
      <c r="E70" s="14">
        <v>2000</v>
      </c>
      <c r="F70" s="14">
        <v>218.79</v>
      </c>
      <c r="G70" s="14">
        <f t="shared" ref="G70:G133" si="13">2*PI()*F70/(0.0027*0.5)*10^-5</f>
        <v>10.182948987835715</v>
      </c>
      <c r="H70" s="14">
        <v>-8.4770000000000003</v>
      </c>
      <c r="I70" s="14">
        <v>20.97</v>
      </c>
      <c r="J70" s="6"/>
      <c r="K70" s="30">
        <f t="shared" ref="K70:K133" si="14">($T$6+H70)</f>
        <v>38.7480367825153</v>
      </c>
      <c r="L70" s="30">
        <f t="shared" ref="L70:L133" si="15">IF(180+$Y$5+I70&gt;180,180,180+$Y$5+I70)</f>
        <v>156.91952486850846</v>
      </c>
      <c r="M70" s="30">
        <f t="shared" si="10"/>
        <v>11.463050314455701</v>
      </c>
      <c r="N70" s="30">
        <v>83</v>
      </c>
      <c r="O70" s="30">
        <f t="shared" ref="O70:O133" si="16">1-(M70/N70)</f>
        <v>0.86189096006679877</v>
      </c>
      <c r="P70" s="6"/>
      <c r="Q70" s="4">
        <v>0.371751</v>
      </c>
      <c r="R70" s="4">
        <f t="shared" si="8"/>
        <v>9.4424753999999993</v>
      </c>
      <c r="S70" s="4">
        <v>490</v>
      </c>
      <c r="T70" s="16"/>
      <c r="U70" s="16"/>
      <c r="V70" s="9">
        <v>0.37137399999999998</v>
      </c>
      <c r="W70" s="10">
        <f t="shared" si="9"/>
        <v>9.4328995999999989</v>
      </c>
      <c r="X70" s="9">
        <v>232</v>
      </c>
      <c r="Y70" s="16"/>
      <c r="Z70" s="6"/>
      <c r="AA70" s="6"/>
      <c r="AB70" s="2">
        <v>65</v>
      </c>
      <c r="AC70" s="2">
        <f t="shared" ref="AC70:AC133" si="17">AB70*PI()/180</f>
        <v>1.1344640137963142</v>
      </c>
      <c r="AD70" s="2">
        <f t="shared" si="11"/>
        <v>28.889181455333343</v>
      </c>
      <c r="AE70" s="3">
        <f t="shared" si="12"/>
        <v>28.889181455333347</v>
      </c>
    </row>
    <row r="71" spans="1:31" ht="17.399999999999999" x14ac:dyDescent="0.3">
      <c r="A71" s="6"/>
      <c r="B71" s="6"/>
      <c r="C71" s="6"/>
      <c r="D71" s="6"/>
      <c r="E71" s="14">
        <v>2000</v>
      </c>
      <c r="F71" s="14">
        <v>218.93</v>
      </c>
      <c r="G71" s="14">
        <f t="shared" si="13"/>
        <v>10.189464883709828</v>
      </c>
      <c r="H71" s="14">
        <v>-7.87</v>
      </c>
      <c r="I71" s="14">
        <v>20.895</v>
      </c>
      <c r="J71" s="6"/>
      <c r="K71" s="30">
        <f t="shared" si="14"/>
        <v>39.355036782515306</v>
      </c>
      <c r="L71" s="30">
        <f t="shared" si="15"/>
        <v>156.84452486850847</v>
      </c>
      <c r="M71" s="30">
        <f t="shared" si="10"/>
        <v>11.802188311807836</v>
      </c>
      <c r="N71" s="30">
        <v>83</v>
      </c>
      <c r="O71" s="30">
        <f t="shared" si="16"/>
        <v>0.85780496009870078</v>
      </c>
      <c r="P71" s="6"/>
      <c r="Q71" s="4">
        <v>0.37157299999999999</v>
      </c>
      <c r="R71" s="4">
        <f t="shared" si="8"/>
        <v>9.4379541999999983</v>
      </c>
      <c r="S71" s="4">
        <v>492</v>
      </c>
      <c r="T71" s="16"/>
      <c r="U71" s="16"/>
      <c r="V71" s="9">
        <v>0.37218299999999999</v>
      </c>
      <c r="W71" s="10">
        <f t="shared" si="9"/>
        <v>9.4534481999999986</v>
      </c>
      <c r="X71" s="9">
        <v>234</v>
      </c>
      <c r="Y71" s="16"/>
      <c r="Z71" s="6"/>
      <c r="AA71" s="6"/>
      <c r="AB71" s="2">
        <v>66</v>
      </c>
      <c r="AC71" s="2">
        <f t="shared" si="17"/>
        <v>1.1519173063162575</v>
      </c>
      <c r="AD71" s="2">
        <f t="shared" si="11"/>
        <v>29.628692297026916</v>
      </c>
      <c r="AE71" s="3">
        <f t="shared" si="12"/>
        <v>29.628692297026941</v>
      </c>
    </row>
    <row r="72" spans="1:31" ht="17.399999999999999" x14ac:dyDescent="0.3">
      <c r="A72" s="6"/>
      <c r="B72" s="6"/>
      <c r="C72" s="6"/>
      <c r="D72" s="6"/>
      <c r="E72" s="14">
        <v>2000</v>
      </c>
      <c r="F72" s="14">
        <v>219.23</v>
      </c>
      <c r="G72" s="14">
        <f t="shared" si="13"/>
        <v>10.203427517725782</v>
      </c>
      <c r="H72" s="14">
        <v>-8.5009999999999994</v>
      </c>
      <c r="I72" s="14">
        <v>21.308</v>
      </c>
      <c r="J72" s="6"/>
      <c r="K72" s="30">
        <f t="shared" si="14"/>
        <v>38.724036782515306</v>
      </c>
      <c r="L72" s="30">
        <f t="shared" si="15"/>
        <v>157.25752486850845</v>
      </c>
      <c r="M72" s="30">
        <f t="shared" si="10"/>
        <v>11.449722039802053</v>
      </c>
      <c r="N72" s="30">
        <v>83</v>
      </c>
      <c r="O72" s="30">
        <f t="shared" si="16"/>
        <v>0.86205154168913189</v>
      </c>
      <c r="P72" s="6"/>
      <c r="Q72" s="4">
        <v>0.37128100000000003</v>
      </c>
      <c r="R72" s="4">
        <f t="shared" si="8"/>
        <v>9.4305374000000004</v>
      </c>
      <c r="S72" s="4">
        <v>494</v>
      </c>
      <c r="T72" s="16"/>
      <c r="U72" s="16"/>
      <c r="V72" s="9">
        <v>0.37280200000000002</v>
      </c>
      <c r="W72" s="10">
        <f t="shared" si="9"/>
        <v>9.4691708000000006</v>
      </c>
      <c r="X72" s="9">
        <v>236</v>
      </c>
      <c r="Y72" s="16"/>
      <c r="Z72" s="6"/>
      <c r="AA72" s="6"/>
      <c r="AB72" s="2">
        <v>67</v>
      </c>
      <c r="AC72" s="2">
        <f t="shared" si="17"/>
        <v>1.1693705988362006</v>
      </c>
      <c r="AD72" s="2">
        <f t="shared" si="11"/>
        <v>30.370899752349114</v>
      </c>
      <c r="AE72" s="3">
        <f t="shared" si="12"/>
        <v>30.370899752349132</v>
      </c>
    </row>
    <row r="73" spans="1:31" ht="17.399999999999999" x14ac:dyDescent="0.3">
      <c r="A73" s="6"/>
      <c r="B73" s="6"/>
      <c r="C73" s="6"/>
      <c r="D73" s="6"/>
      <c r="E73" s="14">
        <v>2000</v>
      </c>
      <c r="F73" s="14">
        <v>219.38</v>
      </c>
      <c r="G73" s="14">
        <f t="shared" si="13"/>
        <v>10.21040883473376</v>
      </c>
      <c r="H73" s="14">
        <v>-8.0589999999999993</v>
      </c>
      <c r="I73" s="14">
        <v>21.007999999999999</v>
      </c>
      <c r="J73" s="6"/>
      <c r="K73" s="30">
        <f t="shared" si="14"/>
        <v>39.166036782515306</v>
      </c>
      <c r="L73" s="30">
        <f t="shared" si="15"/>
        <v>156.95752486850847</v>
      </c>
      <c r="M73" s="30">
        <f t="shared" si="10"/>
        <v>11.69617178329263</v>
      </c>
      <c r="N73" s="30">
        <v>83</v>
      </c>
      <c r="O73" s="30">
        <f t="shared" si="16"/>
        <v>0.85908226767117313</v>
      </c>
      <c r="P73" s="6"/>
      <c r="Q73" s="4">
        <v>0.37087599999999998</v>
      </c>
      <c r="R73" s="4">
        <f t="shared" si="8"/>
        <v>9.4202503999999987</v>
      </c>
      <c r="S73" s="4">
        <v>496</v>
      </c>
      <c r="T73" s="16"/>
      <c r="U73" s="16"/>
      <c r="V73" s="9">
        <v>0.37323099999999998</v>
      </c>
      <c r="W73" s="10">
        <f t="shared" si="9"/>
        <v>9.4800673999999994</v>
      </c>
      <c r="X73" s="9">
        <v>238</v>
      </c>
      <c r="Y73" s="16"/>
      <c r="Z73" s="6"/>
      <c r="AA73" s="6"/>
      <c r="AB73" s="2">
        <v>68</v>
      </c>
      <c r="AC73" s="2">
        <f t="shared" si="17"/>
        <v>1.1868238913561442</v>
      </c>
      <c r="AD73" s="2">
        <f t="shared" si="11"/>
        <v>31.115502347307761</v>
      </c>
      <c r="AE73" s="3">
        <f t="shared" si="12"/>
        <v>31.115502347307785</v>
      </c>
    </row>
    <row r="74" spans="1:31" ht="17.399999999999999" x14ac:dyDescent="0.3">
      <c r="A74" s="6"/>
      <c r="B74" s="6"/>
      <c r="C74" s="6"/>
      <c r="D74" s="6"/>
      <c r="E74" s="14">
        <v>2000</v>
      </c>
      <c r="F74" s="14">
        <v>219.77</v>
      </c>
      <c r="G74" s="14">
        <f t="shared" si="13"/>
        <v>10.228560258954502</v>
      </c>
      <c r="H74" s="14">
        <v>-7.9240000000000004</v>
      </c>
      <c r="I74" s="14">
        <v>21.03</v>
      </c>
      <c r="J74" s="6"/>
      <c r="K74" s="30">
        <f t="shared" si="14"/>
        <v>39.301036782515304</v>
      </c>
      <c r="L74" s="30">
        <f t="shared" si="15"/>
        <v>156.97952486850846</v>
      </c>
      <c r="M74" s="30">
        <f t="shared" si="10"/>
        <v>11.771859293679613</v>
      </c>
      <c r="N74" s="30">
        <v>83</v>
      </c>
      <c r="O74" s="30">
        <f t="shared" si="16"/>
        <v>0.85817036995566731</v>
      </c>
      <c r="P74" s="6"/>
      <c r="Q74" s="4">
        <v>0.37280600000000003</v>
      </c>
      <c r="R74" s="4">
        <f t="shared" si="8"/>
        <v>9.4692723999999995</v>
      </c>
      <c r="S74" s="4">
        <v>498</v>
      </c>
      <c r="T74" s="16"/>
      <c r="U74" s="16"/>
      <c r="V74" s="9">
        <v>0.37332900000000002</v>
      </c>
      <c r="W74" s="10">
        <f t="shared" si="9"/>
        <v>9.4825566000000006</v>
      </c>
      <c r="X74" s="9">
        <v>240</v>
      </c>
      <c r="Y74" s="16"/>
      <c r="Z74" s="6"/>
      <c r="AA74" s="6"/>
      <c r="AB74" s="2">
        <v>69</v>
      </c>
      <c r="AC74" s="2">
        <f t="shared" si="17"/>
        <v>1.2042771838760873</v>
      </c>
      <c r="AD74" s="2">
        <f t="shared" si="11"/>
        <v>31.862200179189639</v>
      </c>
      <c r="AE74" s="3">
        <f t="shared" si="12"/>
        <v>31.862200179189657</v>
      </c>
    </row>
    <row r="75" spans="1:31" ht="17.399999999999999" x14ac:dyDescent="0.3">
      <c r="A75" s="6"/>
      <c r="B75" s="6"/>
      <c r="C75" s="6"/>
      <c r="D75" s="6"/>
      <c r="E75" s="14">
        <v>2000</v>
      </c>
      <c r="F75" s="14">
        <v>219.87</v>
      </c>
      <c r="G75" s="14">
        <f t="shared" si="13"/>
        <v>10.233214470293154</v>
      </c>
      <c r="H75" s="14">
        <v>-8.0250000000000004</v>
      </c>
      <c r="I75" s="14">
        <v>20.977</v>
      </c>
      <c r="J75" s="6"/>
      <c r="K75" s="30">
        <f t="shared" si="14"/>
        <v>39.200036782515305</v>
      </c>
      <c r="L75" s="30">
        <f t="shared" si="15"/>
        <v>156.92652486850847</v>
      </c>
      <c r="M75" s="30">
        <f t="shared" si="10"/>
        <v>11.71521562561351</v>
      </c>
      <c r="N75" s="30">
        <v>83</v>
      </c>
      <c r="O75" s="30">
        <f t="shared" si="16"/>
        <v>0.85885282378778904</v>
      </c>
      <c r="P75" s="6"/>
      <c r="Q75" s="4">
        <v>0.371894</v>
      </c>
      <c r="R75" s="4">
        <f t="shared" ref="R75:R138" si="18">Q75*25.4</f>
        <v>9.4461075999999995</v>
      </c>
      <c r="S75" s="4">
        <v>500</v>
      </c>
      <c r="T75" s="16"/>
      <c r="U75" s="16"/>
      <c r="V75" s="9">
        <v>0.37343399999999999</v>
      </c>
      <c r="W75" s="10">
        <f t="shared" ref="W75:W138" si="19">V75*25.4</f>
        <v>9.4852235999999994</v>
      </c>
      <c r="X75" s="9">
        <v>242</v>
      </c>
      <c r="Y75" s="16"/>
      <c r="Z75" s="6"/>
      <c r="AA75" s="6"/>
      <c r="AB75" s="2">
        <v>70</v>
      </c>
      <c r="AC75" s="2">
        <f t="shared" si="17"/>
        <v>1.2217304763960306</v>
      </c>
      <c r="AD75" s="2">
        <f t="shared" si="11"/>
        <v>32.610695116701784</v>
      </c>
      <c r="AE75" s="3">
        <f t="shared" si="12"/>
        <v>32.610695116701784</v>
      </c>
    </row>
    <row r="76" spans="1:31" ht="17.399999999999999" x14ac:dyDescent="0.3">
      <c r="A76" s="6"/>
      <c r="B76" s="6"/>
      <c r="C76" s="6"/>
      <c r="D76" s="6"/>
      <c r="E76" s="14">
        <v>2000</v>
      </c>
      <c r="F76" s="14">
        <v>283.29000000000002</v>
      </c>
      <c r="G76" s="14">
        <f t="shared" si="13"/>
        <v>13.184915301265965</v>
      </c>
      <c r="H76" s="14">
        <v>-17.314</v>
      </c>
      <c r="I76" s="14">
        <v>11.749000000000001</v>
      </c>
      <c r="J76" s="6"/>
      <c r="K76" s="30">
        <f t="shared" si="14"/>
        <v>29.911036782515303</v>
      </c>
      <c r="L76" s="30">
        <f t="shared" si="15"/>
        <v>147.69852486850846</v>
      </c>
      <c r="M76" s="30">
        <f t="shared" si="10"/>
        <v>7.0018168326272656</v>
      </c>
      <c r="N76" s="30">
        <v>83</v>
      </c>
      <c r="O76" s="30">
        <f t="shared" si="16"/>
        <v>0.91564076105268355</v>
      </c>
      <c r="P76" s="6"/>
      <c r="Q76" s="4">
        <v>0.37049900000000002</v>
      </c>
      <c r="R76" s="4">
        <f t="shared" si="18"/>
        <v>9.4106746000000001</v>
      </c>
      <c r="S76" s="4">
        <v>502</v>
      </c>
      <c r="T76" s="16"/>
      <c r="U76" s="16"/>
      <c r="V76" s="9">
        <v>0.37339499999999998</v>
      </c>
      <c r="W76" s="10">
        <f t="shared" si="19"/>
        <v>9.4842329999999997</v>
      </c>
      <c r="X76" s="9">
        <v>244</v>
      </c>
      <c r="Y76" s="16"/>
      <c r="Z76" s="6"/>
      <c r="AA76" s="6"/>
      <c r="AB76" s="2">
        <v>71</v>
      </c>
      <c r="AC76" s="2">
        <f t="shared" si="17"/>
        <v>1.2391837689159739</v>
      </c>
      <c r="AD76" s="2">
        <f t="shared" si="11"/>
        <v>33.360690996734881</v>
      </c>
      <c r="AE76" s="3">
        <f t="shared" si="12"/>
        <v>33.36069099673491</v>
      </c>
    </row>
    <row r="77" spans="1:31" ht="17.399999999999999" x14ac:dyDescent="0.3">
      <c r="A77" s="6"/>
      <c r="B77" s="6"/>
      <c r="C77" s="6"/>
      <c r="D77" s="6"/>
      <c r="E77" s="14">
        <v>2000</v>
      </c>
      <c r="F77" s="14">
        <v>341.72</v>
      </c>
      <c r="G77" s="14">
        <f t="shared" si="13"/>
        <v>15.904370986440062</v>
      </c>
      <c r="H77" s="14">
        <v>-42.829000000000001</v>
      </c>
      <c r="I77" s="14">
        <v>9.9939999999999998</v>
      </c>
      <c r="J77" s="6"/>
      <c r="K77" s="30">
        <f t="shared" si="14"/>
        <v>4.3960367825153028</v>
      </c>
      <c r="L77" s="30">
        <f t="shared" si="15"/>
        <v>145.94352486850846</v>
      </c>
      <c r="M77" s="30">
        <f t="shared" si="10"/>
        <v>0.15674756615470375</v>
      </c>
      <c r="N77" s="30">
        <v>83</v>
      </c>
      <c r="O77" s="30">
        <f t="shared" si="16"/>
        <v>0.99811147510656983</v>
      </c>
      <c r="P77" s="6"/>
      <c r="Q77" s="4">
        <v>0.36862</v>
      </c>
      <c r="R77" s="4">
        <f t="shared" si="18"/>
        <v>9.3629479999999994</v>
      </c>
      <c r="S77" s="4">
        <v>504</v>
      </c>
      <c r="T77" s="16"/>
      <c r="U77" s="16"/>
      <c r="V77" s="9">
        <v>0.37321199999999999</v>
      </c>
      <c r="W77" s="10">
        <f t="shared" si="19"/>
        <v>9.4795847999999996</v>
      </c>
      <c r="X77" s="9">
        <v>246</v>
      </c>
      <c r="Y77" s="16"/>
      <c r="Z77" s="6"/>
      <c r="AA77" s="6"/>
      <c r="AB77" s="2">
        <v>72</v>
      </c>
      <c r="AC77" s="2">
        <f t="shared" si="17"/>
        <v>1.2566370614359172</v>
      </c>
      <c r="AD77" s="2">
        <f t="shared" si="11"/>
        <v>34.111893817454586</v>
      </c>
      <c r="AE77" s="3">
        <f t="shared" si="12"/>
        <v>34.1118938174546</v>
      </c>
    </row>
    <row r="78" spans="1:31" ht="17.399999999999999" x14ac:dyDescent="0.3">
      <c r="A78" s="6"/>
      <c r="B78" s="6"/>
      <c r="C78" s="6"/>
      <c r="D78" s="6"/>
      <c r="E78" s="14">
        <v>2000</v>
      </c>
      <c r="F78" s="14">
        <v>372.81</v>
      </c>
      <c r="G78" s="14">
        <f t="shared" si="13"/>
        <v>17.351365291626824</v>
      </c>
      <c r="H78" s="14">
        <v>-47.704000000000001</v>
      </c>
      <c r="I78" s="14">
        <v>9.8659999999999997</v>
      </c>
      <c r="J78" s="6"/>
      <c r="K78" s="30">
        <f t="shared" si="14"/>
        <v>-0.47896321748469717</v>
      </c>
      <c r="L78" s="30">
        <f t="shared" si="15"/>
        <v>145.81552486850848</v>
      </c>
      <c r="M78" s="30">
        <f t="shared" si="10"/>
        <v>1.8621793438142742E-3</v>
      </c>
      <c r="N78" s="30">
        <v>83</v>
      </c>
      <c r="O78" s="30">
        <f t="shared" si="16"/>
        <v>0.99997756410429139</v>
      </c>
      <c r="P78" s="6"/>
      <c r="Q78" s="4">
        <v>0.366257</v>
      </c>
      <c r="R78" s="4">
        <f t="shared" si="18"/>
        <v>9.3029277999999991</v>
      </c>
      <c r="S78" s="4">
        <v>506</v>
      </c>
      <c r="T78" s="16"/>
      <c r="U78" s="16"/>
      <c r="V78" s="9">
        <v>0.37288500000000002</v>
      </c>
      <c r="W78" s="10">
        <f t="shared" si="19"/>
        <v>9.4712790000000009</v>
      </c>
      <c r="X78" s="9">
        <v>248</v>
      </c>
      <c r="Y78" s="16"/>
      <c r="Z78" s="6"/>
      <c r="AA78" s="6"/>
      <c r="AB78" s="2">
        <v>73</v>
      </c>
      <c r="AC78" s="2">
        <f t="shared" si="17"/>
        <v>1.2740903539558606</v>
      </c>
      <c r="AD78" s="2">
        <f t="shared" si="11"/>
        <v>34.864011927429836</v>
      </c>
      <c r="AE78" s="3">
        <f t="shared" si="12"/>
        <v>34.864011927429821</v>
      </c>
    </row>
    <row r="79" spans="1:31" ht="17.399999999999999" x14ac:dyDescent="0.3">
      <c r="A79" s="6"/>
      <c r="B79" s="6"/>
      <c r="C79" s="6"/>
      <c r="D79" s="6"/>
      <c r="E79" s="14">
        <v>2000</v>
      </c>
      <c r="F79" s="14">
        <v>404.91</v>
      </c>
      <c r="G79" s="14">
        <f t="shared" si="13"/>
        <v>18.845367131333973</v>
      </c>
      <c r="H79" s="14">
        <v>-50.598999999999997</v>
      </c>
      <c r="I79" s="14">
        <v>9.8140000000000001</v>
      </c>
      <c r="J79" s="6"/>
      <c r="K79" s="30">
        <f t="shared" si="14"/>
        <v>-3.3739632174846932</v>
      </c>
      <c r="L79" s="30">
        <f t="shared" si="15"/>
        <v>145.76352486850845</v>
      </c>
      <c r="M79" s="30">
        <f t="shared" si="10"/>
        <v>9.236338570528968E-2</v>
      </c>
      <c r="N79" s="30">
        <v>83</v>
      </c>
      <c r="O79" s="30">
        <f t="shared" si="16"/>
        <v>0.99888718812403265</v>
      </c>
      <c r="P79" s="6"/>
      <c r="Q79" s="4">
        <v>0.36341099999999998</v>
      </c>
      <c r="R79" s="4">
        <f t="shared" si="18"/>
        <v>9.2306393999999994</v>
      </c>
      <c r="S79" s="4">
        <v>508</v>
      </c>
      <c r="T79" s="16"/>
      <c r="U79" s="16"/>
      <c r="V79" s="9">
        <v>0.37266899999999997</v>
      </c>
      <c r="W79" s="10">
        <f t="shared" si="19"/>
        <v>9.4657925999999986</v>
      </c>
      <c r="X79" s="9">
        <v>250</v>
      </c>
      <c r="Y79" s="16"/>
      <c r="Z79" s="6"/>
      <c r="AA79" s="6"/>
      <c r="AB79" s="2">
        <v>74</v>
      </c>
      <c r="AC79" s="2">
        <f t="shared" si="17"/>
        <v>1.2915436464758039</v>
      </c>
      <c r="AD79" s="2">
        <f t="shared" si="11"/>
        <v>35.616756210513635</v>
      </c>
      <c r="AE79" s="3">
        <f t="shared" si="12"/>
        <v>35.616756210513671</v>
      </c>
    </row>
    <row r="80" spans="1:31" ht="17.399999999999999" x14ac:dyDescent="0.3">
      <c r="A80" s="6"/>
      <c r="B80" s="6"/>
      <c r="C80" s="6"/>
      <c r="D80" s="6"/>
      <c r="E80" s="14">
        <v>2000</v>
      </c>
      <c r="F80" s="14">
        <v>429.14</v>
      </c>
      <c r="G80" s="14">
        <f t="shared" si="13"/>
        <v>19.973082538689244</v>
      </c>
      <c r="H80" s="14">
        <v>-52.65</v>
      </c>
      <c r="I80" s="14">
        <v>9.7420000000000009</v>
      </c>
      <c r="J80" s="6"/>
      <c r="K80" s="30">
        <f t="shared" si="14"/>
        <v>-5.4249632174846951</v>
      </c>
      <c r="L80" s="30">
        <f t="shared" si="15"/>
        <v>145.69152486850845</v>
      </c>
      <c r="M80" s="30">
        <f t="shared" si="10"/>
        <v>0.23861205028332289</v>
      </c>
      <c r="N80" s="30">
        <v>83</v>
      </c>
      <c r="O80" s="30">
        <f t="shared" si="16"/>
        <v>0.99712515602068286</v>
      </c>
      <c r="P80" s="6"/>
      <c r="Q80" s="4">
        <v>0.36008000000000001</v>
      </c>
      <c r="R80" s="4">
        <f t="shared" si="18"/>
        <v>9.1460319999999999</v>
      </c>
      <c r="S80" s="4">
        <v>510</v>
      </c>
      <c r="T80" s="16"/>
      <c r="U80" s="16"/>
      <c r="V80" s="9">
        <v>0.37198199999999998</v>
      </c>
      <c r="W80" s="10">
        <f t="shared" si="19"/>
        <v>9.4483427999999989</v>
      </c>
      <c r="X80" s="9">
        <v>252</v>
      </c>
      <c r="Y80" s="16"/>
      <c r="Z80" s="6"/>
      <c r="AA80" s="6"/>
      <c r="AB80" s="2">
        <v>75</v>
      </c>
      <c r="AC80" s="2">
        <f t="shared" si="17"/>
        <v>1.3089969389957472</v>
      </c>
      <c r="AD80" s="2">
        <f t="shared" si="11"/>
        <v>36.369840266196206</v>
      </c>
      <c r="AE80" s="3">
        <f t="shared" si="12"/>
        <v>36.369840266196221</v>
      </c>
    </row>
    <row r="81" spans="1:31" ht="17.399999999999999" x14ac:dyDescent="0.3">
      <c r="A81" s="6"/>
      <c r="B81" s="6"/>
      <c r="C81" s="6"/>
      <c r="D81" s="6"/>
      <c r="E81" s="14">
        <v>2000</v>
      </c>
      <c r="F81" s="14">
        <v>457.49</v>
      </c>
      <c r="G81" s="14">
        <f t="shared" si="13"/>
        <v>21.292551453196957</v>
      </c>
      <c r="H81" s="14">
        <v>-53.569000000000003</v>
      </c>
      <c r="I81" s="14">
        <v>10.084</v>
      </c>
      <c r="J81" s="6"/>
      <c r="K81" s="30">
        <f t="shared" si="14"/>
        <v>-6.3439632174846992</v>
      </c>
      <c r="L81" s="30">
        <f t="shared" si="15"/>
        <v>146.03352486850847</v>
      </c>
      <c r="M81" s="30">
        <f t="shared" si="10"/>
        <v>0.32615803518578712</v>
      </c>
      <c r="N81" s="30">
        <v>83</v>
      </c>
      <c r="O81" s="30">
        <f t="shared" si="16"/>
        <v>0.99607038511824353</v>
      </c>
      <c r="P81" s="6"/>
      <c r="Q81" s="4">
        <v>0.35626600000000003</v>
      </c>
      <c r="R81" s="4">
        <f t="shared" si="18"/>
        <v>9.0491563999999993</v>
      </c>
      <c r="S81" s="4">
        <v>512</v>
      </c>
      <c r="T81" s="16"/>
      <c r="U81" s="16"/>
      <c r="V81" s="9">
        <v>0.37107899999999999</v>
      </c>
      <c r="W81" s="10">
        <f t="shared" si="19"/>
        <v>9.4254065999999987</v>
      </c>
      <c r="X81" s="9">
        <v>254</v>
      </c>
      <c r="Y81" s="16"/>
      <c r="Z81" s="6"/>
      <c r="AA81" s="6"/>
      <c r="AB81" s="2">
        <v>76</v>
      </c>
      <c r="AC81" s="2">
        <f t="shared" si="17"/>
        <v>1.3264502315156903</v>
      </c>
      <c r="AD81" s="2">
        <f t="shared" si="11"/>
        <v>37.122980585158125</v>
      </c>
      <c r="AE81" s="3">
        <f t="shared" si="12"/>
        <v>37.122980585158139</v>
      </c>
    </row>
    <row r="82" spans="1:31" ht="17.399999999999999" x14ac:dyDescent="0.3">
      <c r="A82" s="6"/>
      <c r="B82" s="6"/>
      <c r="C82" s="6"/>
      <c r="D82" s="6"/>
      <c r="E82" s="14">
        <v>2250</v>
      </c>
      <c r="F82" s="14">
        <v>-16.95</v>
      </c>
      <c r="G82" s="14">
        <f t="shared" si="13"/>
        <v>-0.78888882190143694</v>
      </c>
      <c r="H82" s="14">
        <v>0.68300000000000005</v>
      </c>
      <c r="I82" s="14">
        <v>-0.09</v>
      </c>
      <c r="J82" s="6"/>
      <c r="K82" s="30">
        <f t="shared" si="14"/>
        <v>47.908036782515303</v>
      </c>
      <c r="L82" s="30">
        <f t="shared" si="15"/>
        <v>135.85952486850846</v>
      </c>
      <c r="M82" s="30">
        <f t="shared" si="10"/>
        <v>16.966469915123263</v>
      </c>
      <c r="N82" s="30">
        <v>83</v>
      </c>
      <c r="O82" s="30">
        <f t="shared" si="16"/>
        <v>0.79558469981779201</v>
      </c>
      <c r="P82" s="6"/>
      <c r="Q82" s="4">
        <v>0.35147400000000001</v>
      </c>
      <c r="R82" s="4">
        <f t="shared" si="18"/>
        <v>8.9274395999999996</v>
      </c>
      <c r="S82" s="4">
        <v>514</v>
      </c>
      <c r="T82" s="16"/>
      <c r="U82" s="16"/>
      <c r="V82" s="9">
        <v>0.36995800000000001</v>
      </c>
      <c r="W82" s="10">
        <f t="shared" si="19"/>
        <v>9.3969331999999994</v>
      </c>
      <c r="X82" s="9">
        <v>256</v>
      </c>
      <c r="Y82" s="16"/>
      <c r="Z82" s="6"/>
      <c r="AA82" s="6"/>
      <c r="AB82" s="2">
        <v>77</v>
      </c>
      <c r="AC82" s="2">
        <f t="shared" si="17"/>
        <v>1.3439035240356338</v>
      </c>
      <c r="AD82" s="2">
        <f t="shared" si="11"/>
        <v>37.875896719759481</v>
      </c>
      <c r="AE82" s="3">
        <f t="shared" si="12"/>
        <v>37.875896719759517</v>
      </c>
    </row>
    <row r="83" spans="1:31" ht="17.399999999999999" x14ac:dyDescent="0.3">
      <c r="A83" s="6"/>
      <c r="B83" s="6"/>
      <c r="C83" s="6"/>
      <c r="D83" s="6"/>
      <c r="E83" s="14">
        <v>2250</v>
      </c>
      <c r="F83" s="14">
        <v>11.62</v>
      </c>
      <c r="G83" s="14">
        <f t="shared" si="13"/>
        <v>0.54081935755130961</v>
      </c>
      <c r="H83" s="14">
        <v>0.61099999999999999</v>
      </c>
      <c r="I83" s="14">
        <v>-0.184</v>
      </c>
      <c r="J83" s="6"/>
      <c r="K83" s="30">
        <f t="shared" si="14"/>
        <v>47.836036782515301</v>
      </c>
      <c r="L83" s="30">
        <f t="shared" si="15"/>
        <v>135.76552486850846</v>
      </c>
      <c r="M83" s="30">
        <f t="shared" si="10"/>
        <v>16.920248506442178</v>
      </c>
      <c r="N83" s="30">
        <v>83</v>
      </c>
      <c r="O83" s="30">
        <f t="shared" si="16"/>
        <v>0.7961415842597328</v>
      </c>
      <c r="P83" s="6"/>
      <c r="Q83" s="4">
        <v>0.34609099999999998</v>
      </c>
      <c r="R83" s="4">
        <f t="shared" si="18"/>
        <v>8.7907113999999993</v>
      </c>
      <c r="S83" s="4">
        <v>516</v>
      </c>
      <c r="T83" s="16"/>
      <c r="U83" s="16"/>
      <c r="V83" s="9">
        <v>0.36862</v>
      </c>
      <c r="W83" s="10">
        <f t="shared" si="19"/>
        <v>9.3629479999999994</v>
      </c>
      <c r="X83" s="9">
        <v>258</v>
      </c>
      <c r="Y83" s="16"/>
      <c r="Z83" s="6"/>
      <c r="AA83" s="6"/>
      <c r="AB83" s="2">
        <v>78</v>
      </c>
      <c r="AC83" s="2">
        <f t="shared" si="17"/>
        <v>1.3613568165555769</v>
      </c>
      <c r="AD83" s="2">
        <f t="shared" si="11"/>
        <v>38.628311449209185</v>
      </c>
      <c r="AE83" s="3">
        <f t="shared" si="12"/>
        <v>38.628311449209214</v>
      </c>
    </row>
    <row r="84" spans="1:31" ht="17.399999999999999" x14ac:dyDescent="0.3">
      <c r="A84" s="6"/>
      <c r="B84" s="6"/>
      <c r="C84" s="6"/>
      <c r="D84" s="6"/>
      <c r="E84" s="14">
        <v>2250</v>
      </c>
      <c r="F84" s="14">
        <v>32.89</v>
      </c>
      <c r="G84" s="14">
        <f t="shared" si="13"/>
        <v>1.5307701092824932</v>
      </c>
      <c r="H84" s="14">
        <v>0.76100000000000001</v>
      </c>
      <c r="I84" s="14">
        <v>34.027999999999999</v>
      </c>
      <c r="J84" s="6"/>
      <c r="K84" s="30">
        <f t="shared" si="14"/>
        <v>47.986036782515306</v>
      </c>
      <c r="L84" s="30">
        <f t="shared" si="15"/>
        <v>169.97752486850845</v>
      </c>
      <c r="M84" s="30">
        <f t="shared" si="10"/>
        <v>17.016590947862383</v>
      </c>
      <c r="N84" s="30">
        <v>83</v>
      </c>
      <c r="O84" s="30">
        <f t="shared" si="16"/>
        <v>0.79498083195346525</v>
      </c>
      <c r="P84" s="6"/>
      <c r="Q84" s="4">
        <v>0.34121400000000002</v>
      </c>
      <c r="R84" s="4">
        <f t="shared" si="18"/>
        <v>8.6668356000000006</v>
      </c>
      <c r="S84" s="4">
        <v>518</v>
      </c>
      <c r="T84" s="16"/>
      <c r="U84" s="16"/>
      <c r="V84" s="9">
        <v>0.367066</v>
      </c>
      <c r="W84" s="10">
        <f t="shared" si="19"/>
        <v>9.3234763999999988</v>
      </c>
      <c r="X84" s="9">
        <v>260</v>
      </c>
      <c r="Y84" s="16"/>
      <c r="Z84" s="6"/>
      <c r="AA84" s="6"/>
      <c r="AB84" s="2">
        <v>79</v>
      </c>
      <c r="AC84" s="2">
        <f t="shared" si="17"/>
        <v>1.3788101090755203</v>
      </c>
      <c r="AD84" s="2">
        <f t="shared" si="11"/>
        <v>39.3799509391689</v>
      </c>
      <c r="AE84" s="3">
        <f t="shared" si="12"/>
        <v>39.379950939168928</v>
      </c>
    </row>
    <row r="85" spans="1:31" ht="17.399999999999999" x14ac:dyDescent="0.3">
      <c r="A85" s="6"/>
      <c r="B85" s="6"/>
      <c r="C85" s="6"/>
      <c r="D85" s="6"/>
      <c r="E85" s="14">
        <v>2250</v>
      </c>
      <c r="F85" s="14">
        <v>45.32</v>
      </c>
      <c r="G85" s="14">
        <f t="shared" si="13"/>
        <v>2.1092885786768805</v>
      </c>
      <c r="H85" s="14">
        <v>0.78700000000000003</v>
      </c>
      <c r="I85" s="14">
        <v>39.820999999999998</v>
      </c>
      <c r="J85" s="6"/>
      <c r="K85" s="30">
        <f t="shared" si="14"/>
        <v>48.012036782515302</v>
      </c>
      <c r="L85" s="30">
        <f t="shared" si="15"/>
        <v>175.77052486850846</v>
      </c>
      <c r="M85" s="30">
        <f t="shared" si="10"/>
        <v>17.033308991962191</v>
      </c>
      <c r="N85" s="30">
        <v>83</v>
      </c>
      <c r="O85" s="30">
        <f t="shared" si="16"/>
        <v>0.79477940973539529</v>
      </c>
      <c r="P85" s="6"/>
      <c r="Q85" s="4">
        <v>0.33602900000000002</v>
      </c>
      <c r="R85" s="4">
        <f t="shared" si="18"/>
        <v>8.5351365999999995</v>
      </c>
      <c r="S85" s="4">
        <v>520</v>
      </c>
      <c r="T85" s="16"/>
      <c r="U85" s="16"/>
      <c r="V85" s="9">
        <v>0.36609999999999998</v>
      </c>
      <c r="W85" s="10">
        <f t="shared" si="19"/>
        <v>9.2989399999999982</v>
      </c>
      <c r="X85" s="9">
        <v>262</v>
      </c>
      <c r="Y85" s="16"/>
      <c r="Z85" s="6"/>
      <c r="AA85" s="6"/>
      <c r="AB85" s="2">
        <v>80</v>
      </c>
      <c r="AC85" s="2">
        <f t="shared" si="17"/>
        <v>1.3962634015954636</v>
      </c>
      <c r="AD85" s="2">
        <f t="shared" si="11"/>
        <v>40.130544895557271</v>
      </c>
      <c r="AE85" s="3">
        <f t="shared" si="12"/>
        <v>40.130544895557264</v>
      </c>
    </row>
    <row r="86" spans="1:31" ht="17.399999999999999" x14ac:dyDescent="0.3">
      <c r="A86" s="6"/>
      <c r="B86" s="6"/>
      <c r="C86" s="6"/>
      <c r="D86" s="6"/>
      <c r="E86" s="14">
        <v>2250</v>
      </c>
      <c r="F86" s="14">
        <v>65.77</v>
      </c>
      <c r="G86" s="14">
        <f t="shared" si="13"/>
        <v>3.0610747974311212</v>
      </c>
      <c r="H86" s="14">
        <v>0.83599999999999997</v>
      </c>
      <c r="I86" s="14">
        <v>46.180999999999997</v>
      </c>
      <c r="J86" s="6"/>
      <c r="K86" s="30">
        <f t="shared" si="14"/>
        <v>48.061036782515302</v>
      </c>
      <c r="L86" s="30">
        <f t="shared" si="15"/>
        <v>180</v>
      </c>
      <c r="M86" s="30">
        <f t="shared" si="10"/>
        <v>17.064831042864306</v>
      </c>
      <c r="N86" s="30">
        <v>83</v>
      </c>
      <c r="O86" s="30">
        <f t="shared" si="16"/>
        <v>0.79439962598958669</v>
      </c>
      <c r="P86" s="6"/>
      <c r="Q86" s="4">
        <v>0.33053700000000003</v>
      </c>
      <c r="R86" s="4">
        <f t="shared" si="18"/>
        <v>8.3956397999999997</v>
      </c>
      <c r="S86" s="4">
        <v>522</v>
      </c>
      <c r="T86" s="16"/>
      <c r="U86" s="16"/>
      <c r="V86" s="9">
        <v>0.36368899999999998</v>
      </c>
      <c r="W86" s="10">
        <f t="shared" si="19"/>
        <v>9.2377005999999984</v>
      </c>
      <c r="X86" s="9">
        <v>264</v>
      </c>
      <c r="Y86" s="16"/>
      <c r="Z86" s="6"/>
      <c r="AA86" s="6"/>
      <c r="AB86" s="2">
        <v>81</v>
      </c>
      <c r="AC86" s="2">
        <f t="shared" si="17"/>
        <v>1.4137166941154069</v>
      </c>
      <c r="AD86" s="2">
        <f t="shared" si="11"/>
        <v>40.879826712330981</v>
      </c>
      <c r="AE86" s="3">
        <f t="shared" si="12"/>
        <v>40.87982671233101</v>
      </c>
    </row>
    <row r="87" spans="1:31" ht="17.399999999999999" x14ac:dyDescent="0.3">
      <c r="A87" s="6"/>
      <c r="B87" s="6"/>
      <c r="C87" s="6"/>
      <c r="D87" s="6"/>
      <c r="E87" s="14">
        <v>2250</v>
      </c>
      <c r="F87" s="14">
        <v>98</v>
      </c>
      <c r="G87" s="14">
        <f t="shared" si="13"/>
        <v>4.5611271118785144</v>
      </c>
      <c r="H87" s="14">
        <v>0.83599999999999997</v>
      </c>
      <c r="I87" s="14">
        <v>49.844999999999999</v>
      </c>
      <c r="J87" s="6"/>
      <c r="K87" s="30">
        <f t="shared" si="14"/>
        <v>48.061036782515302</v>
      </c>
      <c r="L87" s="30">
        <f t="shared" si="15"/>
        <v>180</v>
      </c>
      <c r="M87" s="30">
        <f t="shared" si="10"/>
        <v>17.064831042864306</v>
      </c>
      <c r="N87" s="30">
        <v>83</v>
      </c>
      <c r="O87" s="30">
        <f t="shared" si="16"/>
        <v>0.79439962598958669</v>
      </c>
      <c r="P87" s="6"/>
      <c r="Q87" s="4">
        <v>0.32473800000000003</v>
      </c>
      <c r="R87" s="4">
        <f t="shared" si="18"/>
        <v>8.248345200000001</v>
      </c>
      <c r="S87" s="4">
        <v>524</v>
      </c>
      <c r="T87" s="16"/>
      <c r="U87" s="16"/>
      <c r="V87" s="9">
        <v>0.36079899999999998</v>
      </c>
      <c r="W87" s="10">
        <f t="shared" si="19"/>
        <v>9.1642945999999998</v>
      </c>
      <c r="X87" s="9">
        <v>266</v>
      </c>
      <c r="Y87" s="16"/>
      <c r="Z87" s="6"/>
      <c r="AA87" s="6"/>
      <c r="AB87" s="2">
        <v>82</v>
      </c>
      <c r="AC87" s="2">
        <f t="shared" si="17"/>
        <v>1.43116998663535</v>
      </c>
      <c r="AD87" s="2">
        <f t="shared" si="11"/>
        <v>41.627533613033499</v>
      </c>
      <c r="AE87" s="3">
        <f t="shared" si="12"/>
        <v>41.627533613033513</v>
      </c>
    </row>
    <row r="88" spans="1:31" ht="17.399999999999999" x14ac:dyDescent="0.3">
      <c r="A88" s="6"/>
      <c r="B88" s="6"/>
      <c r="C88" s="6"/>
      <c r="D88" s="6"/>
      <c r="E88" s="14">
        <v>2250</v>
      </c>
      <c r="F88" s="14">
        <v>117.33</v>
      </c>
      <c r="G88" s="14">
        <f t="shared" si="13"/>
        <v>5.4607861636398587</v>
      </c>
      <c r="H88" s="14">
        <v>0.81799999999999995</v>
      </c>
      <c r="I88" s="14">
        <v>49.844999999999999</v>
      </c>
      <c r="J88" s="6"/>
      <c r="K88" s="30">
        <f t="shared" si="14"/>
        <v>48.043036782515301</v>
      </c>
      <c r="L88" s="30">
        <f t="shared" si="15"/>
        <v>180</v>
      </c>
      <c r="M88" s="30">
        <f t="shared" si="10"/>
        <v>17.053249242850622</v>
      </c>
      <c r="N88" s="30">
        <v>83</v>
      </c>
      <c r="O88" s="30">
        <f t="shared" si="16"/>
        <v>0.79453916574878769</v>
      </c>
      <c r="P88" s="6"/>
      <c r="Q88" s="4">
        <v>0.31863200000000003</v>
      </c>
      <c r="R88" s="4">
        <f t="shared" si="18"/>
        <v>8.0932528000000001</v>
      </c>
      <c r="S88" s="4">
        <v>526</v>
      </c>
      <c r="T88" s="16"/>
      <c r="U88" s="16"/>
      <c r="V88" s="9">
        <v>0.357429</v>
      </c>
      <c r="W88" s="10">
        <f t="shared" si="19"/>
        <v>9.0786965999999989</v>
      </c>
      <c r="X88" s="9">
        <v>268</v>
      </c>
      <c r="Y88" s="16"/>
      <c r="Z88" s="6"/>
      <c r="AA88" s="6"/>
      <c r="AB88" s="2">
        <v>83</v>
      </c>
      <c r="AC88" s="2">
        <f t="shared" si="17"/>
        <v>1.4486232791552935</v>
      </c>
      <c r="AD88" s="2">
        <f t="shared" si="11"/>
        <v>42.373406785913232</v>
      </c>
      <c r="AE88" s="3">
        <f t="shared" si="12"/>
        <v>42.37340678591324</v>
      </c>
    </row>
    <row r="89" spans="1:31" ht="17.399999999999999" x14ac:dyDescent="0.3">
      <c r="A89" s="6"/>
      <c r="B89" s="6"/>
      <c r="C89" s="6"/>
      <c r="D89" s="6"/>
      <c r="E89" s="14">
        <v>2250</v>
      </c>
      <c r="F89" s="14">
        <v>146.03</v>
      </c>
      <c r="G89" s="14">
        <f t="shared" si="13"/>
        <v>6.796544817832852</v>
      </c>
      <c r="H89" s="14">
        <v>0.754</v>
      </c>
      <c r="I89" s="14">
        <v>41.890999999999998</v>
      </c>
      <c r="J89" s="6"/>
      <c r="K89" s="30">
        <f t="shared" si="14"/>
        <v>47.979036782515301</v>
      </c>
      <c r="L89" s="30">
        <f t="shared" si="15"/>
        <v>177.84052486850845</v>
      </c>
      <c r="M89" s="30">
        <f t="shared" si="10"/>
        <v>17.012090877744711</v>
      </c>
      <c r="N89" s="30">
        <v>83</v>
      </c>
      <c r="O89" s="30">
        <f t="shared" si="16"/>
        <v>0.79503504966572636</v>
      </c>
      <c r="P89" s="6"/>
      <c r="Q89" s="4">
        <v>0.312218</v>
      </c>
      <c r="R89" s="4">
        <f t="shared" si="18"/>
        <v>7.9303371999999994</v>
      </c>
      <c r="S89" s="4">
        <v>528</v>
      </c>
      <c r="T89" s="16"/>
      <c r="U89" s="16"/>
      <c r="V89" s="9">
        <v>0.35357899999999998</v>
      </c>
      <c r="W89" s="10">
        <f t="shared" si="19"/>
        <v>8.9809065999999991</v>
      </c>
      <c r="X89" s="9">
        <v>270</v>
      </c>
      <c r="Y89" s="16"/>
      <c r="Z89" s="6"/>
      <c r="AA89" s="6"/>
      <c r="AB89" s="2">
        <v>84</v>
      </c>
      <c r="AC89" s="2">
        <f t="shared" si="17"/>
        <v>1.4660765716752369</v>
      </c>
      <c r="AD89" s="2">
        <f t="shared" si="11"/>
        <v>43.117191512429983</v>
      </c>
      <c r="AE89" s="3">
        <f t="shared" si="12"/>
        <v>43.117191512430026</v>
      </c>
    </row>
    <row r="90" spans="1:31" ht="17.399999999999999" x14ac:dyDescent="0.3">
      <c r="A90" s="6"/>
      <c r="B90" s="6"/>
      <c r="C90" s="6"/>
      <c r="D90" s="6"/>
      <c r="E90" s="14">
        <v>2250</v>
      </c>
      <c r="F90" s="14">
        <v>206.15</v>
      </c>
      <c r="G90" s="14">
        <f t="shared" si="13"/>
        <v>9.594656674630162</v>
      </c>
      <c r="H90" s="14">
        <v>-6.4729999999999999</v>
      </c>
      <c r="I90" s="14">
        <v>22.751000000000001</v>
      </c>
      <c r="J90" s="6"/>
      <c r="K90" s="30">
        <f t="shared" si="14"/>
        <v>40.752036782515304</v>
      </c>
      <c r="L90" s="30">
        <f t="shared" si="15"/>
        <v>158.70052486850847</v>
      </c>
      <c r="M90" s="30">
        <f t="shared" si="10"/>
        <v>12.597397430085167</v>
      </c>
      <c r="N90" s="30">
        <v>83</v>
      </c>
      <c r="O90" s="30">
        <f t="shared" si="16"/>
        <v>0.84822412734837149</v>
      </c>
      <c r="P90" s="6"/>
      <c r="Q90" s="4">
        <v>0.30535699999999999</v>
      </c>
      <c r="R90" s="4">
        <f t="shared" si="18"/>
        <v>7.7560677999999994</v>
      </c>
      <c r="S90" s="4">
        <v>530</v>
      </c>
      <c r="T90" s="17"/>
      <c r="U90" s="17"/>
      <c r="V90" s="9">
        <v>0.34925</v>
      </c>
      <c r="W90" s="10">
        <f t="shared" si="19"/>
        <v>8.8709499999999988</v>
      </c>
      <c r="X90" s="9">
        <v>272</v>
      </c>
      <c r="Y90" s="17"/>
      <c r="Z90" s="6"/>
      <c r="AA90" s="6"/>
      <c r="AB90" s="2">
        <v>85</v>
      </c>
      <c r="AC90" s="2">
        <f t="shared" si="17"/>
        <v>1.4835298641951802</v>
      </c>
      <c r="AD90" s="2">
        <f t="shared" si="11"/>
        <v>43.858637288981903</v>
      </c>
      <c r="AE90" s="3">
        <f t="shared" si="12"/>
        <v>43.858637288981917</v>
      </c>
    </row>
    <row r="91" spans="1:31" ht="17.399999999999999" x14ac:dyDescent="0.3">
      <c r="A91" s="6"/>
      <c r="B91" s="6"/>
      <c r="C91" s="6"/>
      <c r="D91" s="6"/>
      <c r="E91" s="14">
        <v>2250</v>
      </c>
      <c r="F91" s="14">
        <v>207</v>
      </c>
      <c r="G91" s="14">
        <f t="shared" si="13"/>
        <v>9.6342174710086983</v>
      </c>
      <c r="H91" s="14">
        <v>-6.3220000000000001</v>
      </c>
      <c r="I91" s="14">
        <v>22.815000000000001</v>
      </c>
      <c r="J91" s="6"/>
      <c r="K91" s="30">
        <f t="shared" si="14"/>
        <v>40.903036782515301</v>
      </c>
      <c r="L91" s="30">
        <f t="shared" si="15"/>
        <v>158.76452486850846</v>
      </c>
      <c r="M91" s="30">
        <f t="shared" si="10"/>
        <v>12.684554723815303</v>
      </c>
      <c r="N91" s="30">
        <v>83</v>
      </c>
      <c r="O91" s="30">
        <f t="shared" si="16"/>
        <v>0.84717403947210479</v>
      </c>
      <c r="P91" s="6"/>
      <c r="Q91" s="4">
        <v>0.29818299999999998</v>
      </c>
      <c r="R91" s="4">
        <f t="shared" si="18"/>
        <v>7.5738481999999987</v>
      </c>
      <c r="S91" s="4">
        <v>532</v>
      </c>
      <c r="T91" s="17"/>
      <c r="U91" s="17"/>
      <c r="V91" s="9">
        <v>0.34445799999999999</v>
      </c>
      <c r="W91" s="10">
        <f t="shared" si="19"/>
        <v>8.749233199999999</v>
      </c>
      <c r="X91" s="9">
        <v>274</v>
      </c>
      <c r="Y91" s="17"/>
      <c r="Z91" s="6"/>
      <c r="AA91" s="6"/>
      <c r="AB91" s="2">
        <v>86</v>
      </c>
      <c r="AC91" s="2">
        <f t="shared" si="17"/>
        <v>1.5009831567151233</v>
      </c>
      <c r="AD91" s="2">
        <f t="shared" si="11"/>
        <v>44.597497941700205</v>
      </c>
      <c r="AE91" s="3">
        <f t="shared" si="12"/>
        <v>44.597497941700233</v>
      </c>
    </row>
    <row r="92" spans="1:31" ht="17.399999999999999" x14ac:dyDescent="0.3">
      <c r="A92" s="6"/>
      <c r="B92" s="6"/>
      <c r="C92" s="6"/>
      <c r="D92" s="6"/>
      <c r="E92" s="14">
        <v>2250</v>
      </c>
      <c r="F92" s="14">
        <v>207.16</v>
      </c>
      <c r="G92" s="14">
        <f t="shared" si="13"/>
        <v>9.6416642091505409</v>
      </c>
      <c r="H92" s="14">
        <v>-6.1989999999999998</v>
      </c>
      <c r="I92" s="14">
        <v>22.893999999999998</v>
      </c>
      <c r="J92" s="6"/>
      <c r="K92" s="30">
        <f t="shared" si="14"/>
        <v>41.026036782515305</v>
      </c>
      <c r="L92" s="30">
        <f t="shared" si="15"/>
        <v>158.84352486850847</v>
      </c>
      <c r="M92" s="30">
        <f t="shared" si="10"/>
        <v>12.755721496774115</v>
      </c>
      <c r="N92" s="30">
        <v>83</v>
      </c>
      <c r="O92" s="30">
        <f t="shared" si="16"/>
        <v>0.84631660847260104</v>
      </c>
      <c r="P92" s="6"/>
      <c r="Q92" s="4">
        <v>0.29091699999999998</v>
      </c>
      <c r="R92" s="4">
        <f t="shared" si="18"/>
        <v>7.3892917999999987</v>
      </c>
      <c r="S92" s="4">
        <v>534</v>
      </c>
      <c r="T92" s="17"/>
      <c r="U92" s="17"/>
      <c r="V92" s="9">
        <v>0.33916600000000002</v>
      </c>
      <c r="W92" s="10">
        <f t="shared" si="19"/>
        <v>8.6148164000000005</v>
      </c>
      <c r="X92" s="9">
        <v>276</v>
      </c>
      <c r="Y92" s="17"/>
      <c r="Z92" s="6"/>
      <c r="AA92" s="6"/>
      <c r="AB92" s="2">
        <v>87</v>
      </c>
      <c r="AC92" s="2">
        <f t="shared" si="17"/>
        <v>1.5184364492350666</v>
      </c>
      <c r="AD92" s="2">
        <f t="shared" si="11"/>
        <v>45.333531734177768</v>
      </c>
      <c r="AE92" s="3">
        <f t="shared" si="12"/>
        <v>45.333531734177775</v>
      </c>
    </row>
    <row r="93" spans="1:31" ht="17.399999999999999" x14ac:dyDescent="0.3">
      <c r="A93" s="6"/>
      <c r="B93" s="6"/>
      <c r="C93" s="6"/>
      <c r="D93" s="6"/>
      <c r="E93" s="14">
        <v>2250</v>
      </c>
      <c r="F93" s="14">
        <v>276.38</v>
      </c>
      <c r="G93" s="14">
        <f t="shared" si="13"/>
        <v>12.86330929776514</v>
      </c>
      <c r="H93" s="14">
        <v>-16.815000000000001</v>
      </c>
      <c r="I93" s="14">
        <v>12.289</v>
      </c>
      <c r="J93" s="6"/>
      <c r="K93" s="30">
        <f t="shared" si="14"/>
        <v>30.410036782515302</v>
      </c>
      <c r="L93" s="30">
        <f t="shared" si="15"/>
        <v>148.23852486850845</v>
      </c>
      <c r="M93" s="30">
        <f t="shared" si="10"/>
        <v>7.2284990418426807</v>
      </c>
      <c r="N93" s="30">
        <v>83</v>
      </c>
      <c r="O93" s="30">
        <f t="shared" si="16"/>
        <v>0.91290965009828096</v>
      </c>
      <c r="P93" s="6"/>
      <c r="Q93" s="4">
        <v>0.28337899999999999</v>
      </c>
      <c r="R93" s="4">
        <f t="shared" si="18"/>
        <v>7.1978265999999991</v>
      </c>
      <c r="S93" s="4">
        <v>536</v>
      </c>
      <c r="T93" s="17"/>
      <c r="U93" s="17"/>
      <c r="V93" s="9">
        <v>0.33339200000000002</v>
      </c>
      <c r="W93" s="10">
        <f t="shared" si="19"/>
        <v>8.4681568000000009</v>
      </c>
      <c r="X93" s="9">
        <v>278</v>
      </c>
      <c r="Y93" s="17"/>
      <c r="Z93" s="6"/>
      <c r="AA93" s="6"/>
      <c r="AB93" s="2">
        <v>88</v>
      </c>
      <c r="AC93" s="2">
        <f t="shared" si="17"/>
        <v>1.5358897417550099</v>
      </c>
      <c r="AD93" s="2">
        <f t="shared" si="11"/>
        <v>46.066501468010969</v>
      </c>
      <c r="AE93" s="3">
        <f t="shared" si="12"/>
        <v>46.066501468010969</v>
      </c>
    </row>
    <row r="94" spans="1:31" ht="17.399999999999999" x14ac:dyDescent="0.3">
      <c r="A94" s="6"/>
      <c r="B94" s="6"/>
      <c r="C94" s="6"/>
      <c r="D94" s="6"/>
      <c r="E94" s="14">
        <v>2250</v>
      </c>
      <c r="F94" s="14">
        <v>333.83</v>
      </c>
      <c r="G94" s="14">
        <f t="shared" si="13"/>
        <v>15.537153711820453</v>
      </c>
      <c r="H94" s="14">
        <v>-30.611000000000001</v>
      </c>
      <c r="I94" s="14">
        <v>10.275</v>
      </c>
      <c r="J94" s="6"/>
      <c r="K94" s="30">
        <f t="shared" si="14"/>
        <v>16.614036782515303</v>
      </c>
      <c r="L94" s="30">
        <f t="shared" si="15"/>
        <v>146.22452486850847</v>
      </c>
      <c r="M94" s="30">
        <f t="shared" si="10"/>
        <v>2.2155008740166364</v>
      </c>
      <c r="N94" s="30">
        <v>83</v>
      </c>
      <c r="O94" s="30">
        <f t="shared" si="16"/>
        <v>0.97330721838534173</v>
      </c>
      <c r="P94" s="6"/>
      <c r="Q94" s="4">
        <v>0.27556799999999998</v>
      </c>
      <c r="R94" s="4">
        <f t="shared" si="18"/>
        <v>6.9994271999999995</v>
      </c>
      <c r="S94" s="4">
        <v>538</v>
      </c>
      <c r="T94" s="17"/>
      <c r="U94" s="17"/>
      <c r="V94" s="9">
        <v>0.32713500000000001</v>
      </c>
      <c r="W94" s="10">
        <f t="shared" si="19"/>
        <v>8.3092290000000002</v>
      </c>
      <c r="X94" s="9">
        <v>280</v>
      </c>
      <c r="Y94" s="17"/>
      <c r="Z94" s="6"/>
      <c r="AA94" s="6"/>
      <c r="AB94" s="2">
        <v>89</v>
      </c>
      <c r="AC94" s="2">
        <f t="shared" si="17"/>
        <v>1.5533430342749535</v>
      </c>
      <c r="AD94" s="2">
        <f t="shared" si="11"/>
        <v>46.796174576054661</v>
      </c>
      <c r="AE94" s="3">
        <f t="shared" si="12"/>
        <v>46.796174576054689</v>
      </c>
    </row>
    <row r="95" spans="1:31" ht="17.399999999999999" x14ac:dyDescent="0.3">
      <c r="A95" s="6"/>
      <c r="B95" s="6"/>
      <c r="C95" s="6"/>
      <c r="D95" s="6"/>
      <c r="E95" s="14">
        <v>2250</v>
      </c>
      <c r="F95" s="14">
        <v>357.75</v>
      </c>
      <c r="G95" s="14">
        <f t="shared" si="13"/>
        <v>16.650441064025902</v>
      </c>
      <c r="H95" s="14">
        <v>-42.874000000000002</v>
      </c>
      <c r="I95" s="14">
        <v>10.256</v>
      </c>
      <c r="J95" s="6"/>
      <c r="K95" s="30">
        <f t="shared" si="14"/>
        <v>4.3510367825153011</v>
      </c>
      <c r="L95" s="30">
        <f t="shared" si="15"/>
        <v>146.20552486850846</v>
      </c>
      <c r="M95" s="30">
        <f t="shared" si="10"/>
        <v>0.15355737107874146</v>
      </c>
      <c r="N95" s="30">
        <v>83</v>
      </c>
      <c r="O95" s="30">
        <f t="shared" si="16"/>
        <v>0.99814991119182239</v>
      </c>
      <c r="P95" s="6"/>
      <c r="Q95" s="4">
        <v>0.267486</v>
      </c>
      <c r="R95" s="4">
        <f t="shared" si="18"/>
        <v>6.7941443999999995</v>
      </c>
      <c r="S95" s="4">
        <v>540</v>
      </c>
      <c r="T95" s="17"/>
      <c r="U95" s="17"/>
      <c r="V95" s="9">
        <v>0.32039699999999999</v>
      </c>
      <c r="W95" s="10">
        <f t="shared" si="19"/>
        <v>8.1380837999999986</v>
      </c>
      <c r="X95" s="9">
        <v>282</v>
      </c>
      <c r="Y95" s="17"/>
      <c r="Z95" s="6"/>
      <c r="AA95" s="6"/>
      <c r="AB95" s="2">
        <v>90</v>
      </c>
      <c r="AC95" s="2">
        <f t="shared" si="17"/>
        <v>1.5707963267948966</v>
      </c>
      <c r="AD95" s="2">
        <f t="shared" si="11"/>
        <v>47.522323208305785</v>
      </c>
      <c r="AE95" s="3">
        <f t="shared" si="12"/>
        <v>47.522323208305806</v>
      </c>
    </row>
    <row r="96" spans="1:31" ht="17.399999999999999" x14ac:dyDescent="0.3">
      <c r="A96" s="6"/>
      <c r="B96" s="6"/>
      <c r="C96" s="6"/>
      <c r="D96" s="6"/>
      <c r="E96" s="14">
        <v>2250</v>
      </c>
      <c r="F96" s="14">
        <v>389.55</v>
      </c>
      <c r="G96" s="14">
        <f t="shared" si="13"/>
        <v>18.130480269717097</v>
      </c>
      <c r="H96" s="14">
        <v>-47.959000000000003</v>
      </c>
      <c r="I96" s="14">
        <v>10.196</v>
      </c>
      <c r="J96" s="6"/>
      <c r="K96" s="30">
        <f t="shared" si="14"/>
        <v>-0.73396321748469973</v>
      </c>
      <c r="L96" s="30">
        <f t="shared" si="15"/>
        <v>146.14552486850846</v>
      </c>
      <c r="M96" s="30">
        <f t="shared" si="10"/>
        <v>4.3728067066237664E-3</v>
      </c>
      <c r="N96" s="30">
        <v>83</v>
      </c>
      <c r="O96" s="30">
        <f t="shared" si="16"/>
        <v>0.99994731558184791</v>
      </c>
      <c r="P96" s="6"/>
      <c r="Q96" s="4">
        <v>0.259131</v>
      </c>
      <c r="R96" s="4">
        <f t="shared" si="18"/>
        <v>6.5819273999999997</v>
      </c>
      <c r="S96" s="4">
        <v>542</v>
      </c>
      <c r="T96" s="17"/>
      <c r="U96" s="17"/>
      <c r="V96" s="9">
        <v>0.31317600000000001</v>
      </c>
      <c r="W96" s="10">
        <f t="shared" si="19"/>
        <v>7.9546703999999995</v>
      </c>
      <c r="X96" s="9">
        <v>284</v>
      </c>
      <c r="Y96" s="17"/>
      <c r="Z96" s="6"/>
      <c r="AA96" s="6"/>
      <c r="AB96" s="2">
        <v>91</v>
      </c>
      <c r="AC96" s="2">
        <f t="shared" si="17"/>
        <v>1.5882496193148399</v>
      </c>
      <c r="AD96" s="2">
        <f t="shared" si="11"/>
        <v>48.244724310349184</v>
      </c>
      <c r="AE96" s="3">
        <f t="shared" si="12"/>
        <v>48.244724310349213</v>
      </c>
    </row>
    <row r="97" spans="1:31" ht="17.399999999999999" x14ac:dyDescent="0.3">
      <c r="A97" s="6"/>
      <c r="B97" s="6"/>
      <c r="C97" s="6"/>
      <c r="D97" s="6"/>
      <c r="E97" s="14">
        <v>2250</v>
      </c>
      <c r="F97" s="14">
        <v>418.13</v>
      </c>
      <c r="G97" s="14">
        <f t="shared" si="13"/>
        <v>19.460653870303709</v>
      </c>
      <c r="H97" s="14">
        <v>-48.435000000000002</v>
      </c>
      <c r="I97" s="14">
        <v>10.159000000000001</v>
      </c>
      <c r="J97" s="6"/>
      <c r="K97" s="30">
        <f t="shared" si="14"/>
        <v>-1.2099632174846988</v>
      </c>
      <c r="L97" s="30">
        <f t="shared" si="15"/>
        <v>146.10852486850845</v>
      </c>
      <c r="M97" s="30">
        <f t="shared" si="10"/>
        <v>1.1883369404183997E-2</v>
      </c>
      <c r="N97" s="30">
        <v>83</v>
      </c>
      <c r="O97" s="30">
        <f t="shared" si="16"/>
        <v>0.99985682687464839</v>
      </c>
      <c r="P97" s="6"/>
      <c r="Q97" s="4">
        <v>0.250504</v>
      </c>
      <c r="R97" s="4">
        <f t="shared" si="18"/>
        <v>6.3628016000000001</v>
      </c>
      <c r="S97" s="4">
        <v>544</v>
      </c>
      <c r="T97" s="17"/>
      <c r="U97" s="17"/>
      <c r="V97" s="9">
        <v>0.304589</v>
      </c>
      <c r="W97" s="10">
        <f t="shared" si="19"/>
        <v>7.7365605999999998</v>
      </c>
      <c r="X97" s="9">
        <v>286</v>
      </c>
      <c r="Y97" s="17"/>
      <c r="Z97" s="6"/>
      <c r="AA97" s="6"/>
      <c r="AB97" s="2">
        <v>92</v>
      </c>
      <c r="AC97" s="2">
        <f t="shared" si="17"/>
        <v>1.605702911834783</v>
      </c>
      <c r="AD97" s="2">
        <f t="shared" si="11"/>
        <v>48.963159694318527</v>
      </c>
      <c r="AE97" s="3">
        <f t="shared" si="12"/>
        <v>48.963159694318534</v>
      </c>
    </row>
    <row r="98" spans="1:31" ht="17.399999999999999" x14ac:dyDescent="0.3">
      <c r="A98" s="6"/>
      <c r="B98" s="6"/>
      <c r="C98" s="6"/>
      <c r="D98" s="6"/>
      <c r="E98" s="14">
        <v>2250</v>
      </c>
      <c r="F98" s="14">
        <v>454.13</v>
      </c>
      <c r="G98" s="14">
        <f t="shared" si="13"/>
        <v>21.136169952218264</v>
      </c>
      <c r="H98" s="14">
        <v>-51.284999999999997</v>
      </c>
      <c r="I98" s="14">
        <v>10.173999999999999</v>
      </c>
      <c r="J98" s="6"/>
      <c r="K98" s="30">
        <f t="shared" si="14"/>
        <v>-4.0599632174846931</v>
      </c>
      <c r="L98" s="30">
        <f t="shared" si="15"/>
        <v>146.12352486850847</v>
      </c>
      <c r="M98" s="30">
        <f t="shared" si="10"/>
        <v>0.13371274976766134</v>
      </c>
      <c r="N98" s="30">
        <v>83</v>
      </c>
      <c r="O98" s="30">
        <f t="shared" si="16"/>
        <v>0.99838900301484745</v>
      </c>
      <c r="P98" s="6"/>
      <c r="Q98" s="4">
        <v>0.24160400000000001</v>
      </c>
      <c r="R98" s="4">
        <f t="shared" si="18"/>
        <v>6.1367415999999997</v>
      </c>
      <c r="S98" s="4">
        <v>546</v>
      </c>
      <c r="T98" s="17"/>
      <c r="U98" s="17"/>
      <c r="V98" s="9">
        <v>0.29661100000000001</v>
      </c>
      <c r="W98" s="10">
        <f t="shared" si="19"/>
        <v>7.5339194000000003</v>
      </c>
      <c r="X98" s="9">
        <v>288</v>
      </c>
      <c r="Y98" s="17"/>
      <c r="Z98" s="6"/>
      <c r="AA98" s="6"/>
      <c r="AB98" s="2">
        <v>93</v>
      </c>
      <c r="AC98" s="2">
        <f t="shared" si="17"/>
        <v>1.6231562043547263</v>
      </c>
      <c r="AD98" s="2">
        <f t="shared" si="11"/>
        <v>49.677416102342093</v>
      </c>
      <c r="AE98" s="3">
        <f t="shared" si="12"/>
        <v>49.677416102342107</v>
      </c>
    </row>
    <row r="99" spans="1:31" ht="17.399999999999999" x14ac:dyDescent="0.3">
      <c r="A99" s="6"/>
      <c r="B99" s="6"/>
      <c r="C99" s="6"/>
      <c r="D99" s="6"/>
      <c r="E99" s="14">
        <v>2500</v>
      </c>
      <c r="F99" s="14">
        <v>-20.52</v>
      </c>
      <c r="G99" s="14">
        <f t="shared" si="13"/>
        <v>-0.9550441666912971</v>
      </c>
      <c r="H99" s="14">
        <v>0.75</v>
      </c>
      <c r="I99" s="14">
        <v>0</v>
      </c>
      <c r="J99" s="6"/>
      <c r="K99" s="30">
        <f t="shared" si="14"/>
        <v>47.975036782515303</v>
      </c>
      <c r="L99" s="30">
        <f t="shared" si="15"/>
        <v>135.94952486850846</v>
      </c>
      <c r="M99" s="30">
        <f t="shared" si="10"/>
        <v>17.009519588567269</v>
      </c>
      <c r="N99" s="30">
        <v>83</v>
      </c>
      <c r="O99" s="30">
        <f t="shared" si="16"/>
        <v>0.7950660290534064</v>
      </c>
      <c r="P99" s="6"/>
      <c r="Q99" s="4">
        <v>0.232906</v>
      </c>
      <c r="R99" s="4">
        <f t="shared" si="18"/>
        <v>5.9158124000000001</v>
      </c>
      <c r="S99" s="4">
        <v>548</v>
      </c>
      <c r="T99" s="17"/>
      <c r="U99" s="17"/>
      <c r="V99" s="9">
        <v>0.28839300000000001</v>
      </c>
      <c r="W99" s="10">
        <f t="shared" si="19"/>
        <v>7.3251821999999995</v>
      </c>
      <c r="X99" s="9">
        <v>290</v>
      </c>
      <c r="Y99" s="17"/>
      <c r="Z99" s="6"/>
      <c r="AA99" s="6"/>
      <c r="AB99" s="2">
        <v>94</v>
      </c>
      <c r="AC99" s="2">
        <f t="shared" si="17"/>
        <v>1.6406094968746698</v>
      </c>
      <c r="AD99" s="2">
        <f t="shared" si="11"/>
        <v>50.387285262462633</v>
      </c>
      <c r="AE99" s="3">
        <f t="shared" si="12"/>
        <v>50.387285262462647</v>
      </c>
    </row>
    <row r="100" spans="1:31" ht="17.399999999999999" x14ac:dyDescent="0.3">
      <c r="A100" s="6"/>
      <c r="B100" s="6"/>
      <c r="C100" s="6"/>
      <c r="D100" s="6"/>
      <c r="E100" s="14">
        <v>2500</v>
      </c>
      <c r="F100" s="14">
        <v>7.66</v>
      </c>
      <c r="G100" s="14">
        <f t="shared" si="13"/>
        <v>0.35651258854070833</v>
      </c>
      <c r="H100" s="14">
        <v>0.75</v>
      </c>
      <c r="I100" s="14">
        <v>0</v>
      </c>
      <c r="J100" s="6"/>
      <c r="K100" s="30">
        <f t="shared" si="14"/>
        <v>47.975036782515303</v>
      </c>
      <c r="L100" s="30">
        <f t="shared" si="15"/>
        <v>135.94952486850846</v>
      </c>
      <c r="M100" s="30">
        <f t="shared" si="10"/>
        <v>17.009519588567269</v>
      </c>
      <c r="N100" s="30">
        <v>83</v>
      </c>
      <c r="O100" s="30">
        <f t="shared" si="16"/>
        <v>0.7950660290534064</v>
      </c>
      <c r="P100" s="6"/>
      <c r="Q100" s="4">
        <v>0.22339600000000001</v>
      </c>
      <c r="R100" s="4">
        <f t="shared" si="18"/>
        <v>5.6742584000000003</v>
      </c>
      <c r="S100" s="4">
        <v>550</v>
      </c>
      <c r="T100" s="17"/>
      <c r="U100" s="17"/>
      <c r="V100" s="9">
        <v>0.27993299999999999</v>
      </c>
      <c r="W100" s="10">
        <f t="shared" si="19"/>
        <v>7.110298199999999</v>
      </c>
      <c r="X100" s="9">
        <v>292</v>
      </c>
      <c r="Y100" s="17"/>
      <c r="Z100" s="6"/>
      <c r="AA100" s="6"/>
      <c r="AB100" s="2">
        <v>95</v>
      </c>
      <c r="AC100" s="2">
        <f t="shared" si="17"/>
        <v>1.6580627893946132</v>
      </c>
      <c r="AD100" s="2">
        <f t="shared" si="11"/>
        <v>51.092563937037525</v>
      </c>
      <c r="AE100" s="3">
        <f t="shared" si="12"/>
        <v>51.092563937037546</v>
      </c>
    </row>
    <row r="101" spans="1:31" ht="17.399999999999999" x14ac:dyDescent="0.3">
      <c r="A101" s="6"/>
      <c r="B101" s="6"/>
      <c r="C101" s="6"/>
      <c r="D101" s="6"/>
      <c r="E101" s="14">
        <v>2500</v>
      </c>
      <c r="F101" s="14">
        <v>28.03</v>
      </c>
      <c r="G101" s="14">
        <f t="shared" si="13"/>
        <v>1.3045754382240282</v>
      </c>
      <c r="H101" s="14">
        <v>0.75</v>
      </c>
      <c r="I101" s="14">
        <v>0</v>
      </c>
      <c r="J101" s="6"/>
      <c r="K101" s="30">
        <f t="shared" si="14"/>
        <v>47.975036782515303</v>
      </c>
      <c r="L101" s="30">
        <f t="shared" si="15"/>
        <v>135.94952486850846</v>
      </c>
      <c r="M101" s="30">
        <f t="shared" si="10"/>
        <v>17.009519588567269</v>
      </c>
      <c r="N101" s="30">
        <v>83</v>
      </c>
      <c r="O101" s="30">
        <f t="shared" si="16"/>
        <v>0.7950660290534064</v>
      </c>
      <c r="P101" s="6"/>
      <c r="Q101" s="4">
        <v>0.213563</v>
      </c>
      <c r="R101" s="4">
        <f t="shared" si="18"/>
        <v>5.4245001999999998</v>
      </c>
      <c r="S101" s="4">
        <v>552</v>
      </c>
      <c r="T101" s="17"/>
      <c r="U101" s="17"/>
      <c r="V101" s="9">
        <v>0.27123199999999997</v>
      </c>
      <c r="W101" s="10">
        <f t="shared" si="19"/>
        <v>6.8892927999999989</v>
      </c>
      <c r="X101" s="9">
        <v>294</v>
      </c>
      <c r="Y101" s="17"/>
      <c r="Z101" s="6"/>
      <c r="AA101" s="6"/>
      <c r="AB101" s="2">
        <v>96</v>
      </c>
      <c r="AC101" s="2">
        <f t="shared" si="17"/>
        <v>1.6755160819145563</v>
      </c>
      <c r="AD101" s="2">
        <f t="shared" si="11"/>
        <v>51.793053963645249</v>
      </c>
      <c r="AE101" s="3">
        <f t="shared" si="12"/>
        <v>51.793053963645249</v>
      </c>
    </row>
    <row r="102" spans="1:31" ht="17.399999999999999" x14ac:dyDescent="0.3">
      <c r="A102" s="6"/>
      <c r="B102" s="6"/>
      <c r="C102" s="6"/>
      <c r="D102" s="6"/>
      <c r="E102" s="14">
        <v>2500</v>
      </c>
      <c r="F102" s="14">
        <v>39.75</v>
      </c>
      <c r="G102" s="14">
        <f t="shared" si="13"/>
        <v>1.8500490071139895</v>
      </c>
      <c r="H102" s="14">
        <v>0.75</v>
      </c>
      <c r="I102" s="14">
        <v>0</v>
      </c>
      <c r="J102" s="6"/>
      <c r="K102" s="30">
        <f t="shared" si="14"/>
        <v>47.975036782515303</v>
      </c>
      <c r="L102" s="30">
        <f t="shared" si="15"/>
        <v>135.94952486850846</v>
      </c>
      <c r="M102" s="30">
        <f t="shared" si="10"/>
        <v>17.009519588567269</v>
      </c>
      <c r="N102" s="30">
        <v>83</v>
      </c>
      <c r="O102" s="30">
        <f t="shared" si="16"/>
        <v>0.7950660290534064</v>
      </c>
      <c r="P102" s="6"/>
      <c r="Q102" s="4">
        <v>0.203407</v>
      </c>
      <c r="R102" s="4">
        <f t="shared" si="18"/>
        <v>5.1665377999999995</v>
      </c>
      <c r="S102" s="4">
        <v>554</v>
      </c>
      <c r="T102" s="17"/>
      <c r="U102" s="17"/>
      <c r="V102" s="9">
        <v>0.26229000000000002</v>
      </c>
      <c r="W102" s="10">
        <f t="shared" si="19"/>
        <v>6.662166</v>
      </c>
      <c r="X102" s="9">
        <v>296</v>
      </c>
      <c r="Y102" s="17"/>
      <c r="Z102" s="6"/>
      <c r="AA102" s="6"/>
      <c r="AB102" s="2">
        <v>97</v>
      </c>
      <c r="AC102" s="2">
        <f t="shared" si="17"/>
        <v>1.6929693744344996</v>
      </c>
      <c r="AD102" s="2">
        <f t="shared" si="11"/>
        <v>52.48856228854045</v>
      </c>
      <c r="AE102" s="3">
        <f t="shared" si="12"/>
        <v>52.488562288540479</v>
      </c>
    </row>
    <row r="103" spans="1:31" ht="17.399999999999999" x14ac:dyDescent="0.3">
      <c r="A103" s="6"/>
      <c r="B103" s="6"/>
      <c r="C103" s="6"/>
      <c r="D103" s="6"/>
      <c r="E103" s="14">
        <v>2500</v>
      </c>
      <c r="F103" s="14">
        <v>58.72</v>
      </c>
      <c r="G103" s="14">
        <f t="shared" si="13"/>
        <v>2.7329528980561877</v>
      </c>
      <c r="H103" s="14">
        <v>0.75</v>
      </c>
      <c r="I103" s="14">
        <v>0</v>
      </c>
      <c r="J103" s="6"/>
      <c r="K103" s="30">
        <f t="shared" si="14"/>
        <v>47.975036782515303</v>
      </c>
      <c r="L103" s="30">
        <f t="shared" si="15"/>
        <v>135.94952486850846</v>
      </c>
      <c r="M103" s="30">
        <f t="shared" si="10"/>
        <v>17.009519588567269</v>
      </c>
      <c r="N103" s="30">
        <v>83</v>
      </c>
      <c r="O103" s="30">
        <f t="shared" si="16"/>
        <v>0.7950660290534064</v>
      </c>
      <c r="P103" s="6"/>
      <c r="Q103" s="4">
        <v>0.19292799999999999</v>
      </c>
      <c r="R103" s="4">
        <f t="shared" si="18"/>
        <v>4.9003711999999995</v>
      </c>
      <c r="S103" s="4">
        <v>556</v>
      </c>
      <c r="T103" s="17"/>
      <c r="U103" s="17"/>
      <c r="V103" s="9">
        <v>0.25310700000000003</v>
      </c>
      <c r="W103" s="10">
        <f t="shared" si="19"/>
        <v>6.4289178000000007</v>
      </c>
      <c r="X103" s="9">
        <v>298</v>
      </c>
      <c r="Y103" s="17"/>
      <c r="Z103" s="6"/>
      <c r="AA103" s="6"/>
      <c r="AB103" s="2">
        <v>98</v>
      </c>
      <c r="AC103" s="2">
        <f t="shared" si="17"/>
        <v>1.7104226669544429</v>
      </c>
      <c r="AD103" s="2">
        <f t="shared" si="11"/>
        <v>53.178900992718944</v>
      </c>
      <c r="AE103" s="3">
        <f t="shared" si="12"/>
        <v>53.178900992718958</v>
      </c>
    </row>
    <row r="104" spans="1:31" ht="17.399999999999999" x14ac:dyDescent="0.3">
      <c r="A104" s="6"/>
      <c r="B104" s="6"/>
      <c r="C104" s="6"/>
      <c r="D104" s="6"/>
      <c r="E104" s="14">
        <v>2500</v>
      </c>
      <c r="F104" s="14">
        <v>89.18</v>
      </c>
      <c r="G104" s="14">
        <f t="shared" si="13"/>
        <v>4.1506256718094487</v>
      </c>
      <c r="H104" s="14">
        <v>0.75</v>
      </c>
      <c r="I104" s="14">
        <v>0</v>
      </c>
      <c r="J104" s="6"/>
      <c r="K104" s="30">
        <f t="shared" si="14"/>
        <v>47.975036782515303</v>
      </c>
      <c r="L104" s="30">
        <f t="shared" si="15"/>
        <v>135.94952486850846</v>
      </c>
      <c r="M104" s="30">
        <f t="shared" si="10"/>
        <v>17.009519588567269</v>
      </c>
      <c r="N104" s="30">
        <v>83</v>
      </c>
      <c r="O104" s="30">
        <f t="shared" si="16"/>
        <v>0.7950660290534064</v>
      </c>
      <c r="P104" s="6"/>
      <c r="Q104" s="4">
        <v>0.18212600000000001</v>
      </c>
      <c r="R104" s="4">
        <f t="shared" si="18"/>
        <v>4.6260003999999997</v>
      </c>
      <c r="S104" s="4">
        <v>558</v>
      </c>
      <c r="T104" s="17"/>
      <c r="U104" s="17"/>
      <c r="V104" s="9">
        <v>0.24368300000000001</v>
      </c>
      <c r="W104" s="10">
        <f t="shared" si="19"/>
        <v>6.1895481999999999</v>
      </c>
      <c r="X104" s="9">
        <v>300</v>
      </c>
      <c r="Y104" s="17"/>
      <c r="Z104" s="6"/>
      <c r="AA104" s="6"/>
      <c r="AB104" s="2">
        <v>99</v>
      </c>
      <c r="AC104" s="2">
        <f t="shared" si="17"/>
        <v>1.7278759594743864</v>
      </c>
      <c r="AD104" s="2">
        <f t="shared" si="11"/>
        <v>53.863887310670165</v>
      </c>
      <c r="AE104" s="3">
        <f t="shared" si="12"/>
        <v>53.863887310670187</v>
      </c>
    </row>
    <row r="105" spans="1:31" ht="17.399999999999999" x14ac:dyDescent="0.3">
      <c r="A105" s="6"/>
      <c r="B105" s="6"/>
      <c r="C105" s="6"/>
      <c r="D105" s="6"/>
      <c r="E105" s="14">
        <v>2500</v>
      </c>
      <c r="F105" s="14">
        <v>107.47</v>
      </c>
      <c r="G105" s="14">
        <f t="shared" si="13"/>
        <v>5.0018809256488153</v>
      </c>
      <c r="H105" s="14">
        <v>0.75</v>
      </c>
      <c r="I105" s="14">
        <v>0</v>
      </c>
      <c r="J105" s="6"/>
      <c r="K105" s="30">
        <f t="shared" si="14"/>
        <v>47.975036782515303</v>
      </c>
      <c r="L105" s="30">
        <f t="shared" si="15"/>
        <v>135.94952486850846</v>
      </c>
      <c r="M105" s="30">
        <f t="shared" si="10"/>
        <v>17.009519588567269</v>
      </c>
      <c r="N105" s="30">
        <v>83</v>
      </c>
      <c r="O105" s="30">
        <f t="shared" si="16"/>
        <v>0.7950660290534064</v>
      </c>
      <c r="P105" s="6"/>
      <c r="Q105" s="4">
        <v>0.17100099999999999</v>
      </c>
      <c r="R105" s="4">
        <f t="shared" si="18"/>
        <v>4.3434253999999992</v>
      </c>
      <c r="S105" s="4">
        <v>560</v>
      </c>
      <c r="T105" s="17"/>
      <c r="U105" s="17"/>
      <c r="V105" s="9">
        <v>0.234102</v>
      </c>
      <c r="W105" s="10">
        <f t="shared" si="19"/>
        <v>5.9461908000000001</v>
      </c>
      <c r="X105" s="9">
        <v>302</v>
      </c>
      <c r="Y105" s="17"/>
      <c r="Z105" s="6"/>
      <c r="AA105" s="6"/>
      <c r="AB105" s="2">
        <v>100</v>
      </c>
      <c r="AC105" s="2">
        <f t="shared" si="17"/>
        <v>1.7453292519943295</v>
      </c>
      <c r="AD105" s="2">
        <f t="shared" si="11"/>
        <v>54.543343641912465</v>
      </c>
      <c r="AE105" s="3">
        <f t="shared" si="12"/>
        <v>54.543343641912486</v>
      </c>
    </row>
    <row r="106" spans="1:31" ht="17.399999999999999" x14ac:dyDescent="0.3">
      <c r="A106" s="6"/>
      <c r="B106" s="6"/>
      <c r="C106" s="6"/>
      <c r="D106" s="6"/>
      <c r="E106" s="14">
        <v>2500</v>
      </c>
      <c r="F106" s="14">
        <v>132.69</v>
      </c>
      <c r="G106" s="14">
        <f t="shared" si="13"/>
        <v>6.175673025256736</v>
      </c>
      <c r="H106" s="14">
        <v>0.75</v>
      </c>
      <c r="I106" s="14">
        <v>0</v>
      </c>
      <c r="J106" s="6"/>
      <c r="K106" s="30">
        <f t="shared" si="14"/>
        <v>47.975036782515303</v>
      </c>
      <c r="L106" s="30">
        <f t="shared" si="15"/>
        <v>135.94952486850846</v>
      </c>
      <c r="M106" s="30">
        <f t="shared" si="10"/>
        <v>17.009519588567269</v>
      </c>
      <c r="N106" s="30">
        <v>83</v>
      </c>
      <c r="O106" s="30">
        <f t="shared" si="16"/>
        <v>0.7950660290534064</v>
      </c>
      <c r="P106" s="6"/>
      <c r="Q106" s="4">
        <v>0.159553</v>
      </c>
      <c r="R106" s="4">
        <f t="shared" si="18"/>
        <v>4.0526461999999999</v>
      </c>
      <c r="S106" s="4">
        <v>562</v>
      </c>
      <c r="T106" s="17"/>
      <c r="U106" s="17"/>
      <c r="V106" s="9">
        <v>0.22414899999999999</v>
      </c>
      <c r="W106" s="10">
        <f t="shared" si="19"/>
        <v>5.693384599999999</v>
      </c>
      <c r="X106" s="9">
        <v>304</v>
      </c>
      <c r="Y106" s="17"/>
      <c r="Z106" s="6"/>
      <c r="AA106" s="6"/>
      <c r="AB106" s="2">
        <v>101</v>
      </c>
      <c r="AC106" s="2">
        <f t="shared" si="17"/>
        <v>1.7627825445142729</v>
      </c>
      <c r="AD106" s="2">
        <f t="shared" si="11"/>
        <v>55.217097555422122</v>
      </c>
      <c r="AE106" s="3">
        <f t="shared" si="12"/>
        <v>55.21709755542215</v>
      </c>
    </row>
    <row r="107" spans="1:31" ht="17.399999999999999" x14ac:dyDescent="0.3">
      <c r="A107" s="6"/>
      <c r="B107" s="6"/>
      <c r="C107" s="6"/>
      <c r="D107" s="6"/>
      <c r="E107" s="14">
        <v>2500</v>
      </c>
      <c r="F107" s="14">
        <v>194.69</v>
      </c>
      <c r="G107" s="14">
        <f t="shared" si="13"/>
        <v>9.0612840552206944</v>
      </c>
      <c r="H107" s="14">
        <v>-1.613</v>
      </c>
      <c r="I107" s="14">
        <v>11.044</v>
      </c>
      <c r="J107" s="6"/>
      <c r="K107" s="30">
        <f t="shared" si="14"/>
        <v>45.612036782515304</v>
      </c>
      <c r="L107" s="30">
        <f t="shared" si="15"/>
        <v>146.99352486850847</v>
      </c>
      <c r="M107" s="30">
        <f t="shared" si="10"/>
        <v>15.513986685642447</v>
      </c>
      <c r="N107" s="30">
        <v>83</v>
      </c>
      <c r="O107" s="30">
        <f t="shared" si="16"/>
        <v>0.81308449776334402</v>
      </c>
      <c r="P107" s="6"/>
      <c r="Q107" s="4">
        <v>0.13900299999999999</v>
      </c>
      <c r="R107" s="4">
        <f t="shared" si="18"/>
        <v>3.5306761999999994</v>
      </c>
      <c r="S107" s="4">
        <v>564</v>
      </c>
      <c r="T107" s="17"/>
      <c r="U107" s="17"/>
      <c r="V107" s="9">
        <v>0.21393599999999999</v>
      </c>
      <c r="W107" s="10">
        <f t="shared" si="19"/>
        <v>5.4339743999999994</v>
      </c>
      <c r="X107" s="9">
        <v>306</v>
      </c>
      <c r="Y107" s="17"/>
      <c r="Z107" s="6"/>
      <c r="AA107" s="6"/>
      <c r="AB107" s="2">
        <v>102</v>
      </c>
      <c r="AC107" s="2">
        <f t="shared" si="17"/>
        <v>1.780235837034216</v>
      </c>
      <c r="AD107" s="2">
        <f t="shared" si="11"/>
        <v>55.884981787083191</v>
      </c>
      <c r="AE107" s="3">
        <f t="shared" si="12"/>
        <v>55.884981787083241</v>
      </c>
    </row>
    <row r="108" spans="1:31" ht="17.399999999999999" x14ac:dyDescent="0.3">
      <c r="A108" s="6"/>
      <c r="B108" s="6"/>
      <c r="C108" s="6"/>
      <c r="D108" s="6"/>
      <c r="E108" s="14">
        <v>2500</v>
      </c>
      <c r="F108" s="14">
        <v>195.75</v>
      </c>
      <c r="G108" s="14">
        <f t="shared" si="13"/>
        <v>9.1106186954104</v>
      </c>
      <c r="H108" s="14">
        <v>-4.3049999999999997</v>
      </c>
      <c r="I108" s="14">
        <v>24.6</v>
      </c>
      <c r="J108" s="6"/>
      <c r="K108" s="30">
        <f t="shared" si="14"/>
        <v>42.920036782515304</v>
      </c>
      <c r="L108" s="30">
        <f t="shared" si="15"/>
        <v>160.54952486850846</v>
      </c>
      <c r="M108" s="30">
        <f t="shared" si="10"/>
        <v>13.870593589512982</v>
      </c>
      <c r="N108" s="30">
        <v>83</v>
      </c>
      <c r="O108" s="30">
        <f t="shared" si="16"/>
        <v>0.83288441458418094</v>
      </c>
      <c r="P108" s="6"/>
      <c r="Q108" s="4">
        <v>0.12735299999999999</v>
      </c>
      <c r="R108" s="4">
        <f t="shared" si="18"/>
        <v>3.2347661999999997</v>
      </c>
      <c r="S108" s="4">
        <v>566</v>
      </c>
      <c r="T108" s="17"/>
      <c r="U108" s="17"/>
      <c r="V108" s="9">
        <v>0.203463</v>
      </c>
      <c r="W108" s="10">
        <f t="shared" si="19"/>
        <v>5.1679601999999996</v>
      </c>
      <c r="X108" s="9">
        <v>308</v>
      </c>
      <c r="Y108" s="17"/>
      <c r="Z108" s="6"/>
      <c r="AA108" s="6"/>
      <c r="AB108" s="2">
        <v>103</v>
      </c>
      <c r="AC108" s="2">
        <f t="shared" si="17"/>
        <v>1.7976891295541593</v>
      </c>
      <c r="AD108" s="2">
        <f t="shared" si="11"/>
        <v>56.546834230300263</v>
      </c>
      <c r="AE108" s="3">
        <f t="shared" si="12"/>
        <v>56.546834230300298</v>
      </c>
    </row>
    <row r="109" spans="1:31" ht="17.399999999999999" x14ac:dyDescent="0.3">
      <c r="A109" s="6"/>
      <c r="B109" s="6"/>
      <c r="C109" s="6"/>
      <c r="D109" s="6"/>
      <c r="E109" s="14">
        <v>2500</v>
      </c>
      <c r="F109" s="14">
        <v>196.12</v>
      </c>
      <c r="G109" s="14">
        <f t="shared" si="13"/>
        <v>9.1278392773634103</v>
      </c>
      <c r="H109" s="14">
        <v>-4.41</v>
      </c>
      <c r="I109" s="14">
        <v>24.550999999999998</v>
      </c>
      <c r="J109" s="6"/>
      <c r="K109" s="30">
        <f t="shared" si="14"/>
        <v>42.815036782515307</v>
      </c>
      <c r="L109" s="30">
        <f t="shared" si="15"/>
        <v>160.50052486850845</v>
      </c>
      <c r="M109" s="30">
        <f t="shared" si="10"/>
        <v>13.807868204057311</v>
      </c>
      <c r="N109" s="30">
        <v>83</v>
      </c>
      <c r="O109" s="30">
        <f t="shared" si="16"/>
        <v>0.83364014211979143</v>
      </c>
      <c r="P109" s="6"/>
      <c r="Q109" s="4">
        <v>0.11627899999999999</v>
      </c>
      <c r="R109" s="4">
        <f t="shared" si="18"/>
        <v>2.9534865999999997</v>
      </c>
      <c r="S109" s="4">
        <v>568</v>
      </c>
      <c r="T109" s="17"/>
      <c r="U109" s="17"/>
      <c r="V109" s="9">
        <v>0.19273100000000001</v>
      </c>
      <c r="W109" s="10">
        <f t="shared" si="19"/>
        <v>4.8953674000000005</v>
      </c>
      <c r="X109" s="9">
        <v>310</v>
      </c>
      <c r="Y109" s="17"/>
      <c r="Z109" s="6"/>
      <c r="AA109" s="6"/>
      <c r="AB109" s="2">
        <v>104</v>
      </c>
      <c r="AC109" s="2">
        <f t="shared" si="17"/>
        <v>1.8151424220741028</v>
      </c>
      <c r="AD109" s="2">
        <f t="shared" si="11"/>
        <v>57.202497919930551</v>
      </c>
      <c r="AE109" s="3">
        <f t="shared" si="12"/>
        <v>57.202497919930572</v>
      </c>
    </row>
    <row r="110" spans="1:31" ht="17.399999999999999" x14ac:dyDescent="0.3">
      <c r="A110" s="6"/>
      <c r="B110" s="6"/>
      <c r="C110" s="6"/>
      <c r="D110" s="6"/>
      <c r="E110" s="14">
        <v>2500</v>
      </c>
      <c r="F110" s="14">
        <v>268.13</v>
      </c>
      <c r="G110" s="14">
        <f t="shared" si="13"/>
        <v>12.479336862326388</v>
      </c>
      <c r="H110" s="14">
        <v>-15.435</v>
      </c>
      <c r="I110" s="14">
        <v>13.38</v>
      </c>
      <c r="J110" s="6"/>
      <c r="K110" s="30">
        <f t="shared" si="14"/>
        <v>31.790036782515301</v>
      </c>
      <c r="L110" s="30">
        <f t="shared" si="15"/>
        <v>149.32952486850846</v>
      </c>
      <c r="M110" s="30">
        <f t="shared" si="10"/>
        <v>7.8718159511586094</v>
      </c>
      <c r="N110" s="30">
        <v>83</v>
      </c>
      <c r="O110" s="30">
        <f t="shared" si="16"/>
        <v>0.90515884396194446</v>
      </c>
      <c r="P110" s="6"/>
      <c r="Q110" s="4">
        <v>0.105781</v>
      </c>
      <c r="R110" s="4">
        <f t="shared" si="18"/>
        <v>2.6868373999999999</v>
      </c>
      <c r="S110" s="4">
        <v>570</v>
      </c>
      <c r="T110" s="17"/>
      <c r="U110" s="17"/>
      <c r="V110" s="9">
        <v>0.18173800000000001</v>
      </c>
      <c r="W110" s="10">
        <f t="shared" si="19"/>
        <v>4.6161452000000001</v>
      </c>
      <c r="X110" s="9">
        <v>312</v>
      </c>
      <c r="Y110" s="17"/>
      <c r="Z110" s="6"/>
      <c r="AA110" s="6"/>
      <c r="AB110" s="2">
        <v>105</v>
      </c>
      <c r="AC110" s="2">
        <f t="shared" si="17"/>
        <v>1.8325957145940461</v>
      </c>
      <c r="AD110" s="2">
        <f t="shared" si="11"/>
        <v>57.851821009705432</v>
      </c>
      <c r="AE110" s="3">
        <f t="shared" si="12"/>
        <v>57.851821009705446</v>
      </c>
    </row>
    <row r="111" spans="1:31" ht="17.399999999999999" x14ac:dyDescent="0.3">
      <c r="A111" s="6"/>
      <c r="B111" s="6"/>
      <c r="C111" s="6"/>
      <c r="D111" s="6"/>
      <c r="E111" s="14">
        <v>2500</v>
      </c>
      <c r="F111" s="14">
        <v>328.97</v>
      </c>
      <c r="G111" s="14">
        <f t="shared" si="13"/>
        <v>15.31095904076199</v>
      </c>
      <c r="H111" s="14">
        <v>-29.062999999999999</v>
      </c>
      <c r="I111" s="14">
        <v>10.211</v>
      </c>
      <c r="J111" s="6"/>
      <c r="K111" s="30">
        <f t="shared" si="14"/>
        <v>18.162036782515305</v>
      </c>
      <c r="L111" s="30">
        <f t="shared" si="15"/>
        <v>146.16052486850847</v>
      </c>
      <c r="M111" s="30">
        <f t="shared" si="10"/>
        <v>2.6417718352837825</v>
      </c>
      <c r="N111" s="30">
        <v>83</v>
      </c>
      <c r="O111" s="30">
        <f t="shared" si="16"/>
        <v>0.96817142367127973</v>
      </c>
      <c r="P111" s="6"/>
      <c r="Q111" s="4">
        <v>9.5860000000000001E-2</v>
      </c>
      <c r="R111" s="4">
        <f t="shared" si="18"/>
        <v>2.434844</v>
      </c>
      <c r="S111" s="4">
        <v>572</v>
      </c>
      <c r="T111" s="17"/>
      <c r="U111" s="17"/>
      <c r="V111" s="9">
        <v>0.170486</v>
      </c>
      <c r="W111" s="10">
        <f t="shared" si="19"/>
        <v>4.3303443999999995</v>
      </c>
      <c r="X111" s="9">
        <v>314</v>
      </c>
      <c r="Y111" s="17"/>
      <c r="Z111" s="6"/>
      <c r="AA111" s="6"/>
      <c r="AB111" s="2">
        <v>106</v>
      </c>
      <c r="AC111" s="2">
        <f t="shared" si="17"/>
        <v>1.8500490071139892</v>
      </c>
      <c r="AD111" s="2">
        <f t="shared" si="11"/>
        <v>58.494656743324562</v>
      </c>
      <c r="AE111" s="3">
        <f t="shared" si="12"/>
        <v>58.494656743324597</v>
      </c>
    </row>
    <row r="112" spans="1:31" ht="17.399999999999999" x14ac:dyDescent="0.3">
      <c r="A112" s="6"/>
      <c r="B112" s="6"/>
      <c r="C112" s="6"/>
      <c r="D112" s="6"/>
      <c r="E112" s="14">
        <v>2500</v>
      </c>
      <c r="F112" s="14">
        <v>353.29</v>
      </c>
      <c r="G112" s="14">
        <f t="shared" si="13"/>
        <v>16.442863238322044</v>
      </c>
      <c r="H112" s="14">
        <v>-38.801000000000002</v>
      </c>
      <c r="I112" s="14">
        <v>10.339</v>
      </c>
      <c r="J112" s="6"/>
      <c r="K112" s="30">
        <f t="shared" si="14"/>
        <v>8.4240367825153015</v>
      </c>
      <c r="L112" s="30">
        <f t="shared" si="15"/>
        <v>146.28852486850846</v>
      </c>
      <c r="M112" s="30">
        <f t="shared" si="10"/>
        <v>0.57438349601455885</v>
      </c>
      <c r="N112" s="30">
        <v>83</v>
      </c>
      <c r="O112" s="30">
        <f t="shared" si="16"/>
        <v>0.99307971691548724</v>
      </c>
      <c r="P112" s="6"/>
      <c r="Q112" s="4">
        <v>8.6513999999999994E-2</v>
      </c>
      <c r="R112" s="4">
        <f t="shared" si="18"/>
        <v>2.1974555999999996</v>
      </c>
      <c r="S112" s="4">
        <v>574</v>
      </c>
      <c r="T112" s="17"/>
      <c r="U112" s="17"/>
      <c r="V112" s="9">
        <v>0.158974</v>
      </c>
      <c r="W112" s="10">
        <f t="shared" si="19"/>
        <v>4.0379395999999996</v>
      </c>
      <c r="X112" s="9">
        <v>316</v>
      </c>
      <c r="Y112" s="17"/>
      <c r="Z112" s="6"/>
      <c r="AA112" s="6"/>
      <c r="AB112" s="2">
        <v>107</v>
      </c>
      <c r="AC112" s="2">
        <f t="shared" si="17"/>
        <v>1.8675022996339325</v>
      </c>
      <c r="AD112" s="2">
        <f t="shared" si="11"/>
        <v>59.130863419416947</v>
      </c>
      <c r="AE112" s="3">
        <f t="shared" si="12"/>
        <v>59.130863419416976</v>
      </c>
    </row>
    <row r="113" spans="1:31" ht="17.399999999999999" x14ac:dyDescent="0.3">
      <c r="A113" s="6"/>
      <c r="B113" s="6"/>
      <c r="C113" s="6"/>
      <c r="D113" s="6"/>
      <c r="E113" s="14">
        <v>2500</v>
      </c>
      <c r="F113" s="14">
        <v>381.19</v>
      </c>
      <c r="G113" s="14">
        <f t="shared" si="13"/>
        <v>17.741388201805826</v>
      </c>
      <c r="H113" s="14">
        <v>-48.21</v>
      </c>
      <c r="I113" s="14">
        <v>10.358000000000001</v>
      </c>
      <c r="J113" s="6"/>
      <c r="K113" s="30">
        <f t="shared" si="14"/>
        <v>-0.9849632174846974</v>
      </c>
      <c r="L113" s="30">
        <f t="shared" si="15"/>
        <v>146.30752486850847</v>
      </c>
      <c r="M113" s="30">
        <f t="shared" si="10"/>
        <v>7.8748819857437091E-3</v>
      </c>
      <c r="N113" s="30">
        <v>83</v>
      </c>
      <c r="O113" s="30">
        <f t="shared" si="16"/>
        <v>0.99990512190378622</v>
      </c>
      <c r="P113" s="6"/>
      <c r="Q113" s="4">
        <v>7.7744999999999995E-2</v>
      </c>
      <c r="R113" s="4">
        <f t="shared" si="18"/>
        <v>1.9747229999999998</v>
      </c>
      <c r="S113" s="4">
        <v>576</v>
      </c>
      <c r="T113" s="17"/>
      <c r="U113" s="17"/>
      <c r="V113" s="9">
        <v>0.142535</v>
      </c>
      <c r="W113" s="10">
        <f t="shared" si="19"/>
        <v>3.6203889999999999</v>
      </c>
      <c r="X113" s="9">
        <v>318</v>
      </c>
      <c r="Y113" s="17"/>
      <c r="Z113" s="6"/>
      <c r="AA113" s="6"/>
      <c r="AB113" s="2">
        <v>108</v>
      </c>
      <c r="AC113" s="2">
        <f t="shared" si="17"/>
        <v>1.8849555921538759</v>
      </c>
      <c r="AD113" s="2">
        <f t="shared" si="11"/>
        <v>59.760304350575225</v>
      </c>
      <c r="AE113" s="3">
        <f t="shared" si="12"/>
        <v>59.760304350575232</v>
      </c>
    </row>
    <row r="114" spans="1:31" ht="17.399999999999999" x14ac:dyDescent="0.3">
      <c r="A114" s="6"/>
      <c r="B114" s="6"/>
      <c r="C114" s="6"/>
      <c r="D114" s="6"/>
      <c r="E114" s="14">
        <v>2500</v>
      </c>
      <c r="F114" s="14">
        <v>403.16</v>
      </c>
      <c r="G114" s="14">
        <f t="shared" si="13"/>
        <v>18.763918432907573</v>
      </c>
      <c r="H114" s="14">
        <v>-49.493000000000002</v>
      </c>
      <c r="I114" s="14">
        <v>10.361000000000001</v>
      </c>
      <c r="J114" s="6"/>
      <c r="K114" s="30">
        <f t="shared" si="14"/>
        <v>-2.2679632174846986</v>
      </c>
      <c r="L114" s="30">
        <f t="shared" si="15"/>
        <v>146.31052486850845</v>
      </c>
      <c r="M114" s="30">
        <f t="shared" si="10"/>
        <v>4.1744758168037688E-2</v>
      </c>
      <c r="N114" s="30">
        <v>83</v>
      </c>
      <c r="O114" s="30">
        <f t="shared" si="16"/>
        <v>0.99949705110640918</v>
      </c>
      <c r="P114" s="6"/>
      <c r="Q114" s="4">
        <v>7.0096000000000006E-2</v>
      </c>
      <c r="R114" s="4">
        <f t="shared" si="18"/>
        <v>1.7804384</v>
      </c>
      <c r="S114" s="4">
        <v>578</v>
      </c>
      <c r="T114" s="17"/>
      <c r="U114" s="17"/>
      <c r="V114" s="9">
        <v>0.131749</v>
      </c>
      <c r="W114" s="10">
        <f t="shared" si="19"/>
        <v>3.3464245999999997</v>
      </c>
      <c r="X114" s="9">
        <v>320</v>
      </c>
      <c r="Y114" s="17"/>
      <c r="Z114" s="6"/>
      <c r="AA114" s="6"/>
      <c r="AB114" s="2">
        <v>109</v>
      </c>
      <c r="AC114" s="2">
        <f t="shared" si="17"/>
        <v>1.902408884673819</v>
      </c>
      <c r="AD114" s="2">
        <f t="shared" si="11"/>
        <v>60.382847816678868</v>
      </c>
      <c r="AE114" s="3">
        <f t="shared" si="12"/>
        <v>60.382847816678904</v>
      </c>
    </row>
    <row r="115" spans="1:31" ht="17.399999999999999" x14ac:dyDescent="0.3">
      <c r="A115" s="6"/>
      <c r="B115" s="6"/>
      <c r="C115" s="6"/>
      <c r="D115" s="6"/>
      <c r="E115" s="14">
        <v>2500</v>
      </c>
      <c r="F115" s="14">
        <v>443.45</v>
      </c>
      <c r="G115" s="14">
        <f t="shared" si="13"/>
        <v>20.639100181250278</v>
      </c>
      <c r="H115" s="14">
        <v>-50.91</v>
      </c>
      <c r="I115" s="14">
        <v>10.125</v>
      </c>
      <c r="J115" s="6"/>
      <c r="K115" s="30">
        <f t="shared" si="14"/>
        <v>-3.6849632174846931</v>
      </c>
      <c r="L115" s="30">
        <f t="shared" si="15"/>
        <v>146.07452486850846</v>
      </c>
      <c r="M115" s="30">
        <f t="shared" si="10"/>
        <v>0.11016572514409306</v>
      </c>
      <c r="N115" s="30">
        <v>83</v>
      </c>
      <c r="O115" s="30">
        <f t="shared" si="16"/>
        <v>0.99867270210669767</v>
      </c>
      <c r="P115" s="6"/>
      <c r="Q115" s="4">
        <v>6.2843999999999997E-2</v>
      </c>
      <c r="R115" s="4">
        <f t="shared" si="18"/>
        <v>1.5962375999999998</v>
      </c>
      <c r="S115" s="4">
        <v>580</v>
      </c>
      <c r="T115" s="17"/>
      <c r="U115" s="17"/>
      <c r="V115" s="9">
        <v>0.121238</v>
      </c>
      <c r="W115" s="10">
        <f t="shared" si="19"/>
        <v>3.0794451999999999</v>
      </c>
      <c r="X115" s="9">
        <v>322</v>
      </c>
      <c r="Y115" s="17"/>
      <c r="Z115" s="6"/>
      <c r="AA115" s="6"/>
      <c r="AB115" s="2">
        <v>110</v>
      </c>
      <c r="AC115" s="2">
        <f t="shared" si="17"/>
        <v>1.9198621771937625</v>
      </c>
      <c r="AD115" s="2">
        <f t="shared" si="11"/>
        <v>60.998367012732267</v>
      </c>
      <c r="AE115" s="3">
        <f t="shared" si="12"/>
        <v>60.998367012732295</v>
      </c>
    </row>
    <row r="116" spans="1:31" ht="17.399999999999999" x14ac:dyDescent="0.3">
      <c r="A116" s="6"/>
      <c r="B116" s="6"/>
      <c r="C116" s="6"/>
      <c r="D116" s="6"/>
      <c r="E116" s="14">
        <v>2750</v>
      </c>
      <c r="F116" s="14">
        <v>-20.28</v>
      </c>
      <c r="G116" s="14">
        <f t="shared" si="13"/>
        <v>-0.94387405947853342</v>
      </c>
      <c r="H116" s="14">
        <v>0.76100000000000001</v>
      </c>
      <c r="I116" s="14">
        <v>-0.03</v>
      </c>
      <c r="J116" s="6"/>
      <c r="K116" s="30">
        <f t="shared" si="14"/>
        <v>47.986036782515306</v>
      </c>
      <c r="L116" s="30">
        <f t="shared" si="15"/>
        <v>135.91952486850846</v>
      </c>
      <c r="M116" s="30">
        <f t="shared" si="10"/>
        <v>17.016590947862383</v>
      </c>
      <c r="N116" s="30">
        <v>83</v>
      </c>
      <c r="O116" s="30">
        <f t="shared" si="16"/>
        <v>0.79498083195346525</v>
      </c>
      <c r="P116" s="6"/>
      <c r="Q116" s="4">
        <v>5.5784E-2</v>
      </c>
      <c r="R116" s="4">
        <f t="shared" si="18"/>
        <v>1.4169136</v>
      </c>
      <c r="S116" s="4">
        <v>582</v>
      </c>
      <c r="T116" s="17"/>
      <c r="U116" s="17"/>
      <c r="V116" s="9">
        <v>0.111003</v>
      </c>
      <c r="W116" s="10">
        <f t="shared" si="19"/>
        <v>2.8194762</v>
      </c>
      <c r="X116" s="9">
        <v>324</v>
      </c>
      <c r="Y116" s="17"/>
      <c r="Z116" s="6"/>
      <c r="AA116" s="6"/>
      <c r="AB116" s="2">
        <v>111</v>
      </c>
      <c r="AC116" s="2">
        <f t="shared" si="17"/>
        <v>1.9373154697137058</v>
      </c>
      <c r="AD116" s="2">
        <f t="shared" si="11"/>
        <v>61.606739991449579</v>
      </c>
      <c r="AE116" s="3">
        <f t="shared" si="12"/>
        <v>61.606739991449579</v>
      </c>
    </row>
    <row r="117" spans="1:31" ht="17.399999999999999" x14ac:dyDescent="0.3">
      <c r="A117" s="6"/>
      <c r="B117" s="6"/>
      <c r="C117" s="6"/>
      <c r="D117" s="6"/>
      <c r="E117" s="14">
        <v>2750</v>
      </c>
      <c r="F117" s="14">
        <v>5.09</v>
      </c>
      <c r="G117" s="14">
        <f t="shared" si="13"/>
        <v>0.23689935713736368</v>
      </c>
      <c r="H117" s="14">
        <v>0.76500000000000001</v>
      </c>
      <c r="I117" s="14">
        <v>-4.4999999999999998E-2</v>
      </c>
      <c r="J117" s="6"/>
      <c r="K117" s="30">
        <f t="shared" si="14"/>
        <v>47.990036782515304</v>
      </c>
      <c r="L117" s="30">
        <f t="shared" si="15"/>
        <v>135.90452486850847</v>
      </c>
      <c r="M117" s="30">
        <f t="shared" si="10"/>
        <v>17.019162595930172</v>
      </c>
      <c r="N117" s="30">
        <v>83</v>
      </c>
      <c r="O117" s="30">
        <f t="shared" si="16"/>
        <v>0.79494984824180515</v>
      </c>
      <c r="P117" s="6"/>
      <c r="Q117" s="4">
        <v>4.9180000000000001E-2</v>
      </c>
      <c r="R117" s="4">
        <f t="shared" si="18"/>
        <v>1.2491719999999999</v>
      </c>
      <c r="S117" s="4">
        <v>584</v>
      </c>
      <c r="T117" s="17"/>
      <c r="U117" s="17"/>
      <c r="V117" s="9">
        <v>0.10104399999999999</v>
      </c>
      <c r="W117" s="10">
        <f t="shared" si="19"/>
        <v>2.5665175999999996</v>
      </c>
      <c r="X117" s="9">
        <v>326</v>
      </c>
      <c r="Y117" s="17"/>
      <c r="Z117" s="6"/>
      <c r="AA117" s="6"/>
      <c r="AB117" s="2">
        <v>112</v>
      </c>
      <c r="AC117" s="2">
        <f t="shared" si="17"/>
        <v>1.9547687622336491</v>
      </c>
      <c r="AD117" s="2">
        <f t="shared" si="11"/>
        <v>62.207849600828453</v>
      </c>
      <c r="AE117" s="3">
        <f t="shared" si="12"/>
        <v>62.207849600828482</v>
      </c>
    </row>
    <row r="118" spans="1:31" ht="17.399999999999999" x14ac:dyDescent="0.3">
      <c r="A118" s="6"/>
      <c r="B118" s="6"/>
      <c r="C118" s="6"/>
      <c r="D118" s="6"/>
      <c r="E118" s="14">
        <v>2750</v>
      </c>
      <c r="F118" s="14">
        <v>22.72</v>
      </c>
      <c r="G118" s="14">
        <f t="shared" si="13"/>
        <v>1.057436816141631</v>
      </c>
      <c r="H118" s="14">
        <v>0.76500000000000001</v>
      </c>
      <c r="I118" s="14">
        <v>-1.4999999999999999E-2</v>
      </c>
      <c r="J118" s="6"/>
      <c r="K118" s="30">
        <f t="shared" si="14"/>
        <v>47.990036782515304</v>
      </c>
      <c r="L118" s="30">
        <f t="shared" si="15"/>
        <v>135.93452486850848</v>
      </c>
      <c r="M118" s="30">
        <f t="shared" si="10"/>
        <v>17.019162595930172</v>
      </c>
      <c r="N118" s="30">
        <v>83</v>
      </c>
      <c r="O118" s="30">
        <f t="shared" si="16"/>
        <v>0.79494984824180515</v>
      </c>
      <c r="P118" s="6"/>
      <c r="Q118" s="4">
        <v>4.3033000000000002E-2</v>
      </c>
      <c r="R118" s="4">
        <f t="shared" si="18"/>
        <v>1.0930382000000001</v>
      </c>
      <c r="S118" s="4">
        <v>586</v>
      </c>
      <c r="T118" s="17"/>
      <c r="U118" s="17"/>
      <c r="V118" s="9">
        <v>9.1360999999999998E-2</v>
      </c>
      <c r="W118" s="10">
        <f t="shared" si="19"/>
        <v>2.3205693999999997</v>
      </c>
      <c r="X118" s="9">
        <v>328</v>
      </c>
      <c r="Y118" s="17"/>
      <c r="Z118" s="6"/>
      <c r="AA118" s="6"/>
      <c r="AB118" s="2">
        <v>113</v>
      </c>
      <c r="AC118" s="2">
        <f t="shared" si="17"/>
        <v>1.9722220547535922</v>
      </c>
      <c r="AD118" s="2">
        <f t="shared" si="11"/>
        <v>62.80158341695882</v>
      </c>
      <c r="AE118" s="3">
        <f t="shared" si="12"/>
        <v>62.801583416958856</v>
      </c>
    </row>
    <row r="119" spans="1:31" ht="17.399999999999999" x14ac:dyDescent="0.3">
      <c r="A119" s="6"/>
      <c r="B119" s="6"/>
      <c r="C119" s="6"/>
      <c r="D119" s="6"/>
      <c r="E119" s="14">
        <v>2750</v>
      </c>
      <c r="F119" s="14">
        <v>33.409999999999997</v>
      </c>
      <c r="G119" s="14">
        <f t="shared" si="13"/>
        <v>1.5549720082434813</v>
      </c>
      <c r="H119" s="14">
        <v>0.82499999999999996</v>
      </c>
      <c r="I119" s="14">
        <v>34.814999999999998</v>
      </c>
      <c r="J119" s="6"/>
      <c r="K119" s="30">
        <f t="shared" si="14"/>
        <v>48.050036782515306</v>
      </c>
      <c r="L119" s="30">
        <f t="shared" si="15"/>
        <v>170.76452486850846</v>
      </c>
      <c r="M119" s="30">
        <f t="shared" si="10"/>
        <v>17.057752962934842</v>
      </c>
      <c r="N119" s="30">
        <v>83</v>
      </c>
      <c r="O119" s="30">
        <f t="shared" si="16"/>
        <v>0.79448490406102601</v>
      </c>
      <c r="P119" s="6"/>
      <c r="Q119" s="4">
        <v>3.7342E-2</v>
      </c>
      <c r="R119" s="4">
        <f t="shared" si="18"/>
        <v>0.94848679999999996</v>
      </c>
      <c r="S119" s="4">
        <v>588</v>
      </c>
      <c r="T119" s="17"/>
      <c r="U119" s="17"/>
      <c r="V119" s="9">
        <v>8.1953999999999999E-2</v>
      </c>
      <c r="W119" s="10">
        <f t="shared" si="19"/>
        <v>2.0816315999999997</v>
      </c>
      <c r="X119" s="9">
        <v>330</v>
      </c>
      <c r="Y119" s="17"/>
      <c r="Z119" s="6"/>
      <c r="AA119" s="6"/>
      <c r="AB119" s="2">
        <v>114</v>
      </c>
      <c r="AC119" s="2">
        <f t="shared" si="17"/>
        <v>1.9896753472735356</v>
      </c>
      <c r="AD119" s="2">
        <f t="shared" si="11"/>
        <v>63.38783367231833</v>
      </c>
      <c r="AE119" s="3">
        <f t="shared" si="12"/>
        <v>63.387833672318351</v>
      </c>
    </row>
    <row r="120" spans="1:31" ht="17.399999999999999" x14ac:dyDescent="0.3">
      <c r="A120" s="6"/>
      <c r="B120" s="6"/>
      <c r="C120" s="6"/>
      <c r="D120" s="6"/>
      <c r="E120" s="14">
        <v>2750</v>
      </c>
      <c r="F120" s="14">
        <v>50.54</v>
      </c>
      <c r="G120" s="14">
        <f t="shared" si="13"/>
        <v>2.3522384105544911</v>
      </c>
      <c r="H120" s="14">
        <v>0.91900000000000004</v>
      </c>
      <c r="I120" s="14">
        <v>43.47</v>
      </c>
      <c r="J120" s="6"/>
      <c r="K120" s="30">
        <f t="shared" si="14"/>
        <v>48.1440367825153</v>
      </c>
      <c r="L120" s="30">
        <f t="shared" si="15"/>
        <v>179.41952486850846</v>
      </c>
      <c r="M120" s="30">
        <f t="shared" si="10"/>
        <v>17.118270075236751</v>
      </c>
      <c r="N120" s="30">
        <v>83</v>
      </c>
      <c r="O120" s="30">
        <f t="shared" si="16"/>
        <v>0.79375578222606324</v>
      </c>
      <c r="P120" s="6"/>
      <c r="Q120" s="4">
        <v>3.2107999999999998E-2</v>
      </c>
      <c r="R120" s="4">
        <f t="shared" si="18"/>
        <v>0.81554319999999991</v>
      </c>
      <c r="S120" s="4">
        <v>590</v>
      </c>
      <c r="T120" s="17"/>
      <c r="U120" s="17"/>
      <c r="V120" s="9">
        <v>6.8527000000000005E-2</v>
      </c>
      <c r="W120" s="10">
        <f t="shared" si="19"/>
        <v>1.7405858000000001</v>
      </c>
      <c r="X120" s="9">
        <v>332</v>
      </c>
      <c r="Y120" s="17"/>
      <c r="Z120" s="6"/>
      <c r="AA120" s="6"/>
      <c r="AB120" s="2">
        <v>115</v>
      </c>
      <c r="AC120" s="2">
        <f t="shared" si="17"/>
        <v>2.0071286397934789</v>
      </c>
      <c r="AD120" s="2">
        <f t="shared" si="11"/>
        <v>63.966497179811384</v>
      </c>
      <c r="AE120" s="3">
        <f t="shared" si="12"/>
        <v>63.966497179811391</v>
      </c>
    </row>
    <row r="121" spans="1:31" ht="17.399999999999999" x14ac:dyDescent="0.3">
      <c r="A121" s="6"/>
      <c r="B121" s="6"/>
      <c r="C121" s="6"/>
      <c r="D121" s="6"/>
      <c r="E121" s="14">
        <v>2750</v>
      </c>
      <c r="F121" s="14">
        <v>79.78</v>
      </c>
      <c r="G121" s="14">
        <f t="shared" si="13"/>
        <v>3.7131298059762026</v>
      </c>
      <c r="H121" s="14">
        <v>1.1060000000000001</v>
      </c>
      <c r="I121" s="14">
        <v>49.898000000000003</v>
      </c>
      <c r="J121" s="6"/>
      <c r="K121" s="30">
        <f t="shared" si="14"/>
        <v>48.331036782515305</v>
      </c>
      <c r="L121" s="30">
        <f t="shared" si="15"/>
        <v>180</v>
      </c>
      <c r="M121" s="30">
        <f t="shared" si="10"/>
        <v>17.238873323914948</v>
      </c>
      <c r="N121" s="30">
        <v>83</v>
      </c>
      <c r="O121" s="30">
        <f t="shared" si="16"/>
        <v>0.79230273103716931</v>
      </c>
      <c r="P121" s="6"/>
      <c r="Q121" s="4">
        <v>2.7331000000000001E-2</v>
      </c>
      <c r="R121" s="4">
        <f t="shared" si="18"/>
        <v>0.69420740000000003</v>
      </c>
      <c r="S121" s="4">
        <v>592</v>
      </c>
      <c r="T121" s="17"/>
      <c r="U121" s="17"/>
      <c r="V121" s="9">
        <v>5.9644000000000003E-2</v>
      </c>
      <c r="W121" s="10">
        <f t="shared" si="19"/>
        <v>1.5149576</v>
      </c>
      <c r="X121" s="9">
        <v>334</v>
      </c>
      <c r="Y121" s="17"/>
      <c r="Z121" s="6"/>
      <c r="AA121" s="6"/>
      <c r="AB121" s="2">
        <v>116</v>
      </c>
      <c r="AC121" s="2">
        <f t="shared" si="17"/>
        <v>2.0245819323134224</v>
      </c>
      <c r="AD121" s="2">
        <f t="shared" si="11"/>
        <v>64.537475252811092</v>
      </c>
      <c r="AE121" s="3">
        <f t="shared" si="12"/>
        <v>64.537475252811092</v>
      </c>
    </row>
    <row r="122" spans="1:31" ht="17.399999999999999" x14ac:dyDescent="0.3">
      <c r="A122" s="6"/>
      <c r="B122" s="6"/>
      <c r="C122" s="6"/>
      <c r="D122" s="6"/>
      <c r="E122" s="14">
        <v>2750</v>
      </c>
      <c r="F122" s="14">
        <v>98.22</v>
      </c>
      <c r="G122" s="14">
        <f t="shared" si="13"/>
        <v>4.5713663768235477</v>
      </c>
      <c r="H122" s="14">
        <v>1.0760000000000001</v>
      </c>
      <c r="I122" s="14">
        <v>49.912999999999997</v>
      </c>
      <c r="J122" s="6"/>
      <c r="K122" s="30">
        <f t="shared" si="14"/>
        <v>48.301036782515304</v>
      </c>
      <c r="L122" s="30">
        <f t="shared" si="15"/>
        <v>180</v>
      </c>
      <c r="M122" s="30">
        <f t="shared" si="10"/>
        <v>17.219506190642246</v>
      </c>
      <c r="N122" s="30">
        <v>83</v>
      </c>
      <c r="O122" s="30">
        <f t="shared" si="16"/>
        <v>0.79253606999226212</v>
      </c>
      <c r="P122" s="6"/>
      <c r="Q122" s="4">
        <v>2.2946999999999999E-2</v>
      </c>
      <c r="R122" s="4">
        <f t="shared" si="18"/>
        <v>0.58285379999999998</v>
      </c>
      <c r="S122" s="4">
        <v>594</v>
      </c>
      <c r="T122" s="17"/>
      <c r="U122" s="17"/>
      <c r="V122" s="9">
        <v>5.1407000000000001E-2</v>
      </c>
      <c r="W122" s="10">
        <f t="shared" si="19"/>
        <v>1.3057377999999999</v>
      </c>
      <c r="X122" s="9">
        <v>336</v>
      </c>
      <c r="Y122" s="17"/>
      <c r="Z122" s="6"/>
      <c r="AA122" s="6"/>
      <c r="AB122" s="2">
        <v>117</v>
      </c>
      <c r="AC122" s="2">
        <f t="shared" si="17"/>
        <v>2.0420352248333655</v>
      </c>
      <c r="AD122" s="2">
        <f t="shared" si="11"/>
        <v>65.100673621465887</v>
      </c>
      <c r="AE122" s="3">
        <f t="shared" si="12"/>
        <v>65.100673621465916</v>
      </c>
    </row>
    <row r="123" spans="1:31" ht="17.399999999999999" x14ac:dyDescent="0.3">
      <c r="A123" s="6"/>
      <c r="B123" s="6"/>
      <c r="C123" s="6"/>
      <c r="D123" s="6"/>
      <c r="E123" s="14">
        <v>2750</v>
      </c>
      <c r="F123" s="14">
        <v>123.36</v>
      </c>
      <c r="G123" s="14">
        <f t="shared" si="13"/>
        <v>5.7414351073605463</v>
      </c>
      <c r="H123" s="14">
        <v>1.0429999999999999</v>
      </c>
      <c r="I123" s="14">
        <v>49.875</v>
      </c>
      <c r="J123" s="6"/>
      <c r="K123" s="30">
        <f t="shared" si="14"/>
        <v>48.268036782515303</v>
      </c>
      <c r="L123" s="30">
        <f t="shared" si="15"/>
        <v>180</v>
      </c>
      <c r="M123" s="30">
        <f t="shared" si="10"/>
        <v>17.198210726252398</v>
      </c>
      <c r="N123" s="30">
        <v>83</v>
      </c>
      <c r="O123" s="30">
        <f t="shared" si="16"/>
        <v>0.79279264185238074</v>
      </c>
      <c r="P123" s="6"/>
      <c r="Q123" s="4">
        <v>1.9046E-2</v>
      </c>
      <c r="R123" s="4">
        <f t="shared" si="18"/>
        <v>0.48376839999999999</v>
      </c>
      <c r="S123" s="4">
        <v>596</v>
      </c>
      <c r="T123" s="17"/>
      <c r="U123" s="17"/>
      <c r="V123" s="9">
        <v>4.3818000000000003E-2</v>
      </c>
      <c r="W123" s="10">
        <f t="shared" si="19"/>
        <v>1.1129772</v>
      </c>
      <c r="X123" s="9">
        <v>338</v>
      </c>
      <c r="Y123" s="17"/>
      <c r="Z123" s="6"/>
      <c r="AA123" s="6"/>
      <c r="AB123" s="2">
        <v>118</v>
      </c>
      <c r="AC123" s="2">
        <f t="shared" si="17"/>
        <v>2.0594885173533086</v>
      </c>
      <c r="AD123" s="2">
        <f t="shared" si="11"/>
        <v>65.656002345534304</v>
      </c>
      <c r="AE123" s="3">
        <f t="shared" si="12"/>
        <v>65.656002345534318</v>
      </c>
    </row>
    <row r="124" spans="1:31" ht="17.399999999999999" x14ac:dyDescent="0.3">
      <c r="A124" s="6"/>
      <c r="B124" s="6"/>
      <c r="C124" s="6"/>
      <c r="D124" s="6"/>
      <c r="E124" s="14">
        <v>2750</v>
      </c>
      <c r="F124" s="14">
        <v>181.57</v>
      </c>
      <c r="G124" s="14">
        <f t="shared" si="13"/>
        <v>8.4506515275896117</v>
      </c>
      <c r="H124" s="14">
        <v>-7.0759999999999996</v>
      </c>
      <c r="I124" s="14">
        <v>21.832999999999998</v>
      </c>
      <c r="J124" s="6"/>
      <c r="K124" s="30">
        <f t="shared" si="14"/>
        <v>40.149036782515303</v>
      </c>
      <c r="L124" s="30">
        <f t="shared" si="15"/>
        <v>157.78252486850846</v>
      </c>
      <c r="M124" s="30">
        <f t="shared" si="10"/>
        <v>12.251671522113401</v>
      </c>
      <c r="N124" s="30">
        <v>83</v>
      </c>
      <c r="O124" s="30">
        <f t="shared" si="16"/>
        <v>0.85238949973357347</v>
      </c>
      <c r="P124" s="6"/>
      <c r="Q124" s="4">
        <v>1.5668999999999999E-2</v>
      </c>
      <c r="R124" s="4">
        <f t="shared" si="18"/>
        <v>0.39799259999999997</v>
      </c>
      <c r="S124" s="4">
        <v>598</v>
      </c>
      <c r="T124" s="17"/>
      <c r="U124" s="17"/>
      <c r="V124" s="9">
        <v>3.6874999999999998E-2</v>
      </c>
      <c r="W124" s="10">
        <f t="shared" si="19"/>
        <v>0.93662499999999993</v>
      </c>
      <c r="X124" s="9">
        <v>340</v>
      </c>
      <c r="Y124" s="17"/>
      <c r="Z124" s="6"/>
      <c r="AA124" s="6"/>
      <c r="AB124" s="2">
        <v>119</v>
      </c>
      <c r="AC124" s="2">
        <f t="shared" si="17"/>
        <v>2.0769418098732522</v>
      </c>
      <c r="AD124" s="2">
        <f t="shared" si="11"/>
        <v>66.203375724011138</v>
      </c>
      <c r="AE124" s="3">
        <f t="shared" si="12"/>
        <v>66.203375724011153</v>
      </c>
    </row>
    <row r="125" spans="1:31" ht="17.399999999999999" x14ac:dyDescent="0.3">
      <c r="A125" s="6"/>
      <c r="B125" s="6"/>
      <c r="C125" s="6"/>
      <c r="D125" s="6"/>
      <c r="E125" s="14">
        <v>2750</v>
      </c>
      <c r="F125" s="14">
        <v>182.2</v>
      </c>
      <c r="G125" s="14">
        <f t="shared" si="13"/>
        <v>8.4799730590231146</v>
      </c>
      <c r="H125" s="14">
        <v>-6.5549999999999997</v>
      </c>
      <c r="I125" s="14">
        <v>22.346</v>
      </c>
      <c r="J125" s="6"/>
      <c r="K125" s="30">
        <f t="shared" si="14"/>
        <v>40.670036782515304</v>
      </c>
      <c r="L125" s="30">
        <f t="shared" si="15"/>
        <v>158.29552486850847</v>
      </c>
      <c r="M125" s="30">
        <f t="shared" si="10"/>
        <v>12.550164280821491</v>
      </c>
      <c r="N125" s="30">
        <v>83</v>
      </c>
      <c r="O125" s="30">
        <f t="shared" si="16"/>
        <v>0.84879320143588566</v>
      </c>
      <c r="P125" s="6"/>
      <c r="Q125" s="4">
        <v>1.2772E-2</v>
      </c>
      <c r="R125" s="4">
        <f t="shared" si="18"/>
        <v>0.3244088</v>
      </c>
      <c r="S125" s="4">
        <v>600</v>
      </c>
      <c r="T125" s="17"/>
      <c r="U125" s="17"/>
      <c r="V125" s="9">
        <v>3.058E-2</v>
      </c>
      <c r="W125" s="10">
        <f t="shared" si="19"/>
        <v>0.77673199999999998</v>
      </c>
      <c r="X125" s="9">
        <v>342</v>
      </c>
      <c r="Y125" s="17"/>
      <c r="Z125" s="6"/>
      <c r="AA125" s="6"/>
      <c r="AB125" s="2">
        <v>120</v>
      </c>
      <c r="AC125" s="2">
        <f t="shared" si="17"/>
        <v>2.0943951023931953</v>
      </c>
      <c r="AD125" s="2">
        <f t="shared" si="11"/>
        <v>66.742712201809184</v>
      </c>
      <c r="AE125" s="3">
        <f t="shared" si="12"/>
        <v>66.742712201809184</v>
      </c>
    </row>
    <row r="126" spans="1:31" ht="17.399999999999999" x14ac:dyDescent="0.3">
      <c r="A126" s="6"/>
      <c r="B126" s="6"/>
      <c r="C126" s="6"/>
      <c r="D126" s="6"/>
      <c r="E126" s="14">
        <v>2750</v>
      </c>
      <c r="F126" s="14">
        <v>182.21</v>
      </c>
      <c r="G126" s="14">
        <f t="shared" si="13"/>
        <v>8.4804384801569803</v>
      </c>
      <c r="H126" s="14">
        <v>-6.4119999999999999</v>
      </c>
      <c r="I126" s="14">
        <v>22.402999999999999</v>
      </c>
      <c r="J126" s="6"/>
      <c r="K126" s="30">
        <f t="shared" si="14"/>
        <v>40.813036782515304</v>
      </c>
      <c r="L126" s="30">
        <f t="shared" si="15"/>
        <v>158.35252486850845</v>
      </c>
      <c r="M126" s="30">
        <f t="shared" si="10"/>
        <v>12.632578744086786</v>
      </c>
      <c r="N126" s="30">
        <v>83</v>
      </c>
      <c r="O126" s="30">
        <f t="shared" si="16"/>
        <v>0.84780025609533993</v>
      </c>
      <c r="P126" s="6"/>
      <c r="Q126" s="4">
        <v>1.0356000000000001E-2</v>
      </c>
      <c r="R126" s="4">
        <f t="shared" si="18"/>
        <v>0.26304240000000001</v>
      </c>
      <c r="S126" s="4">
        <v>602</v>
      </c>
      <c r="T126" s="17"/>
      <c r="U126" s="17"/>
      <c r="V126" s="9">
        <v>2.5142000000000001E-2</v>
      </c>
      <c r="W126" s="10">
        <f t="shared" si="19"/>
        <v>0.63860680000000003</v>
      </c>
      <c r="X126" s="9">
        <v>344</v>
      </c>
      <c r="Y126" s="17"/>
      <c r="Z126" s="6"/>
      <c r="AA126" s="6"/>
      <c r="AB126" s="2">
        <v>121</v>
      </c>
      <c r="AC126" s="2">
        <f t="shared" si="17"/>
        <v>2.1118483949131388</v>
      </c>
      <c r="AD126" s="2">
        <f t="shared" si="11"/>
        <v>67.273934273757575</v>
      </c>
      <c r="AE126" s="3">
        <f t="shared" si="12"/>
        <v>67.273934273757604</v>
      </c>
    </row>
    <row r="127" spans="1:31" ht="17.399999999999999" x14ac:dyDescent="0.3">
      <c r="A127" s="6"/>
      <c r="B127" s="6"/>
      <c r="C127" s="6"/>
      <c r="D127" s="6"/>
      <c r="E127" s="14">
        <v>2750</v>
      </c>
      <c r="F127" s="14">
        <v>257.58999999999997</v>
      </c>
      <c r="G127" s="14">
        <f t="shared" si="13"/>
        <v>11.988782987232515</v>
      </c>
      <c r="H127" s="14">
        <v>-17.565000000000001</v>
      </c>
      <c r="I127" s="14">
        <v>11.148999999999999</v>
      </c>
      <c r="J127" s="6"/>
      <c r="K127" s="30">
        <f t="shared" si="14"/>
        <v>29.660036782515302</v>
      </c>
      <c r="L127" s="30">
        <f t="shared" si="15"/>
        <v>147.09852486850846</v>
      </c>
      <c r="M127" s="30">
        <f t="shared" si="10"/>
        <v>6.8890010465286284</v>
      </c>
      <c r="N127" s="30">
        <v>83</v>
      </c>
      <c r="O127" s="30">
        <f t="shared" si="16"/>
        <v>0.91699998739122135</v>
      </c>
      <c r="P127" s="6"/>
      <c r="Q127" s="4">
        <v>8.4209999999999997E-3</v>
      </c>
      <c r="R127" s="4">
        <f t="shared" si="18"/>
        <v>0.21389339999999998</v>
      </c>
      <c r="S127" s="4">
        <v>604</v>
      </c>
      <c r="T127" s="17"/>
      <c r="U127" s="17"/>
      <c r="V127" s="9">
        <v>2.0403999999999999E-2</v>
      </c>
      <c r="W127" s="10">
        <f t="shared" si="19"/>
        <v>0.51826159999999999</v>
      </c>
      <c r="X127" s="9">
        <v>346</v>
      </c>
      <c r="Y127" s="17"/>
      <c r="Z127" s="6"/>
      <c r="AA127" s="6"/>
      <c r="AB127" s="2">
        <v>122</v>
      </c>
      <c r="AC127" s="2">
        <f t="shared" si="17"/>
        <v>2.1293016874330819</v>
      </c>
      <c r="AD127" s="2">
        <f t="shared" si="11"/>
        <v>67.796968386177838</v>
      </c>
      <c r="AE127" s="3">
        <f t="shared" si="12"/>
        <v>67.796968386177852</v>
      </c>
    </row>
    <row r="128" spans="1:31" ht="17.399999999999999" x14ac:dyDescent="0.3">
      <c r="A128" s="6"/>
      <c r="B128" s="6"/>
      <c r="C128" s="6"/>
      <c r="D128" s="6"/>
      <c r="E128" s="14">
        <v>2750</v>
      </c>
      <c r="F128" s="14">
        <v>318.77999999999997</v>
      </c>
      <c r="G128" s="14">
        <f t="shared" si="13"/>
        <v>14.836694905353397</v>
      </c>
      <c r="H128" s="14">
        <v>-26.681000000000001</v>
      </c>
      <c r="I128" s="14">
        <v>9.8030000000000008</v>
      </c>
      <c r="J128" s="6"/>
      <c r="K128" s="30">
        <f t="shared" si="14"/>
        <v>20.544036782515303</v>
      </c>
      <c r="L128" s="30">
        <f t="shared" si="15"/>
        <v>145.75252486850846</v>
      </c>
      <c r="M128" s="30">
        <f t="shared" si="10"/>
        <v>3.3674542312227604</v>
      </c>
      <c r="N128" s="30">
        <v>83</v>
      </c>
      <c r="O128" s="30">
        <f t="shared" si="16"/>
        <v>0.95942826227442457</v>
      </c>
      <c r="P128" s="6"/>
      <c r="Q128" s="4">
        <v>6.9670000000000001E-3</v>
      </c>
      <c r="R128" s="4">
        <f t="shared" si="18"/>
        <v>0.1769618</v>
      </c>
      <c r="S128" s="4">
        <v>606</v>
      </c>
      <c r="T128" s="17"/>
      <c r="U128" s="17"/>
      <c r="V128" s="9">
        <v>1.6191000000000001E-2</v>
      </c>
      <c r="W128" s="10">
        <f t="shared" si="19"/>
        <v>0.41125139999999999</v>
      </c>
      <c r="X128" s="9">
        <v>348</v>
      </c>
      <c r="Y128" s="17"/>
      <c r="Z128" s="6"/>
      <c r="AA128" s="6"/>
      <c r="AB128" s="2">
        <v>123</v>
      </c>
      <c r="AC128" s="2">
        <f t="shared" si="17"/>
        <v>2.1467549799530254</v>
      </c>
      <c r="AD128" s="2">
        <f t="shared" si="11"/>
        <v>68.311744836293997</v>
      </c>
      <c r="AE128" s="3">
        <f t="shared" si="12"/>
        <v>68.311744836293997</v>
      </c>
    </row>
    <row r="129" spans="1:31" ht="17.399999999999999" x14ac:dyDescent="0.3">
      <c r="A129" s="6"/>
      <c r="B129" s="6"/>
      <c r="C129" s="6"/>
      <c r="D129" s="6"/>
      <c r="E129" s="14">
        <v>2750</v>
      </c>
      <c r="F129" s="14">
        <v>338.45</v>
      </c>
      <c r="G129" s="14">
        <f t="shared" si="13"/>
        <v>15.752178275666154</v>
      </c>
      <c r="H129" s="14">
        <v>-34.585999999999999</v>
      </c>
      <c r="I129" s="14">
        <v>9.9149999999999991</v>
      </c>
      <c r="J129" s="6"/>
      <c r="K129" s="30">
        <f t="shared" si="14"/>
        <v>12.639036782515305</v>
      </c>
      <c r="L129" s="30">
        <f t="shared" si="15"/>
        <v>145.86452486850845</v>
      </c>
      <c r="M129" s="30">
        <f t="shared" si="10"/>
        <v>1.2882893860343241</v>
      </c>
      <c r="N129" s="30">
        <v>83</v>
      </c>
      <c r="O129" s="30">
        <f t="shared" si="16"/>
        <v>0.98447844113211658</v>
      </c>
      <c r="P129" s="6"/>
      <c r="Q129" s="4">
        <v>8.5170000000000003E-3</v>
      </c>
      <c r="R129" s="4">
        <f t="shared" si="18"/>
        <v>0.21633179999999999</v>
      </c>
      <c r="S129" s="4">
        <v>608</v>
      </c>
      <c r="T129" s="17"/>
      <c r="U129" s="17"/>
      <c r="V129" s="9">
        <v>1.2501999999999999E-2</v>
      </c>
      <c r="W129" s="10">
        <f t="shared" si="19"/>
        <v>0.31755079999999997</v>
      </c>
      <c r="X129" s="9">
        <v>350</v>
      </c>
      <c r="Y129" s="17"/>
      <c r="Z129" s="6"/>
      <c r="AA129" s="6"/>
      <c r="AB129" s="2">
        <v>124</v>
      </c>
      <c r="AC129" s="2">
        <f t="shared" si="17"/>
        <v>2.1642082724729685</v>
      </c>
      <c r="AD129" s="2">
        <f t="shared" si="11"/>
        <v>68.818197669730978</v>
      </c>
      <c r="AE129" s="3">
        <f t="shared" si="12"/>
        <v>68.818197669731006</v>
      </c>
    </row>
    <row r="130" spans="1:31" ht="17.399999999999999" x14ac:dyDescent="0.3">
      <c r="A130" s="6"/>
      <c r="B130" s="6"/>
      <c r="C130" s="6"/>
      <c r="D130" s="6"/>
      <c r="E130" s="14">
        <v>2750</v>
      </c>
      <c r="F130" s="14">
        <v>367.87</v>
      </c>
      <c r="G130" s="14">
        <f t="shared" si="13"/>
        <v>17.12144725149744</v>
      </c>
      <c r="H130" s="14">
        <v>-43.784999999999997</v>
      </c>
      <c r="I130" s="14">
        <v>9.9489999999999998</v>
      </c>
      <c r="J130" s="6"/>
      <c r="K130" s="30">
        <f t="shared" si="14"/>
        <v>3.4400367825153069</v>
      </c>
      <c r="L130" s="30">
        <f t="shared" si="15"/>
        <v>145.89852486850847</v>
      </c>
      <c r="M130" s="30">
        <f t="shared" si="10"/>
        <v>9.6014613172049401E-2</v>
      </c>
      <c r="N130" s="30">
        <v>83</v>
      </c>
      <c r="O130" s="30">
        <f t="shared" si="16"/>
        <v>0.99884319743166206</v>
      </c>
      <c r="P130" s="6"/>
      <c r="Q130" s="4">
        <v>7.8289999999999992E-3</v>
      </c>
      <c r="R130" s="4">
        <f t="shared" si="18"/>
        <v>0.19885659999999997</v>
      </c>
      <c r="S130" s="4">
        <v>610</v>
      </c>
      <c r="T130" s="17"/>
      <c r="U130" s="17"/>
      <c r="V130" s="9">
        <v>9.3369999999999998E-3</v>
      </c>
      <c r="W130" s="10">
        <f t="shared" si="19"/>
        <v>0.23715979999999998</v>
      </c>
      <c r="X130" s="9">
        <v>352</v>
      </c>
      <c r="Y130" s="17"/>
      <c r="Z130" s="6"/>
      <c r="AA130" s="6"/>
      <c r="AB130" s="2">
        <v>125</v>
      </c>
      <c r="AC130" s="2">
        <f t="shared" si="17"/>
        <v>2.1816615649929116</v>
      </c>
      <c r="AD130" s="2">
        <f t="shared" si="11"/>
        <v>69.316264576351131</v>
      </c>
      <c r="AE130" s="3">
        <f t="shared" si="12"/>
        <v>69.316264576351131</v>
      </c>
    </row>
    <row r="131" spans="1:31" ht="17.399999999999999" x14ac:dyDescent="0.3">
      <c r="A131" s="6"/>
      <c r="B131" s="6"/>
      <c r="C131" s="6"/>
      <c r="D131" s="6"/>
      <c r="E131" s="14">
        <v>2750</v>
      </c>
      <c r="F131" s="14">
        <v>395.56</v>
      </c>
      <c r="G131" s="14">
        <f t="shared" si="13"/>
        <v>18.410198371170054</v>
      </c>
      <c r="H131" s="14">
        <v>-49.14</v>
      </c>
      <c r="I131" s="14">
        <v>10.016</v>
      </c>
      <c r="J131" s="6"/>
      <c r="K131" s="30">
        <f t="shared" si="14"/>
        <v>-1.9149632174846971</v>
      </c>
      <c r="L131" s="30">
        <f t="shared" si="15"/>
        <v>145.96552486850845</v>
      </c>
      <c r="M131" s="30">
        <f t="shared" si="10"/>
        <v>2.9763021825413905E-2</v>
      </c>
      <c r="N131" s="30">
        <v>83</v>
      </c>
      <c r="O131" s="30">
        <f t="shared" si="16"/>
        <v>0.99964140937559742</v>
      </c>
      <c r="P131" s="6"/>
      <c r="Q131" s="4">
        <v>7.2639999999999996E-3</v>
      </c>
      <c r="R131" s="4">
        <f t="shared" si="18"/>
        <v>0.18450559999999999</v>
      </c>
      <c r="S131" s="4">
        <v>612</v>
      </c>
      <c r="T131" s="17"/>
      <c r="U131" s="17"/>
      <c r="V131" s="9">
        <v>6.6969999999999998E-3</v>
      </c>
      <c r="W131" s="10">
        <f t="shared" si="19"/>
        <v>0.1701038</v>
      </c>
      <c r="X131" s="9">
        <v>354</v>
      </c>
      <c r="Y131" s="17"/>
      <c r="Z131" s="6"/>
      <c r="AA131" s="6"/>
      <c r="AB131" s="2">
        <v>126</v>
      </c>
      <c r="AC131" s="2">
        <f t="shared" si="17"/>
        <v>2.1991148575128552</v>
      </c>
      <c r="AD131" s="2">
        <f t="shared" si="11"/>
        <v>69.805886784672381</v>
      </c>
      <c r="AE131" s="3">
        <f t="shared" si="12"/>
        <v>69.805886784672396</v>
      </c>
    </row>
    <row r="132" spans="1:31" ht="17.399999999999999" x14ac:dyDescent="0.3">
      <c r="A132" s="6"/>
      <c r="B132" s="6"/>
      <c r="C132" s="6"/>
      <c r="D132" s="6"/>
      <c r="E132" s="14">
        <v>2750</v>
      </c>
      <c r="F132" s="14">
        <v>439.68</v>
      </c>
      <c r="G132" s="14">
        <f t="shared" si="13"/>
        <v>20.463636413783117</v>
      </c>
      <c r="H132" s="14">
        <v>-49.930999999999997</v>
      </c>
      <c r="I132" s="14">
        <v>10.035</v>
      </c>
      <c r="J132" s="6"/>
      <c r="K132" s="30">
        <f t="shared" si="14"/>
        <v>-2.7059632174846939</v>
      </c>
      <c r="L132" s="30">
        <f t="shared" si="15"/>
        <v>145.98452486850846</v>
      </c>
      <c r="M132" s="30">
        <f t="shared" si="10"/>
        <v>5.94203269379876E-2</v>
      </c>
      <c r="N132" s="30">
        <v>83</v>
      </c>
      <c r="O132" s="30">
        <f t="shared" si="16"/>
        <v>0.99928409244653027</v>
      </c>
      <c r="P132" s="6"/>
      <c r="Q132" s="4">
        <v>6.8219999999999999E-3</v>
      </c>
      <c r="R132" s="4">
        <f t="shared" si="18"/>
        <v>0.17327879999999998</v>
      </c>
      <c r="S132" s="4">
        <v>614</v>
      </c>
      <c r="T132" s="17"/>
      <c r="U132" s="17"/>
      <c r="V132" s="9">
        <v>4.7130000000000002E-3</v>
      </c>
      <c r="W132" s="10">
        <f t="shared" si="19"/>
        <v>0.1197102</v>
      </c>
      <c r="X132" s="9">
        <v>356</v>
      </c>
      <c r="Y132" s="17"/>
      <c r="Z132" s="6"/>
      <c r="AA132" s="6"/>
      <c r="AB132" s="2">
        <v>127</v>
      </c>
      <c r="AC132" s="2">
        <f t="shared" si="17"/>
        <v>2.2165681500327987</v>
      </c>
      <c r="AD132" s="2">
        <f t="shared" si="11"/>
        <v>70.287008955109201</v>
      </c>
      <c r="AE132" s="3">
        <f t="shared" si="12"/>
        <v>70.287008955109201</v>
      </c>
    </row>
    <row r="133" spans="1:31" ht="17.399999999999999" x14ac:dyDescent="0.3">
      <c r="A133" s="6"/>
      <c r="B133" s="6"/>
      <c r="C133" s="6"/>
      <c r="D133" s="6"/>
      <c r="E133" s="14">
        <v>3000</v>
      </c>
      <c r="F133" s="14">
        <v>-27.46</v>
      </c>
      <c r="G133" s="14">
        <f t="shared" si="13"/>
        <v>-1.2780464335937145</v>
      </c>
      <c r="H133" s="14">
        <v>1.1890000000000001</v>
      </c>
      <c r="I133" s="14">
        <v>-1.0999999999999999E-2</v>
      </c>
      <c r="J133" s="6"/>
      <c r="K133" s="30">
        <f t="shared" si="14"/>
        <v>48.414036782515304</v>
      </c>
      <c r="L133" s="30">
        <f t="shared" si="15"/>
        <v>135.93852486850847</v>
      </c>
      <c r="M133" s="30">
        <f t="shared" ref="M133:M150" si="20">$C$6*(SQRT((1+(1/$C$9))^2-($C$10/$C$9)^2)-COS(K133*PI()/180)-(1/$C$9)*SQRT(1-($C$9*SIN(K133*PI()/180)-$C$10)^2))</f>
        <v>17.29249347377802</v>
      </c>
      <c r="N133" s="30">
        <v>83</v>
      </c>
      <c r="O133" s="30">
        <f t="shared" si="16"/>
        <v>0.79165670513520459</v>
      </c>
      <c r="P133" s="6"/>
      <c r="Q133" s="4">
        <v>6.5729999999999998E-3</v>
      </c>
      <c r="R133" s="4">
        <f t="shared" si="18"/>
        <v>0.1669542</v>
      </c>
      <c r="S133" s="4">
        <v>616</v>
      </c>
      <c r="T133" s="17"/>
      <c r="U133" s="17"/>
      <c r="V133" s="9">
        <v>3.823E-3</v>
      </c>
      <c r="W133" s="10">
        <f t="shared" si="19"/>
        <v>9.7104200000000002E-2</v>
      </c>
      <c r="X133" s="9">
        <v>358</v>
      </c>
      <c r="Y133" s="17"/>
      <c r="Z133" s="6"/>
      <c r="AA133" s="6"/>
      <c r="AB133" s="2">
        <v>128</v>
      </c>
      <c r="AC133" s="2">
        <f t="shared" si="17"/>
        <v>2.2340214425527418</v>
      </c>
      <c r="AD133" s="2">
        <f t="shared" ref="AD133:AD196" si="21">$C$6*(SQRT((1+(1/$C$9))^2-($C$10/$C$9)^2)-COS(AC133)-(1/$C$9)*SQRT(1-($C$9*SIN(AC133)-$C$10)^2))</f>
        <v>70.759579072268096</v>
      </c>
      <c r="AE133" s="3">
        <f t="shared" ref="AE133:AE196" si="22">$C$6*((1-COS(AC133))+(1/$C$9)*(1-SQRT(1-$C$9^2*SIN(AC133)^2)))</f>
        <v>70.75957907226811</v>
      </c>
    </row>
    <row r="134" spans="1:31" ht="17.399999999999999" x14ac:dyDescent="0.3">
      <c r="A134" s="6"/>
      <c r="B134" s="6"/>
      <c r="C134" s="6"/>
      <c r="D134" s="6"/>
      <c r="E134" s="14">
        <v>3000</v>
      </c>
      <c r="F134" s="14">
        <v>-3.78</v>
      </c>
      <c r="G134" s="14">
        <f t="shared" ref="G134:G186" si="23">2*PI()*F134/(0.0027*0.5)*10^-5</f>
        <v>-0.17592918860102841</v>
      </c>
      <c r="H134" s="14">
        <v>1.1739999999999999</v>
      </c>
      <c r="I134" s="14">
        <v>-3.6999999999999998E-2</v>
      </c>
      <c r="J134" s="6"/>
      <c r="K134" s="30">
        <f t="shared" ref="K134:K150" si="24">($T$6+H134)</f>
        <v>48.399036782515303</v>
      </c>
      <c r="L134" s="30">
        <f t="shared" ref="L134:L150" si="25">IF(180+$Y$5+I134&gt;180,180,180+$Y$5+I134)</f>
        <v>135.91252486850846</v>
      </c>
      <c r="M134" s="30">
        <f t="shared" si="20"/>
        <v>17.282798984922415</v>
      </c>
      <c r="N134" s="30">
        <v>83</v>
      </c>
      <c r="O134" s="30">
        <f t="shared" ref="O134:O150" si="26">1-(M134/N134)</f>
        <v>0.79177350620575404</v>
      </c>
      <c r="P134" s="6"/>
      <c r="Q134" s="4">
        <v>6.548E-3</v>
      </c>
      <c r="R134" s="4">
        <f t="shared" si="18"/>
        <v>0.1663192</v>
      </c>
      <c r="S134" s="4">
        <v>618</v>
      </c>
      <c r="T134" s="17"/>
      <c r="U134" s="17"/>
      <c r="V134" s="9">
        <v>2.9329999999999998E-3</v>
      </c>
      <c r="W134" s="10">
        <f t="shared" si="19"/>
        <v>7.4498199999999987E-2</v>
      </c>
      <c r="X134" s="9">
        <v>360</v>
      </c>
      <c r="Y134" s="17"/>
      <c r="Z134" s="6"/>
      <c r="AA134" s="6"/>
      <c r="AB134" s="2">
        <v>129</v>
      </c>
      <c r="AC134" s="2">
        <f t="shared" ref="AC134:AC197" si="27">AB134*PI()/180</f>
        <v>2.2514747350726849</v>
      </c>
      <c r="AD134" s="2">
        <f t="shared" si="21"/>
        <v>71.223548336526136</v>
      </c>
      <c r="AE134" s="3">
        <f t="shared" si="22"/>
        <v>71.223548336526136</v>
      </c>
    </row>
    <row r="135" spans="1:31" ht="17.399999999999999" x14ac:dyDescent="0.3">
      <c r="A135" s="6"/>
      <c r="B135" s="6"/>
      <c r="C135" s="6"/>
      <c r="D135" s="6"/>
      <c r="E135" s="14">
        <v>3000</v>
      </c>
      <c r="F135" s="14">
        <v>12.15</v>
      </c>
      <c r="G135" s="14">
        <f t="shared" si="23"/>
        <v>0.56548667764616278</v>
      </c>
      <c r="H135" s="14">
        <v>1.163</v>
      </c>
      <c r="I135" s="14">
        <v>-4.1000000000000002E-2</v>
      </c>
      <c r="J135" s="6"/>
      <c r="K135" s="30">
        <f t="shared" si="24"/>
        <v>48.3880367825153</v>
      </c>
      <c r="L135" s="30">
        <f t="shared" si="25"/>
        <v>135.90852486850847</v>
      </c>
      <c r="M135" s="30">
        <f t="shared" si="20"/>
        <v>17.275690841997598</v>
      </c>
      <c r="N135" s="30">
        <v>83</v>
      </c>
      <c r="O135" s="30">
        <f t="shared" si="26"/>
        <v>0.79185914648195665</v>
      </c>
      <c r="P135" s="6"/>
      <c r="Q135" s="4">
        <v>6.5279999999999999E-3</v>
      </c>
      <c r="R135" s="4">
        <f t="shared" si="18"/>
        <v>0.16581119999999999</v>
      </c>
      <c r="S135" s="4">
        <v>620</v>
      </c>
      <c r="T135" s="17"/>
      <c r="U135" s="17"/>
      <c r="V135" s="9">
        <v>2.0430000000000001E-3</v>
      </c>
      <c r="W135" s="10">
        <f t="shared" si="19"/>
        <v>5.1892199999999999E-2</v>
      </c>
      <c r="X135" s="9">
        <v>362</v>
      </c>
      <c r="Y135" s="17"/>
      <c r="Z135" s="6"/>
      <c r="AA135" s="6"/>
      <c r="AB135" s="2">
        <v>130</v>
      </c>
      <c r="AC135" s="2">
        <f t="shared" si="27"/>
        <v>2.2689280275926285</v>
      </c>
      <c r="AD135" s="2">
        <f t="shared" si="21"/>
        <v>71.678871055111642</v>
      </c>
      <c r="AE135" s="3">
        <f t="shared" si="22"/>
        <v>71.678871055111642</v>
      </c>
    </row>
    <row r="136" spans="1:31" ht="17.399999999999999" x14ac:dyDescent="0.3">
      <c r="A136" s="6"/>
      <c r="B136" s="6"/>
      <c r="C136" s="6"/>
      <c r="D136" s="6"/>
      <c r="E136" s="14">
        <v>3000</v>
      </c>
      <c r="F136" s="14">
        <v>22.96</v>
      </c>
      <c r="G136" s="14">
        <f t="shared" si="23"/>
        <v>1.0686069233543949</v>
      </c>
      <c r="H136" s="14">
        <v>1.1890000000000001</v>
      </c>
      <c r="I136" s="14">
        <v>-4.4999999999999998E-2</v>
      </c>
      <c r="J136" s="6"/>
      <c r="K136" s="30">
        <f t="shared" si="24"/>
        <v>48.414036782515304</v>
      </c>
      <c r="L136" s="30">
        <f t="shared" si="25"/>
        <v>135.90452486850847</v>
      </c>
      <c r="M136" s="30">
        <f t="shared" si="20"/>
        <v>17.29249347377802</v>
      </c>
      <c r="N136" s="30">
        <v>83</v>
      </c>
      <c r="O136" s="30">
        <f t="shared" si="26"/>
        <v>0.79165670513520459</v>
      </c>
      <c r="P136" s="6"/>
      <c r="Q136" s="4">
        <v>6.5129999999999997E-3</v>
      </c>
      <c r="R136" s="4">
        <f t="shared" si="18"/>
        <v>0.16543019999999997</v>
      </c>
      <c r="S136" s="4">
        <v>622</v>
      </c>
      <c r="T136" s="17"/>
      <c r="U136" s="17"/>
      <c r="V136" s="9">
        <v>1.243E-3</v>
      </c>
      <c r="W136" s="10">
        <f t="shared" si="19"/>
        <v>3.1572199999999995E-2</v>
      </c>
      <c r="X136" s="9">
        <v>364</v>
      </c>
      <c r="Y136" s="17"/>
      <c r="Z136" s="6"/>
      <c r="AA136" s="6"/>
      <c r="AB136" s="2">
        <v>131</v>
      </c>
      <c r="AC136" s="2">
        <f t="shared" si="27"/>
        <v>2.286381320112572</v>
      </c>
      <c r="AD136" s="2">
        <f t="shared" si="21"/>
        <v>72.125504532901232</v>
      </c>
      <c r="AE136" s="3">
        <f t="shared" si="22"/>
        <v>72.125504532901232</v>
      </c>
    </row>
    <row r="137" spans="1:31" ht="17.399999999999999" x14ac:dyDescent="0.3">
      <c r="A137" s="6"/>
      <c r="B137" s="6"/>
      <c r="C137" s="6"/>
      <c r="D137" s="6"/>
      <c r="E137" s="14">
        <v>3000</v>
      </c>
      <c r="F137" s="14">
        <v>40.65</v>
      </c>
      <c r="G137" s="14">
        <f t="shared" si="23"/>
        <v>1.8919369091618532</v>
      </c>
      <c r="H137" s="14">
        <v>1.403</v>
      </c>
      <c r="I137" s="14">
        <v>42.161000000000001</v>
      </c>
      <c r="J137" s="6"/>
      <c r="K137" s="30">
        <f t="shared" si="24"/>
        <v>48.628036782515302</v>
      </c>
      <c r="L137" s="30">
        <f t="shared" si="25"/>
        <v>178.11052486850846</v>
      </c>
      <c r="M137" s="30">
        <f t="shared" si="20"/>
        <v>17.430997803757997</v>
      </c>
      <c r="N137" s="30">
        <v>83</v>
      </c>
      <c r="O137" s="30">
        <f t="shared" si="26"/>
        <v>0.78998797826797595</v>
      </c>
      <c r="P137" s="6"/>
      <c r="Q137" s="4">
        <v>6.5030000000000001E-3</v>
      </c>
      <c r="R137" s="4">
        <f t="shared" si="18"/>
        <v>0.1651762</v>
      </c>
      <c r="S137" s="4">
        <v>624</v>
      </c>
      <c r="T137" s="17"/>
      <c r="U137" s="17"/>
      <c r="V137" s="9">
        <v>8.1599999999999999E-4</v>
      </c>
      <c r="W137" s="10">
        <f t="shared" si="19"/>
        <v>2.0726399999999999E-2</v>
      </c>
      <c r="X137" s="9">
        <v>366</v>
      </c>
      <c r="Y137" s="17"/>
      <c r="Z137" s="6"/>
      <c r="AA137" s="6"/>
      <c r="AB137" s="2">
        <v>132</v>
      </c>
      <c r="AC137" s="2">
        <f t="shared" si="27"/>
        <v>2.3038346126325151</v>
      </c>
      <c r="AD137" s="2">
        <f t="shared" si="21"/>
        <v>72.563408963138187</v>
      </c>
      <c r="AE137" s="3">
        <f t="shared" si="22"/>
        <v>72.563408963138201</v>
      </c>
    </row>
    <row r="138" spans="1:31" ht="17.399999999999999" x14ac:dyDescent="0.3">
      <c r="A138" s="6"/>
      <c r="B138" s="6"/>
      <c r="C138" s="6"/>
      <c r="D138" s="6"/>
      <c r="E138" s="14">
        <v>3000</v>
      </c>
      <c r="F138" s="14">
        <v>67.319999999999993</v>
      </c>
      <c r="G138" s="14">
        <f t="shared" si="23"/>
        <v>3.1332150731802204</v>
      </c>
      <c r="H138" s="14">
        <v>1.4850000000000001</v>
      </c>
      <c r="I138" s="14">
        <v>50.107999999999997</v>
      </c>
      <c r="J138" s="6"/>
      <c r="K138" s="30">
        <f t="shared" si="24"/>
        <v>48.710036782515303</v>
      </c>
      <c r="L138" s="30">
        <f t="shared" si="25"/>
        <v>180</v>
      </c>
      <c r="M138" s="30">
        <f t="shared" si="20"/>
        <v>17.48416640626289</v>
      </c>
      <c r="N138" s="30">
        <v>83</v>
      </c>
      <c r="O138" s="30">
        <f t="shared" si="26"/>
        <v>0.78934739269562781</v>
      </c>
      <c r="P138" s="6"/>
      <c r="Q138" s="4">
        <v>0</v>
      </c>
      <c r="R138" s="4">
        <f t="shared" si="18"/>
        <v>0</v>
      </c>
      <c r="S138" s="4">
        <v>626</v>
      </c>
      <c r="T138" s="17"/>
      <c r="U138" s="17"/>
      <c r="V138" s="9">
        <v>3.8999999999999999E-4</v>
      </c>
      <c r="W138" s="10">
        <f t="shared" si="19"/>
        <v>9.9059999999999999E-3</v>
      </c>
      <c r="X138" s="9">
        <v>368</v>
      </c>
      <c r="Y138" s="17"/>
      <c r="Z138" s="6"/>
      <c r="AA138" s="6"/>
      <c r="AB138" s="2">
        <v>133</v>
      </c>
      <c r="AC138" s="2">
        <f t="shared" si="27"/>
        <v>2.3212879051524582</v>
      </c>
      <c r="AD138" s="2">
        <f t="shared" si="21"/>
        <v>72.992547318270596</v>
      </c>
      <c r="AE138" s="3">
        <f t="shared" si="22"/>
        <v>72.992547318270624</v>
      </c>
    </row>
    <row r="139" spans="1:31" ht="17.399999999999999" x14ac:dyDescent="0.3">
      <c r="A139" s="6"/>
      <c r="B139" s="6"/>
      <c r="C139" s="6"/>
      <c r="D139" s="6"/>
      <c r="E139" s="14">
        <v>3000</v>
      </c>
      <c r="F139" s="14">
        <v>84.69</v>
      </c>
      <c r="G139" s="14">
        <f t="shared" si="23"/>
        <v>3.9416515827039942</v>
      </c>
      <c r="H139" s="14">
        <v>1.496</v>
      </c>
      <c r="I139" s="14">
        <v>50.179000000000002</v>
      </c>
      <c r="J139" s="6"/>
      <c r="K139" s="30">
        <f t="shared" si="24"/>
        <v>48.721036782515306</v>
      </c>
      <c r="L139" s="30">
        <f t="shared" si="25"/>
        <v>180</v>
      </c>
      <c r="M139" s="30">
        <f t="shared" si="20"/>
        <v>17.491302846357659</v>
      </c>
      <c r="N139" s="30">
        <v>83</v>
      </c>
      <c r="O139" s="30">
        <f t="shared" si="26"/>
        <v>0.78926141148966678</v>
      </c>
      <c r="P139" s="6"/>
      <c r="T139" s="17"/>
      <c r="U139" s="17"/>
      <c r="V139" s="9">
        <v>0</v>
      </c>
      <c r="W139" s="10">
        <f t="shared" ref="W139" si="28">V139*25.4</f>
        <v>0</v>
      </c>
      <c r="X139" s="9">
        <v>370</v>
      </c>
      <c r="Y139" s="17"/>
      <c r="Z139" s="6"/>
      <c r="AA139" s="6"/>
      <c r="AB139" s="2">
        <v>134</v>
      </c>
      <c r="AC139" s="2">
        <f t="shared" si="27"/>
        <v>2.3387411976724013</v>
      </c>
      <c r="AD139" s="2">
        <f t="shared" si="21"/>
        <v>73.41288524109882</v>
      </c>
      <c r="AE139" s="3">
        <f t="shared" si="22"/>
        <v>73.41288524109882</v>
      </c>
    </row>
    <row r="140" spans="1:31" ht="17.399999999999999" x14ac:dyDescent="0.3">
      <c r="A140" s="6"/>
      <c r="B140" s="6"/>
      <c r="C140" s="6"/>
      <c r="D140" s="6"/>
      <c r="E140" s="14">
        <v>3000</v>
      </c>
      <c r="F140" s="14">
        <v>109.64</v>
      </c>
      <c r="G140" s="14">
        <f t="shared" si="23"/>
        <v>5.1028773116975552</v>
      </c>
      <c r="H140" s="14">
        <v>1.462</v>
      </c>
      <c r="I140" s="14">
        <v>50.164000000000001</v>
      </c>
      <c r="J140" s="6"/>
      <c r="K140" s="30">
        <f t="shared" si="24"/>
        <v>48.687036782515307</v>
      </c>
      <c r="L140" s="30">
        <f t="shared" si="25"/>
        <v>180</v>
      </c>
      <c r="M140" s="30">
        <f t="shared" si="20"/>
        <v>17.469247865106446</v>
      </c>
      <c r="N140" s="30">
        <v>83</v>
      </c>
      <c r="O140" s="30">
        <f t="shared" si="26"/>
        <v>0.78952713415534403</v>
      </c>
      <c r="P140" s="6"/>
      <c r="T140" s="17"/>
      <c r="U140" s="17"/>
      <c r="V140" s="6"/>
      <c r="X140" s="6"/>
      <c r="Y140" s="17"/>
      <c r="Z140" s="6"/>
      <c r="AA140" s="6"/>
      <c r="AB140" s="2">
        <v>135</v>
      </c>
      <c r="AC140" s="2">
        <f t="shared" si="27"/>
        <v>2.3561944901923448</v>
      </c>
      <c r="AD140" s="2">
        <f t="shared" si="21"/>
        <v>73.824390936414574</v>
      </c>
      <c r="AE140" s="3">
        <f t="shared" si="22"/>
        <v>73.824390936414574</v>
      </c>
    </row>
    <row r="141" spans="1:31" ht="17.399999999999999" x14ac:dyDescent="0.3">
      <c r="A141" s="6"/>
      <c r="B141" s="6"/>
      <c r="C141" s="6"/>
      <c r="D141" s="6"/>
      <c r="E141" s="14">
        <v>3000</v>
      </c>
      <c r="F141" s="14">
        <v>163.19</v>
      </c>
      <c r="G141" s="14">
        <f t="shared" si="23"/>
        <v>7.5952074835454573</v>
      </c>
      <c r="H141" s="14">
        <v>-3.2770000000000001</v>
      </c>
      <c r="I141" s="14">
        <v>25.091000000000001</v>
      </c>
      <c r="J141" s="6"/>
      <c r="K141" s="30">
        <f t="shared" si="24"/>
        <v>43.948036782515302</v>
      </c>
      <c r="L141" s="30">
        <f t="shared" si="25"/>
        <v>161.04052486850847</v>
      </c>
      <c r="M141" s="30">
        <f t="shared" si="20"/>
        <v>14.490245667917822</v>
      </c>
      <c r="N141" s="30">
        <v>83</v>
      </c>
      <c r="O141" s="30">
        <f t="shared" si="26"/>
        <v>0.82541872689255635</v>
      </c>
      <c r="P141" s="6"/>
      <c r="T141" s="17"/>
      <c r="U141" s="17"/>
      <c r="V141" s="6"/>
      <c r="X141" s="6"/>
      <c r="Y141" s="17"/>
      <c r="Z141" s="6"/>
      <c r="AA141" s="6"/>
      <c r="AB141" s="2">
        <v>136</v>
      </c>
      <c r="AC141" s="2">
        <f t="shared" si="27"/>
        <v>2.3736477827122884</v>
      </c>
      <c r="AD141" s="2">
        <f t="shared" si="21"/>
        <v>74.227035063305181</v>
      </c>
      <c r="AE141" s="3">
        <f t="shared" si="22"/>
        <v>74.227035063305209</v>
      </c>
    </row>
    <row r="142" spans="1:31" ht="17.399999999999999" x14ac:dyDescent="0.3">
      <c r="A142" s="6"/>
      <c r="B142" s="6"/>
      <c r="C142" s="6"/>
      <c r="D142" s="6"/>
      <c r="E142" s="14">
        <v>3000</v>
      </c>
      <c r="F142" s="14">
        <v>163.5</v>
      </c>
      <c r="G142" s="14">
        <f t="shared" si="23"/>
        <v>7.6096355386952768</v>
      </c>
      <c r="H142" s="14">
        <v>-3.2549999999999999</v>
      </c>
      <c r="I142" s="14">
        <v>25.073</v>
      </c>
      <c r="J142" s="6"/>
      <c r="K142" s="30">
        <f t="shared" si="24"/>
        <v>43.970036782515301</v>
      </c>
      <c r="L142" s="30">
        <f t="shared" si="25"/>
        <v>161.02252486850847</v>
      </c>
      <c r="M142" s="30">
        <f t="shared" si="20"/>
        <v>14.503615353797279</v>
      </c>
      <c r="N142" s="30">
        <v>83</v>
      </c>
      <c r="O142" s="30">
        <f t="shared" si="26"/>
        <v>0.82525764633979182</v>
      </c>
      <c r="P142" s="6"/>
      <c r="T142" s="17"/>
      <c r="U142" s="17"/>
      <c r="V142" s="6"/>
      <c r="X142" s="6"/>
      <c r="Y142" s="17"/>
      <c r="Z142" s="6"/>
      <c r="AA142" s="6"/>
      <c r="AB142" s="2">
        <v>137</v>
      </c>
      <c r="AC142" s="2">
        <f t="shared" si="27"/>
        <v>2.3911010752322315</v>
      </c>
      <c r="AD142" s="2">
        <f t="shared" si="21"/>
        <v>74.62079062828829</v>
      </c>
      <c r="AE142" s="3">
        <f t="shared" si="22"/>
        <v>74.620790628288304</v>
      </c>
    </row>
    <row r="143" spans="1:31" ht="17.399999999999999" x14ac:dyDescent="0.3">
      <c r="A143" s="6"/>
      <c r="B143" s="6"/>
      <c r="C143" s="6"/>
      <c r="D143" s="6"/>
      <c r="E143" s="14">
        <v>3000</v>
      </c>
      <c r="F143" s="14">
        <v>163.79</v>
      </c>
      <c r="G143" s="14">
        <f t="shared" si="23"/>
        <v>7.6231327515773657</v>
      </c>
      <c r="H143" s="14">
        <v>-3.7989999999999999</v>
      </c>
      <c r="I143" s="14">
        <v>24.593</v>
      </c>
      <c r="J143" s="6"/>
      <c r="K143" s="30">
        <f t="shared" si="24"/>
        <v>43.426036782515304</v>
      </c>
      <c r="L143" s="30">
        <f t="shared" si="25"/>
        <v>160.54252486850845</v>
      </c>
      <c r="M143" s="30">
        <f t="shared" si="20"/>
        <v>14.174348420634651</v>
      </c>
      <c r="N143" s="30">
        <v>83</v>
      </c>
      <c r="O143" s="30">
        <f t="shared" si="26"/>
        <v>0.8292247178236789</v>
      </c>
      <c r="P143" s="6"/>
      <c r="T143" s="17"/>
      <c r="U143" s="17"/>
      <c r="V143" s="6"/>
      <c r="X143" s="6"/>
      <c r="Y143" s="17"/>
      <c r="Z143" s="6"/>
      <c r="AA143" s="6"/>
      <c r="AB143" s="2">
        <v>138</v>
      </c>
      <c r="AC143" s="2">
        <f t="shared" si="27"/>
        <v>2.4085543677521746</v>
      </c>
      <c r="AD143" s="2">
        <f t="shared" si="21"/>
        <v>75.005632879433705</v>
      </c>
      <c r="AE143" s="3">
        <f t="shared" si="22"/>
        <v>75.005632879433733</v>
      </c>
    </row>
    <row r="144" spans="1:31" ht="17.399999999999999" x14ac:dyDescent="0.3">
      <c r="A144" s="6"/>
      <c r="B144" s="6"/>
      <c r="C144" s="6"/>
      <c r="D144" s="6"/>
      <c r="E144" s="14">
        <v>3000</v>
      </c>
      <c r="F144" s="14">
        <v>237.69</v>
      </c>
      <c r="G144" s="14">
        <f t="shared" si="23"/>
        <v>11.062594930840858</v>
      </c>
      <c r="H144" s="14">
        <v>-21.135000000000002</v>
      </c>
      <c r="I144" s="14">
        <v>10.028</v>
      </c>
      <c r="J144" s="6"/>
      <c r="K144" s="30">
        <f t="shared" si="24"/>
        <v>26.090036782515302</v>
      </c>
      <c r="L144" s="30">
        <f t="shared" si="25"/>
        <v>145.97752486850845</v>
      </c>
      <c r="M144" s="30">
        <f t="shared" si="20"/>
        <v>5.3739224002408648</v>
      </c>
      <c r="N144" s="30">
        <v>83</v>
      </c>
      <c r="O144" s="30">
        <f t="shared" si="26"/>
        <v>0.93525394698504982</v>
      </c>
      <c r="P144" s="6"/>
      <c r="T144" s="17"/>
      <c r="U144" s="17"/>
      <c r="V144" s="6"/>
      <c r="X144" s="6"/>
      <c r="Y144" s="17"/>
      <c r="Z144" s="6"/>
      <c r="AA144" s="6"/>
      <c r="AB144" s="2">
        <v>139</v>
      </c>
      <c r="AC144" s="2">
        <f t="shared" si="27"/>
        <v>2.4260076602721181</v>
      </c>
      <c r="AD144" s="2">
        <f t="shared" si="21"/>
        <v>75.381539201621649</v>
      </c>
      <c r="AE144" s="3">
        <f t="shared" si="22"/>
        <v>75.381539201621663</v>
      </c>
    </row>
    <row r="145" spans="1:31" ht="17.399999999999999" x14ac:dyDescent="0.3">
      <c r="A145" s="6"/>
      <c r="B145" s="6"/>
      <c r="C145" s="6"/>
      <c r="D145" s="6"/>
      <c r="E145" s="14">
        <v>3000</v>
      </c>
      <c r="F145" s="14">
        <v>339.49</v>
      </c>
      <c r="G145" s="14">
        <f t="shared" si="23"/>
        <v>15.80058207358813</v>
      </c>
      <c r="H145" s="14">
        <v>-31.443999999999999</v>
      </c>
      <c r="I145" s="14">
        <v>10.069000000000001</v>
      </c>
      <c r="J145" s="6"/>
      <c r="K145" s="30">
        <f t="shared" si="24"/>
        <v>15.781036782515304</v>
      </c>
      <c r="L145" s="30">
        <f t="shared" si="25"/>
        <v>146.01852486850845</v>
      </c>
      <c r="M145" s="30">
        <f t="shared" si="20"/>
        <v>2.0011128859421188</v>
      </c>
      <c r="N145" s="30">
        <v>83</v>
      </c>
      <c r="O145" s="30">
        <f t="shared" si="26"/>
        <v>0.97589020619346845</v>
      </c>
      <c r="P145" s="6"/>
      <c r="T145" s="17"/>
      <c r="U145" s="17"/>
      <c r="V145" s="6"/>
      <c r="X145" s="6"/>
      <c r="Y145" s="17"/>
      <c r="Z145" s="6"/>
      <c r="AA145" s="6"/>
      <c r="AB145" s="2">
        <v>140</v>
      </c>
      <c r="AC145" s="2">
        <f t="shared" si="27"/>
        <v>2.4434609527920612</v>
      </c>
      <c r="AD145" s="2">
        <f t="shared" si="21"/>
        <v>75.748489013076849</v>
      </c>
      <c r="AE145" s="3">
        <f t="shared" si="22"/>
        <v>75.748489013076863</v>
      </c>
    </row>
    <row r="146" spans="1:31" ht="17.399999999999999" x14ac:dyDescent="0.3">
      <c r="A146" s="6"/>
      <c r="B146" s="6"/>
      <c r="C146" s="6"/>
      <c r="D146" s="6"/>
      <c r="E146" s="14">
        <v>3000</v>
      </c>
      <c r="F146" s="14">
        <v>385.29</v>
      </c>
      <c r="G146" s="14">
        <f t="shared" si="23"/>
        <v>17.932210866690543</v>
      </c>
      <c r="H146" s="14">
        <v>-46.579000000000001</v>
      </c>
      <c r="I146" s="14">
        <v>10.054</v>
      </c>
      <c r="J146" s="6"/>
      <c r="K146" s="30">
        <f t="shared" si="24"/>
        <v>0.64603678251530283</v>
      </c>
      <c r="L146" s="30">
        <f t="shared" si="25"/>
        <v>146.00352486850846</v>
      </c>
      <c r="M146" s="30">
        <f t="shared" si="20"/>
        <v>3.3878824568507326E-3</v>
      </c>
      <c r="N146" s="30">
        <v>83</v>
      </c>
      <c r="O146" s="30">
        <f t="shared" si="26"/>
        <v>0.99995918213907409</v>
      </c>
      <c r="P146" s="6"/>
      <c r="T146" s="17"/>
      <c r="U146" s="17"/>
      <c r="V146" s="6"/>
      <c r="X146" s="6"/>
      <c r="Y146" s="17"/>
      <c r="Z146" s="6"/>
      <c r="AA146" s="6"/>
      <c r="AB146" s="2">
        <v>141</v>
      </c>
      <c r="AC146" s="2">
        <f t="shared" si="27"/>
        <v>2.4609142453120043</v>
      </c>
      <c r="AD146" s="2">
        <f t="shared" si="21"/>
        <v>76.106463663311374</v>
      </c>
      <c r="AE146" s="3">
        <f t="shared" si="22"/>
        <v>76.106463663311388</v>
      </c>
    </row>
    <row r="147" spans="1:31" ht="17.399999999999999" x14ac:dyDescent="0.3">
      <c r="A147" s="6"/>
      <c r="B147" s="6"/>
      <c r="C147" s="6"/>
      <c r="D147" s="6"/>
      <c r="E147" s="14">
        <v>3000</v>
      </c>
      <c r="F147" s="14">
        <v>408.86</v>
      </c>
      <c r="G147" s="14">
        <f t="shared" si="23"/>
        <v>19.029208479210709</v>
      </c>
      <c r="H147" s="14">
        <v>-48.506</v>
      </c>
      <c r="I147" s="14">
        <v>10.125</v>
      </c>
      <c r="J147" s="6"/>
      <c r="K147" s="30">
        <f t="shared" si="24"/>
        <v>-1.2809632174846968</v>
      </c>
      <c r="L147" s="30">
        <f t="shared" si="25"/>
        <v>146.07452486850846</v>
      </c>
      <c r="M147" s="30">
        <f t="shared" si="20"/>
        <v>1.3318810515297264E-2</v>
      </c>
      <c r="N147" s="30">
        <v>83</v>
      </c>
      <c r="O147" s="30">
        <f t="shared" si="26"/>
        <v>0.99983953240343015</v>
      </c>
      <c r="P147" s="6"/>
      <c r="T147" s="17"/>
      <c r="U147" s="17"/>
      <c r="V147" s="6"/>
      <c r="X147" s="6"/>
      <c r="Y147" s="17"/>
      <c r="Z147" s="6"/>
      <c r="AA147" s="6"/>
      <c r="AB147" s="2">
        <v>142</v>
      </c>
      <c r="AC147" s="2">
        <f t="shared" si="27"/>
        <v>2.4783675378319479</v>
      </c>
      <c r="AD147" s="2">
        <f t="shared" si="21"/>
        <v>76.455446332599223</v>
      </c>
      <c r="AE147" s="3">
        <f t="shared" si="22"/>
        <v>76.455446332599237</v>
      </c>
    </row>
    <row r="148" spans="1:31" ht="17.399999999999999" x14ac:dyDescent="0.3">
      <c r="A148" s="6"/>
      <c r="B148" s="6"/>
      <c r="C148" s="6"/>
      <c r="D148" s="6"/>
      <c r="E148" s="14">
        <v>3500</v>
      </c>
      <c r="F148" s="14">
        <v>-25.34</v>
      </c>
      <c r="G148" s="14">
        <f t="shared" si="23"/>
        <v>-1.1793771532143016</v>
      </c>
      <c r="H148" s="14">
        <v>1.159</v>
      </c>
      <c r="I148" s="14">
        <v>0.315</v>
      </c>
      <c r="J148" s="6"/>
      <c r="K148" s="30">
        <f t="shared" si="24"/>
        <v>48.384036782515302</v>
      </c>
      <c r="L148" s="30">
        <f t="shared" si="25"/>
        <v>136.26452486850846</v>
      </c>
      <c r="M148" s="30">
        <f t="shared" si="20"/>
        <v>17.273106303868737</v>
      </c>
      <c r="N148" s="30">
        <v>83</v>
      </c>
      <c r="O148" s="30">
        <f t="shared" si="26"/>
        <v>0.7918902854955574</v>
      </c>
      <c r="P148" s="6"/>
      <c r="T148" s="17"/>
      <c r="U148" s="17"/>
      <c r="V148" s="6"/>
      <c r="X148" s="6"/>
      <c r="Y148" s="17"/>
      <c r="Z148" s="6"/>
      <c r="AA148" s="6"/>
      <c r="AB148" s="2">
        <v>143</v>
      </c>
      <c r="AC148" s="2">
        <f t="shared" si="27"/>
        <v>2.4958208303518914</v>
      </c>
      <c r="AD148" s="2">
        <f t="shared" si="21"/>
        <v>76.795421933099192</v>
      </c>
      <c r="AE148" s="3">
        <f t="shared" si="22"/>
        <v>76.795421933099192</v>
      </c>
    </row>
    <row r="149" spans="1:31" ht="17.399999999999999" x14ac:dyDescent="0.3">
      <c r="A149" s="6"/>
      <c r="B149" s="6"/>
      <c r="C149" s="6"/>
      <c r="D149" s="6"/>
      <c r="E149" s="14">
        <v>3500</v>
      </c>
      <c r="F149" s="14">
        <v>-5.0199999999999996</v>
      </c>
      <c r="G149" s="14">
        <f t="shared" si="23"/>
        <v>-0.23364140920030754</v>
      </c>
      <c r="H149" s="14">
        <v>1.17</v>
      </c>
      <c r="I149" s="14">
        <v>0.34899999999999998</v>
      </c>
      <c r="J149" s="6"/>
      <c r="K149" s="30">
        <f t="shared" si="24"/>
        <v>48.395036782515305</v>
      </c>
      <c r="L149" s="30">
        <f t="shared" si="25"/>
        <v>136.29852486850845</v>
      </c>
      <c r="M149" s="30">
        <f t="shared" si="20"/>
        <v>17.280214093171061</v>
      </c>
      <c r="N149" s="30">
        <v>83</v>
      </c>
      <c r="O149" s="30">
        <f t="shared" si="26"/>
        <v>0.79180464947986673</v>
      </c>
      <c r="P149" s="6"/>
      <c r="T149" s="17"/>
      <c r="U149" s="17"/>
      <c r="V149" s="6"/>
      <c r="X149" s="6"/>
      <c r="Y149" s="17"/>
      <c r="Z149" s="6"/>
      <c r="AA149" s="6"/>
      <c r="AB149" s="2">
        <v>144</v>
      </c>
      <c r="AC149" s="2">
        <f t="shared" si="27"/>
        <v>2.5132741228718345</v>
      </c>
      <c r="AD149" s="2">
        <f t="shared" si="21"/>
        <v>77.126377011733453</v>
      </c>
      <c r="AE149" s="3">
        <f t="shared" si="22"/>
        <v>77.126377011733467</v>
      </c>
    </row>
    <row r="150" spans="1:31" ht="17.399999999999999" x14ac:dyDescent="0.3">
      <c r="A150" s="6"/>
      <c r="B150" s="6"/>
      <c r="C150" s="6"/>
      <c r="D150" s="6"/>
      <c r="E150" s="14">
        <v>3500</v>
      </c>
      <c r="F150" s="14">
        <v>7.64</v>
      </c>
      <c r="G150" s="14">
        <f t="shared" si="23"/>
        <v>0.35558174627297806</v>
      </c>
      <c r="H150" s="14">
        <v>1.163</v>
      </c>
      <c r="I150" s="14">
        <v>0.36</v>
      </c>
      <c r="J150" s="6"/>
      <c r="K150" s="30">
        <f t="shared" si="24"/>
        <v>48.3880367825153</v>
      </c>
      <c r="L150" s="30">
        <f t="shared" si="25"/>
        <v>136.30952486850848</v>
      </c>
      <c r="M150" s="30">
        <f t="shared" si="20"/>
        <v>17.275690841997598</v>
      </c>
      <c r="N150" s="30">
        <v>83</v>
      </c>
      <c r="O150" s="30">
        <f t="shared" si="26"/>
        <v>0.79185914648195665</v>
      </c>
      <c r="P150" s="6"/>
      <c r="T150" s="17"/>
      <c r="U150" s="17"/>
      <c r="V150" s="6"/>
      <c r="X150" s="6"/>
      <c r="Y150" s="17"/>
      <c r="Z150" s="6"/>
      <c r="AA150" s="6"/>
      <c r="AB150" s="2">
        <v>145</v>
      </c>
      <c r="AC150" s="2">
        <f t="shared" si="27"/>
        <v>2.5307274153917776</v>
      </c>
      <c r="AD150" s="2">
        <f t="shared" si="21"/>
        <v>77.448299654923048</v>
      </c>
      <c r="AE150" s="3">
        <f t="shared" si="22"/>
        <v>77.448299654923048</v>
      </c>
    </row>
    <row r="151" spans="1:31" ht="17.399999999999999" x14ac:dyDescent="0.3">
      <c r="A151" s="6"/>
      <c r="B151" s="6"/>
      <c r="C151" s="6"/>
      <c r="D151" s="6"/>
      <c r="E151" s="14">
        <v>3500</v>
      </c>
      <c r="F151" s="14">
        <v>14.87</v>
      </c>
      <c r="G151" s="14">
        <f t="shared" si="23"/>
        <v>0.69208122605748479</v>
      </c>
      <c r="H151" s="14">
        <v>1.1659999999999999</v>
      </c>
      <c r="I151" s="14">
        <v>0.375</v>
      </c>
      <c r="J151" s="6"/>
      <c r="K151" s="30">
        <f t="shared" ref="K151:K186" si="29">($T$6+H151)</f>
        <v>48.3910367825153</v>
      </c>
      <c r="L151" s="30">
        <f t="shared" ref="L151:L186" si="30">IF(180+$Y$5+I151&gt;180,180,180+$Y$5+I151)</f>
        <v>136.32452486850846</v>
      </c>
      <c r="M151" s="30">
        <f t="shared" ref="M151:M186" si="31">$C$6*(SQRT((1+(1/$C$9))^2-($C$10/$C$9)^2)-COS(K151*PI()/180)-(1/$C$9)*SQRT(1-($C$9*SIN(K151*PI()/180)-$C$10)^2))</f>
        <v>17.277629329993271</v>
      </c>
      <c r="N151" s="30">
        <v>83</v>
      </c>
      <c r="O151" s="30">
        <f t="shared" ref="O151:O186" si="32">1-(M151/N151)</f>
        <v>0.79183579120490033</v>
      </c>
      <c r="P151" s="6"/>
      <c r="T151" s="17"/>
      <c r="U151" s="17"/>
      <c r="V151" s="6"/>
      <c r="X151" s="6"/>
      <c r="Y151" s="17"/>
      <c r="Z151" s="6"/>
      <c r="AA151" s="6"/>
      <c r="AB151" s="2">
        <v>146</v>
      </c>
      <c r="AC151" s="2">
        <f t="shared" si="27"/>
        <v>2.5481807079117211</v>
      </c>
      <c r="AD151" s="2">
        <f t="shared" si="21"/>
        <v>77.761179395272023</v>
      </c>
      <c r="AE151" s="3">
        <f t="shared" si="22"/>
        <v>77.761179395272052</v>
      </c>
    </row>
    <row r="152" spans="1:31" ht="17.399999999999999" x14ac:dyDescent="0.3">
      <c r="A152" s="6"/>
      <c r="B152" s="6"/>
      <c r="C152" s="6"/>
      <c r="D152" s="6"/>
      <c r="E152" s="14">
        <v>3500</v>
      </c>
      <c r="F152" s="14">
        <v>28</v>
      </c>
      <c r="G152" s="14">
        <f t="shared" si="23"/>
        <v>1.3031791748224328</v>
      </c>
      <c r="H152" s="14">
        <v>1.226</v>
      </c>
      <c r="I152" s="14">
        <v>28.901</v>
      </c>
      <c r="J152" s="6"/>
      <c r="K152" s="30">
        <f t="shared" si="29"/>
        <v>48.451036782515303</v>
      </c>
      <c r="L152" s="30">
        <f t="shared" si="30"/>
        <v>164.85052486850847</v>
      </c>
      <c r="M152" s="30">
        <f t="shared" si="31"/>
        <v>17.316414269345298</v>
      </c>
      <c r="N152" s="30">
        <v>83</v>
      </c>
      <c r="O152" s="30">
        <f t="shared" si="32"/>
        <v>0.7913685027789723</v>
      </c>
      <c r="P152" s="6"/>
      <c r="T152" s="17"/>
      <c r="U152" s="17"/>
      <c r="V152" s="6"/>
      <c r="X152" s="6"/>
      <c r="Y152" s="17"/>
      <c r="Z152" s="6"/>
      <c r="AA152" s="6"/>
      <c r="AB152" s="2">
        <v>147</v>
      </c>
      <c r="AC152" s="2">
        <f t="shared" si="27"/>
        <v>2.5656340004316647</v>
      </c>
      <c r="AD152" s="2">
        <f t="shared" si="21"/>
        <v>78.065007120287049</v>
      </c>
      <c r="AE152" s="3">
        <f t="shared" si="22"/>
        <v>78.065007120287063</v>
      </c>
    </row>
    <row r="153" spans="1:31" ht="17.399999999999999" x14ac:dyDescent="0.3">
      <c r="A153" s="6"/>
      <c r="B153" s="6"/>
      <c r="C153" s="6"/>
      <c r="D153" s="6"/>
      <c r="E153" s="14">
        <v>3500</v>
      </c>
      <c r="F153" s="14">
        <v>55.77</v>
      </c>
      <c r="G153" s="14">
        <f t="shared" si="23"/>
        <v>2.5956536635659671</v>
      </c>
      <c r="H153" s="14">
        <v>1.496</v>
      </c>
      <c r="I153" s="14">
        <v>48.164999999999999</v>
      </c>
      <c r="J153" s="6"/>
      <c r="K153" s="30">
        <f t="shared" si="29"/>
        <v>48.721036782515306</v>
      </c>
      <c r="L153" s="30">
        <f t="shared" si="30"/>
        <v>180</v>
      </c>
      <c r="M153" s="30">
        <f t="shared" si="31"/>
        <v>17.491302846357659</v>
      </c>
      <c r="N153" s="30">
        <v>83</v>
      </c>
      <c r="O153" s="30">
        <f t="shared" si="32"/>
        <v>0.78926141148966678</v>
      </c>
      <c r="P153" s="6"/>
      <c r="T153" s="17"/>
      <c r="U153" s="17"/>
      <c r="V153" s="6"/>
      <c r="X153" s="6"/>
      <c r="Y153" s="17"/>
      <c r="Z153" s="6"/>
      <c r="AA153" s="6"/>
      <c r="AB153" s="2">
        <v>148</v>
      </c>
      <c r="AC153" s="2">
        <f t="shared" si="27"/>
        <v>2.5830872929516078</v>
      </c>
      <c r="AD153" s="2">
        <f t="shared" si="21"/>
        <v>78.359774983210301</v>
      </c>
      <c r="AE153" s="3">
        <f t="shared" si="22"/>
        <v>78.359774983210301</v>
      </c>
    </row>
    <row r="154" spans="1:31" ht="17.399999999999999" x14ac:dyDescent="0.3">
      <c r="A154" s="6"/>
      <c r="B154" s="6"/>
      <c r="C154" s="6"/>
      <c r="D154" s="6"/>
      <c r="E154" s="14">
        <v>3500</v>
      </c>
      <c r="F154" s="14">
        <v>70.36</v>
      </c>
      <c r="G154" s="14">
        <f t="shared" si="23"/>
        <v>3.2747030978752272</v>
      </c>
      <c r="H154" s="14">
        <v>1.5669999999999999</v>
      </c>
      <c r="I154" s="14">
        <v>50.396000000000001</v>
      </c>
      <c r="J154" s="6"/>
      <c r="K154" s="30">
        <f t="shared" si="29"/>
        <v>48.792036782515304</v>
      </c>
      <c r="L154" s="30">
        <f t="shared" si="30"/>
        <v>180</v>
      </c>
      <c r="M154" s="30">
        <f t="shared" si="31"/>
        <v>17.537388419927826</v>
      </c>
      <c r="N154" s="30">
        <v>83</v>
      </c>
      <c r="O154" s="30">
        <f t="shared" si="32"/>
        <v>0.78870616361532742</v>
      </c>
      <c r="P154" s="6"/>
      <c r="T154" s="17"/>
      <c r="U154" s="17"/>
      <c r="V154" s="6"/>
      <c r="X154" s="6"/>
      <c r="Y154" s="17"/>
      <c r="Z154" s="6"/>
      <c r="AA154" s="6"/>
      <c r="AB154" s="2">
        <v>149</v>
      </c>
      <c r="AC154" s="2">
        <f t="shared" si="27"/>
        <v>2.6005405854715509</v>
      </c>
      <c r="AD154" s="2">
        <f t="shared" si="21"/>
        <v>78.645476316038327</v>
      </c>
      <c r="AE154" s="3">
        <f t="shared" si="22"/>
        <v>78.645476316038341</v>
      </c>
    </row>
    <row r="155" spans="1:31" ht="17.399999999999999" x14ac:dyDescent="0.3">
      <c r="A155" s="6"/>
      <c r="B155" s="6"/>
      <c r="C155" s="6"/>
      <c r="D155" s="6"/>
      <c r="E155" s="14">
        <v>3500</v>
      </c>
      <c r="F155" s="14">
        <v>88.21</v>
      </c>
      <c r="G155" s="14">
        <f t="shared" si="23"/>
        <v>4.1054798218245283</v>
      </c>
      <c r="H155" s="14">
        <v>1.5149999999999999</v>
      </c>
      <c r="I155" s="14">
        <v>45.78</v>
      </c>
      <c r="J155" s="6"/>
      <c r="K155" s="30">
        <f t="shared" si="29"/>
        <v>48.740036782515304</v>
      </c>
      <c r="L155" s="30">
        <f t="shared" si="30"/>
        <v>180</v>
      </c>
      <c r="M155" s="30">
        <f t="shared" si="31"/>
        <v>17.503631687416362</v>
      </c>
      <c r="N155" s="30">
        <v>83</v>
      </c>
      <c r="O155" s="30">
        <f t="shared" si="32"/>
        <v>0.78911287123594742</v>
      </c>
      <c r="P155" s="6"/>
      <c r="T155" s="17"/>
      <c r="U155" s="17"/>
      <c r="V155" s="6"/>
      <c r="X155" s="6"/>
      <c r="Y155" s="17"/>
      <c r="Z155" s="6"/>
      <c r="AA155" s="6"/>
      <c r="AB155" s="2">
        <v>150</v>
      </c>
      <c r="AC155" s="2">
        <f t="shared" si="27"/>
        <v>2.6179938779914944</v>
      </c>
      <c r="AD155" s="2">
        <f t="shared" si="21"/>
        <v>78.922105544792146</v>
      </c>
      <c r="AE155" s="3">
        <f t="shared" si="22"/>
        <v>78.922105544792174</v>
      </c>
    </row>
    <row r="156" spans="1:31" ht="17.399999999999999" x14ac:dyDescent="0.3">
      <c r="A156" s="6"/>
      <c r="B156" s="6"/>
      <c r="C156" s="6"/>
      <c r="D156" s="6"/>
      <c r="E156" s="14">
        <v>3500</v>
      </c>
      <c r="F156" s="14">
        <v>139.27000000000001</v>
      </c>
      <c r="G156" s="14">
        <f t="shared" si="23"/>
        <v>6.4819201313400088</v>
      </c>
      <c r="H156" s="14">
        <v>1.3460000000000001</v>
      </c>
      <c r="I156" s="14">
        <v>31.927</v>
      </c>
      <c r="J156" s="6"/>
      <c r="K156" s="30">
        <f t="shared" si="29"/>
        <v>48.571036782515307</v>
      </c>
      <c r="L156" s="30">
        <f t="shared" si="30"/>
        <v>167.87652486850845</v>
      </c>
      <c r="M156" s="30">
        <f t="shared" si="31"/>
        <v>17.394070694433942</v>
      </c>
      <c r="N156" s="30">
        <v>83</v>
      </c>
      <c r="O156" s="30">
        <f t="shared" si="32"/>
        <v>0.79043288319959104</v>
      </c>
      <c r="P156" s="6"/>
      <c r="T156" s="17"/>
      <c r="U156" s="17"/>
      <c r="V156" s="6"/>
      <c r="X156" s="6"/>
      <c r="Y156" s="17"/>
      <c r="Z156" s="6"/>
      <c r="AA156" s="6"/>
      <c r="AB156" s="2">
        <v>151</v>
      </c>
      <c r="AC156" s="2">
        <f t="shared" si="27"/>
        <v>2.6354471705114375</v>
      </c>
      <c r="AD156" s="2">
        <f t="shared" si="21"/>
        <v>79.189658107097841</v>
      </c>
      <c r="AE156" s="3">
        <f t="shared" si="22"/>
        <v>79.189658107097856</v>
      </c>
    </row>
    <row r="157" spans="1:31" ht="17.399999999999999" x14ac:dyDescent="0.3">
      <c r="A157" s="6"/>
      <c r="B157" s="6"/>
      <c r="C157" s="6"/>
      <c r="D157" s="6"/>
      <c r="E157" s="14">
        <v>3500</v>
      </c>
      <c r="F157" s="14">
        <v>140.25</v>
      </c>
      <c r="G157" s="14">
        <f t="shared" si="23"/>
        <v>6.5275314024587923</v>
      </c>
      <c r="H157" s="14">
        <v>1.343</v>
      </c>
      <c r="I157" s="14">
        <v>31.62</v>
      </c>
      <c r="J157" s="6"/>
      <c r="K157" s="30">
        <f t="shared" si="29"/>
        <v>48.568036782515307</v>
      </c>
      <c r="L157" s="30">
        <f t="shared" si="30"/>
        <v>167.56952486850847</v>
      </c>
      <c r="M157" s="30">
        <f t="shared" si="31"/>
        <v>17.392127880466742</v>
      </c>
      <c r="N157" s="30">
        <v>83</v>
      </c>
      <c r="O157" s="30">
        <f t="shared" si="32"/>
        <v>0.79045629059678624</v>
      </c>
      <c r="P157" s="6"/>
      <c r="T157" s="17"/>
      <c r="U157" s="17"/>
      <c r="V157" s="6"/>
      <c r="X157" s="6"/>
      <c r="Y157" s="17"/>
      <c r="Z157" s="6"/>
      <c r="AA157" s="6"/>
      <c r="AB157" s="2">
        <v>152</v>
      </c>
      <c r="AC157" s="2">
        <f t="shared" si="27"/>
        <v>2.6529004630313806</v>
      </c>
      <c r="AD157" s="2">
        <f t="shared" si="21"/>
        <v>79.448130372131629</v>
      </c>
      <c r="AE157" s="3">
        <f t="shared" si="22"/>
        <v>79.448130372131629</v>
      </c>
    </row>
    <row r="158" spans="1:31" ht="17.399999999999999" x14ac:dyDescent="0.3">
      <c r="A158" s="6"/>
      <c r="B158" s="6"/>
      <c r="C158" s="6"/>
      <c r="D158" s="6"/>
      <c r="E158" s="14">
        <v>3500</v>
      </c>
      <c r="F158" s="14">
        <v>202.63</v>
      </c>
      <c r="G158" s="14">
        <f t="shared" si="23"/>
        <v>9.4308284355096266</v>
      </c>
      <c r="H158" s="14">
        <v>-19.015999999999998</v>
      </c>
      <c r="I158" s="14">
        <v>10.598000000000001</v>
      </c>
      <c r="J158" s="6"/>
      <c r="K158" s="30">
        <f t="shared" si="29"/>
        <v>28.209036782515305</v>
      </c>
      <c r="L158" s="30">
        <f t="shared" si="30"/>
        <v>146.54752486850848</v>
      </c>
      <c r="M158" s="30">
        <f t="shared" si="31"/>
        <v>6.2528514807993396</v>
      </c>
      <c r="N158" s="30">
        <v>83</v>
      </c>
      <c r="O158" s="30">
        <f t="shared" si="32"/>
        <v>0.9246644399903694</v>
      </c>
      <c r="P158" s="6"/>
      <c r="T158" s="17"/>
      <c r="U158" s="17"/>
      <c r="V158" s="6"/>
      <c r="X158" s="6"/>
      <c r="Y158" s="17"/>
      <c r="Z158" s="6"/>
      <c r="AA158" s="6"/>
      <c r="AB158" s="2">
        <v>153</v>
      </c>
      <c r="AC158" s="2">
        <f t="shared" si="27"/>
        <v>2.6703537555513241</v>
      </c>
      <c r="AD158" s="2">
        <f t="shared" si="21"/>
        <v>79.69751956297722</v>
      </c>
      <c r="AE158" s="3">
        <f t="shared" si="22"/>
        <v>79.69751956297722</v>
      </c>
    </row>
    <row r="159" spans="1:31" ht="17.399999999999999" x14ac:dyDescent="0.3">
      <c r="A159" s="6"/>
      <c r="B159" s="6"/>
      <c r="C159" s="6"/>
      <c r="D159" s="6"/>
      <c r="E159" s="14">
        <v>3500</v>
      </c>
      <c r="F159" s="14">
        <v>313.14</v>
      </c>
      <c r="G159" s="14">
        <f t="shared" si="23"/>
        <v>14.574197385853449</v>
      </c>
      <c r="H159" s="14">
        <v>-26.677</v>
      </c>
      <c r="I159" s="14">
        <v>10.331</v>
      </c>
      <c r="J159" s="6"/>
      <c r="K159" s="30">
        <f t="shared" si="29"/>
        <v>20.548036782515304</v>
      </c>
      <c r="L159" s="30">
        <f t="shared" si="30"/>
        <v>146.28052486850845</v>
      </c>
      <c r="M159" s="30">
        <f t="shared" si="31"/>
        <v>3.3687430473379294</v>
      </c>
      <c r="N159" s="30">
        <v>83</v>
      </c>
      <c r="O159" s="30">
        <f t="shared" si="32"/>
        <v>0.95941273436942254</v>
      </c>
      <c r="P159" s="6"/>
      <c r="T159" s="17"/>
      <c r="U159" s="17"/>
      <c r="V159" s="6"/>
      <c r="X159" s="6"/>
      <c r="Y159" s="17"/>
      <c r="Z159" s="6"/>
      <c r="AA159" s="6"/>
      <c r="AB159" s="2">
        <v>154</v>
      </c>
      <c r="AC159" s="2">
        <f t="shared" si="27"/>
        <v>2.6878070480712677</v>
      </c>
      <c r="AD159" s="2">
        <f t="shared" si="21"/>
        <v>79.937823681438374</v>
      </c>
      <c r="AE159" s="3">
        <f t="shared" si="22"/>
        <v>79.937823681438402</v>
      </c>
    </row>
    <row r="160" spans="1:31" ht="17.399999999999999" x14ac:dyDescent="0.3">
      <c r="A160" s="6"/>
      <c r="B160" s="6"/>
      <c r="C160" s="6"/>
      <c r="D160" s="6"/>
      <c r="E160" s="14">
        <v>3500</v>
      </c>
      <c r="F160" s="14">
        <v>380.87</v>
      </c>
      <c r="G160" s="14">
        <f t="shared" si="23"/>
        <v>17.726494725522141</v>
      </c>
      <c r="H160" s="14">
        <v>-37.47</v>
      </c>
      <c r="I160" s="14">
        <v>10.095000000000001</v>
      </c>
      <c r="J160" s="6"/>
      <c r="K160" s="30">
        <f t="shared" si="29"/>
        <v>9.7550367825153046</v>
      </c>
      <c r="L160" s="30">
        <f t="shared" si="30"/>
        <v>146.04452486850846</v>
      </c>
      <c r="M160" s="30">
        <f t="shared" si="31"/>
        <v>0.76946653426427569</v>
      </c>
      <c r="N160" s="30">
        <v>83</v>
      </c>
      <c r="O160" s="30">
        <f t="shared" si="32"/>
        <v>0.99072931886428584</v>
      </c>
      <c r="P160" s="6"/>
      <c r="T160" s="17"/>
      <c r="U160" s="17"/>
      <c r="V160" s="6"/>
      <c r="X160" s="6"/>
      <c r="Y160" s="17"/>
      <c r="Z160" s="6"/>
      <c r="AA160" s="6"/>
      <c r="AB160" s="2">
        <v>155</v>
      </c>
      <c r="AC160" s="2">
        <f t="shared" si="27"/>
        <v>2.7052603405912108</v>
      </c>
      <c r="AD160" s="2">
        <f t="shared" si="21"/>
        <v>80.169041435344425</v>
      </c>
      <c r="AE160" s="3">
        <f t="shared" si="22"/>
        <v>80.169041435344454</v>
      </c>
    </row>
    <row r="161" spans="1:31" ht="17.399999999999999" x14ac:dyDescent="0.3">
      <c r="A161" s="6"/>
      <c r="B161" s="6"/>
      <c r="C161" s="6"/>
      <c r="D161" s="6"/>
      <c r="E161" s="14">
        <v>4000</v>
      </c>
      <c r="F161" s="14">
        <v>-21.95</v>
      </c>
      <c r="G161" s="14">
        <f t="shared" si="23"/>
        <v>-1.0215993888340142</v>
      </c>
      <c r="H161" s="14">
        <v>1.26</v>
      </c>
      <c r="I161" s="14">
        <v>0.371</v>
      </c>
      <c r="J161" s="6"/>
      <c r="K161" s="30">
        <f t="shared" si="29"/>
        <v>48.485036782515301</v>
      </c>
      <c r="L161" s="30">
        <f t="shared" si="30"/>
        <v>136.32052486850847</v>
      </c>
      <c r="M161" s="30">
        <f t="shared" si="31"/>
        <v>17.338405220745745</v>
      </c>
      <c r="N161" s="30">
        <v>83</v>
      </c>
      <c r="O161" s="30">
        <f t="shared" si="32"/>
        <v>0.79110355155728018</v>
      </c>
      <c r="P161" s="6"/>
      <c r="T161" s="17"/>
      <c r="U161" s="17"/>
      <c r="V161" s="6"/>
      <c r="X161" s="6"/>
      <c r="Y161" s="17"/>
      <c r="Z161" s="6"/>
      <c r="AA161" s="6"/>
      <c r="AB161" s="2">
        <v>156</v>
      </c>
      <c r="AC161" s="2">
        <f t="shared" si="27"/>
        <v>2.7227136331111539</v>
      </c>
      <c r="AD161" s="2">
        <f t="shared" si="21"/>
        <v>80.391172168382042</v>
      </c>
      <c r="AE161" s="3">
        <f t="shared" si="22"/>
        <v>80.39117216838207</v>
      </c>
    </row>
    <row r="162" spans="1:31" ht="17.399999999999999" x14ac:dyDescent="0.3">
      <c r="A162" s="6"/>
      <c r="B162" s="6"/>
      <c r="C162" s="6"/>
      <c r="D162" s="6"/>
      <c r="E162" s="14">
        <v>4000</v>
      </c>
      <c r="F162" s="14">
        <v>-8.27</v>
      </c>
      <c r="G162" s="14">
        <f t="shared" si="23"/>
        <v>-0.3849032777064828</v>
      </c>
      <c r="H162" s="14">
        <v>1.2490000000000001</v>
      </c>
      <c r="I162" s="14">
        <v>0.34899999999999998</v>
      </c>
      <c r="J162" s="6"/>
      <c r="K162" s="30">
        <f t="shared" si="29"/>
        <v>48.474036782515306</v>
      </c>
      <c r="L162" s="30">
        <f t="shared" si="30"/>
        <v>136.29852486850845</v>
      </c>
      <c r="M162" s="30">
        <f t="shared" si="31"/>
        <v>17.331289487423081</v>
      </c>
      <c r="N162" s="30">
        <v>83</v>
      </c>
      <c r="O162" s="30">
        <f t="shared" si="32"/>
        <v>0.79118928328405924</v>
      </c>
      <c r="P162" s="6"/>
      <c r="T162" s="17"/>
      <c r="U162" s="17"/>
      <c r="V162" s="6"/>
      <c r="X162" s="6"/>
      <c r="Y162" s="17"/>
      <c r="Z162" s="6"/>
      <c r="AA162" s="6"/>
      <c r="AB162" s="2">
        <v>157</v>
      </c>
      <c r="AC162" s="2">
        <f t="shared" si="27"/>
        <v>2.740166925631097</v>
      </c>
      <c r="AD162" s="2">
        <f t="shared" si="21"/>
        <v>80.604215792482435</v>
      </c>
      <c r="AE162" s="3">
        <f t="shared" si="22"/>
        <v>80.604215792482435</v>
      </c>
    </row>
    <row r="163" spans="1:31" ht="17.399999999999999" x14ac:dyDescent="0.3">
      <c r="A163" s="6"/>
      <c r="B163" s="6"/>
      <c r="C163" s="6"/>
      <c r="D163" s="6"/>
      <c r="E163" s="14">
        <v>4000</v>
      </c>
      <c r="F163" s="14">
        <v>0.75</v>
      </c>
      <c r="G163" s="14">
        <f t="shared" si="23"/>
        <v>3.4906585039886591E-2</v>
      </c>
      <c r="H163" s="14">
        <v>1.5</v>
      </c>
      <c r="I163" s="14">
        <v>0</v>
      </c>
      <c r="J163" s="6"/>
      <c r="K163" s="30">
        <f t="shared" si="29"/>
        <v>48.725036782515303</v>
      </c>
      <c r="L163" s="30">
        <f t="shared" si="30"/>
        <v>135.94952486850846</v>
      </c>
      <c r="M163" s="30">
        <f t="shared" si="31"/>
        <v>17.493898153707462</v>
      </c>
      <c r="N163" s="30">
        <v>83</v>
      </c>
      <c r="O163" s="30">
        <f t="shared" si="32"/>
        <v>0.78923014272641612</v>
      </c>
      <c r="P163" s="6"/>
      <c r="T163" s="17"/>
      <c r="U163" s="17"/>
      <c r="V163" s="6"/>
      <c r="X163" s="6"/>
      <c r="Y163" s="17"/>
      <c r="Z163" s="6"/>
      <c r="AA163" s="6"/>
      <c r="AB163" s="2">
        <v>158</v>
      </c>
      <c r="AC163" s="2">
        <f t="shared" si="27"/>
        <v>2.7576202181510405</v>
      </c>
      <c r="AD163" s="2">
        <f t="shared" si="21"/>
        <v>80.808172722788555</v>
      </c>
      <c r="AE163" s="3">
        <f t="shared" si="22"/>
        <v>80.808172722788569</v>
      </c>
    </row>
    <row r="164" spans="1:31" ht="17.399999999999999" x14ac:dyDescent="0.3">
      <c r="A164" s="6"/>
      <c r="B164" s="6"/>
      <c r="C164" s="6"/>
      <c r="D164" s="6"/>
      <c r="E164" s="14">
        <v>4000</v>
      </c>
      <c r="F164" s="14">
        <v>7.24</v>
      </c>
      <c r="G164" s="14">
        <f t="shared" si="23"/>
        <v>0.33696490091837189</v>
      </c>
      <c r="H164" s="14">
        <v>1.294</v>
      </c>
      <c r="I164" s="14">
        <v>0.35199999999999998</v>
      </c>
      <c r="J164" s="6"/>
      <c r="K164" s="30">
        <f t="shared" si="29"/>
        <v>48.5190367825153</v>
      </c>
      <c r="L164" s="30">
        <f t="shared" si="30"/>
        <v>136.30152486850847</v>
      </c>
      <c r="M164" s="30">
        <f t="shared" si="31"/>
        <v>17.360405431067523</v>
      </c>
      <c r="N164" s="30">
        <v>83</v>
      </c>
      <c r="O164" s="30">
        <f t="shared" si="32"/>
        <v>0.79083848878231899</v>
      </c>
      <c r="P164" s="6"/>
      <c r="T164" s="17"/>
      <c r="U164" s="17"/>
      <c r="V164" s="6"/>
      <c r="X164" s="6"/>
      <c r="Y164" s="17"/>
      <c r="Z164" s="6"/>
      <c r="AA164" s="6"/>
      <c r="AB164" s="2">
        <v>159</v>
      </c>
      <c r="AC164" s="2">
        <f t="shared" si="27"/>
        <v>2.7750735106709841</v>
      </c>
      <c r="AD164" s="2">
        <f t="shared" si="21"/>
        <v>81.00304381522389</v>
      </c>
      <c r="AE164" s="3">
        <f t="shared" si="22"/>
        <v>81.00304381522389</v>
      </c>
    </row>
    <row r="165" spans="1:31" ht="17.399999999999999" x14ac:dyDescent="0.3">
      <c r="A165" s="6"/>
      <c r="B165" s="6"/>
      <c r="C165" s="6"/>
      <c r="D165" s="6"/>
      <c r="E165" s="14">
        <v>4000</v>
      </c>
      <c r="F165" s="14">
        <v>17.079999999999998</v>
      </c>
      <c r="G165" s="14">
        <f t="shared" si="23"/>
        <v>0.79493929664168383</v>
      </c>
      <c r="H165" s="14">
        <v>1.474</v>
      </c>
      <c r="I165" s="14">
        <v>19.253</v>
      </c>
      <c r="J165" s="6"/>
      <c r="K165" s="30">
        <f t="shared" si="29"/>
        <v>48.6990367825153</v>
      </c>
      <c r="L165" s="30">
        <f t="shared" si="30"/>
        <v>155.20252486850848</v>
      </c>
      <c r="M165" s="30">
        <f t="shared" si="31"/>
        <v>17.477030927314949</v>
      </c>
      <c r="N165" s="30">
        <v>83</v>
      </c>
      <c r="O165" s="30">
        <f t="shared" si="32"/>
        <v>0.78943336232150663</v>
      </c>
      <c r="P165" s="6"/>
      <c r="T165" s="17"/>
      <c r="U165" s="17"/>
      <c r="V165" s="6"/>
      <c r="X165" s="6"/>
      <c r="Y165" s="17"/>
      <c r="Z165" s="6"/>
      <c r="AA165" s="6"/>
      <c r="AB165" s="2">
        <v>160</v>
      </c>
      <c r="AC165" s="2">
        <f t="shared" si="27"/>
        <v>2.7925268031909272</v>
      </c>
      <c r="AD165" s="2">
        <f t="shared" si="21"/>
        <v>81.188830306680586</v>
      </c>
      <c r="AE165" s="3">
        <f t="shared" si="22"/>
        <v>81.188830306680615</v>
      </c>
    </row>
    <row r="166" spans="1:31" ht="17.399999999999999" x14ac:dyDescent="0.3">
      <c r="A166" s="6"/>
      <c r="B166" s="6"/>
      <c r="C166" s="6"/>
      <c r="D166" s="6"/>
      <c r="E166" s="14">
        <v>4000</v>
      </c>
      <c r="F166" s="14">
        <v>42.28</v>
      </c>
      <c r="G166" s="14">
        <f t="shared" si="23"/>
        <v>1.9678005539818733</v>
      </c>
      <c r="H166" s="14">
        <v>1.845</v>
      </c>
      <c r="I166" s="14">
        <v>47.164000000000001</v>
      </c>
      <c r="J166" s="6"/>
      <c r="K166" s="30">
        <f t="shared" si="29"/>
        <v>49.070036782515302</v>
      </c>
      <c r="L166" s="30">
        <f t="shared" si="30"/>
        <v>180</v>
      </c>
      <c r="M166" s="30">
        <f t="shared" si="31"/>
        <v>17.718219344118186</v>
      </c>
      <c r="N166" s="30">
        <v>83</v>
      </c>
      <c r="O166" s="30">
        <f t="shared" si="32"/>
        <v>0.78652747778170862</v>
      </c>
      <c r="P166" s="6"/>
      <c r="T166" s="17"/>
      <c r="U166" s="17"/>
      <c r="V166" s="6"/>
      <c r="X166" s="6"/>
      <c r="Y166" s="17"/>
      <c r="Z166" s="6"/>
      <c r="AA166" s="6"/>
      <c r="AB166" s="2">
        <v>161</v>
      </c>
      <c r="AC166" s="2">
        <f t="shared" si="27"/>
        <v>2.8099800957108703</v>
      </c>
      <c r="AD166" s="2">
        <f t="shared" si="21"/>
        <v>81.365533757841746</v>
      </c>
      <c r="AE166" s="3">
        <f t="shared" si="22"/>
        <v>81.365533757841774</v>
      </c>
    </row>
    <row r="167" spans="1:31" ht="17.399999999999999" x14ac:dyDescent="0.3">
      <c r="A167" s="6"/>
      <c r="B167" s="6"/>
      <c r="C167" s="6"/>
      <c r="D167" s="6"/>
      <c r="E167" s="14">
        <v>4000</v>
      </c>
      <c r="F167" s="14">
        <v>57.13</v>
      </c>
      <c r="G167" s="14">
        <f t="shared" si="23"/>
        <v>2.6589509377716278</v>
      </c>
      <c r="H167" s="14">
        <v>1.8560000000000001</v>
      </c>
      <c r="I167" s="14">
        <v>49.612000000000002</v>
      </c>
      <c r="J167" s="6"/>
      <c r="K167" s="30">
        <f t="shared" si="29"/>
        <v>49.081036782515305</v>
      </c>
      <c r="L167" s="30">
        <f t="shared" si="30"/>
        <v>180</v>
      </c>
      <c r="M167" s="30">
        <f t="shared" si="31"/>
        <v>17.725387023771074</v>
      </c>
      <c r="N167" s="30">
        <v>83</v>
      </c>
      <c r="O167" s="30">
        <f t="shared" si="32"/>
        <v>0.78644112019552925</v>
      </c>
      <c r="P167" s="6"/>
      <c r="T167" s="17"/>
      <c r="U167" s="17"/>
      <c r="V167" s="6"/>
      <c r="X167" s="6"/>
      <c r="Y167" s="17"/>
      <c r="Z167" s="6"/>
      <c r="AA167" s="6"/>
      <c r="AB167" s="2">
        <v>162</v>
      </c>
      <c r="AC167" s="2">
        <f t="shared" si="27"/>
        <v>2.8274333882308138</v>
      </c>
      <c r="AD167" s="2">
        <f t="shared" si="21"/>
        <v>81.533155998649534</v>
      </c>
      <c r="AE167" s="3">
        <f t="shared" si="22"/>
        <v>81.533155998649562</v>
      </c>
    </row>
    <row r="168" spans="1:31" ht="17.399999999999999" x14ac:dyDescent="0.3">
      <c r="A168" s="6"/>
      <c r="B168" s="6"/>
      <c r="C168" s="6"/>
      <c r="D168" s="6"/>
      <c r="E168" s="14">
        <v>4000</v>
      </c>
      <c r="F168" s="14">
        <v>71.05</v>
      </c>
      <c r="G168" s="14">
        <f t="shared" si="23"/>
        <v>3.3068171561119231</v>
      </c>
      <c r="H168" s="14">
        <v>1.7589999999999999</v>
      </c>
      <c r="I168" s="14">
        <v>42.36</v>
      </c>
      <c r="J168" s="6"/>
      <c r="K168" s="30">
        <f t="shared" si="29"/>
        <v>48.984036782515304</v>
      </c>
      <c r="L168" s="30">
        <f t="shared" si="30"/>
        <v>178.30952486850845</v>
      </c>
      <c r="M168" s="30">
        <f t="shared" si="31"/>
        <v>17.662213841828954</v>
      </c>
      <c r="N168" s="30">
        <v>83</v>
      </c>
      <c r="O168" s="30">
        <f t="shared" si="32"/>
        <v>0.78720224286953067</v>
      </c>
      <c r="P168" s="6"/>
      <c r="T168" s="17"/>
      <c r="U168" s="17"/>
      <c r="V168" s="6"/>
      <c r="X168" s="6"/>
      <c r="Y168" s="17"/>
      <c r="Z168" s="6"/>
      <c r="AA168" s="6"/>
      <c r="AB168" s="2">
        <v>163</v>
      </c>
      <c r="AC168" s="2">
        <f t="shared" si="27"/>
        <v>2.8448866807507569</v>
      </c>
      <c r="AD168" s="2">
        <f t="shared" si="21"/>
        <v>81.691699076429018</v>
      </c>
      <c r="AE168" s="3">
        <f t="shared" si="22"/>
        <v>81.691699076429046</v>
      </c>
    </row>
    <row r="169" spans="1:31" ht="17.399999999999999" x14ac:dyDescent="0.3">
      <c r="A169" s="6"/>
      <c r="B169" s="6"/>
      <c r="C169" s="6"/>
      <c r="D169" s="6"/>
      <c r="E169" s="14">
        <v>4000</v>
      </c>
      <c r="F169" s="14">
        <v>118.24</v>
      </c>
      <c r="G169" s="14">
        <f t="shared" si="23"/>
        <v>5.5031394868215866</v>
      </c>
      <c r="H169" s="14">
        <v>1.601</v>
      </c>
      <c r="I169" s="14">
        <v>28.969000000000001</v>
      </c>
      <c r="J169" s="6"/>
      <c r="K169" s="30">
        <f t="shared" si="29"/>
        <v>48.826036782515303</v>
      </c>
      <c r="L169" s="30">
        <f t="shared" si="30"/>
        <v>164.91852486850846</v>
      </c>
      <c r="M169" s="30">
        <f t="shared" si="31"/>
        <v>17.55947171016799</v>
      </c>
      <c r="N169" s="30">
        <v>83</v>
      </c>
      <c r="O169" s="30">
        <f t="shared" si="32"/>
        <v>0.78844009987749408</v>
      </c>
      <c r="P169" s="6"/>
      <c r="T169" s="17"/>
      <c r="U169" s="17"/>
      <c r="V169" s="6"/>
      <c r="X169" s="6"/>
      <c r="Y169" s="17"/>
      <c r="Z169" s="6"/>
      <c r="AA169" s="6"/>
      <c r="AB169" s="2">
        <v>164</v>
      </c>
      <c r="AC169" s="2">
        <f t="shared" si="27"/>
        <v>2.8623399732707</v>
      </c>
      <c r="AD169" s="2">
        <f t="shared" si="21"/>
        <v>81.841165206674631</v>
      </c>
      <c r="AE169" s="3">
        <f t="shared" si="22"/>
        <v>81.841165206674646</v>
      </c>
    </row>
    <row r="170" spans="1:31" ht="17.399999999999999" x14ac:dyDescent="0.3">
      <c r="A170" s="6"/>
      <c r="B170" s="6"/>
      <c r="C170" s="6"/>
      <c r="D170" s="6"/>
      <c r="E170" s="14">
        <v>4000</v>
      </c>
      <c r="F170" s="14">
        <v>119.64</v>
      </c>
      <c r="G170" s="14">
        <f t="shared" si="23"/>
        <v>5.5682984455627089</v>
      </c>
      <c r="H170" s="14">
        <v>1.5640000000000001</v>
      </c>
      <c r="I170" s="14">
        <v>28.541</v>
      </c>
      <c r="J170" s="6"/>
      <c r="K170" s="30">
        <f t="shared" si="29"/>
        <v>48.789036782515304</v>
      </c>
      <c r="L170" s="30">
        <f t="shared" si="30"/>
        <v>164.49052486850846</v>
      </c>
      <c r="M170" s="30">
        <f t="shared" si="31"/>
        <v>17.535440333667971</v>
      </c>
      <c r="N170" s="30">
        <v>83</v>
      </c>
      <c r="O170" s="30">
        <f t="shared" si="32"/>
        <v>0.78872963453412082</v>
      </c>
      <c r="P170" s="6"/>
      <c r="T170" s="17"/>
      <c r="U170" s="17"/>
      <c r="V170" s="6"/>
      <c r="X170" s="6"/>
      <c r="Y170" s="17"/>
      <c r="Z170" s="6"/>
      <c r="AA170" s="6"/>
      <c r="AB170" s="2">
        <v>165</v>
      </c>
      <c r="AC170" s="2">
        <f t="shared" si="27"/>
        <v>2.8797932657906435</v>
      </c>
      <c r="AD170" s="2">
        <f t="shared" si="21"/>
        <v>81.981556726504238</v>
      </c>
      <c r="AE170" s="3">
        <f t="shared" si="22"/>
        <v>81.98155672650428</v>
      </c>
    </row>
    <row r="171" spans="1:31" ht="17.399999999999999" x14ac:dyDescent="0.3">
      <c r="A171" s="6"/>
      <c r="B171" s="6"/>
      <c r="C171" s="6"/>
      <c r="D171" s="6"/>
      <c r="E171" s="14">
        <v>4000</v>
      </c>
      <c r="F171" s="14">
        <v>181.69</v>
      </c>
      <c r="G171" s="14">
        <f t="shared" si="23"/>
        <v>8.4562365811959932</v>
      </c>
      <c r="H171" s="14">
        <v>-18.010999999999999</v>
      </c>
      <c r="I171" s="14">
        <v>10.837999999999999</v>
      </c>
      <c r="J171" s="6"/>
      <c r="K171" s="30">
        <f t="shared" si="29"/>
        <v>29.214036782515304</v>
      </c>
      <c r="L171" s="30">
        <f t="shared" si="30"/>
        <v>146.78752486850846</v>
      </c>
      <c r="M171" s="30">
        <f t="shared" si="31"/>
        <v>6.6905455780136371</v>
      </c>
      <c r="N171" s="30">
        <v>83</v>
      </c>
      <c r="O171" s="30">
        <f t="shared" si="32"/>
        <v>0.91939101713236582</v>
      </c>
      <c r="P171" s="6"/>
      <c r="T171" s="17"/>
      <c r="U171" s="17"/>
      <c r="V171" s="6"/>
      <c r="X171" s="6"/>
      <c r="Y171" s="17"/>
      <c r="Z171" s="6"/>
      <c r="AA171" s="6"/>
      <c r="AB171" s="2">
        <v>166</v>
      </c>
      <c r="AC171" s="2">
        <f t="shared" si="27"/>
        <v>2.8972465583105871</v>
      </c>
      <c r="AD171" s="2">
        <f t="shared" si="21"/>
        <v>82.112876050784635</v>
      </c>
      <c r="AE171" s="3">
        <f t="shared" si="22"/>
        <v>82.112876050784635</v>
      </c>
    </row>
    <row r="172" spans="1:31" ht="17.399999999999999" x14ac:dyDescent="0.3">
      <c r="A172" s="6"/>
      <c r="B172" s="6"/>
      <c r="C172" s="6"/>
      <c r="D172" s="6"/>
      <c r="E172" s="14">
        <v>4000</v>
      </c>
      <c r="F172" s="14">
        <v>282.79000000000002</v>
      </c>
      <c r="G172" s="14">
        <f t="shared" si="23"/>
        <v>13.161644244572706</v>
      </c>
      <c r="H172" s="14">
        <v>-24.265999999999998</v>
      </c>
      <c r="I172" s="14">
        <v>10.459</v>
      </c>
      <c r="J172" s="6"/>
      <c r="K172" s="30">
        <f t="shared" si="29"/>
        <v>22.959036782515305</v>
      </c>
      <c r="L172" s="30">
        <f t="shared" si="30"/>
        <v>146.40852486850847</v>
      </c>
      <c r="M172" s="30">
        <f t="shared" si="31"/>
        <v>4.1876796073263698</v>
      </c>
      <c r="N172" s="30">
        <v>83</v>
      </c>
      <c r="O172" s="30">
        <f t="shared" si="32"/>
        <v>0.94954602882739314</v>
      </c>
      <c r="P172" s="6"/>
      <c r="T172" s="17"/>
      <c r="U172" s="17"/>
      <c r="V172" s="6"/>
      <c r="X172" s="6"/>
      <c r="Y172" s="17"/>
      <c r="Z172" s="6"/>
      <c r="AA172" s="6"/>
      <c r="AB172" s="2">
        <v>167</v>
      </c>
      <c r="AC172" s="2">
        <f t="shared" si="27"/>
        <v>2.9146998508305306</v>
      </c>
      <c r="AD172" s="2">
        <f t="shared" si="21"/>
        <v>82.23512563092973</v>
      </c>
      <c r="AE172" s="3">
        <f t="shared" si="22"/>
        <v>82.235125630929744</v>
      </c>
    </row>
    <row r="173" spans="1:31" ht="17.399999999999999" x14ac:dyDescent="0.3">
      <c r="A173" s="6"/>
      <c r="B173" s="6"/>
      <c r="C173" s="6"/>
      <c r="D173" s="6"/>
      <c r="E173" s="14">
        <v>4000</v>
      </c>
      <c r="F173" s="14">
        <v>355.02</v>
      </c>
      <c r="G173" s="14">
        <f t="shared" si="23"/>
        <v>16.523381094480715</v>
      </c>
      <c r="H173" s="14">
        <v>-32.890999999999998</v>
      </c>
      <c r="I173" s="14">
        <v>10.365</v>
      </c>
      <c r="J173" s="6"/>
      <c r="K173" s="30">
        <f t="shared" si="29"/>
        <v>14.334036782515305</v>
      </c>
      <c r="L173" s="30">
        <f t="shared" si="30"/>
        <v>146.31452486850847</v>
      </c>
      <c r="M173" s="30">
        <f t="shared" si="31"/>
        <v>1.6539066331013641</v>
      </c>
      <c r="N173" s="30">
        <v>83</v>
      </c>
      <c r="O173" s="30">
        <f t="shared" si="32"/>
        <v>0.98007341405901971</v>
      </c>
      <c r="P173" s="6"/>
      <c r="T173" s="17"/>
      <c r="U173" s="17"/>
      <c r="V173" s="6"/>
      <c r="X173" s="6"/>
      <c r="Y173" s="17"/>
      <c r="Z173" s="6"/>
      <c r="AA173" s="6"/>
      <c r="AB173" s="2">
        <v>168</v>
      </c>
      <c r="AC173" s="2">
        <f t="shared" si="27"/>
        <v>2.9321531433504737</v>
      </c>
      <c r="AD173" s="2">
        <f t="shared" si="21"/>
        <v>82.348307916372917</v>
      </c>
      <c r="AE173" s="3">
        <f t="shared" si="22"/>
        <v>82.348307916372931</v>
      </c>
    </row>
    <row r="174" spans="1:31" ht="17.399999999999999" x14ac:dyDescent="0.3">
      <c r="A174" s="6"/>
      <c r="B174" s="6"/>
      <c r="C174" s="6"/>
      <c r="D174" s="6"/>
      <c r="E174" s="14">
        <v>4500</v>
      </c>
      <c r="F174" s="14">
        <v>-24.15</v>
      </c>
      <c r="G174" s="14">
        <f t="shared" si="23"/>
        <v>-1.1239920382843482</v>
      </c>
      <c r="H174" s="14">
        <v>1.462</v>
      </c>
      <c r="I174" s="14">
        <v>0.73499999999999999</v>
      </c>
      <c r="J174" s="6"/>
      <c r="K174" s="30">
        <f t="shared" si="29"/>
        <v>48.687036782515307</v>
      </c>
      <c r="L174" s="30">
        <f t="shared" si="30"/>
        <v>136.68452486850848</v>
      </c>
      <c r="M174" s="30">
        <f t="shared" si="31"/>
        <v>17.469247865106446</v>
      </c>
      <c r="N174" s="30">
        <v>83</v>
      </c>
      <c r="O174" s="30">
        <f t="shared" si="32"/>
        <v>0.78952713415534403</v>
      </c>
      <c r="P174" s="6"/>
      <c r="T174" s="17"/>
      <c r="U174" s="17"/>
      <c r="V174" s="6"/>
      <c r="X174" s="6"/>
      <c r="Y174" s="17"/>
      <c r="Z174" s="6"/>
      <c r="AA174" s="6"/>
      <c r="AB174" s="2">
        <v>169</v>
      </c>
      <c r="AC174" s="2">
        <f t="shared" si="27"/>
        <v>2.9496064358704168</v>
      </c>
      <c r="AD174" s="2">
        <f t="shared" si="21"/>
        <v>82.452425318712145</v>
      </c>
      <c r="AE174" s="3">
        <f t="shared" si="22"/>
        <v>82.452425318712173</v>
      </c>
    </row>
    <row r="175" spans="1:31" ht="17.399999999999999" x14ac:dyDescent="0.3">
      <c r="A175" s="6"/>
      <c r="B175" s="6"/>
      <c r="C175" s="6"/>
      <c r="D175" s="6"/>
      <c r="E175" s="14">
        <v>4500</v>
      </c>
      <c r="F175" s="14">
        <v>-13</v>
      </c>
      <c r="G175" s="14">
        <f t="shared" si="23"/>
        <v>-0.60504747402470094</v>
      </c>
      <c r="H175" s="14">
        <v>1.4590000000000001</v>
      </c>
      <c r="I175" s="14">
        <v>0.76100000000000001</v>
      </c>
      <c r="J175" s="6"/>
      <c r="K175" s="30">
        <f t="shared" si="29"/>
        <v>48.684036782515307</v>
      </c>
      <c r="L175" s="30">
        <f t="shared" si="30"/>
        <v>136.71052486850846</v>
      </c>
      <c r="M175" s="30">
        <f t="shared" si="31"/>
        <v>17.467302278412237</v>
      </c>
      <c r="N175" s="30">
        <v>83</v>
      </c>
      <c r="O175" s="30">
        <f t="shared" si="32"/>
        <v>0.7895505749588887</v>
      </c>
      <c r="P175" s="6"/>
      <c r="T175" s="17"/>
      <c r="U175" s="17"/>
      <c r="V175" s="6"/>
      <c r="X175" s="6"/>
      <c r="Y175" s="17"/>
      <c r="Z175" s="6"/>
      <c r="AA175" s="6"/>
      <c r="AB175" s="2">
        <v>170</v>
      </c>
      <c r="AC175" s="2">
        <f t="shared" si="27"/>
        <v>2.9670597283903604</v>
      </c>
      <c r="AD175" s="2">
        <f t="shared" si="21"/>
        <v>82.547480178527238</v>
      </c>
      <c r="AE175" s="3">
        <f t="shared" si="22"/>
        <v>82.547480178527238</v>
      </c>
    </row>
    <row r="176" spans="1:31" ht="17.399999999999999" x14ac:dyDescent="0.3">
      <c r="A176" s="6"/>
      <c r="B176" s="6"/>
      <c r="C176" s="6"/>
      <c r="D176" s="6"/>
      <c r="E176" s="14">
        <v>4500</v>
      </c>
      <c r="F176" s="14">
        <v>-5.42</v>
      </c>
      <c r="G176" s="14">
        <f t="shared" si="23"/>
        <v>-0.25225825455491374</v>
      </c>
      <c r="H176" s="14">
        <v>1.462</v>
      </c>
      <c r="I176" s="14">
        <v>0.76500000000000001</v>
      </c>
      <c r="J176" s="6"/>
      <c r="K176" s="30">
        <f t="shared" si="29"/>
        <v>48.687036782515307</v>
      </c>
      <c r="L176" s="30">
        <f t="shared" si="30"/>
        <v>136.71452486850845</v>
      </c>
      <c r="M176" s="30">
        <f t="shared" si="31"/>
        <v>17.469247865106446</v>
      </c>
      <c r="N176" s="30">
        <v>83</v>
      </c>
      <c r="O176" s="30">
        <f t="shared" si="32"/>
        <v>0.78952713415534403</v>
      </c>
      <c r="P176" s="6"/>
      <c r="T176" s="17"/>
      <c r="U176" s="17"/>
      <c r="V176" s="6"/>
      <c r="X176" s="6"/>
      <c r="Y176" s="17"/>
      <c r="Z176" s="6"/>
      <c r="AA176" s="6"/>
      <c r="AB176" s="2">
        <v>171</v>
      </c>
      <c r="AC176" s="2">
        <f t="shared" si="27"/>
        <v>2.9845130209103035</v>
      </c>
      <c r="AD176" s="2">
        <f t="shared" si="21"/>
        <v>82.633474734866468</v>
      </c>
      <c r="AE176" s="3">
        <f t="shared" si="22"/>
        <v>82.633474734866496</v>
      </c>
    </row>
    <row r="177" spans="1:31" ht="17.399999999999999" x14ac:dyDescent="0.3">
      <c r="A177" s="6"/>
      <c r="B177" s="6"/>
      <c r="C177" s="6"/>
      <c r="D177" s="6"/>
      <c r="E177" s="14">
        <v>4500</v>
      </c>
      <c r="F177" s="14">
        <v>0.25</v>
      </c>
      <c r="G177" s="14">
        <f t="shared" si="23"/>
        <v>1.1635528346628864E-2</v>
      </c>
      <c r="H177" s="14">
        <v>1.4890000000000001</v>
      </c>
      <c r="I177" s="14">
        <v>0.77200000000000002</v>
      </c>
      <c r="J177" s="6"/>
      <c r="K177" s="30">
        <f t="shared" si="29"/>
        <v>48.714036782515301</v>
      </c>
      <c r="L177" s="30">
        <f t="shared" si="30"/>
        <v>136.72152486850845</v>
      </c>
      <c r="M177" s="30">
        <f t="shared" si="31"/>
        <v>17.486761364201762</v>
      </c>
      <c r="N177" s="30">
        <v>83</v>
      </c>
      <c r="O177" s="30">
        <f t="shared" si="32"/>
        <v>0.78931612814214747</v>
      </c>
      <c r="P177" s="6"/>
      <c r="T177" s="17"/>
      <c r="U177" s="17"/>
      <c r="V177" s="6"/>
      <c r="X177" s="6"/>
      <c r="Y177" s="17"/>
      <c r="Z177" s="6"/>
      <c r="AA177" s="6"/>
      <c r="AB177" s="2">
        <v>172</v>
      </c>
      <c r="AC177" s="2">
        <f t="shared" si="27"/>
        <v>3.0019663134302466</v>
      </c>
      <c r="AD177" s="2">
        <f t="shared" si="21"/>
        <v>82.710411097401263</v>
      </c>
      <c r="AE177" s="3">
        <f t="shared" si="22"/>
        <v>82.710411097401277</v>
      </c>
    </row>
    <row r="178" spans="1:31" ht="17.399999999999999" x14ac:dyDescent="0.3">
      <c r="A178" s="6"/>
      <c r="B178" s="6"/>
      <c r="C178" s="6"/>
      <c r="D178" s="6"/>
      <c r="E178" s="14">
        <v>4500</v>
      </c>
      <c r="F178" s="14">
        <v>8.8800000000000008</v>
      </c>
      <c r="G178" s="14">
        <f t="shared" si="23"/>
        <v>0.41329396687225728</v>
      </c>
      <c r="H178" s="14">
        <v>1.474</v>
      </c>
      <c r="I178" s="14">
        <v>0.75</v>
      </c>
      <c r="J178" s="6"/>
      <c r="K178" s="30">
        <f t="shared" si="29"/>
        <v>48.6990367825153</v>
      </c>
      <c r="L178" s="30">
        <f t="shared" si="30"/>
        <v>136.69952486850846</v>
      </c>
      <c r="M178" s="30">
        <f t="shared" si="31"/>
        <v>17.477030927314949</v>
      </c>
      <c r="N178" s="30">
        <v>83</v>
      </c>
      <c r="O178" s="30">
        <f t="shared" si="32"/>
        <v>0.78943336232150663</v>
      </c>
      <c r="P178" s="6"/>
      <c r="T178" s="17"/>
      <c r="U178" s="17"/>
      <c r="V178" s="6"/>
      <c r="X178" s="6"/>
      <c r="Y178" s="17"/>
      <c r="Z178" s="6"/>
      <c r="AA178" s="6"/>
      <c r="AB178" s="2">
        <v>173</v>
      </c>
      <c r="AC178" s="2">
        <f t="shared" si="27"/>
        <v>3.0194196059501901</v>
      </c>
      <c r="AD178" s="2">
        <f t="shared" si="21"/>
        <v>82.778291221244501</v>
      </c>
      <c r="AE178" s="3">
        <f t="shared" si="22"/>
        <v>82.77829122124453</v>
      </c>
    </row>
    <row r="179" spans="1:31" ht="17.399999999999999" x14ac:dyDescent="0.3">
      <c r="A179" s="6"/>
      <c r="B179" s="6"/>
      <c r="C179" s="6"/>
      <c r="D179" s="6"/>
      <c r="E179" s="14">
        <v>4500</v>
      </c>
      <c r="F179" s="14">
        <v>29.12</v>
      </c>
      <c r="G179" s="14">
        <f t="shared" si="23"/>
        <v>1.3553063418153302</v>
      </c>
      <c r="H179" s="14">
        <v>1.89</v>
      </c>
      <c r="I179" s="14">
        <v>38.902999999999999</v>
      </c>
      <c r="J179" s="6"/>
      <c r="K179" s="30">
        <f t="shared" si="29"/>
        <v>49.115036782515304</v>
      </c>
      <c r="L179" s="30">
        <f t="shared" si="30"/>
        <v>174.85252486850845</v>
      </c>
      <c r="M179" s="30">
        <f t="shared" si="31"/>
        <v>17.747547661357245</v>
      </c>
      <c r="N179" s="30">
        <v>83</v>
      </c>
      <c r="O179" s="30">
        <f t="shared" si="32"/>
        <v>0.7861741245619609</v>
      </c>
      <c r="P179" s="6"/>
      <c r="T179" s="17"/>
      <c r="U179" s="17"/>
      <c r="V179" s="6"/>
      <c r="X179" s="6"/>
      <c r="Y179" s="17"/>
      <c r="Z179" s="6"/>
      <c r="AA179" s="6"/>
      <c r="AB179" s="2">
        <v>174</v>
      </c>
      <c r="AC179" s="2">
        <f t="shared" si="27"/>
        <v>3.0368728984701332</v>
      </c>
      <c r="AD179" s="2">
        <f t="shared" si="21"/>
        <v>82.837116884430884</v>
      </c>
      <c r="AE179" s="3">
        <f t="shared" si="22"/>
        <v>82.837116884430898</v>
      </c>
    </row>
    <row r="180" spans="1:31" ht="17.399999999999999" x14ac:dyDescent="0.3">
      <c r="A180" s="6"/>
      <c r="B180" s="6"/>
      <c r="C180" s="6"/>
      <c r="D180" s="6"/>
      <c r="E180" s="14">
        <v>4500</v>
      </c>
      <c r="F180" s="14">
        <v>42.46</v>
      </c>
      <c r="G180" s="14">
        <f t="shared" si="23"/>
        <v>1.9761781343914462</v>
      </c>
      <c r="H180" s="14">
        <v>1.9650000000000001</v>
      </c>
      <c r="I180" s="14">
        <v>47.7</v>
      </c>
      <c r="J180" s="6"/>
      <c r="K180" s="30">
        <f t="shared" si="29"/>
        <v>49.190036782515307</v>
      </c>
      <c r="L180" s="30">
        <f t="shared" si="30"/>
        <v>180</v>
      </c>
      <c r="M180" s="30">
        <f t="shared" si="31"/>
        <v>17.796463385321072</v>
      </c>
      <c r="N180" s="30">
        <v>83</v>
      </c>
      <c r="O180" s="30">
        <f t="shared" si="32"/>
        <v>0.78558477849010755</v>
      </c>
      <c r="P180" s="6"/>
      <c r="T180" s="17"/>
      <c r="U180" s="17"/>
      <c r="V180" s="6"/>
      <c r="X180" s="6"/>
      <c r="Y180" s="17"/>
      <c r="Z180" s="6"/>
      <c r="AA180" s="6"/>
      <c r="AB180" s="2">
        <v>175</v>
      </c>
      <c r="AC180" s="2">
        <f t="shared" si="27"/>
        <v>3.0543261909900763</v>
      </c>
      <c r="AD180" s="2">
        <f t="shared" si="21"/>
        <v>82.886889668055119</v>
      </c>
      <c r="AE180" s="3">
        <f t="shared" si="22"/>
        <v>82.886889668055147</v>
      </c>
    </row>
    <row r="181" spans="1:31" ht="17.399999999999999" x14ac:dyDescent="0.3">
      <c r="A181" s="6"/>
      <c r="B181" s="6"/>
      <c r="C181" s="6"/>
      <c r="D181" s="6"/>
      <c r="E181" s="14">
        <v>4500</v>
      </c>
      <c r="F181" s="14">
        <v>59.6</v>
      </c>
      <c r="G181" s="14">
        <f t="shared" si="23"/>
        <v>2.7739099578363211</v>
      </c>
      <c r="H181" s="14">
        <v>1.9279999999999999</v>
      </c>
      <c r="I181" s="14">
        <v>44.61</v>
      </c>
      <c r="J181" s="6"/>
      <c r="K181" s="30">
        <f t="shared" si="29"/>
        <v>49.153036782515301</v>
      </c>
      <c r="L181" s="30">
        <f t="shared" si="30"/>
        <v>180</v>
      </c>
      <c r="M181" s="30">
        <f t="shared" si="31"/>
        <v>17.772326135624766</v>
      </c>
      <c r="N181" s="30">
        <v>83</v>
      </c>
      <c r="O181" s="30">
        <f t="shared" si="32"/>
        <v>0.78587558872741248</v>
      </c>
      <c r="P181" s="6"/>
      <c r="T181" s="17"/>
      <c r="U181" s="17"/>
      <c r="V181" s="6"/>
      <c r="X181" s="6"/>
      <c r="Y181" s="17"/>
      <c r="Z181" s="6"/>
      <c r="AA181" s="6"/>
      <c r="AB181" s="2">
        <v>176</v>
      </c>
      <c r="AC181" s="2">
        <f t="shared" si="27"/>
        <v>3.0717794835100198</v>
      </c>
      <c r="AD181" s="2">
        <f t="shared" si="21"/>
        <v>82.927610939065914</v>
      </c>
      <c r="AE181" s="3">
        <f t="shared" si="22"/>
        <v>82.927610939065929</v>
      </c>
    </row>
    <row r="182" spans="1:31" ht="17.399999999999999" x14ac:dyDescent="0.3">
      <c r="A182" s="6"/>
      <c r="B182" s="6"/>
      <c r="C182" s="6"/>
      <c r="D182" s="6"/>
      <c r="E182" s="14">
        <v>4500</v>
      </c>
      <c r="F182" s="14">
        <v>103.42</v>
      </c>
      <c r="G182" s="14">
        <f t="shared" si="23"/>
        <v>4.8133853664334287</v>
      </c>
      <c r="H182" s="14">
        <v>-5.31</v>
      </c>
      <c r="I182" s="14">
        <v>23.468</v>
      </c>
      <c r="J182" s="6"/>
      <c r="K182" s="30">
        <f t="shared" si="29"/>
        <v>41.915036782515301</v>
      </c>
      <c r="L182" s="30">
        <f t="shared" si="30"/>
        <v>159.41752486850845</v>
      </c>
      <c r="M182" s="30">
        <f t="shared" si="31"/>
        <v>13.274609694036817</v>
      </c>
      <c r="N182" s="30">
        <v>83</v>
      </c>
      <c r="O182" s="30">
        <f t="shared" si="32"/>
        <v>0.84006494344533955</v>
      </c>
      <c r="P182" s="6"/>
      <c r="T182" s="17"/>
      <c r="U182" s="17"/>
      <c r="V182" s="6"/>
      <c r="X182" s="6"/>
      <c r="Y182" s="17"/>
      <c r="Z182" s="6"/>
      <c r="AA182" s="6"/>
      <c r="AB182" s="2">
        <v>177</v>
      </c>
      <c r="AC182" s="2">
        <f t="shared" si="27"/>
        <v>3.0892327760299634</v>
      </c>
      <c r="AD182" s="2">
        <f t="shared" si="21"/>
        <v>82.959281835711948</v>
      </c>
      <c r="AE182" s="3">
        <f t="shared" si="22"/>
        <v>82.959281835711948</v>
      </c>
    </row>
    <row r="183" spans="1:31" ht="17.399999999999999" x14ac:dyDescent="0.3">
      <c r="A183" s="6"/>
      <c r="B183" s="6"/>
      <c r="C183" s="6"/>
      <c r="D183" s="6"/>
      <c r="E183" s="14">
        <v>4500</v>
      </c>
      <c r="F183" s="14">
        <v>104.49</v>
      </c>
      <c r="G183" s="14">
        <f t="shared" si="23"/>
        <v>4.8631854277569992</v>
      </c>
      <c r="H183" s="14">
        <v>-5.6890000000000001</v>
      </c>
      <c r="I183" s="14">
        <v>23.145</v>
      </c>
      <c r="J183" s="6"/>
      <c r="K183" s="30">
        <f t="shared" si="29"/>
        <v>41.536036782515303</v>
      </c>
      <c r="L183" s="30">
        <f t="shared" si="30"/>
        <v>159.09452486850847</v>
      </c>
      <c r="M183" s="30">
        <f t="shared" si="31"/>
        <v>13.052430770779887</v>
      </c>
      <c r="N183" s="30">
        <v>83</v>
      </c>
      <c r="O183" s="30">
        <f t="shared" si="32"/>
        <v>0.842741797942411</v>
      </c>
      <c r="P183" s="6"/>
      <c r="T183" s="17"/>
      <c r="U183" s="17"/>
      <c r="V183" s="6"/>
      <c r="X183" s="6"/>
      <c r="Y183" s="17"/>
      <c r="Z183" s="6"/>
      <c r="AA183" s="6"/>
      <c r="AB183" s="2">
        <v>178</v>
      </c>
      <c r="AC183" s="2">
        <f t="shared" si="27"/>
        <v>3.1066860685499069</v>
      </c>
      <c r="AD183" s="2">
        <f t="shared" si="21"/>
        <v>82.981903255638073</v>
      </c>
      <c r="AE183" s="3">
        <f t="shared" si="22"/>
        <v>82.981903255638088</v>
      </c>
    </row>
    <row r="184" spans="1:31" ht="17.399999999999999" x14ac:dyDescent="0.3">
      <c r="A184" s="6"/>
      <c r="B184" s="6"/>
      <c r="C184" s="6"/>
      <c r="D184" s="6"/>
      <c r="E184" s="14">
        <v>4500</v>
      </c>
      <c r="F184" s="14">
        <v>159.16999999999999</v>
      </c>
      <c r="G184" s="14">
        <f t="shared" si="23"/>
        <v>7.4081081877316644</v>
      </c>
      <c r="H184" s="14">
        <v>-19.898</v>
      </c>
      <c r="I184" s="14">
        <v>11.224</v>
      </c>
      <c r="J184" s="6"/>
      <c r="K184" s="30">
        <f t="shared" si="29"/>
        <v>27.327036782515304</v>
      </c>
      <c r="L184" s="30">
        <f t="shared" si="30"/>
        <v>147.17352486850845</v>
      </c>
      <c r="M184" s="30">
        <f t="shared" si="31"/>
        <v>5.8797012011216463</v>
      </c>
      <c r="N184" s="30">
        <v>83</v>
      </c>
      <c r="O184" s="30">
        <f t="shared" si="32"/>
        <v>0.92916022649251029</v>
      </c>
      <c r="P184" s="6"/>
      <c r="T184" s="17"/>
      <c r="U184" s="17"/>
      <c r="V184" s="6"/>
      <c r="X184" s="6"/>
      <c r="Y184" s="17"/>
      <c r="Z184" s="6"/>
      <c r="AA184" s="6"/>
      <c r="AB184" s="2">
        <v>179</v>
      </c>
      <c r="AC184" s="2">
        <f t="shared" si="27"/>
        <v>3.12413936106985</v>
      </c>
      <c r="AD184" s="2">
        <f t="shared" si="21"/>
        <v>82.995475846629191</v>
      </c>
      <c r="AE184" s="3">
        <f t="shared" si="22"/>
        <v>82.995475846629219</v>
      </c>
    </row>
    <row r="185" spans="1:31" ht="17.399999999999999" x14ac:dyDescent="0.3">
      <c r="A185" s="6"/>
      <c r="B185" s="6"/>
      <c r="C185" s="6"/>
      <c r="D185" s="6"/>
      <c r="E185" s="14">
        <v>4500</v>
      </c>
      <c r="F185" s="14">
        <v>250.74</v>
      </c>
      <c r="G185" s="14">
        <f t="shared" si="23"/>
        <v>11.669969510534886</v>
      </c>
      <c r="H185" s="14">
        <v>-27.503</v>
      </c>
      <c r="I185" s="14">
        <v>10.819000000000001</v>
      </c>
      <c r="J185" s="6"/>
      <c r="K185" s="30">
        <f t="shared" si="29"/>
        <v>19.722036782515303</v>
      </c>
      <c r="L185" s="30">
        <f t="shared" si="30"/>
        <v>146.76852486850845</v>
      </c>
      <c r="M185" s="30">
        <f t="shared" si="31"/>
        <v>3.107570425053122</v>
      </c>
      <c r="N185" s="30">
        <v>83</v>
      </c>
      <c r="O185" s="30">
        <f t="shared" si="32"/>
        <v>0.96255939246923949</v>
      </c>
      <c r="P185" s="6"/>
      <c r="T185" s="17"/>
      <c r="U185" s="17"/>
      <c r="V185" s="6"/>
      <c r="X185" s="6"/>
      <c r="Y185" s="17"/>
      <c r="Z185" s="6"/>
      <c r="AA185" s="6"/>
      <c r="AB185" s="2">
        <v>180</v>
      </c>
      <c r="AC185" s="2">
        <f t="shared" si="27"/>
        <v>3.1415926535897931</v>
      </c>
      <c r="AD185" s="2">
        <f t="shared" si="21"/>
        <v>82.999999999999986</v>
      </c>
      <c r="AE185" s="3">
        <f t="shared" si="22"/>
        <v>83</v>
      </c>
    </row>
    <row r="186" spans="1:31" ht="17.399999999999999" x14ac:dyDescent="0.3">
      <c r="A186" s="6"/>
      <c r="B186" s="6"/>
      <c r="C186" s="6"/>
      <c r="D186" s="6"/>
      <c r="E186" s="14">
        <v>4500</v>
      </c>
      <c r="F186" s="14">
        <v>321.32</v>
      </c>
      <c r="G186" s="14">
        <f t="shared" si="23"/>
        <v>14.954911873355146</v>
      </c>
      <c r="H186" s="14">
        <v>-30.082999999999998</v>
      </c>
      <c r="I186" s="14">
        <v>10.62</v>
      </c>
      <c r="J186" s="6"/>
      <c r="K186" s="30">
        <f t="shared" si="29"/>
        <v>17.142036782515305</v>
      </c>
      <c r="L186" s="30">
        <f t="shared" si="30"/>
        <v>146.56952486850847</v>
      </c>
      <c r="M186" s="30">
        <f t="shared" si="31"/>
        <v>2.3568400925576078</v>
      </c>
      <c r="N186" s="30">
        <v>83</v>
      </c>
      <c r="O186" s="30">
        <f t="shared" si="32"/>
        <v>0.97160433623424569</v>
      </c>
      <c r="P186" s="6"/>
      <c r="T186" s="17"/>
      <c r="U186" s="17"/>
      <c r="V186" s="6"/>
      <c r="X186" s="6"/>
      <c r="Y186" s="17"/>
      <c r="Z186" s="6"/>
      <c r="AA186" s="6"/>
      <c r="AB186" s="2">
        <v>181</v>
      </c>
      <c r="AC186" s="2">
        <f t="shared" si="27"/>
        <v>3.1590459461097362</v>
      </c>
      <c r="AD186" s="2">
        <f t="shared" si="21"/>
        <v>82.995475846629191</v>
      </c>
      <c r="AE186" s="3">
        <f t="shared" si="22"/>
        <v>82.995475846629219</v>
      </c>
    </row>
    <row r="187" spans="1:31" ht="17.399999999999999" x14ac:dyDescent="0.3">
      <c r="A187" s="6"/>
      <c r="B187" s="6"/>
      <c r="C187" s="6"/>
      <c r="D187" s="6"/>
      <c r="E187" s="6"/>
      <c r="F187" s="6"/>
      <c r="H187" s="6"/>
      <c r="I187" s="6"/>
      <c r="J187" s="6"/>
      <c r="K187" s="6"/>
      <c r="L187" s="6"/>
      <c r="M187" s="6"/>
      <c r="N187" s="6"/>
      <c r="O187" s="6"/>
      <c r="P187" s="6"/>
      <c r="T187" s="17"/>
      <c r="U187" s="17"/>
      <c r="V187" s="6"/>
      <c r="X187" s="6"/>
      <c r="Y187" s="17"/>
      <c r="Z187" s="6"/>
      <c r="AA187" s="6"/>
      <c r="AB187" s="2">
        <v>182</v>
      </c>
      <c r="AC187" s="2">
        <f t="shared" si="27"/>
        <v>3.1764992386296798</v>
      </c>
      <c r="AD187" s="2">
        <f t="shared" si="21"/>
        <v>82.981903255638073</v>
      </c>
      <c r="AE187" s="3">
        <f t="shared" si="22"/>
        <v>82.981903255638088</v>
      </c>
    </row>
    <row r="188" spans="1:31" ht="17.399999999999999" x14ac:dyDescent="0.3">
      <c r="A188" s="6"/>
      <c r="B188" s="6"/>
      <c r="C188" s="6"/>
      <c r="D188" s="6"/>
      <c r="E188" s="6"/>
      <c r="F188" s="6"/>
      <c r="H188" s="6"/>
      <c r="I188" s="6"/>
      <c r="J188" s="6"/>
      <c r="K188" s="6"/>
      <c r="L188" s="6"/>
      <c r="M188" s="6"/>
      <c r="N188" s="6"/>
      <c r="O188" s="6"/>
      <c r="P188" s="6"/>
      <c r="T188" s="17"/>
      <c r="U188" s="17"/>
      <c r="V188" s="6"/>
      <c r="X188" s="6"/>
      <c r="Y188" s="17"/>
      <c r="Z188" s="6"/>
      <c r="AA188" s="6"/>
      <c r="AB188" s="2">
        <v>183</v>
      </c>
      <c r="AC188" s="2">
        <f t="shared" si="27"/>
        <v>3.1939525311496229</v>
      </c>
      <c r="AD188" s="2">
        <f t="shared" si="21"/>
        <v>82.959281835711948</v>
      </c>
      <c r="AE188" s="3">
        <f t="shared" si="22"/>
        <v>82.959281835711948</v>
      </c>
    </row>
    <row r="189" spans="1:31" ht="17.399999999999999" x14ac:dyDescent="0.3">
      <c r="A189" s="6"/>
      <c r="B189" s="6"/>
      <c r="C189" s="6"/>
      <c r="D189" s="6"/>
      <c r="E189" s="6"/>
      <c r="F189" s="6"/>
      <c r="H189" s="6"/>
      <c r="I189" s="6"/>
      <c r="J189" s="6"/>
      <c r="K189" s="6"/>
      <c r="L189" s="6"/>
      <c r="M189" s="6"/>
      <c r="N189" s="6"/>
      <c r="O189" s="6"/>
      <c r="P189" s="6"/>
      <c r="T189" s="17"/>
      <c r="U189" s="17"/>
      <c r="V189" s="6"/>
      <c r="X189" s="6"/>
      <c r="Y189" s="17"/>
      <c r="Z189" s="6"/>
      <c r="AA189" s="6"/>
      <c r="AB189" s="2">
        <v>184</v>
      </c>
      <c r="AC189" s="2">
        <f t="shared" si="27"/>
        <v>3.211405823669566</v>
      </c>
      <c r="AD189" s="2">
        <f t="shared" si="21"/>
        <v>82.927610939065914</v>
      </c>
      <c r="AE189" s="3">
        <f t="shared" si="22"/>
        <v>82.927610939065929</v>
      </c>
    </row>
    <row r="190" spans="1:31" ht="17.399999999999999" x14ac:dyDescent="0.3">
      <c r="A190" s="6"/>
      <c r="B190" s="6"/>
      <c r="C190" s="6"/>
      <c r="D190" s="6"/>
      <c r="E190" s="6"/>
      <c r="F190" s="6"/>
      <c r="H190" s="6"/>
      <c r="I190" s="6"/>
      <c r="J190" s="6"/>
      <c r="K190" s="6"/>
      <c r="L190" s="6"/>
      <c r="M190" s="6"/>
      <c r="N190" s="6"/>
      <c r="O190" s="6"/>
      <c r="P190" s="6"/>
      <c r="T190" s="17"/>
      <c r="U190" s="17"/>
      <c r="V190" s="6"/>
      <c r="X190" s="6"/>
      <c r="Y190" s="17"/>
      <c r="Z190" s="6"/>
      <c r="AA190" s="6"/>
      <c r="AB190" s="2">
        <v>185</v>
      </c>
      <c r="AC190" s="2">
        <f t="shared" si="27"/>
        <v>3.2288591161895095</v>
      </c>
      <c r="AD190" s="2">
        <f t="shared" si="21"/>
        <v>82.886889668055119</v>
      </c>
      <c r="AE190" s="3">
        <f t="shared" si="22"/>
        <v>82.886889668055147</v>
      </c>
    </row>
    <row r="191" spans="1:31" ht="17.399999999999999" x14ac:dyDescent="0.3">
      <c r="A191" s="6"/>
      <c r="B191" s="6"/>
      <c r="C191" s="6"/>
      <c r="D191" s="6"/>
      <c r="E191" s="6"/>
      <c r="F191" s="6"/>
      <c r="H191" s="6"/>
      <c r="I191" s="6"/>
      <c r="J191" s="6"/>
      <c r="K191" s="6"/>
      <c r="L191" s="6"/>
      <c r="M191" s="6"/>
      <c r="N191" s="6"/>
      <c r="O191" s="6"/>
      <c r="P191" s="6"/>
      <c r="V191" s="6"/>
      <c r="X191" s="6"/>
      <c r="Y191" s="17"/>
      <c r="Z191" s="6"/>
      <c r="AA191" s="6"/>
      <c r="AB191" s="2">
        <v>186</v>
      </c>
      <c r="AC191" s="2">
        <f t="shared" si="27"/>
        <v>3.2463124087094526</v>
      </c>
      <c r="AD191" s="2">
        <f t="shared" si="21"/>
        <v>82.837116884430884</v>
      </c>
      <c r="AE191" s="3">
        <f t="shared" si="22"/>
        <v>82.837116884430898</v>
      </c>
    </row>
    <row r="192" spans="1:31" ht="17.399999999999999" x14ac:dyDescent="0.3">
      <c r="A192" s="6"/>
      <c r="B192" s="6"/>
      <c r="C192" s="6"/>
      <c r="D192" s="6"/>
      <c r="E192" s="6"/>
      <c r="F192" s="6"/>
      <c r="H192" s="6"/>
      <c r="I192" s="6"/>
      <c r="J192" s="6"/>
      <c r="K192" s="6"/>
      <c r="L192" s="6"/>
      <c r="M192" s="6"/>
      <c r="N192" s="6"/>
      <c r="O192" s="6"/>
      <c r="P192" s="6"/>
      <c r="V192" s="6"/>
      <c r="X192" s="6"/>
      <c r="Y192" s="17"/>
      <c r="Z192" s="6"/>
      <c r="AA192" s="6"/>
      <c r="AB192" s="2">
        <v>187</v>
      </c>
      <c r="AC192" s="2">
        <f t="shared" si="27"/>
        <v>3.2637657012293966</v>
      </c>
      <c r="AD192" s="2">
        <f t="shared" si="21"/>
        <v>82.778291221244501</v>
      </c>
      <c r="AE192" s="3">
        <f t="shared" si="22"/>
        <v>82.77829122124453</v>
      </c>
    </row>
    <row r="193" spans="1:31" ht="17.399999999999999" x14ac:dyDescent="0.3">
      <c r="A193" s="6"/>
      <c r="B193" s="6"/>
      <c r="C193" s="6"/>
      <c r="D193" s="6"/>
      <c r="E193" s="6"/>
      <c r="F193" s="6"/>
      <c r="H193" s="6"/>
      <c r="I193" s="6"/>
      <c r="J193" s="6"/>
      <c r="K193" s="6"/>
      <c r="L193" s="6"/>
      <c r="M193" s="6"/>
      <c r="N193" s="6"/>
      <c r="O193" s="6"/>
      <c r="P193" s="6"/>
      <c r="V193" s="6"/>
      <c r="X193" s="6"/>
      <c r="Y193" s="17"/>
      <c r="Z193" s="6"/>
      <c r="AA193" s="6"/>
      <c r="AB193" s="2">
        <v>188</v>
      </c>
      <c r="AC193" s="2">
        <f t="shared" si="27"/>
        <v>3.2812189937493397</v>
      </c>
      <c r="AD193" s="2">
        <f t="shared" si="21"/>
        <v>82.710411097401263</v>
      </c>
      <c r="AE193" s="3">
        <f t="shared" si="22"/>
        <v>82.710411097401277</v>
      </c>
    </row>
    <row r="194" spans="1:31" ht="17.399999999999999" x14ac:dyDescent="0.3">
      <c r="A194" s="6"/>
      <c r="B194" s="6"/>
      <c r="C194" s="6"/>
      <c r="D194" s="6"/>
      <c r="E194" s="6"/>
      <c r="F194" s="6"/>
      <c r="H194" s="6"/>
      <c r="I194" s="6"/>
      <c r="J194" s="6"/>
      <c r="K194" s="6"/>
      <c r="L194" s="6"/>
      <c r="M194" s="6"/>
      <c r="N194" s="6"/>
      <c r="O194" s="6"/>
      <c r="P194" s="6"/>
      <c r="V194" s="6"/>
      <c r="X194" s="6"/>
      <c r="Y194" s="17"/>
      <c r="Z194" s="6"/>
      <c r="AA194" s="6"/>
      <c r="AB194" s="2">
        <v>189</v>
      </c>
      <c r="AC194" s="2">
        <f t="shared" si="27"/>
        <v>3.2986722862692828</v>
      </c>
      <c r="AD194" s="2">
        <f t="shared" si="21"/>
        <v>82.633474734866496</v>
      </c>
      <c r="AE194" s="3">
        <f t="shared" si="22"/>
        <v>82.633474734866496</v>
      </c>
    </row>
    <row r="195" spans="1:31" ht="17.399999999999999" x14ac:dyDescent="0.3">
      <c r="A195" s="6"/>
      <c r="B195" s="6"/>
      <c r="C195" s="6"/>
      <c r="D195" s="6"/>
      <c r="E195" s="6"/>
      <c r="F195" s="6"/>
      <c r="H195" s="6"/>
      <c r="I195" s="6"/>
      <c r="J195" s="6"/>
      <c r="K195" s="6"/>
      <c r="L195" s="6"/>
      <c r="M195" s="6"/>
      <c r="N195" s="6"/>
      <c r="O195" s="6"/>
      <c r="P195" s="6"/>
      <c r="V195" s="6"/>
      <c r="X195" s="6"/>
      <c r="Y195" s="17"/>
      <c r="Z195" s="6"/>
      <c r="AA195" s="6"/>
      <c r="AB195" s="2">
        <v>190</v>
      </c>
      <c r="AC195" s="2">
        <f t="shared" si="27"/>
        <v>3.3161255787892263</v>
      </c>
      <c r="AD195" s="2">
        <f t="shared" si="21"/>
        <v>82.547480178527238</v>
      </c>
      <c r="AE195" s="3">
        <f t="shared" si="22"/>
        <v>82.547480178527238</v>
      </c>
    </row>
    <row r="196" spans="1:31" ht="17.399999999999999" x14ac:dyDescent="0.3">
      <c r="A196" s="6"/>
      <c r="B196" s="6"/>
      <c r="C196" s="6"/>
      <c r="D196" s="6"/>
      <c r="E196" s="6"/>
      <c r="F196" s="6"/>
      <c r="H196" s="6"/>
      <c r="I196" s="6"/>
      <c r="J196" s="6"/>
      <c r="K196" s="6"/>
      <c r="L196" s="6"/>
      <c r="M196" s="6"/>
      <c r="N196" s="6"/>
      <c r="O196" s="6"/>
      <c r="P196" s="6"/>
      <c r="V196" s="6"/>
      <c r="X196" s="6"/>
      <c r="Y196" s="17"/>
      <c r="Z196" s="6"/>
      <c r="AA196" s="6"/>
      <c r="AB196" s="2">
        <v>191</v>
      </c>
      <c r="AC196" s="2">
        <f t="shared" si="27"/>
        <v>3.3335788713091694</v>
      </c>
      <c r="AD196" s="2">
        <f t="shared" si="21"/>
        <v>82.452425318712145</v>
      </c>
      <c r="AE196" s="3">
        <f t="shared" si="22"/>
        <v>82.452425318712173</v>
      </c>
    </row>
    <row r="197" spans="1:31" ht="17.399999999999999" x14ac:dyDescent="0.3">
      <c r="A197" s="6"/>
      <c r="B197" s="6"/>
      <c r="C197" s="6"/>
      <c r="D197" s="6"/>
      <c r="E197" s="6"/>
      <c r="F197" s="6"/>
      <c r="H197" s="6"/>
      <c r="I197" s="6"/>
      <c r="J197" s="6"/>
      <c r="K197" s="6"/>
      <c r="L197" s="6"/>
      <c r="M197" s="6"/>
      <c r="N197" s="6"/>
      <c r="O197" s="6"/>
      <c r="P197" s="6"/>
      <c r="V197" s="6"/>
      <c r="X197" s="6"/>
      <c r="Y197" s="17"/>
      <c r="Z197" s="6"/>
      <c r="AA197" s="6"/>
      <c r="AB197" s="2">
        <v>192</v>
      </c>
      <c r="AC197" s="2">
        <f t="shared" si="27"/>
        <v>3.3510321638291125</v>
      </c>
      <c r="AD197" s="2">
        <f t="shared" ref="AD197:AD260" si="33">$C$6*(SQRT((1+(1/$C$9))^2-($C$10/$C$9)^2)-COS(AC197)-(1/$C$9)*SQRT(1-($C$9*SIN(AC197)-$C$10)^2))</f>
        <v>82.348307916372917</v>
      </c>
      <c r="AE197" s="3">
        <f t="shared" ref="AE197:AE260" si="34">$C$6*((1-COS(AC197))+(1/$C$9)*(1-SQRT(1-$C$9^2*SIN(AC197)^2)))</f>
        <v>82.348307916372931</v>
      </c>
    </row>
    <row r="198" spans="1:31" ht="17.399999999999999" x14ac:dyDescent="0.3">
      <c r="A198" s="6"/>
      <c r="B198" s="6"/>
      <c r="C198" s="6"/>
      <c r="D198" s="6"/>
      <c r="E198" s="6"/>
      <c r="F198" s="6"/>
      <c r="H198" s="6"/>
      <c r="I198" s="6"/>
      <c r="J198" s="6"/>
      <c r="K198" s="6"/>
      <c r="L198" s="6"/>
      <c r="M198" s="6"/>
      <c r="N198" s="6"/>
      <c r="O198" s="6"/>
      <c r="P198" s="6"/>
      <c r="V198" s="6"/>
      <c r="X198" s="6"/>
      <c r="Y198" s="17"/>
      <c r="Z198" s="6"/>
      <c r="AA198" s="6"/>
      <c r="AB198" s="2">
        <v>193</v>
      </c>
      <c r="AC198" s="2">
        <f t="shared" ref="AC198:AC261" si="35">AB198*PI()/180</f>
        <v>3.3684854563490561</v>
      </c>
      <c r="AD198" s="2">
        <f t="shared" si="33"/>
        <v>82.23512563092973</v>
      </c>
      <c r="AE198" s="3">
        <f t="shared" si="34"/>
        <v>82.235125630929744</v>
      </c>
    </row>
    <row r="199" spans="1:31" ht="17.399999999999999" x14ac:dyDescent="0.3">
      <c r="A199" s="6"/>
      <c r="B199" s="6"/>
      <c r="C199" s="6"/>
      <c r="D199" s="6"/>
      <c r="E199" s="6"/>
      <c r="F199" s="6"/>
      <c r="H199" s="6"/>
      <c r="I199" s="6"/>
      <c r="J199" s="6"/>
      <c r="K199" s="6"/>
      <c r="L199" s="6"/>
      <c r="M199" s="6"/>
      <c r="N199" s="6"/>
      <c r="O199" s="6"/>
      <c r="P199" s="6"/>
      <c r="V199" s="6"/>
      <c r="X199" s="6"/>
      <c r="Y199" s="17"/>
      <c r="Z199" s="6"/>
      <c r="AA199" s="6"/>
      <c r="AB199" s="2">
        <v>194</v>
      </c>
      <c r="AC199" s="2">
        <f t="shared" si="35"/>
        <v>3.3859387488689991</v>
      </c>
      <c r="AD199" s="2">
        <f t="shared" si="33"/>
        <v>82.112876050784635</v>
      </c>
      <c r="AE199" s="3">
        <f t="shared" si="34"/>
        <v>82.112876050784635</v>
      </c>
    </row>
    <row r="200" spans="1:31" ht="17.399999999999999" x14ac:dyDescent="0.3">
      <c r="A200" s="6"/>
      <c r="B200" s="6"/>
      <c r="C200" s="6"/>
      <c r="D200" s="6"/>
      <c r="E200" s="6"/>
      <c r="F200" s="6"/>
      <c r="H200" s="6"/>
      <c r="I200" s="6"/>
      <c r="J200" s="6"/>
      <c r="K200" s="6"/>
      <c r="L200" s="6"/>
      <c r="M200" s="6"/>
      <c r="N200" s="6"/>
      <c r="O200" s="6"/>
      <c r="P200" s="6"/>
      <c r="V200" s="6"/>
      <c r="X200" s="6"/>
      <c r="Y200" s="17"/>
      <c r="Z200" s="6"/>
      <c r="AA200" s="6"/>
      <c r="AB200" s="2">
        <v>195</v>
      </c>
      <c r="AC200" s="2">
        <f t="shared" si="35"/>
        <v>3.4033920413889422</v>
      </c>
      <c r="AD200" s="2">
        <f t="shared" si="33"/>
        <v>81.98155672650428</v>
      </c>
      <c r="AE200" s="3">
        <f t="shared" si="34"/>
        <v>81.981556726504294</v>
      </c>
    </row>
    <row r="201" spans="1:31" ht="17.399999999999999" x14ac:dyDescent="0.3">
      <c r="A201" s="6"/>
      <c r="B201" s="6"/>
      <c r="C201" s="6"/>
      <c r="D201" s="6"/>
      <c r="E201" s="6"/>
      <c r="F201" s="6"/>
      <c r="H201" s="6"/>
      <c r="I201" s="6"/>
      <c r="J201" s="6"/>
      <c r="K201" s="6"/>
      <c r="L201" s="6"/>
      <c r="M201" s="6"/>
      <c r="N201" s="6"/>
      <c r="O201" s="6"/>
      <c r="P201" s="6"/>
      <c r="V201" s="6"/>
      <c r="X201" s="6"/>
      <c r="Y201" s="17"/>
      <c r="Z201" s="6"/>
      <c r="AA201" s="6"/>
      <c r="AB201" s="2">
        <v>196</v>
      </c>
      <c r="AC201" s="2">
        <f t="shared" si="35"/>
        <v>3.4208453339088858</v>
      </c>
      <c r="AD201" s="2">
        <f t="shared" si="33"/>
        <v>81.841165206674631</v>
      </c>
      <c r="AE201" s="3">
        <f t="shared" si="34"/>
        <v>81.84116520667466</v>
      </c>
    </row>
    <row r="202" spans="1:31" ht="17.399999999999999" x14ac:dyDescent="0.3">
      <c r="A202" s="6"/>
      <c r="B202" s="6"/>
      <c r="C202" s="6"/>
      <c r="D202" s="6"/>
      <c r="E202" s="6"/>
      <c r="F202" s="6"/>
      <c r="H202" s="6"/>
      <c r="I202" s="6"/>
      <c r="J202" s="6"/>
      <c r="K202" s="6"/>
      <c r="L202" s="6"/>
      <c r="M202" s="6"/>
      <c r="N202" s="6"/>
      <c r="O202" s="6"/>
      <c r="P202" s="6"/>
      <c r="V202" s="6"/>
      <c r="X202" s="6"/>
      <c r="Y202" s="17"/>
      <c r="Z202" s="6"/>
      <c r="AA202" s="6"/>
      <c r="AB202" s="2">
        <v>197</v>
      </c>
      <c r="AC202" s="2">
        <f t="shared" si="35"/>
        <v>3.4382986264288289</v>
      </c>
      <c r="AD202" s="2">
        <f t="shared" si="33"/>
        <v>81.691699076429018</v>
      </c>
      <c r="AE202" s="3">
        <f t="shared" si="34"/>
        <v>81.691699076429046</v>
      </c>
    </row>
    <row r="203" spans="1:31" ht="17.399999999999999" x14ac:dyDescent="0.3">
      <c r="A203" s="6"/>
      <c r="B203" s="6"/>
      <c r="C203" s="6"/>
      <c r="D203" s="6"/>
      <c r="E203" s="6"/>
      <c r="F203" s="6"/>
      <c r="H203" s="6"/>
      <c r="I203" s="6"/>
      <c r="J203" s="6"/>
      <c r="K203" s="6"/>
      <c r="L203" s="6"/>
      <c r="M203" s="6"/>
      <c r="N203" s="6"/>
      <c r="O203" s="6"/>
      <c r="P203" s="6"/>
      <c r="V203" s="6"/>
      <c r="X203" s="6"/>
      <c r="Y203" s="17"/>
      <c r="Z203" s="6"/>
      <c r="AA203" s="6"/>
      <c r="AB203" s="2">
        <v>198</v>
      </c>
      <c r="AC203" s="2">
        <f t="shared" si="35"/>
        <v>3.4557519189487729</v>
      </c>
      <c r="AD203" s="2">
        <f t="shared" si="33"/>
        <v>81.533155998649534</v>
      </c>
      <c r="AE203" s="3">
        <f t="shared" si="34"/>
        <v>81.533155998649562</v>
      </c>
    </row>
    <row r="204" spans="1:31" ht="17.399999999999999" x14ac:dyDescent="0.3">
      <c r="A204" s="6"/>
      <c r="B204" s="6"/>
      <c r="C204" s="6"/>
      <c r="D204" s="6"/>
      <c r="E204" s="6"/>
      <c r="F204" s="6"/>
      <c r="H204" s="6"/>
      <c r="I204" s="6"/>
      <c r="J204" s="6"/>
      <c r="K204" s="6"/>
      <c r="L204" s="6"/>
      <c r="M204" s="6"/>
      <c r="N204" s="6"/>
      <c r="O204" s="6"/>
      <c r="P204" s="6"/>
      <c r="V204" s="6"/>
      <c r="X204" s="6"/>
      <c r="Y204" s="17"/>
      <c r="Z204" s="6"/>
      <c r="AA204" s="6"/>
      <c r="AB204" s="2">
        <v>199</v>
      </c>
      <c r="AC204" s="2">
        <f t="shared" si="35"/>
        <v>3.473205211468716</v>
      </c>
      <c r="AD204" s="2">
        <f t="shared" si="33"/>
        <v>81.365533757841746</v>
      </c>
      <c r="AE204" s="3">
        <f t="shared" si="34"/>
        <v>81.365533757841774</v>
      </c>
    </row>
    <row r="205" spans="1:31" ht="17.399999999999999" x14ac:dyDescent="0.3">
      <c r="A205" s="6"/>
      <c r="B205" s="6"/>
      <c r="C205" s="6"/>
      <c r="D205" s="6"/>
      <c r="E205" s="6"/>
      <c r="F205" s="6"/>
      <c r="H205" s="6"/>
      <c r="I205" s="6"/>
      <c r="J205" s="6"/>
      <c r="K205" s="6"/>
      <c r="L205" s="6"/>
      <c r="M205" s="6"/>
      <c r="N205" s="6"/>
      <c r="O205" s="6"/>
      <c r="P205" s="6"/>
      <c r="V205" s="6"/>
      <c r="X205" s="6"/>
      <c r="Y205" s="17"/>
      <c r="Z205" s="6"/>
      <c r="AA205" s="6"/>
      <c r="AB205" s="2">
        <v>200</v>
      </c>
      <c r="AC205" s="2">
        <f t="shared" si="35"/>
        <v>3.4906585039886591</v>
      </c>
      <c r="AD205" s="2">
        <f t="shared" si="33"/>
        <v>81.188830306680629</v>
      </c>
      <c r="AE205" s="3">
        <f t="shared" si="34"/>
        <v>81.188830306680615</v>
      </c>
    </row>
    <row r="206" spans="1:31" ht="17.399999999999999" x14ac:dyDescent="0.3">
      <c r="A206" s="6"/>
      <c r="B206" s="6"/>
      <c r="C206" s="6"/>
      <c r="D206" s="6"/>
      <c r="E206" s="6"/>
      <c r="F206" s="6"/>
      <c r="H206" s="6"/>
      <c r="I206" s="6"/>
      <c r="J206" s="6"/>
      <c r="K206" s="6"/>
      <c r="L206" s="6"/>
      <c r="M206" s="6"/>
      <c r="N206" s="6"/>
      <c r="O206" s="6"/>
      <c r="P206" s="6"/>
      <c r="V206" s="6"/>
      <c r="X206" s="6"/>
      <c r="Y206" s="17"/>
      <c r="Z206" s="6"/>
      <c r="AA206" s="6"/>
      <c r="AB206" s="2">
        <v>201</v>
      </c>
      <c r="AC206" s="2">
        <f t="shared" si="35"/>
        <v>3.5081117965086026</v>
      </c>
      <c r="AD206" s="2">
        <f t="shared" si="33"/>
        <v>81.00304381522389</v>
      </c>
      <c r="AE206" s="3">
        <f t="shared" si="34"/>
        <v>81.00304381522389</v>
      </c>
    </row>
    <row r="207" spans="1:31" ht="17.399999999999999" x14ac:dyDescent="0.3">
      <c r="A207" s="6"/>
      <c r="B207" s="6"/>
      <c r="C207" s="6"/>
      <c r="D207" s="6"/>
      <c r="E207" s="6"/>
      <c r="F207" s="6"/>
      <c r="H207" s="6"/>
      <c r="I207" s="6"/>
      <c r="J207" s="6"/>
      <c r="K207" s="6"/>
      <c r="L207" s="6"/>
      <c r="M207" s="6"/>
      <c r="N207" s="6"/>
      <c r="O207" s="6"/>
      <c r="P207" s="6"/>
      <c r="V207" s="6"/>
      <c r="X207" s="6"/>
      <c r="Y207" s="17"/>
      <c r="Z207" s="6"/>
      <c r="AA207" s="6"/>
      <c r="AB207" s="2">
        <v>202</v>
      </c>
      <c r="AC207" s="2">
        <f t="shared" si="35"/>
        <v>3.5255650890285457</v>
      </c>
      <c r="AD207" s="2">
        <f t="shared" si="33"/>
        <v>80.808172722788541</v>
      </c>
      <c r="AE207" s="3">
        <f t="shared" si="34"/>
        <v>80.808172722788555</v>
      </c>
    </row>
    <row r="208" spans="1:31" ht="17.399999999999999" x14ac:dyDescent="0.3">
      <c r="A208" s="6"/>
      <c r="B208" s="6"/>
      <c r="C208" s="6"/>
      <c r="D208" s="6"/>
      <c r="E208" s="6"/>
      <c r="F208" s="6"/>
      <c r="H208" s="6"/>
      <c r="I208" s="6"/>
      <c r="J208" s="6"/>
      <c r="K208" s="6"/>
      <c r="L208" s="6"/>
      <c r="M208" s="6"/>
      <c r="N208" s="6"/>
      <c r="O208" s="6"/>
      <c r="P208" s="6"/>
      <c r="V208" s="6"/>
      <c r="X208" s="6"/>
      <c r="Y208" s="17"/>
      <c r="Z208" s="6"/>
      <c r="AA208" s="6"/>
      <c r="AB208" s="2">
        <v>203</v>
      </c>
      <c r="AC208" s="2">
        <f t="shared" si="35"/>
        <v>3.5430183815484888</v>
      </c>
      <c r="AD208" s="2">
        <f t="shared" si="33"/>
        <v>80.604215792482435</v>
      </c>
      <c r="AE208" s="3">
        <f t="shared" si="34"/>
        <v>80.604215792482464</v>
      </c>
    </row>
    <row r="209" spans="1:31" ht="17.399999999999999" x14ac:dyDescent="0.3">
      <c r="A209" s="6"/>
      <c r="B209" s="6"/>
      <c r="C209" s="6"/>
      <c r="D209" s="6"/>
      <c r="E209" s="6"/>
      <c r="F209" s="6"/>
      <c r="H209" s="6"/>
      <c r="I209" s="6"/>
      <c r="J209" s="6"/>
      <c r="K209" s="6"/>
      <c r="L209" s="6"/>
      <c r="M209" s="6"/>
      <c r="N209" s="6"/>
      <c r="O209" s="6"/>
      <c r="P209" s="6"/>
      <c r="V209" s="6"/>
      <c r="X209" s="6"/>
      <c r="Y209" s="17"/>
      <c r="Z209" s="6"/>
      <c r="AA209" s="6"/>
      <c r="AB209" s="2">
        <v>204</v>
      </c>
      <c r="AC209" s="2">
        <f t="shared" si="35"/>
        <v>3.5604716740684319</v>
      </c>
      <c r="AD209" s="2">
        <f t="shared" si="33"/>
        <v>80.39117216838207</v>
      </c>
      <c r="AE209" s="3">
        <f t="shared" si="34"/>
        <v>80.391172168382099</v>
      </c>
    </row>
    <row r="210" spans="1:31" ht="17.399999999999999" x14ac:dyDescent="0.3">
      <c r="A210" s="6"/>
      <c r="B210" s="6"/>
      <c r="C210" s="6"/>
      <c r="D210" s="6"/>
      <c r="E210" s="6"/>
      <c r="F210" s="6"/>
      <c r="H210" s="6"/>
      <c r="I210" s="6"/>
      <c r="J210" s="6"/>
      <c r="K210" s="6"/>
      <c r="L210" s="6"/>
      <c r="M210" s="6"/>
      <c r="N210" s="6"/>
      <c r="O210" s="6"/>
      <c r="P210" s="6"/>
      <c r="V210" s="6"/>
      <c r="X210" s="6"/>
      <c r="Y210" s="17"/>
      <c r="Z210" s="6"/>
      <c r="AA210" s="6"/>
      <c r="AB210" s="2">
        <v>205</v>
      </c>
      <c r="AC210" s="2">
        <f t="shared" si="35"/>
        <v>3.5779249665883754</v>
      </c>
      <c r="AD210" s="2">
        <f t="shared" si="33"/>
        <v>80.169041435344425</v>
      </c>
      <c r="AE210" s="3">
        <f t="shared" si="34"/>
        <v>80.169041435344454</v>
      </c>
    </row>
    <row r="211" spans="1:31" ht="17.399999999999999" x14ac:dyDescent="0.3">
      <c r="A211" s="6"/>
      <c r="B211" s="6"/>
      <c r="C211" s="6"/>
      <c r="D211" s="6"/>
      <c r="E211" s="6"/>
      <c r="F211" s="6"/>
      <c r="H211" s="6"/>
      <c r="I211" s="6"/>
      <c r="J211" s="6"/>
      <c r="K211" s="6"/>
      <c r="L211" s="6"/>
      <c r="M211" s="6"/>
      <c r="N211" s="6"/>
      <c r="O211" s="6"/>
      <c r="P211" s="6"/>
      <c r="V211" s="6"/>
      <c r="X211" s="6"/>
      <c r="Y211" s="17"/>
      <c r="Z211" s="6"/>
      <c r="AA211" s="6"/>
      <c r="AB211" s="2">
        <v>206</v>
      </c>
      <c r="AC211" s="2">
        <f t="shared" si="35"/>
        <v>3.5953782591083185</v>
      </c>
      <c r="AD211" s="2">
        <f t="shared" si="33"/>
        <v>79.937823681438374</v>
      </c>
      <c r="AE211" s="3">
        <f t="shared" si="34"/>
        <v>79.937823681438417</v>
      </c>
    </row>
    <row r="212" spans="1:31" ht="17.399999999999999" x14ac:dyDescent="0.3">
      <c r="A212" s="6"/>
      <c r="B212" s="6"/>
      <c r="C212" s="6"/>
      <c r="D212" s="6"/>
      <c r="E212" s="6"/>
      <c r="F212" s="6"/>
      <c r="H212" s="6"/>
      <c r="I212" s="6"/>
      <c r="J212" s="6"/>
      <c r="K212" s="6"/>
      <c r="L212" s="6"/>
      <c r="M212" s="6"/>
      <c r="N212" s="6"/>
      <c r="O212" s="6"/>
      <c r="P212" s="6"/>
      <c r="V212" s="6"/>
      <c r="X212" s="6"/>
      <c r="Y212" s="17"/>
      <c r="Z212" s="6"/>
      <c r="AA212" s="6"/>
      <c r="AB212" s="2">
        <v>207</v>
      </c>
      <c r="AC212" s="2">
        <f t="shared" si="35"/>
        <v>3.6128315516282616</v>
      </c>
      <c r="AD212" s="2">
        <f t="shared" si="33"/>
        <v>79.69751956297722</v>
      </c>
      <c r="AE212" s="3">
        <f t="shared" si="34"/>
        <v>79.697519562977249</v>
      </c>
    </row>
    <row r="213" spans="1:31" ht="17.399999999999999" x14ac:dyDescent="0.3">
      <c r="A213" s="6"/>
      <c r="B213" s="6"/>
      <c r="C213" s="6"/>
      <c r="D213" s="6"/>
      <c r="E213" s="6"/>
      <c r="F213" s="6"/>
      <c r="H213" s="6"/>
      <c r="I213" s="6"/>
      <c r="J213" s="6"/>
      <c r="K213" s="6"/>
      <c r="L213" s="6"/>
      <c r="M213" s="6"/>
      <c r="N213" s="6"/>
      <c r="O213" s="6"/>
      <c r="P213" s="6"/>
      <c r="V213" s="6"/>
      <c r="X213" s="6"/>
      <c r="Y213" s="17"/>
      <c r="Z213" s="6"/>
      <c r="AA213" s="6"/>
      <c r="AB213" s="2">
        <v>208</v>
      </c>
      <c r="AC213" s="2">
        <f t="shared" si="35"/>
        <v>3.6302848441482056</v>
      </c>
      <c r="AD213" s="2">
        <f t="shared" si="33"/>
        <v>79.448130372131629</v>
      </c>
      <c r="AE213" s="3">
        <f t="shared" si="34"/>
        <v>79.448130372131644</v>
      </c>
    </row>
    <row r="214" spans="1:31" ht="17.399999999999999" x14ac:dyDescent="0.3">
      <c r="A214" s="6"/>
      <c r="B214" s="6"/>
      <c r="C214" s="6"/>
      <c r="D214" s="6"/>
      <c r="E214" s="6"/>
      <c r="F214" s="6"/>
      <c r="H214" s="6"/>
      <c r="I214" s="6"/>
      <c r="J214" s="6"/>
      <c r="K214" s="6"/>
      <c r="L214" s="6"/>
      <c r="M214" s="6"/>
      <c r="N214" s="6"/>
      <c r="O214" s="6"/>
      <c r="P214" s="6"/>
      <c r="V214" s="6"/>
      <c r="X214" s="6"/>
      <c r="Y214" s="17"/>
      <c r="Z214" s="6"/>
      <c r="AA214" s="6"/>
      <c r="AB214" s="2">
        <v>209</v>
      </c>
      <c r="AC214" s="2">
        <f t="shared" si="35"/>
        <v>3.6477381366681487</v>
      </c>
      <c r="AD214" s="2">
        <f t="shared" si="33"/>
        <v>79.189658107097841</v>
      </c>
      <c r="AE214" s="3">
        <f t="shared" si="34"/>
        <v>79.189658107097856</v>
      </c>
    </row>
    <row r="215" spans="1:31" ht="17.399999999999999" x14ac:dyDescent="0.3">
      <c r="A215" s="6"/>
      <c r="B215" s="6"/>
      <c r="C215" s="6"/>
      <c r="D215" s="6"/>
      <c r="E215" s="6"/>
      <c r="F215" s="6"/>
      <c r="H215" s="6"/>
      <c r="I215" s="6"/>
      <c r="J215" s="6"/>
      <c r="K215" s="6"/>
      <c r="L215" s="6"/>
      <c r="M215" s="6"/>
      <c r="N215" s="6"/>
      <c r="O215" s="6"/>
      <c r="P215" s="6"/>
      <c r="V215" s="6"/>
      <c r="X215" s="6"/>
      <c r="Y215" s="17"/>
      <c r="Z215" s="6"/>
      <c r="AA215" s="6"/>
      <c r="AB215" s="2">
        <v>210</v>
      </c>
      <c r="AC215" s="2">
        <f t="shared" si="35"/>
        <v>3.6651914291880923</v>
      </c>
      <c r="AD215" s="2">
        <f t="shared" si="33"/>
        <v>78.922105544792146</v>
      </c>
      <c r="AE215" s="3">
        <f t="shared" si="34"/>
        <v>78.92210554479216</v>
      </c>
    </row>
    <row r="216" spans="1:31" ht="17.399999999999999" x14ac:dyDescent="0.3">
      <c r="A216" s="6"/>
      <c r="B216" s="6"/>
      <c r="C216" s="6"/>
      <c r="D216" s="6"/>
      <c r="E216" s="6"/>
      <c r="F216" s="6"/>
      <c r="H216" s="6"/>
      <c r="I216" s="6"/>
      <c r="J216" s="6"/>
      <c r="K216" s="6"/>
      <c r="L216" s="6"/>
      <c r="M216" s="6"/>
      <c r="N216" s="6"/>
      <c r="O216" s="6"/>
      <c r="P216" s="6"/>
      <c r="V216" s="6"/>
      <c r="X216" s="6"/>
      <c r="Y216" s="17"/>
      <c r="Z216" s="6"/>
      <c r="AA216" s="6"/>
      <c r="AB216" s="2">
        <v>211</v>
      </c>
      <c r="AC216" s="2">
        <f t="shared" si="35"/>
        <v>3.6826447217080354</v>
      </c>
      <c r="AD216" s="2">
        <f t="shared" si="33"/>
        <v>78.645476316038327</v>
      </c>
      <c r="AE216" s="3">
        <f t="shared" si="34"/>
        <v>78.645476316038341</v>
      </c>
    </row>
    <row r="217" spans="1:31" ht="17.399999999999999" x14ac:dyDescent="0.3">
      <c r="A217" s="6"/>
      <c r="B217" s="6"/>
      <c r="C217" s="6"/>
      <c r="D217" s="6"/>
      <c r="E217" s="6"/>
      <c r="F217" s="6"/>
      <c r="H217" s="6"/>
      <c r="I217" s="6"/>
      <c r="J217" s="6"/>
      <c r="K217" s="6"/>
      <c r="L217" s="6"/>
      <c r="M217" s="6"/>
      <c r="N217" s="6"/>
      <c r="O217" s="6"/>
      <c r="P217" s="6"/>
      <c r="V217" s="6"/>
      <c r="X217" s="6"/>
      <c r="Y217" s="17"/>
      <c r="Z217" s="6"/>
      <c r="AA217" s="6"/>
      <c r="AB217" s="2">
        <v>212</v>
      </c>
      <c r="AC217" s="2">
        <f t="shared" si="35"/>
        <v>3.7000980142279785</v>
      </c>
      <c r="AD217" s="2">
        <f t="shared" si="33"/>
        <v>78.359774983210301</v>
      </c>
      <c r="AE217" s="3">
        <f t="shared" si="34"/>
        <v>78.359774983210301</v>
      </c>
    </row>
    <row r="218" spans="1:31" ht="17.399999999999999" x14ac:dyDescent="0.3">
      <c r="A218" s="6"/>
      <c r="B218" s="6"/>
      <c r="C218" s="6"/>
      <c r="D218" s="6"/>
      <c r="E218" s="6"/>
      <c r="F218" s="6"/>
      <c r="H218" s="6"/>
      <c r="I218" s="6"/>
      <c r="J218" s="6"/>
      <c r="K218" s="6"/>
      <c r="L218" s="6"/>
      <c r="M218" s="6"/>
      <c r="N218" s="6"/>
      <c r="O218" s="6"/>
      <c r="P218" s="6"/>
      <c r="V218" s="6"/>
      <c r="X218" s="6"/>
      <c r="Y218" s="17"/>
      <c r="Z218" s="6"/>
      <c r="AA218" s="6"/>
      <c r="AB218" s="2">
        <v>213</v>
      </c>
      <c r="AC218" s="2">
        <f t="shared" si="35"/>
        <v>3.717551306747922</v>
      </c>
      <c r="AD218" s="2">
        <f t="shared" si="33"/>
        <v>78.065007120287049</v>
      </c>
      <c r="AE218" s="3">
        <f t="shared" si="34"/>
        <v>78.065007120287063</v>
      </c>
    </row>
    <row r="219" spans="1:31" ht="17.399999999999999" x14ac:dyDescent="0.3">
      <c r="A219" s="6"/>
      <c r="B219" s="6"/>
      <c r="C219" s="6"/>
      <c r="D219" s="6"/>
      <c r="E219" s="6"/>
      <c r="F219" s="6"/>
      <c r="H219" s="6"/>
      <c r="I219" s="6"/>
      <c r="J219" s="6"/>
      <c r="K219" s="6"/>
      <c r="L219" s="6"/>
      <c r="M219" s="6"/>
      <c r="N219" s="6"/>
      <c r="O219" s="6"/>
      <c r="P219" s="6"/>
      <c r="V219" s="6"/>
      <c r="X219" s="6"/>
      <c r="Y219" s="17"/>
      <c r="Z219" s="6"/>
      <c r="AA219" s="6"/>
      <c r="AB219" s="2">
        <v>214</v>
      </c>
      <c r="AC219" s="2">
        <f t="shared" si="35"/>
        <v>3.7350045992678651</v>
      </c>
      <c r="AD219" s="2">
        <f t="shared" si="33"/>
        <v>77.761179395272066</v>
      </c>
      <c r="AE219" s="3">
        <f t="shared" si="34"/>
        <v>77.761179395272066</v>
      </c>
    </row>
    <row r="220" spans="1:31" ht="17.399999999999999" x14ac:dyDescent="0.3">
      <c r="A220" s="6"/>
      <c r="B220" s="6"/>
      <c r="C220" s="6"/>
      <c r="D220" s="6"/>
      <c r="E220" s="6"/>
      <c r="F220" s="6"/>
      <c r="H220" s="6"/>
      <c r="I220" s="6"/>
      <c r="J220" s="6"/>
      <c r="K220" s="6"/>
      <c r="L220" s="6"/>
      <c r="M220" s="6"/>
      <c r="N220" s="6"/>
      <c r="O220" s="6"/>
      <c r="P220" s="6"/>
      <c r="V220" s="6"/>
      <c r="X220" s="6"/>
      <c r="Y220" s="17"/>
      <c r="Z220" s="6"/>
      <c r="AA220" s="6"/>
      <c r="AB220" s="2">
        <v>215</v>
      </c>
      <c r="AC220" s="2">
        <f t="shared" si="35"/>
        <v>3.7524578917878082</v>
      </c>
      <c r="AD220" s="2">
        <f t="shared" si="33"/>
        <v>77.448299654923048</v>
      </c>
      <c r="AE220" s="3">
        <f t="shared" si="34"/>
        <v>77.448299654923062</v>
      </c>
    </row>
    <row r="221" spans="1:31" ht="17.399999999999999" x14ac:dyDescent="0.3">
      <c r="A221" s="6"/>
      <c r="B221" s="6"/>
      <c r="C221" s="6"/>
      <c r="D221" s="6"/>
      <c r="E221" s="6"/>
      <c r="F221" s="6"/>
      <c r="H221" s="6"/>
      <c r="I221" s="6"/>
      <c r="J221" s="6"/>
      <c r="K221" s="6"/>
      <c r="L221" s="6"/>
      <c r="M221" s="6"/>
      <c r="N221" s="6"/>
      <c r="O221" s="6"/>
      <c r="P221" s="6"/>
      <c r="V221" s="6"/>
      <c r="X221" s="6"/>
      <c r="Y221" s="17"/>
      <c r="Z221" s="6"/>
      <c r="AA221" s="6"/>
      <c r="AB221" s="2">
        <v>216</v>
      </c>
      <c r="AC221" s="2">
        <f t="shared" si="35"/>
        <v>3.7699111843077517</v>
      </c>
      <c r="AD221" s="2">
        <f t="shared" si="33"/>
        <v>77.126377011733453</v>
      </c>
      <c r="AE221" s="3">
        <f t="shared" si="34"/>
        <v>77.126377011733467</v>
      </c>
    </row>
    <row r="222" spans="1:31" ht="17.399999999999999" x14ac:dyDescent="0.3">
      <c r="A222" s="6"/>
      <c r="B222" s="6"/>
      <c r="C222" s="6"/>
      <c r="D222" s="6"/>
      <c r="E222" s="6"/>
      <c r="F222" s="6"/>
      <c r="H222" s="6"/>
      <c r="I222" s="6"/>
      <c r="J222" s="6"/>
      <c r="K222" s="6"/>
      <c r="L222" s="6"/>
      <c r="M222" s="6"/>
      <c r="N222" s="6"/>
      <c r="O222" s="6"/>
      <c r="P222" s="6"/>
      <c r="V222" s="6"/>
      <c r="X222" s="6"/>
      <c r="Y222" s="17"/>
      <c r="Z222" s="6"/>
      <c r="AA222" s="6"/>
      <c r="AB222" s="2">
        <v>217</v>
      </c>
      <c r="AC222" s="2">
        <f t="shared" si="35"/>
        <v>3.7873644768276948</v>
      </c>
      <c r="AD222" s="2">
        <f t="shared" si="33"/>
        <v>76.795421933099163</v>
      </c>
      <c r="AE222" s="3">
        <f t="shared" si="34"/>
        <v>76.795421933099192</v>
      </c>
    </row>
    <row r="223" spans="1:31" ht="17.399999999999999" x14ac:dyDescent="0.3">
      <c r="A223" s="6"/>
      <c r="B223" s="6"/>
      <c r="C223" s="6"/>
      <c r="D223" s="6"/>
      <c r="E223" s="6"/>
      <c r="F223" s="6"/>
      <c r="H223" s="6"/>
      <c r="I223" s="6"/>
      <c r="J223" s="6"/>
      <c r="K223" s="6"/>
      <c r="L223" s="6"/>
      <c r="M223" s="6"/>
      <c r="N223" s="6"/>
      <c r="O223" s="6"/>
      <c r="P223" s="6"/>
      <c r="V223" s="6"/>
      <c r="X223" s="6"/>
      <c r="Y223" s="17"/>
      <c r="Z223" s="6"/>
      <c r="AA223" s="6"/>
      <c r="AB223" s="2">
        <v>218</v>
      </c>
      <c r="AC223" s="2">
        <f t="shared" si="35"/>
        <v>3.8048177693476379</v>
      </c>
      <c r="AD223" s="2">
        <f t="shared" si="33"/>
        <v>76.455446332599223</v>
      </c>
      <c r="AE223" s="3">
        <f t="shared" si="34"/>
        <v>76.455446332599266</v>
      </c>
    </row>
    <row r="224" spans="1:31" ht="17.399999999999999" x14ac:dyDescent="0.3">
      <c r="A224" s="6"/>
      <c r="B224" s="6"/>
      <c r="C224" s="6"/>
      <c r="D224" s="6"/>
      <c r="E224" s="6"/>
      <c r="F224" s="6"/>
      <c r="H224" s="6"/>
      <c r="I224" s="6"/>
      <c r="J224" s="6"/>
      <c r="K224" s="6"/>
      <c r="L224" s="6"/>
      <c r="M224" s="6"/>
      <c r="N224" s="6"/>
      <c r="O224" s="6"/>
      <c r="P224" s="6"/>
      <c r="V224" s="6"/>
      <c r="X224" s="6"/>
      <c r="Y224" s="17"/>
      <c r="Z224" s="6"/>
      <c r="AA224" s="6"/>
      <c r="AB224" s="2">
        <v>219</v>
      </c>
      <c r="AC224" s="2">
        <f t="shared" si="35"/>
        <v>3.8222710618675819</v>
      </c>
      <c r="AD224" s="2">
        <f t="shared" si="33"/>
        <v>76.106463663311374</v>
      </c>
      <c r="AE224" s="3">
        <f t="shared" si="34"/>
        <v>76.106463663311402</v>
      </c>
    </row>
    <row r="225" spans="1:31" ht="17.399999999999999" x14ac:dyDescent="0.3">
      <c r="A225" s="6"/>
      <c r="B225" s="6"/>
      <c r="C225" s="6"/>
      <c r="D225" s="6"/>
      <c r="E225" s="6"/>
      <c r="F225" s="6"/>
      <c r="H225" s="6"/>
      <c r="I225" s="6"/>
      <c r="J225" s="6"/>
      <c r="K225" s="6"/>
      <c r="L225" s="6"/>
      <c r="M225" s="6"/>
      <c r="N225" s="6"/>
      <c r="O225" s="6"/>
      <c r="P225" s="6"/>
      <c r="V225" s="6"/>
      <c r="X225" s="6"/>
      <c r="Y225" s="17"/>
      <c r="Z225" s="6"/>
      <c r="AA225" s="6"/>
      <c r="AB225" s="2">
        <v>220</v>
      </c>
      <c r="AC225" s="2">
        <f t="shared" si="35"/>
        <v>3.839724354387525</v>
      </c>
      <c r="AD225" s="2">
        <f t="shared" si="33"/>
        <v>75.748489013076849</v>
      </c>
      <c r="AE225" s="3">
        <f t="shared" si="34"/>
        <v>75.748489013076863</v>
      </c>
    </row>
    <row r="226" spans="1:31" ht="17.399999999999999" x14ac:dyDescent="0.3">
      <c r="A226" s="6"/>
      <c r="B226" s="6"/>
      <c r="C226" s="6"/>
      <c r="D226" s="6"/>
      <c r="E226" s="6"/>
      <c r="F226" s="6"/>
      <c r="H226" s="6"/>
      <c r="I226" s="6"/>
      <c r="J226" s="6"/>
      <c r="K226" s="6"/>
      <c r="L226" s="6"/>
      <c r="M226" s="6"/>
      <c r="N226" s="6"/>
      <c r="O226" s="6"/>
      <c r="P226" s="6"/>
      <c r="V226" s="6"/>
      <c r="X226" s="6"/>
      <c r="Y226" s="17"/>
      <c r="Z226" s="6"/>
      <c r="AA226" s="6"/>
      <c r="AB226" s="2">
        <v>221</v>
      </c>
      <c r="AC226" s="2">
        <f t="shared" si="35"/>
        <v>3.8571776469074686</v>
      </c>
      <c r="AD226" s="2">
        <f t="shared" si="33"/>
        <v>75.381539201621649</v>
      </c>
      <c r="AE226" s="3">
        <f t="shared" si="34"/>
        <v>75.381539201621649</v>
      </c>
    </row>
    <row r="227" spans="1:31" ht="17.399999999999999" x14ac:dyDescent="0.3">
      <c r="A227" s="6"/>
      <c r="B227" s="6"/>
      <c r="C227" s="6"/>
      <c r="D227" s="6"/>
      <c r="E227" s="6"/>
      <c r="F227" s="6"/>
      <c r="H227" s="6"/>
      <c r="I227" s="6"/>
      <c r="J227" s="6"/>
      <c r="K227" s="6"/>
      <c r="L227" s="6"/>
      <c r="M227" s="6"/>
      <c r="N227" s="6"/>
      <c r="O227" s="6"/>
      <c r="P227" s="6"/>
      <c r="V227" s="6"/>
      <c r="X227" s="6"/>
      <c r="Y227" s="17"/>
      <c r="Z227" s="6"/>
      <c r="AA227" s="6"/>
      <c r="AB227" s="2">
        <v>222</v>
      </c>
      <c r="AC227" s="2">
        <f t="shared" si="35"/>
        <v>3.8746309394274117</v>
      </c>
      <c r="AD227" s="2">
        <f t="shared" si="33"/>
        <v>75.005632879433705</v>
      </c>
      <c r="AE227" s="3">
        <f t="shared" si="34"/>
        <v>75.005632879433747</v>
      </c>
    </row>
    <row r="228" spans="1:31" ht="17.399999999999999" x14ac:dyDescent="0.3">
      <c r="A228" s="6"/>
      <c r="B228" s="6"/>
      <c r="C228" s="6"/>
      <c r="D228" s="6"/>
      <c r="E228" s="6"/>
      <c r="F228" s="6"/>
      <c r="H228" s="6"/>
      <c r="I228" s="6"/>
      <c r="J228" s="6"/>
      <c r="K228" s="6"/>
      <c r="L228" s="6"/>
      <c r="M228" s="6"/>
      <c r="N228" s="6"/>
      <c r="O228" s="6"/>
      <c r="P228" s="6"/>
      <c r="V228" s="6"/>
      <c r="X228" s="6"/>
      <c r="Y228" s="17"/>
      <c r="Z228" s="6"/>
      <c r="AA228" s="6"/>
      <c r="AB228" s="2">
        <v>223</v>
      </c>
      <c r="AC228" s="2">
        <f t="shared" si="35"/>
        <v>3.8920842319473548</v>
      </c>
      <c r="AD228" s="2">
        <f t="shared" si="33"/>
        <v>74.62079062828829</v>
      </c>
      <c r="AE228" s="3">
        <f t="shared" si="34"/>
        <v>74.620790628288319</v>
      </c>
    </row>
    <row r="229" spans="1:31" ht="17.399999999999999" x14ac:dyDescent="0.3">
      <c r="A229" s="6"/>
      <c r="B229" s="6"/>
      <c r="C229" s="6"/>
      <c r="D229" s="6"/>
      <c r="E229" s="6"/>
      <c r="F229" s="6"/>
      <c r="H229" s="6"/>
      <c r="I229" s="6"/>
      <c r="J229" s="6"/>
      <c r="K229" s="6"/>
      <c r="L229" s="6"/>
      <c r="M229" s="6"/>
      <c r="N229" s="6"/>
      <c r="O229" s="6"/>
      <c r="P229" s="6"/>
      <c r="V229" s="6"/>
      <c r="X229" s="6"/>
      <c r="Y229" s="17"/>
      <c r="Z229" s="6"/>
      <c r="AA229" s="6"/>
      <c r="AB229" s="2">
        <v>224</v>
      </c>
      <c r="AC229" s="2">
        <f t="shared" si="35"/>
        <v>3.9095375244672983</v>
      </c>
      <c r="AD229" s="2">
        <f t="shared" si="33"/>
        <v>74.227035063305181</v>
      </c>
      <c r="AE229" s="3">
        <f t="shared" si="34"/>
        <v>74.227035063305209</v>
      </c>
    </row>
    <row r="230" spans="1:31" ht="17.399999999999999" x14ac:dyDescent="0.3">
      <c r="A230" s="6"/>
      <c r="B230" s="6"/>
      <c r="C230" s="6"/>
      <c r="D230" s="6"/>
      <c r="E230" s="6"/>
      <c r="F230" s="6"/>
      <c r="H230" s="6"/>
      <c r="I230" s="6"/>
      <c r="J230" s="6"/>
      <c r="K230" s="6"/>
      <c r="L230" s="6"/>
      <c r="M230" s="6"/>
      <c r="N230" s="6"/>
      <c r="O230" s="6"/>
      <c r="P230" s="6"/>
      <c r="V230" s="6"/>
      <c r="X230" s="6"/>
      <c r="Y230" s="17"/>
      <c r="Z230" s="6"/>
      <c r="AA230" s="6"/>
      <c r="AB230" s="2">
        <v>225</v>
      </c>
      <c r="AC230" s="2">
        <f t="shared" si="35"/>
        <v>3.9269908169872414</v>
      </c>
      <c r="AD230" s="2">
        <f t="shared" si="33"/>
        <v>73.824390936414574</v>
      </c>
      <c r="AE230" s="3">
        <f t="shared" si="34"/>
        <v>73.824390936414588</v>
      </c>
    </row>
    <row r="231" spans="1:31" ht="17.399999999999999" x14ac:dyDescent="0.3">
      <c r="A231" s="6"/>
      <c r="B231" s="6"/>
      <c r="C231" s="6"/>
      <c r="D231" s="6"/>
      <c r="E231" s="6"/>
      <c r="F231" s="6"/>
      <c r="H231" s="6"/>
      <c r="I231" s="6"/>
      <c r="J231" s="6"/>
      <c r="K231" s="6"/>
      <c r="L231" s="6"/>
      <c r="M231" s="6"/>
      <c r="N231" s="6"/>
      <c r="O231" s="6"/>
      <c r="P231" s="6"/>
      <c r="V231" s="6"/>
      <c r="X231" s="6"/>
      <c r="Y231" s="17"/>
      <c r="Z231" s="6"/>
      <c r="AA231" s="6"/>
      <c r="AB231" s="2">
        <v>226</v>
      </c>
      <c r="AC231" s="2">
        <f t="shared" si="35"/>
        <v>3.9444441095071845</v>
      </c>
      <c r="AD231" s="2">
        <f t="shared" si="33"/>
        <v>73.412885241098806</v>
      </c>
      <c r="AE231" s="3">
        <f t="shared" si="34"/>
        <v>73.412885241098834</v>
      </c>
    </row>
    <row r="232" spans="1:31" ht="17.399999999999999" x14ac:dyDescent="0.3">
      <c r="A232" s="6"/>
      <c r="B232" s="6"/>
      <c r="C232" s="6"/>
      <c r="D232" s="6"/>
      <c r="E232" s="6"/>
      <c r="F232" s="6"/>
      <c r="H232" s="6"/>
      <c r="I232" s="6"/>
      <c r="J232" s="6"/>
      <c r="K232" s="6"/>
      <c r="L232" s="6"/>
      <c r="M232" s="6"/>
      <c r="N232" s="6"/>
      <c r="O232" s="6"/>
      <c r="P232" s="6"/>
      <c r="V232" s="6"/>
      <c r="X232" s="6"/>
      <c r="Y232" s="17"/>
      <c r="Z232" s="6"/>
      <c r="AA232" s="6"/>
      <c r="AB232" s="2">
        <v>227</v>
      </c>
      <c r="AC232" s="2">
        <f t="shared" si="35"/>
        <v>3.9618974020271276</v>
      </c>
      <c r="AD232" s="2">
        <f t="shared" si="33"/>
        <v>72.992547318270624</v>
      </c>
      <c r="AE232" s="3">
        <f t="shared" si="34"/>
        <v>72.992547318270653</v>
      </c>
    </row>
    <row r="233" spans="1:31" ht="17.399999999999999" x14ac:dyDescent="0.3">
      <c r="A233" s="6"/>
      <c r="B233" s="6"/>
      <c r="C233" s="6"/>
      <c r="D233" s="6"/>
      <c r="E233" s="6"/>
      <c r="F233" s="6"/>
      <c r="H233" s="6"/>
      <c r="I233" s="6"/>
      <c r="J233" s="6"/>
      <c r="K233" s="6"/>
      <c r="L233" s="6"/>
      <c r="M233" s="6"/>
      <c r="N233" s="6"/>
      <c r="O233" s="6"/>
      <c r="P233" s="6"/>
      <c r="V233" s="6"/>
      <c r="X233" s="6"/>
      <c r="Y233" s="17"/>
      <c r="Z233" s="6"/>
      <c r="AA233" s="6"/>
      <c r="AB233" s="2">
        <v>228</v>
      </c>
      <c r="AC233" s="2">
        <f t="shared" si="35"/>
        <v>3.9793506945470711</v>
      </c>
      <c r="AD233" s="2">
        <f t="shared" si="33"/>
        <v>72.563408963138187</v>
      </c>
      <c r="AE233" s="3">
        <f t="shared" si="34"/>
        <v>72.563408963138215</v>
      </c>
    </row>
    <row r="234" spans="1:31" ht="17.399999999999999" x14ac:dyDescent="0.3">
      <c r="A234" s="6"/>
      <c r="B234" s="6"/>
      <c r="C234" s="6"/>
      <c r="D234" s="6"/>
      <c r="E234" s="6"/>
      <c r="F234" s="6"/>
      <c r="H234" s="6"/>
      <c r="I234" s="6"/>
      <c r="J234" s="6"/>
      <c r="K234" s="6"/>
      <c r="L234" s="6"/>
      <c r="M234" s="6"/>
      <c r="N234" s="6"/>
      <c r="O234" s="6"/>
      <c r="P234" s="6"/>
      <c r="V234" s="6"/>
      <c r="X234" s="6"/>
      <c r="Y234" s="17"/>
      <c r="Z234" s="6"/>
      <c r="AA234" s="6"/>
      <c r="AB234" s="2">
        <v>229</v>
      </c>
      <c r="AC234" s="2">
        <f t="shared" si="35"/>
        <v>3.9968039870670142</v>
      </c>
      <c r="AD234" s="2">
        <f t="shared" si="33"/>
        <v>72.125504532901203</v>
      </c>
      <c r="AE234" s="3">
        <f t="shared" si="34"/>
        <v>72.125504532901246</v>
      </c>
    </row>
    <row r="235" spans="1:31" ht="17.399999999999999" x14ac:dyDescent="0.3">
      <c r="A235" s="6"/>
      <c r="B235" s="6"/>
      <c r="C235" s="6"/>
      <c r="D235" s="6"/>
      <c r="E235" s="6"/>
      <c r="F235" s="6"/>
      <c r="H235" s="6"/>
      <c r="I235" s="6"/>
      <c r="J235" s="6"/>
      <c r="K235" s="6"/>
      <c r="L235" s="6"/>
      <c r="M235" s="6"/>
      <c r="N235" s="6"/>
      <c r="O235" s="6"/>
      <c r="P235" s="6"/>
      <c r="V235" s="6"/>
      <c r="X235" s="6"/>
      <c r="Y235" s="17"/>
      <c r="Z235" s="6"/>
      <c r="AA235" s="6"/>
      <c r="AB235" s="2">
        <v>230</v>
      </c>
      <c r="AC235" s="2">
        <f t="shared" si="35"/>
        <v>4.0142572795869578</v>
      </c>
      <c r="AD235" s="2">
        <f t="shared" si="33"/>
        <v>71.678871055111642</v>
      </c>
      <c r="AE235" s="3">
        <f t="shared" si="34"/>
        <v>71.678871055111642</v>
      </c>
    </row>
    <row r="236" spans="1:31" ht="17.399999999999999" x14ac:dyDescent="0.3">
      <c r="A236" s="6"/>
      <c r="B236" s="6"/>
      <c r="C236" s="6"/>
      <c r="D236" s="6"/>
      <c r="E236" s="6"/>
      <c r="F236" s="6"/>
      <c r="H236" s="6"/>
      <c r="I236" s="6"/>
      <c r="J236" s="6"/>
      <c r="K236" s="6"/>
      <c r="L236" s="6"/>
      <c r="M236" s="6"/>
      <c r="N236" s="6"/>
      <c r="O236" s="6"/>
      <c r="P236" s="6"/>
      <c r="V236" s="6"/>
      <c r="X236" s="6"/>
      <c r="Y236" s="17"/>
      <c r="Z236" s="6"/>
      <c r="AA236" s="6"/>
      <c r="AB236" s="2">
        <v>231</v>
      </c>
      <c r="AC236" s="2">
        <f t="shared" si="35"/>
        <v>4.0317105721069018</v>
      </c>
      <c r="AD236" s="2">
        <f t="shared" si="33"/>
        <v>71.223548336526093</v>
      </c>
      <c r="AE236" s="3">
        <f t="shared" si="34"/>
        <v>71.223548336526136</v>
      </c>
    </row>
    <row r="237" spans="1:31" ht="17.399999999999999" x14ac:dyDescent="0.3">
      <c r="A237" s="6"/>
      <c r="B237" s="6"/>
      <c r="C237" s="6"/>
      <c r="D237" s="6"/>
      <c r="E237" s="6"/>
      <c r="F237" s="6"/>
      <c r="H237" s="6"/>
      <c r="I237" s="6"/>
      <c r="J237" s="6"/>
      <c r="K237" s="6"/>
      <c r="L237" s="6"/>
      <c r="M237" s="6"/>
      <c r="N237" s="6"/>
      <c r="O237" s="6"/>
      <c r="P237" s="6"/>
      <c r="V237" s="6"/>
      <c r="X237" s="6"/>
      <c r="Y237" s="17"/>
      <c r="Z237" s="6"/>
      <c r="AA237" s="6"/>
      <c r="AB237" s="2">
        <v>232</v>
      </c>
      <c r="AC237" s="2">
        <f t="shared" si="35"/>
        <v>4.0491638646268449</v>
      </c>
      <c r="AD237" s="2">
        <f t="shared" si="33"/>
        <v>70.759579072268096</v>
      </c>
      <c r="AE237" s="3">
        <f t="shared" si="34"/>
        <v>70.75957907226811</v>
      </c>
    </row>
    <row r="238" spans="1:31" ht="17.399999999999999" x14ac:dyDescent="0.3">
      <c r="A238" s="6"/>
      <c r="B238" s="6"/>
      <c r="C238" s="6"/>
      <c r="D238" s="6"/>
      <c r="E238" s="6"/>
      <c r="F238" s="6"/>
      <c r="H238" s="6"/>
      <c r="I238" s="6"/>
      <c r="J238" s="6"/>
      <c r="K238" s="6"/>
      <c r="L238" s="6"/>
      <c r="M238" s="6"/>
      <c r="N238" s="6"/>
      <c r="O238" s="6"/>
      <c r="P238" s="6"/>
      <c r="V238" s="6"/>
      <c r="X238" s="6"/>
      <c r="Y238" s="17"/>
      <c r="Z238" s="6"/>
      <c r="AA238" s="6"/>
      <c r="AB238" s="2">
        <v>233</v>
      </c>
      <c r="AC238" s="2">
        <f t="shared" si="35"/>
        <v>4.066617157146788</v>
      </c>
      <c r="AD238" s="2">
        <f t="shared" si="33"/>
        <v>70.287008955109201</v>
      </c>
      <c r="AE238" s="3">
        <f t="shared" si="34"/>
        <v>70.287008955109201</v>
      </c>
    </row>
    <row r="239" spans="1:31" ht="17.399999999999999" x14ac:dyDescent="0.3">
      <c r="A239" s="6"/>
      <c r="B239" s="6"/>
      <c r="C239" s="6"/>
      <c r="D239" s="6"/>
      <c r="E239" s="6"/>
      <c r="F239" s="6"/>
      <c r="H239" s="6"/>
      <c r="I239" s="6"/>
      <c r="J239" s="6"/>
      <c r="K239" s="6"/>
      <c r="L239" s="6"/>
      <c r="M239" s="6"/>
      <c r="N239" s="6"/>
      <c r="O239" s="6"/>
      <c r="P239" s="6"/>
      <c r="V239" s="6"/>
      <c r="X239" s="6"/>
      <c r="Y239" s="17"/>
      <c r="Z239" s="6"/>
      <c r="AA239" s="6"/>
      <c r="AB239" s="2">
        <v>234</v>
      </c>
      <c r="AC239" s="2">
        <f t="shared" si="35"/>
        <v>4.0840704496667311</v>
      </c>
      <c r="AD239" s="2">
        <f t="shared" si="33"/>
        <v>69.805886784672381</v>
      </c>
      <c r="AE239" s="3">
        <f t="shared" si="34"/>
        <v>69.80588678467241</v>
      </c>
    </row>
    <row r="240" spans="1:31" ht="17.399999999999999" x14ac:dyDescent="0.3">
      <c r="A240" s="6"/>
      <c r="B240" s="6"/>
      <c r="C240" s="6"/>
      <c r="D240" s="6"/>
      <c r="E240" s="6"/>
      <c r="F240" s="6"/>
      <c r="H240" s="6"/>
      <c r="I240" s="6"/>
      <c r="J240" s="6"/>
      <c r="K240" s="6"/>
      <c r="L240" s="6"/>
      <c r="M240" s="6"/>
      <c r="N240" s="6"/>
      <c r="O240" s="6"/>
      <c r="P240" s="6"/>
      <c r="V240" s="6"/>
      <c r="X240" s="6"/>
      <c r="Y240" s="17"/>
      <c r="Z240" s="6"/>
      <c r="AA240" s="6"/>
      <c r="AB240" s="2">
        <v>235</v>
      </c>
      <c r="AC240" s="2">
        <f t="shared" si="35"/>
        <v>4.1015237421866741</v>
      </c>
      <c r="AD240" s="2">
        <f t="shared" si="33"/>
        <v>69.316264576351131</v>
      </c>
      <c r="AE240" s="3">
        <f t="shared" si="34"/>
        <v>69.316264576351159</v>
      </c>
    </row>
    <row r="241" spans="1:31" ht="17.399999999999999" x14ac:dyDescent="0.3">
      <c r="A241" s="6"/>
      <c r="B241" s="6"/>
      <c r="C241" s="6"/>
      <c r="D241" s="6"/>
      <c r="E241" s="6"/>
      <c r="F241" s="6"/>
      <c r="H241" s="6"/>
      <c r="I241" s="6"/>
      <c r="J241" s="6"/>
      <c r="K241" s="6"/>
      <c r="L241" s="6"/>
      <c r="M241" s="6"/>
      <c r="N241" s="6"/>
      <c r="O241" s="6"/>
      <c r="P241" s="6"/>
      <c r="V241" s="6"/>
      <c r="X241" s="6"/>
      <c r="Y241" s="17"/>
      <c r="Z241" s="6"/>
      <c r="AA241" s="6"/>
      <c r="AB241" s="2">
        <v>236</v>
      </c>
      <c r="AC241" s="2">
        <f t="shared" si="35"/>
        <v>4.1189770347066172</v>
      </c>
      <c r="AD241" s="2">
        <f t="shared" si="33"/>
        <v>68.81819766973102</v>
      </c>
      <c r="AE241" s="3">
        <f t="shared" si="34"/>
        <v>68.818197669731035</v>
      </c>
    </row>
    <row r="242" spans="1:31" ht="17.399999999999999" x14ac:dyDescent="0.3">
      <c r="A242" s="6"/>
      <c r="B242" s="6"/>
      <c r="C242" s="6"/>
      <c r="D242" s="6"/>
      <c r="E242" s="6"/>
      <c r="F242" s="6"/>
      <c r="H242" s="6"/>
      <c r="I242" s="6"/>
      <c r="J242" s="6"/>
      <c r="K242" s="6"/>
      <c r="L242" s="6"/>
      <c r="M242" s="6"/>
      <c r="N242" s="6"/>
      <c r="O242" s="6"/>
      <c r="P242" s="6"/>
      <c r="V242" s="6"/>
      <c r="X242" s="6"/>
      <c r="Y242" s="17"/>
      <c r="Z242" s="6"/>
      <c r="AA242" s="6"/>
      <c r="AB242" s="2">
        <v>237</v>
      </c>
      <c r="AC242" s="2">
        <f t="shared" si="35"/>
        <v>4.1364303272265612</v>
      </c>
      <c r="AD242" s="2">
        <f t="shared" si="33"/>
        <v>68.311744836293997</v>
      </c>
      <c r="AE242" s="3">
        <f t="shared" si="34"/>
        <v>68.311744836293997</v>
      </c>
    </row>
    <row r="243" spans="1:31" ht="17.399999999999999" x14ac:dyDescent="0.3">
      <c r="A243" s="6"/>
      <c r="B243" s="6"/>
      <c r="C243" s="6"/>
      <c r="D243" s="6"/>
      <c r="E243" s="6"/>
      <c r="F243" s="6"/>
      <c r="H243" s="6"/>
      <c r="I243" s="6"/>
      <c r="J243" s="6"/>
      <c r="K243" s="6"/>
      <c r="L243" s="6"/>
      <c r="M243" s="6"/>
      <c r="N243" s="6"/>
      <c r="O243" s="6"/>
      <c r="P243" s="6"/>
      <c r="V243" s="6"/>
      <c r="X243" s="6"/>
      <c r="Y243" s="17"/>
      <c r="Z243" s="6"/>
      <c r="AA243" s="6"/>
      <c r="AB243" s="2">
        <v>238</v>
      </c>
      <c r="AC243" s="2">
        <f t="shared" si="35"/>
        <v>4.1538836197465043</v>
      </c>
      <c r="AD243" s="2">
        <f t="shared" si="33"/>
        <v>67.796968386177838</v>
      </c>
      <c r="AE243" s="3">
        <f t="shared" si="34"/>
        <v>67.79696838617788</v>
      </c>
    </row>
    <row r="244" spans="1:31" ht="17.399999999999999" x14ac:dyDescent="0.3">
      <c r="A244" s="6"/>
      <c r="B244" s="6"/>
      <c r="C244" s="6"/>
      <c r="D244" s="6"/>
      <c r="E244" s="6"/>
      <c r="F244" s="6"/>
      <c r="H244" s="6"/>
      <c r="I244" s="6"/>
      <c r="J244" s="6"/>
      <c r="K244" s="6"/>
      <c r="L244" s="6"/>
      <c r="M244" s="6"/>
      <c r="N244" s="6"/>
      <c r="O244" s="6"/>
      <c r="P244" s="6"/>
      <c r="V244" s="6"/>
      <c r="X244" s="6"/>
      <c r="Y244" s="17"/>
      <c r="Z244" s="6"/>
      <c r="AA244" s="6"/>
      <c r="AB244" s="2">
        <v>239</v>
      </c>
      <c r="AC244" s="2">
        <f t="shared" si="35"/>
        <v>4.1713369122664474</v>
      </c>
      <c r="AD244" s="2">
        <f t="shared" si="33"/>
        <v>67.273934273757604</v>
      </c>
      <c r="AE244" s="3">
        <f t="shared" si="34"/>
        <v>67.273934273757604</v>
      </c>
    </row>
    <row r="245" spans="1:31" ht="17.399999999999999" x14ac:dyDescent="0.3">
      <c r="A245" s="6"/>
      <c r="B245" s="6"/>
      <c r="C245" s="6"/>
      <c r="D245" s="6"/>
      <c r="E245" s="6"/>
      <c r="F245" s="6"/>
      <c r="H245" s="6"/>
      <c r="I245" s="6"/>
      <c r="J245" s="6"/>
      <c r="K245" s="6"/>
      <c r="L245" s="6"/>
      <c r="M245" s="6"/>
      <c r="N245" s="6"/>
      <c r="O245" s="6"/>
      <c r="P245" s="6"/>
      <c r="V245" s="6"/>
      <c r="X245" s="6"/>
      <c r="Y245" s="17"/>
      <c r="Z245" s="6"/>
      <c r="AA245" s="6"/>
      <c r="AB245" s="2">
        <v>240</v>
      </c>
      <c r="AC245" s="2">
        <f t="shared" si="35"/>
        <v>4.1887902047863905</v>
      </c>
      <c r="AD245" s="2">
        <f t="shared" si="33"/>
        <v>66.742712201809184</v>
      </c>
      <c r="AE245" s="3">
        <f t="shared" si="34"/>
        <v>66.742712201809212</v>
      </c>
    </row>
    <row r="246" spans="1:31" ht="17.399999999999999" x14ac:dyDescent="0.3">
      <c r="A246" s="6"/>
      <c r="B246" s="6"/>
      <c r="C246" s="6"/>
      <c r="D246" s="6"/>
      <c r="E246" s="6"/>
      <c r="F246" s="6"/>
      <c r="H246" s="6"/>
      <c r="I246" s="6"/>
      <c r="J246" s="6"/>
      <c r="K246" s="6"/>
      <c r="L246" s="6"/>
      <c r="M246" s="6"/>
      <c r="N246" s="6"/>
      <c r="O246" s="6"/>
      <c r="P246" s="6"/>
      <c r="V246" s="6"/>
      <c r="X246" s="6"/>
      <c r="Y246" s="17"/>
      <c r="Z246" s="6"/>
      <c r="AA246" s="6"/>
      <c r="AB246" s="2">
        <v>241</v>
      </c>
      <c r="AC246" s="2">
        <f t="shared" si="35"/>
        <v>4.2062434973063345</v>
      </c>
      <c r="AD246" s="2">
        <f t="shared" si="33"/>
        <v>66.203375724011138</v>
      </c>
      <c r="AE246" s="3">
        <f t="shared" si="34"/>
        <v>66.203375724011167</v>
      </c>
    </row>
    <row r="247" spans="1:31" ht="17.399999999999999" x14ac:dyDescent="0.3">
      <c r="A247" s="6"/>
      <c r="B247" s="6"/>
      <c r="C247" s="6"/>
      <c r="D247" s="6"/>
      <c r="E247" s="6"/>
      <c r="F247" s="6"/>
      <c r="H247" s="6"/>
      <c r="I247" s="6"/>
      <c r="J247" s="6"/>
      <c r="K247" s="6"/>
      <c r="L247" s="6"/>
      <c r="M247" s="6"/>
      <c r="N247" s="6"/>
      <c r="O247" s="6"/>
      <c r="P247" s="6"/>
      <c r="V247" s="6"/>
      <c r="X247" s="6"/>
      <c r="Y247" s="17"/>
      <c r="Z247" s="6"/>
      <c r="AA247" s="6"/>
      <c r="AB247" s="2">
        <v>242</v>
      </c>
      <c r="AC247" s="2">
        <f t="shared" si="35"/>
        <v>4.2236967898262776</v>
      </c>
      <c r="AD247" s="2">
        <f t="shared" si="33"/>
        <v>65.656002345534318</v>
      </c>
      <c r="AE247" s="3">
        <f t="shared" si="34"/>
        <v>65.656002345534318</v>
      </c>
    </row>
    <row r="248" spans="1:31" ht="17.399999999999999" x14ac:dyDescent="0.3">
      <c r="A248" s="6"/>
      <c r="B248" s="6"/>
      <c r="C248" s="6"/>
      <c r="D248" s="6"/>
      <c r="E248" s="6"/>
      <c r="F248" s="6"/>
      <c r="H248" s="6"/>
      <c r="I248" s="6"/>
      <c r="J248" s="6"/>
      <c r="K248" s="6"/>
      <c r="L248" s="6"/>
      <c r="M248" s="6"/>
      <c r="N248" s="6"/>
      <c r="O248" s="6"/>
      <c r="P248" s="6"/>
      <c r="V248" s="6"/>
      <c r="X248" s="6"/>
      <c r="Y248" s="17"/>
      <c r="Z248" s="6"/>
      <c r="AA248" s="6"/>
      <c r="AB248" s="2">
        <v>243</v>
      </c>
      <c r="AC248" s="2">
        <f t="shared" si="35"/>
        <v>4.2411500823462207</v>
      </c>
      <c r="AD248" s="2">
        <f t="shared" si="33"/>
        <v>65.100673621465887</v>
      </c>
      <c r="AE248" s="3">
        <f t="shared" si="34"/>
        <v>65.100673621465916</v>
      </c>
    </row>
    <row r="249" spans="1:31" ht="17.399999999999999" x14ac:dyDescent="0.3">
      <c r="A249" s="6"/>
      <c r="B249" s="6"/>
      <c r="C249" s="6"/>
      <c r="D249" s="6"/>
      <c r="E249" s="6"/>
      <c r="F249" s="6"/>
      <c r="H249" s="6"/>
      <c r="I249" s="6"/>
      <c r="J249" s="6"/>
      <c r="K249" s="6"/>
      <c r="L249" s="6"/>
      <c r="M249" s="6"/>
      <c r="N249" s="6"/>
      <c r="O249" s="6"/>
      <c r="P249" s="6"/>
      <c r="V249" s="6"/>
      <c r="X249" s="6"/>
      <c r="Y249" s="17"/>
      <c r="Z249" s="6"/>
      <c r="AA249" s="6"/>
      <c r="AB249" s="2">
        <v>244</v>
      </c>
      <c r="AC249" s="2">
        <f t="shared" si="35"/>
        <v>4.2586033748661638</v>
      </c>
      <c r="AD249" s="2">
        <f t="shared" si="33"/>
        <v>64.537475252811092</v>
      </c>
      <c r="AE249" s="3">
        <f t="shared" si="34"/>
        <v>64.53747525281112</v>
      </c>
    </row>
    <row r="250" spans="1:31" ht="17.399999999999999" x14ac:dyDescent="0.3">
      <c r="A250" s="6"/>
      <c r="B250" s="6"/>
      <c r="C250" s="6"/>
      <c r="D250" s="6"/>
      <c r="E250" s="6"/>
      <c r="F250" s="6"/>
      <c r="H250" s="6"/>
      <c r="I250" s="6"/>
      <c r="J250" s="6"/>
      <c r="K250" s="6"/>
      <c r="L250" s="6"/>
      <c r="M250" s="6"/>
      <c r="N250" s="6"/>
      <c r="O250" s="6"/>
      <c r="P250" s="6"/>
      <c r="V250" s="6"/>
      <c r="X250" s="6"/>
      <c r="Y250" s="17"/>
      <c r="Z250" s="6"/>
      <c r="AA250" s="6"/>
      <c r="AB250" s="2">
        <v>245</v>
      </c>
      <c r="AC250" s="2">
        <f t="shared" si="35"/>
        <v>4.2760566673861069</v>
      </c>
      <c r="AD250" s="2">
        <f t="shared" si="33"/>
        <v>63.966497179811419</v>
      </c>
      <c r="AE250" s="3">
        <f t="shared" si="34"/>
        <v>63.966497179811419</v>
      </c>
    </row>
    <row r="251" spans="1:31" ht="17.399999999999999" x14ac:dyDescent="0.3">
      <c r="A251" s="6"/>
      <c r="B251" s="6"/>
      <c r="C251" s="6"/>
      <c r="D251" s="6"/>
      <c r="E251" s="6"/>
      <c r="F251" s="6"/>
      <c r="H251" s="6"/>
      <c r="I251" s="6"/>
      <c r="J251" s="6"/>
      <c r="K251" s="6"/>
      <c r="L251" s="6"/>
      <c r="M251" s="6"/>
      <c r="N251" s="6"/>
      <c r="O251" s="6"/>
      <c r="P251" s="6"/>
      <c r="V251" s="6"/>
      <c r="X251" s="6"/>
      <c r="Y251" s="17"/>
      <c r="Z251" s="6"/>
      <c r="AA251" s="6"/>
      <c r="AB251" s="2">
        <v>246</v>
      </c>
      <c r="AC251" s="2">
        <f t="shared" si="35"/>
        <v>4.2935099599060509</v>
      </c>
      <c r="AD251" s="2">
        <f t="shared" si="33"/>
        <v>63.38783367231833</v>
      </c>
      <c r="AE251" s="3">
        <f t="shared" si="34"/>
        <v>63.387833672318351</v>
      </c>
    </row>
    <row r="252" spans="1:31" ht="17.399999999999999" x14ac:dyDescent="0.3">
      <c r="A252" s="6"/>
      <c r="B252" s="6"/>
      <c r="C252" s="6"/>
      <c r="D252" s="6"/>
      <c r="E252" s="6"/>
      <c r="F252" s="6"/>
      <c r="H252" s="6"/>
      <c r="I252" s="6"/>
      <c r="J252" s="6"/>
      <c r="K252" s="6"/>
      <c r="L252" s="6"/>
      <c r="M252" s="6"/>
      <c r="N252" s="6"/>
      <c r="O252" s="6"/>
      <c r="P252" s="6"/>
      <c r="V252" s="6"/>
      <c r="X252" s="6"/>
      <c r="Y252" s="17"/>
      <c r="Z252" s="6"/>
      <c r="AA252" s="6"/>
      <c r="AB252" s="2">
        <v>247</v>
      </c>
      <c r="AC252" s="2">
        <f t="shared" si="35"/>
        <v>4.310963252425994</v>
      </c>
      <c r="AD252" s="2">
        <f t="shared" si="33"/>
        <v>62.801583416958856</v>
      </c>
      <c r="AE252" s="3">
        <f t="shared" si="34"/>
        <v>62.80158341695887</v>
      </c>
    </row>
    <row r="253" spans="1:31" ht="17.399999999999999" x14ac:dyDescent="0.3">
      <c r="A253" s="6"/>
      <c r="B253" s="6"/>
      <c r="C253" s="6"/>
      <c r="D253" s="6"/>
      <c r="E253" s="6"/>
      <c r="F253" s="6"/>
      <c r="H253" s="6"/>
      <c r="I253" s="6"/>
      <c r="J253" s="6"/>
      <c r="K253" s="6"/>
      <c r="L253" s="6"/>
      <c r="M253" s="6"/>
      <c r="N253" s="6"/>
      <c r="O253" s="6"/>
      <c r="P253" s="6"/>
      <c r="V253" s="6"/>
      <c r="X253" s="6"/>
      <c r="Y253" s="17"/>
      <c r="Z253" s="6"/>
      <c r="AA253" s="6"/>
      <c r="AB253" s="2">
        <v>248</v>
      </c>
      <c r="AC253" s="2">
        <f t="shared" si="35"/>
        <v>4.3284165449459371</v>
      </c>
      <c r="AD253" s="2">
        <f t="shared" si="33"/>
        <v>62.207849600828453</v>
      </c>
      <c r="AE253" s="3">
        <f t="shared" si="34"/>
        <v>62.207849600828503</v>
      </c>
    </row>
    <row r="254" spans="1:31" ht="17.399999999999999" x14ac:dyDescent="0.3">
      <c r="A254" s="6"/>
      <c r="B254" s="6"/>
      <c r="C254" s="6"/>
      <c r="D254" s="6"/>
      <c r="E254" s="6"/>
      <c r="F254" s="6"/>
      <c r="H254" s="6"/>
      <c r="I254" s="6"/>
      <c r="J254" s="6"/>
      <c r="K254" s="6"/>
      <c r="L254" s="6"/>
      <c r="M254" s="6"/>
      <c r="N254" s="6"/>
      <c r="O254" s="6"/>
      <c r="P254" s="6"/>
      <c r="V254" s="6"/>
      <c r="X254" s="6"/>
      <c r="Y254" s="17"/>
      <c r="Z254" s="6"/>
      <c r="AA254" s="6"/>
      <c r="AB254" s="2">
        <v>249</v>
      </c>
      <c r="AC254" s="2">
        <f t="shared" si="35"/>
        <v>4.3458698374658802</v>
      </c>
      <c r="AD254" s="2">
        <f t="shared" si="33"/>
        <v>61.606739991449558</v>
      </c>
      <c r="AE254" s="3">
        <f t="shared" si="34"/>
        <v>61.606739991449594</v>
      </c>
    </row>
    <row r="255" spans="1:31" ht="17.399999999999999" x14ac:dyDescent="0.3">
      <c r="A255" s="6"/>
      <c r="B255" s="6"/>
      <c r="C255" s="6"/>
      <c r="D255" s="6"/>
      <c r="E255" s="6"/>
      <c r="F255" s="6"/>
      <c r="H255" s="6"/>
      <c r="I255" s="6"/>
      <c r="J255" s="6"/>
      <c r="K255" s="6"/>
      <c r="L255" s="6"/>
      <c r="M255" s="6"/>
      <c r="N255" s="6"/>
      <c r="O255" s="6"/>
      <c r="P255" s="6"/>
      <c r="V255" s="6"/>
      <c r="X255" s="6"/>
      <c r="Y255" s="17"/>
      <c r="Z255" s="6"/>
      <c r="AA255" s="6"/>
      <c r="AB255" s="2">
        <v>250</v>
      </c>
      <c r="AC255" s="2">
        <f t="shared" si="35"/>
        <v>4.3633231299858233</v>
      </c>
      <c r="AD255" s="2">
        <f t="shared" si="33"/>
        <v>60.998367012732302</v>
      </c>
      <c r="AE255" s="3">
        <f t="shared" si="34"/>
        <v>60.998367012732324</v>
      </c>
    </row>
    <row r="256" spans="1:31" ht="17.399999999999999" x14ac:dyDescent="0.3">
      <c r="A256" s="6"/>
      <c r="B256" s="6"/>
      <c r="C256" s="6"/>
      <c r="D256" s="6"/>
      <c r="E256" s="6"/>
      <c r="F256" s="6"/>
      <c r="H256" s="6"/>
      <c r="I256" s="6"/>
      <c r="J256" s="6"/>
      <c r="K256" s="6"/>
      <c r="L256" s="6"/>
      <c r="M256" s="6"/>
      <c r="N256" s="6"/>
      <c r="O256" s="6"/>
      <c r="P256" s="6"/>
      <c r="V256" s="6"/>
      <c r="X256" s="6"/>
      <c r="Y256" s="17"/>
      <c r="Z256" s="6"/>
      <c r="AA256" s="6"/>
      <c r="AB256" s="2">
        <v>251</v>
      </c>
      <c r="AC256" s="2">
        <f t="shared" si="35"/>
        <v>4.3807764225057673</v>
      </c>
      <c r="AD256" s="2">
        <f t="shared" si="33"/>
        <v>60.382847816678904</v>
      </c>
      <c r="AE256" s="3">
        <f t="shared" si="34"/>
        <v>60.382847816678918</v>
      </c>
    </row>
    <row r="257" spans="1:31" ht="17.399999999999999" x14ac:dyDescent="0.3">
      <c r="A257" s="6"/>
      <c r="B257" s="6"/>
      <c r="C257" s="6"/>
      <c r="D257" s="6"/>
      <c r="E257" s="6"/>
      <c r="F257" s="6"/>
      <c r="H257" s="6"/>
      <c r="I257" s="6"/>
      <c r="J257" s="6"/>
      <c r="K257" s="6"/>
      <c r="L257" s="6"/>
      <c r="M257" s="6"/>
      <c r="N257" s="6"/>
      <c r="O257" s="6"/>
      <c r="P257" s="6"/>
      <c r="V257" s="6"/>
      <c r="X257" s="6"/>
      <c r="Y257" s="17"/>
      <c r="Z257" s="6"/>
      <c r="AA257" s="6"/>
      <c r="AB257" s="2">
        <v>252</v>
      </c>
      <c r="AC257" s="2">
        <f t="shared" si="35"/>
        <v>4.3982297150257104</v>
      </c>
      <c r="AD257" s="2">
        <f t="shared" si="33"/>
        <v>59.760304350575225</v>
      </c>
      <c r="AE257" s="3">
        <f t="shared" si="34"/>
        <v>59.760304350575232</v>
      </c>
    </row>
    <row r="258" spans="1:31" ht="17.399999999999999" x14ac:dyDescent="0.3">
      <c r="A258" s="6"/>
      <c r="B258" s="6"/>
      <c r="C258" s="6"/>
      <c r="D258" s="6"/>
      <c r="E258" s="6"/>
      <c r="F258" s="6"/>
      <c r="H258" s="6"/>
      <c r="I258" s="6"/>
      <c r="J258" s="6"/>
      <c r="K258" s="6"/>
      <c r="L258" s="6"/>
      <c r="M258" s="6"/>
      <c r="N258" s="6"/>
      <c r="O258" s="6"/>
      <c r="P258" s="6"/>
      <c r="V258" s="6"/>
      <c r="X258" s="6"/>
      <c r="Y258" s="17"/>
      <c r="Z258" s="6"/>
      <c r="AA258" s="6"/>
      <c r="AB258" s="2">
        <v>253</v>
      </c>
      <c r="AC258" s="2">
        <f t="shared" si="35"/>
        <v>4.4156830075456535</v>
      </c>
      <c r="AD258" s="2">
        <f t="shared" si="33"/>
        <v>59.130863419416983</v>
      </c>
      <c r="AE258" s="3">
        <f t="shared" si="34"/>
        <v>59.130863419416997</v>
      </c>
    </row>
    <row r="259" spans="1:31" ht="17.399999999999999" x14ac:dyDescent="0.3">
      <c r="A259" s="6"/>
      <c r="B259" s="6"/>
      <c r="C259" s="6"/>
      <c r="D259" s="6"/>
      <c r="E259" s="6"/>
      <c r="F259" s="6"/>
      <c r="H259" s="6"/>
      <c r="I259" s="6"/>
      <c r="J259" s="6"/>
      <c r="K259" s="6"/>
      <c r="L259" s="6"/>
      <c r="M259" s="6"/>
      <c r="N259" s="6"/>
      <c r="O259" s="6"/>
      <c r="P259" s="6"/>
      <c r="V259" s="6"/>
      <c r="X259" s="6"/>
      <c r="Y259" s="17"/>
      <c r="Z259" s="6"/>
      <c r="AA259" s="6"/>
      <c r="AB259" s="2">
        <v>254</v>
      </c>
      <c r="AC259" s="2">
        <f t="shared" si="35"/>
        <v>4.4331363000655974</v>
      </c>
      <c r="AD259" s="2">
        <f t="shared" si="33"/>
        <v>58.494656743324562</v>
      </c>
      <c r="AE259" s="3">
        <f t="shared" si="34"/>
        <v>58.49465674332459</v>
      </c>
    </row>
    <row r="260" spans="1:31" ht="17.399999999999999" x14ac:dyDescent="0.3">
      <c r="A260" s="6"/>
      <c r="B260" s="6"/>
      <c r="C260" s="6"/>
      <c r="D260" s="6"/>
      <c r="E260" s="6"/>
      <c r="F260" s="6"/>
      <c r="H260" s="6"/>
      <c r="I260" s="6"/>
      <c r="J260" s="6"/>
      <c r="K260" s="6"/>
      <c r="L260" s="6"/>
      <c r="M260" s="6"/>
      <c r="N260" s="6"/>
      <c r="O260" s="6"/>
      <c r="P260" s="6"/>
      <c r="V260" s="6"/>
      <c r="X260" s="6"/>
      <c r="Y260" s="17"/>
      <c r="Z260" s="6"/>
      <c r="AA260" s="6"/>
      <c r="AB260" s="2">
        <v>255</v>
      </c>
      <c r="AC260" s="2">
        <f t="shared" si="35"/>
        <v>4.4505895925855405</v>
      </c>
      <c r="AD260" s="2">
        <f t="shared" si="33"/>
        <v>57.851821009705432</v>
      </c>
      <c r="AE260" s="3">
        <f t="shared" si="34"/>
        <v>57.851821009705446</v>
      </c>
    </row>
    <row r="261" spans="1:31" ht="17.399999999999999" x14ac:dyDescent="0.3">
      <c r="A261" s="6"/>
      <c r="B261" s="6"/>
      <c r="C261" s="6"/>
      <c r="D261" s="6"/>
      <c r="E261" s="6"/>
      <c r="F261" s="6"/>
      <c r="H261" s="6"/>
      <c r="I261" s="6"/>
      <c r="J261" s="6"/>
      <c r="K261" s="6"/>
      <c r="L261" s="6"/>
      <c r="M261" s="6"/>
      <c r="N261" s="6"/>
      <c r="O261" s="6"/>
      <c r="P261" s="6"/>
      <c r="V261" s="6"/>
      <c r="X261" s="6"/>
      <c r="Y261" s="17"/>
      <c r="Z261" s="6"/>
      <c r="AA261" s="6"/>
      <c r="AB261" s="2">
        <v>256</v>
      </c>
      <c r="AC261" s="2">
        <f t="shared" si="35"/>
        <v>4.4680428851054836</v>
      </c>
      <c r="AD261" s="2">
        <f t="shared" ref="AD261:AD324" si="36">$C$6*(SQRT((1+(1/$C$9))^2-($C$10/$C$9)^2)-COS(AC261)-(1/$C$9)*SQRT(1-($C$9*SIN(AC261)-$C$10)^2))</f>
        <v>57.202497919930551</v>
      </c>
      <c r="AE261" s="3">
        <f t="shared" ref="AE261:AE324" si="37">$C$6*((1-COS(AC261))+(1/$C$9)*(1-SQRT(1-$C$9^2*SIN(AC261)^2)))</f>
        <v>57.202497919930572</v>
      </c>
    </row>
    <row r="262" spans="1:31" ht="17.399999999999999" x14ac:dyDescent="0.3">
      <c r="A262" s="6"/>
      <c r="B262" s="6"/>
      <c r="C262" s="6"/>
      <c r="D262" s="6"/>
      <c r="E262" s="6"/>
      <c r="F262" s="6"/>
      <c r="H262" s="6"/>
      <c r="I262" s="6"/>
      <c r="J262" s="6"/>
      <c r="K262" s="6"/>
      <c r="L262" s="6"/>
      <c r="M262" s="6"/>
      <c r="N262" s="6"/>
      <c r="O262" s="6"/>
      <c r="P262" s="6"/>
      <c r="V262" s="6"/>
      <c r="X262" s="6"/>
      <c r="Y262" s="17"/>
      <c r="Z262" s="6"/>
      <c r="AA262" s="6"/>
      <c r="AB262" s="2">
        <v>257</v>
      </c>
      <c r="AC262" s="2">
        <f t="shared" ref="AC262:AC325" si="38">AB262*PI()/180</f>
        <v>4.4854961776254267</v>
      </c>
      <c r="AD262" s="2">
        <f t="shared" si="36"/>
        <v>56.546834230300298</v>
      </c>
      <c r="AE262" s="3">
        <f t="shared" si="37"/>
        <v>56.54683423030032</v>
      </c>
    </row>
    <row r="263" spans="1:31" ht="17.399999999999999" x14ac:dyDescent="0.3">
      <c r="A263" s="6"/>
      <c r="B263" s="6"/>
      <c r="C263" s="6"/>
      <c r="D263" s="6"/>
      <c r="E263" s="6"/>
      <c r="F263" s="6"/>
      <c r="H263" s="6"/>
      <c r="I263" s="6"/>
      <c r="J263" s="6"/>
      <c r="K263" s="6"/>
      <c r="L263" s="6"/>
      <c r="M263" s="6"/>
      <c r="N263" s="6"/>
      <c r="O263" s="6"/>
      <c r="P263" s="6"/>
      <c r="V263" s="6"/>
      <c r="X263" s="6"/>
      <c r="Y263" s="17"/>
      <c r="Z263" s="6"/>
      <c r="AA263" s="6"/>
      <c r="AB263" s="2">
        <v>258</v>
      </c>
      <c r="AC263" s="2">
        <f t="shared" si="38"/>
        <v>4.5029494701453698</v>
      </c>
      <c r="AD263" s="2">
        <f t="shared" si="36"/>
        <v>55.884981787083234</v>
      </c>
      <c r="AE263" s="3">
        <f t="shared" si="37"/>
        <v>55.884981787083269</v>
      </c>
    </row>
    <row r="264" spans="1:31" ht="17.399999999999999" x14ac:dyDescent="0.3">
      <c r="A264" s="6"/>
      <c r="B264" s="6"/>
      <c r="C264" s="6"/>
      <c r="D264" s="6"/>
      <c r="E264" s="6"/>
      <c r="F264" s="6"/>
      <c r="H264" s="6"/>
      <c r="I264" s="6"/>
      <c r="J264" s="6"/>
      <c r="K264" s="6"/>
      <c r="L264" s="6"/>
      <c r="M264" s="6"/>
      <c r="N264" s="6"/>
      <c r="O264" s="6"/>
      <c r="P264" s="6"/>
      <c r="V264" s="6"/>
      <c r="X264" s="6"/>
      <c r="Y264" s="17"/>
      <c r="Z264" s="6"/>
      <c r="AA264" s="6"/>
      <c r="AB264" s="2">
        <v>259</v>
      </c>
      <c r="AC264" s="2">
        <f t="shared" si="38"/>
        <v>4.5204027626653129</v>
      </c>
      <c r="AD264" s="2">
        <f t="shared" si="36"/>
        <v>55.217097555422157</v>
      </c>
      <c r="AE264" s="3">
        <f t="shared" si="37"/>
        <v>55.217097555422178</v>
      </c>
    </row>
    <row r="265" spans="1:31" ht="17.399999999999999" x14ac:dyDescent="0.3">
      <c r="A265" s="6"/>
      <c r="B265" s="6"/>
      <c r="C265" s="6"/>
      <c r="D265" s="6"/>
      <c r="E265" s="6"/>
      <c r="F265" s="6"/>
      <c r="H265" s="6"/>
      <c r="I265" s="6"/>
      <c r="J265" s="6"/>
      <c r="K265" s="6"/>
      <c r="L265" s="6"/>
      <c r="M265" s="6"/>
      <c r="N265" s="6"/>
      <c r="O265" s="6"/>
      <c r="P265" s="6"/>
      <c r="V265" s="6"/>
      <c r="X265" s="6"/>
      <c r="Y265" s="17"/>
      <c r="Z265" s="6"/>
      <c r="AA265" s="6"/>
      <c r="AB265" s="2">
        <v>260</v>
      </c>
      <c r="AC265" s="2">
        <f t="shared" si="38"/>
        <v>4.5378560551852569</v>
      </c>
      <c r="AD265" s="2">
        <f t="shared" si="36"/>
        <v>54.543343641912465</v>
      </c>
      <c r="AE265" s="3">
        <f t="shared" si="37"/>
        <v>54.543343641912486</v>
      </c>
    </row>
    <row r="266" spans="1:31" ht="17.399999999999999" x14ac:dyDescent="0.3">
      <c r="A266" s="6"/>
      <c r="B266" s="6"/>
      <c r="C266" s="6"/>
      <c r="D266" s="6"/>
      <c r="E266" s="6"/>
      <c r="F266" s="6"/>
      <c r="H266" s="6"/>
      <c r="I266" s="6"/>
      <c r="J266" s="6"/>
      <c r="K266" s="6"/>
      <c r="L266" s="6"/>
      <c r="M266" s="6"/>
      <c r="N266" s="6"/>
      <c r="O266" s="6"/>
      <c r="P266" s="6"/>
      <c r="V266" s="6"/>
      <c r="X266" s="6"/>
      <c r="Y266" s="17"/>
      <c r="Z266" s="6"/>
      <c r="AA266" s="6"/>
      <c r="AB266" s="2">
        <v>261</v>
      </c>
      <c r="AC266" s="2">
        <f t="shared" si="38"/>
        <v>4.5553093477052</v>
      </c>
      <c r="AD266" s="2">
        <f t="shared" si="36"/>
        <v>53.863887310670165</v>
      </c>
      <c r="AE266" s="3">
        <f t="shared" si="37"/>
        <v>53.863887310670187</v>
      </c>
    </row>
    <row r="267" spans="1:31" ht="17.399999999999999" x14ac:dyDescent="0.3">
      <c r="A267" s="6"/>
      <c r="B267" s="6"/>
      <c r="C267" s="6"/>
      <c r="D267" s="6"/>
      <c r="E267" s="6"/>
      <c r="F267" s="6"/>
      <c r="H267" s="6"/>
      <c r="I267" s="6"/>
      <c r="J267" s="6"/>
      <c r="K267" s="6"/>
      <c r="L267" s="6"/>
      <c r="M267" s="6"/>
      <c r="N267" s="6"/>
      <c r="O267" s="6"/>
      <c r="P267" s="6"/>
      <c r="V267" s="6"/>
      <c r="X267" s="6"/>
      <c r="Y267" s="17"/>
      <c r="Z267" s="6"/>
      <c r="AA267" s="6"/>
      <c r="AB267" s="2">
        <v>262</v>
      </c>
      <c r="AC267" s="2">
        <f t="shared" si="38"/>
        <v>4.572762640225144</v>
      </c>
      <c r="AD267" s="2">
        <f t="shared" si="36"/>
        <v>53.178900992718908</v>
      </c>
      <c r="AE267" s="3">
        <f t="shared" si="37"/>
        <v>53.178900992718937</v>
      </c>
    </row>
    <row r="268" spans="1:31" ht="17.399999999999999" x14ac:dyDescent="0.3">
      <c r="A268" s="6"/>
      <c r="B268" s="6"/>
      <c r="C268" s="6"/>
      <c r="D268" s="6"/>
      <c r="E268" s="6"/>
      <c r="F268" s="6"/>
      <c r="H268" s="6"/>
      <c r="I268" s="6"/>
      <c r="J268" s="6"/>
      <c r="K268" s="6"/>
      <c r="L268" s="6"/>
      <c r="M268" s="6"/>
      <c r="N268" s="6"/>
      <c r="O268" s="6"/>
      <c r="P268" s="6"/>
      <c r="V268" s="6"/>
      <c r="X268" s="6"/>
      <c r="Y268" s="17"/>
      <c r="Z268" s="6"/>
      <c r="AA268" s="6"/>
      <c r="AB268" s="2">
        <v>263</v>
      </c>
      <c r="AC268" s="2">
        <f t="shared" si="38"/>
        <v>4.5902159327450871</v>
      </c>
      <c r="AD268" s="2">
        <f t="shared" si="36"/>
        <v>52.48856228854045</v>
      </c>
      <c r="AE268" s="3">
        <f t="shared" si="37"/>
        <v>52.488562288540464</v>
      </c>
    </row>
    <row r="269" spans="1:31" ht="17.399999999999999" x14ac:dyDescent="0.3">
      <c r="A269" s="6"/>
      <c r="B269" s="6"/>
      <c r="C269" s="6"/>
      <c r="D269" s="6"/>
      <c r="E269" s="6"/>
      <c r="F269" s="6"/>
      <c r="H269" s="6"/>
      <c r="I269" s="6"/>
      <c r="J269" s="6"/>
      <c r="K269" s="6"/>
      <c r="L269" s="6"/>
      <c r="M269" s="6"/>
      <c r="N269" s="6"/>
      <c r="O269" s="6"/>
      <c r="P269" s="6"/>
      <c r="V269" s="6"/>
      <c r="X269" s="6"/>
      <c r="Y269" s="17"/>
      <c r="Z269" s="6"/>
      <c r="AA269" s="6"/>
      <c r="AB269" s="2">
        <v>264</v>
      </c>
      <c r="AC269" s="2">
        <f t="shared" si="38"/>
        <v>4.6076692252650302</v>
      </c>
      <c r="AD269" s="2">
        <f t="shared" si="36"/>
        <v>51.793053963645249</v>
      </c>
      <c r="AE269" s="3">
        <f t="shared" si="37"/>
        <v>51.793053963645249</v>
      </c>
    </row>
    <row r="270" spans="1:31" ht="17.399999999999999" x14ac:dyDescent="0.3">
      <c r="A270" s="6"/>
      <c r="B270" s="6"/>
      <c r="C270" s="6"/>
      <c r="D270" s="6"/>
      <c r="E270" s="6"/>
      <c r="F270" s="6"/>
      <c r="H270" s="6"/>
      <c r="I270" s="6"/>
      <c r="J270" s="6"/>
      <c r="K270" s="6"/>
      <c r="L270" s="6"/>
      <c r="M270" s="6"/>
      <c r="N270" s="6"/>
      <c r="O270" s="6"/>
      <c r="P270" s="6"/>
      <c r="V270" s="6"/>
      <c r="X270" s="6"/>
      <c r="Y270" s="17"/>
      <c r="Z270" s="6"/>
      <c r="AA270" s="6"/>
      <c r="AB270" s="2">
        <v>265</v>
      </c>
      <c r="AC270" s="2">
        <f t="shared" si="38"/>
        <v>4.6251225177849733</v>
      </c>
      <c r="AD270" s="2">
        <f t="shared" si="36"/>
        <v>51.092563937037525</v>
      </c>
      <c r="AE270" s="3">
        <f t="shared" si="37"/>
        <v>51.092563937037546</v>
      </c>
    </row>
    <row r="271" spans="1:31" ht="17.399999999999999" x14ac:dyDescent="0.3">
      <c r="A271" s="6"/>
      <c r="B271" s="6"/>
      <c r="C271" s="6"/>
      <c r="D271" s="6"/>
      <c r="E271" s="6"/>
      <c r="F271" s="6"/>
      <c r="H271" s="6"/>
      <c r="I271" s="6"/>
      <c r="J271" s="6"/>
      <c r="K271" s="6"/>
      <c r="L271" s="6"/>
      <c r="M271" s="6"/>
      <c r="N271" s="6"/>
      <c r="O271" s="6"/>
      <c r="P271" s="6"/>
      <c r="V271" s="6"/>
      <c r="X271" s="6"/>
      <c r="Y271" s="17"/>
      <c r="Z271" s="6"/>
      <c r="AA271" s="6"/>
      <c r="AB271" s="2">
        <v>266</v>
      </c>
      <c r="AC271" s="2">
        <f t="shared" si="38"/>
        <v>4.6425758103049164</v>
      </c>
      <c r="AD271" s="2">
        <f t="shared" si="36"/>
        <v>50.387285262462633</v>
      </c>
      <c r="AE271" s="3">
        <f t="shared" si="37"/>
        <v>50.387285262462655</v>
      </c>
    </row>
    <row r="272" spans="1:31" ht="17.399999999999999" x14ac:dyDescent="0.3">
      <c r="A272" s="6"/>
      <c r="B272" s="6"/>
      <c r="C272" s="6"/>
      <c r="D272" s="6"/>
      <c r="E272" s="6"/>
      <c r="F272" s="6"/>
      <c r="H272" s="6"/>
      <c r="I272" s="6"/>
      <c r="J272" s="6"/>
      <c r="K272" s="6"/>
      <c r="L272" s="6"/>
      <c r="M272" s="6"/>
      <c r="N272" s="6"/>
      <c r="O272" s="6"/>
      <c r="P272" s="6"/>
      <c r="V272" s="6"/>
      <c r="X272" s="6"/>
      <c r="Y272" s="17"/>
      <c r="Z272" s="6"/>
      <c r="AA272" s="6"/>
      <c r="AB272" s="2">
        <v>267</v>
      </c>
      <c r="AC272" s="2">
        <f t="shared" si="38"/>
        <v>4.6600291028248595</v>
      </c>
      <c r="AD272" s="2">
        <f t="shared" si="36"/>
        <v>49.677416102342136</v>
      </c>
      <c r="AE272" s="3">
        <f t="shared" si="37"/>
        <v>49.677416102342143</v>
      </c>
    </row>
    <row r="273" spans="1:31" ht="17.399999999999999" x14ac:dyDescent="0.3">
      <c r="A273" s="6"/>
      <c r="B273" s="6"/>
      <c r="C273" s="6"/>
      <c r="D273" s="6"/>
      <c r="E273" s="6"/>
      <c r="F273" s="6"/>
      <c r="H273" s="6"/>
      <c r="I273" s="6"/>
      <c r="J273" s="6"/>
      <c r="K273" s="6"/>
      <c r="L273" s="6"/>
      <c r="M273" s="6"/>
      <c r="N273" s="6"/>
      <c r="O273" s="6"/>
      <c r="P273" s="6"/>
      <c r="V273" s="6"/>
      <c r="X273" s="6"/>
      <c r="Y273" s="17"/>
      <c r="Z273" s="6"/>
      <c r="AA273" s="6"/>
      <c r="AB273" s="2">
        <v>268</v>
      </c>
      <c r="AC273" s="2">
        <f t="shared" si="38"/>
        <v>4.6774823953448026</v>
      </c>
      <c r="AD273" s="2">
        <f t="shared" si="36"/>
        <v>48.963159694318563</v>
      </c>
      <c r="AE273" s="3">
        <f t="shared" si="37"/>
        <v>48.96315969431857</v>
      </c>
    </row>
    <row r="274" spans="1:31" ht="17.399999999999999" x14ac:dyDescent="0.3">
      <c r="A274" s="6"/>
      <c r="B274" s="6"/>
      <c r="C274" s="6"/>
      <c r="D274" s="6"/>
      <c r="E274" s="6"/>
      <c r="F274" s="6"/>
      <c r="H274" s="6"/>
      <c r="I274" s="6"/>
      <c r="J274" s="6"/>
      <c r="K274" s="6"/>
      <c r="L274" s="6"/>
      <c r="M274" s="6"/>
      <c r="N274" s="6"/>
      <c r="O274" s="6"/>
      <c r="P274" s="6"/>
      <c r="V274" s="6"/>
      <c r="X274" s="6"/>
      <c r="Y274" s="17"/>
      <c r="Z274" s="6"/>
      <c r="AA274" s="6"/>
      <c r="AB274" s="2">
        <v>269</v>
      </c>
      <c r="AC274" s="2">
        <f t="shared" si="38"/>
        <v>4.6949356878647466</v>
      </c>
      <c r="AD274" s="2">
        <f t="shared" si="36"/>
        <v>48.244724310349184</v>
      </c>
      <c r="AE274" s="3">
        <f t="shared" si="37"/>
        <v>48.244724310349213</v>
      </c>
    </row>
    <row r="275" spans="1:31" ht="17.399999999999999" x14ac:dyDescent="0.3">
      <c r="A275" s="6"/>
      <c r="B275" s="6"/>
      <c r="C275" s="6"/>
      <c r="D275" s="6"/>
      <c r="E275" s="6"/>
      <c r="F275" s="6"/>
      <c r="H275" s="6"/>
      <c r="I275" s="6"/>
      <c r="J275" s="6"/>
      <c r="K275" s="6"/>
      <c r="L275" s="6"/>
      <c r="M275" s="6"/>
      <c r="N275" s="6"/>
      <c r="O275" s="6"/>
      <c r="P275" s="6"/>
      <c r="V275" s="6"/>
      <c r="X275" s="6"/>
      <c r="Y275" s="17"/>
      <c r="Z275" s="6"/>
      <c r="AA275" s="6"/>
      <c r="AB275" s="2">
        <v>270</v>
      </c>
      <c r="AC275" s="2">
        <f t="shared" si="38"/>
        <v>4.7123889803846897</v>
      </c>
      <c r="AD275" s="2">
        <f t="shared" si="36"/>
        <v>47.522323208305785</v>
      </c>
      <c r="AE275" s="3">
        <f t="shared" si="37"/>
        <v>47.522323208305821</v>
      </c>
    </row>
    <row r="276" spans="1:31" ht="17.399999999999999" x14ac:dyDescent="0.3">
      <c r="A276" s="6"/>
      <c r="B276" s="6"/>
      <c r="C276" s="6"/>
      <c r="D276" s="6"/>
      <c r="E276" s="6"/>
      <c r="F276" s="6"/>
      <c r="H276" s="6"/>
      <c r="I276" s="6"/>
      <c r="J276" s="6"/>
      <c r="K276" s="6"/>
      <c r="L276" s="6"/>
      <c r="M276" s="6"/>
      <c r="N276" s="6"/>
      <c r="O276" s="6"/>
      <c r="P276" s="6"/>
      <c r="V276" s="6"/>
      <c r="X276" s="6"/>
      <c r="Y276" s="17"/>
      <c r="Z276" s="6"/>
      <c r="AA276" s="6"/>
      <c r="AB276" s="2">
        <v>271</v>
      </c>
      <c r="AC276" s="2">
        <f t="shared" si="38"/>
        <v>4.7298422729046328</v>
      </c>
      <c r="AD276" s="2">
        <f t="shared" si="36"/>
        <v>46.796174576054661</v>
      </c>
      <c r="AE276" s="3">
        <f t="shared" si="37"/>
        <v>46.796174576054696</v>
      </c>
    </row>
    <row r="277" spans="1:31" ht="17.399999999999999" x14ac:dyDescent="0.3">
      <c r="A277" s="6"/>
      <c r="B277" s="6"/>
      <c r="C277" s="6"/>
      <c r="D277" s="6"/>
      <c r="E277" s="6"/>
      <c r="F277" s="6"/>
      <c r="H277" s="6"/>
      <c r="I277" s="6"/>
      <c r="J277" s="6"/>
      <c r="K277" s="6"/>
      <c r="L277" s="6"/>
      <c r="M277" s="6"/>
      <c r="N277" s="6"/>
      <c r="O277" s="6"/>
      <c r="P277" s="6"/>
      <c r="V277" s="6"/>
      <c r="X277" s="6"/>
      <c r="Y277" s="17"/>
      <c r="Z277" s="6"/>
      <c r="AA277" s="6"/>
      <c r="AB277" s="2">
        <v>272</v>
      </c>
      <c r="AC277" s="2">
        <f t="shared" si="38"/>
        <v>4.7472955654245768</v>
      </c>
      <c r="AD277" s="2">
        <f t="shared" si="36"/>
        <v>46.066501468010927</v>
      </c>
      <c r="AE277" s="3">
        <f t="shared" si="37"/>
        <v>46.066501468010948</v>
      </c>
    </row>
    <row r="278" spans="1:31" ht="17.399999999999999" x14ac:dyDescent="0.3">
      <c r="A278" s="6"/>
      <c r="B278" s="6"/>
      <c r="C278" s="6"/>
      <c r="D278" s="6"/>
      <c r="E278" s="6"/>
      <c r="F278" s="6"/>
      <c r="H278" s="6"/>
      <c r="I278" s="6"/>
      <c r="J278" s="6"/>
      <c r="K278" s="6"/>
      <c r="L278" s="6"/>
      <c r="M278" s="6"/>
      <c r="N278" s="6"/>
      <c r="O278" s="6"/>
      <c r="P278" s="6"/>
      <c r="V278" s="6"/>
      <c r="X278" s="6"/>
      <c r="Y278" s="17"/>
      <c r="Z278" s="6"/>
      <c r="AA278" s="6"/>
      <c r="AB278" s="2">
        <v>273</v>
      </c>
      <c r="AC278" s="2">
        <f t="shared" si="38"/>
        <v>4.7647488579445199</v>
      </c>
      <c r="AD278" s="2">
        <f t="shared" si="36"/>
        <v>45.333531734177768</v>
      </c>
      <c r="AE278" s="3">
        <f t="shared" si="37"/>
        <v>45.333531734177775</v>
      </c>
    </row>
    <row r="279" spans="1:31" ht="17.399999999999999" x14ac:dyDescent="0.3">
      <c r="A279" s="6"/>
      <c r="B279" s="6"/>
      <c r="C279" s="6"/>
      <c r="D279" s="6"/>
      <c r="E279" s="6"/>
      <c r="F279" s="6"/>
      <c r="H279" s="6"/>
      <c r="I279" s="6"/>
      <c r="J279" s="6"/>
      <c r="K279" s="6"/>
      <c r="L279" s="6"/>
      <c r="M279" s="6"/>
      <c r="N279" s="6"/>
      <c r="O279" s="6"/>
      <c r="P279" s="6"/>
      <c r="V279" s="6"/>
      <c r="X279" s="6"/>
      <c r="Y279" s="17"/>
      <c r="Z279" s="6"/>
      <c r="AA279" s="6"/>
      <c r="AB279" s="2">
        <v>274</v>
      </c>
      <c r="AC279" s="2">
        <f t="shared" si="38"/>
        <v>4.782202150464463</v>
      </c>
      <c r="AD279" s="2">
        <f t="shared" si="36"/>
        <v>44.597497941700205</v>
      </c>
      <c r="AE279" s="3">
        <f t="shared" si="37"/>
        <v>44.597497941700247</v>
      </c>
    </row>
    <row r="280" spans="1:31" ht="17.399999999999999" x14ac:dyDescent="0.3">
      <c r="A280" s="6"/>
      <c r="B280" s="6"/>
      <c r="C280" s="6"/>
      <c r="D280" s="6"/>
      <c r="E280" s="6"/>
      <c r="F280" s="6"/>
      <c r="H280" s="6"/>
      <c r="I280" s="6"/>
      <c r="J280" s="6"/>
      <c r="K280" s="6"/>
      <c r="L280" s="6"/>
      <c r="M280" s="6"/>
      <c r="N280" s="6"/>
      <c r="O280" s="6"/>
      <c r="P280" s="6"/>
      <c r="V280" s="6"/>
      <c r="X280" s="6"/>
      <c r="Y280" s="17"/>
      <c r="Z280" s="6"/>
      <c r="AA280" s="6"/>
      <c r="AB280" s="2">
        <v>275</v>
      </c>
      <c r="AC280" s="2">
        <f t="shared" si="38"/>
        <v>4.7996554429844061</v>
      </c>
      <c r="AD280" s="2">
        <f t="shared" si="36"/>
        <v>43.858637288981903</v>
      </c>
      <c r="AE280" s="3">
        <f t="shared" si="37"/>
        <v>43.858637288981932</v>
      </c>
    </row>
    <row r="281" spans="1:31" ht="17.399999999999999" x14ac:dyDescent="0.3">
      <c r="A281" s="6"/>
      <c r="B281" s="6"/>
      <c r="C281" s="6"/>
      <c r="D281" s="6"/>
      <c r="E281" s="6"/>
      <c r="F281" s="6"/>
      <c r="H281" s="6"/>
      <c r="I281" s="6"/>
      <c r="J281" s="6"/>
      <c r="K281" s="6"/>
      <c r="L281" s="6"/>
      <c r="M281" s="6"/>
      <c r="N281" s="6"/>
      <c r="O281" s="6"/>
      <c r="P281" s="6"/>
      <c r="V281" s="6"/>
      <c r="X281" s="6"/>
      <c r="Y281" s="17"/>
      <c r="Z281" s="6"/>
      <c r="AA281" s="6"/>
      <c r="AB281" s="2">
        <v>276</v>
      </c>
      <c r="AC281" s="2">
        <f t="shared" si="38"/>
        <v>4.8171087355043491</v>
      </c>
      <c r="AD281" s="2">
        <f t="shared" si="36"/>
        <v>43.117191512430026</v>
      </c>
      <c r="AE281" s="3">
        <f t="shared" si="37"/>
        <v>43.11719151243004</v>
      </c>
    </row>
    <row r="282" spans="1:31" ht="17.399999999999999" x14ac:dyDescent="0.3">
      <c r="A282" s="6"/>
      <c r="B282" s="6"/>
      <c r="C282" s="6"/>
      <c r="D282" s="6"/>
      <c r="E282" s="6"/>
      <c r="F282" s="6"/>
      <c r="H282" s="6"/>
      <c r="I282" s="6"/>
      <c r="J282" s="6"/>
      <c r="K282" s="6"/>
      <c r="L282" s="6"/>
      <c r="M282" s="6"/>
      <c r="N282" s="6"/>
      <c r="O282" s="6"/>
      <c r="P282" s="6"/>
      <c r="V282" s="6"/>
      <c r="X282" s="6"/>
      <c r="Y282" s="17"/>
      <c r="Z282" s="6"/>
      <c r="AA282" s="6"/>
      <c r="AB282" s="2">
        <v>277</v>
      </c>
      <c r="AC282" s="2">
        <f t="shared" si="38"/>
        <v>4.8345620280242931</v>
      </c>
      <c r="AD282" s="2">
        <f t="shared" si="36"/>
        <v>42.37340678591319</v>
      </c>
      <c r="AE282" s="3">
        <f t="shared" si="37"/>
        <v>42.373406785913232</v>
      </c>
    </row>
    <row r="283" spans="1:31" ht="17.399999999999999" x14ac:dyDescent="0.3">
      <c r="A283" s="6"/>
      <c r="B283" s="6"/>
      <c r="C283" s="6"/>
      <c r="D283" s="6"/>
      <c r="E283" s="6"/>
      <c r="F283" s="6"/>
      <c r="H283" s="6"/>
      <c r="I283" s="6"/>
      <c r="J283" s="6"/>
      <c r="K283" s="6"/>
      <c r="L283" s="6"/>
      <c r="M283" s="6"/>
      <c r="N283" s="6"/>
      <c r="O283" s="6"/>
      <c r="P283" s="6"/>
      <c r="V283" s="6"/>
      <c r="X283" s="6"/>
      <c r="Y283" s="17"/>
      <c r="Z283" s="6"/>
      <c r="AA283" s="6"/>
      <c r="AB283" s="2">
        <v>278</v>
      </c>
      <c r="AC283" s="2">
        <f t="shared" si="38"/>
        <v>4.8520153205442362</v>
      </c>
      <c r="AD283" s="2">
        <f t="shared" si="36"/>
        <v>41.627533613033499</v>
      </c>
      <c r="AE283" s="3">
        <f t="shared" si="37"/>
        <v>41.627533613033528</v>
      </c>
    </row>
    <row r="284" spans="1:31" ht="17.399999999999999" x14ac:dyDescent="0.3">
      <c r="A284" s="6"/>
      <c r="B284" s="6"/>
      <c r="C284" s="6"/>
      <c r="D284" s="6"/>
      <c r="E284" s="6"/>
      <c r="F284" s="6"/>
      <c r="H284" s="6"/>
      <c r="I284" s="6"/>
      <c r="J284" s="6"/>
      <c r="K284" s="6"/>
      <c r="L284" s="6"/>
      <c r="M284" s="6"/>
      <c r="N284" s="6"/>
      <c r="O284" s="6"/>
      <c r="P284" s="6"/>
      <c r="V284" s="6"/>
      <c r="X284" s="6"/>
      <c r="Y284" s="17"/>
      <c r="Z284" s="6"/>
      <c r="AA284" s="6"/>
      <c r="AB284" s="2">
        <v>279</v>
      </c>
      <c r="AC284" s="2">
        <f t="shared" si="38"/>
        <v>4.8694686130641793</v>
      </c>
      <c r="AD284" s="2">
        <f t="shared" si="36"/>
        <v>40.879826712331017</v>
      </c>
      <c r="AE284" s="3">
        <f t="shared" si="37"/>
        <v>40.879826712331024</v>
      </c>
    </row>
    <row r="285" spans="1:31" ht="17.399999999999999" x14ac:dyDescent="0.3">
      <c r="A285" s="6"/>
      <c r="B285" s="6"/>
      <c r="C285" s="6"/>
      <c r="D285" s="6"/>
      <c r="E285" s="6"/>
      <c r="F285" s="6"/>
      <c r="H285" s="6"/>
      <c r="I285" s="6"/>
      <c r="J285" s="6"/>
      <c r="K285" s="6"/>
      <c r="L285" s="6"/>
      <c r="M285" s="6"/>
      <c r="N285" s="6"/>
      <c r="O285" s="6"/>
      <c r="P285" s="6"/>
      <c r="V285" s="6"/>
      <c r="X285" s="6"/>
      <c r="Y285" s="17"/>
      <c r="Z285" s="6"/>
      <c r="AA285" s="6"/>
      <c r="AB285" s="2">
        <v>280</v>
      </c>
      <c r="AC285" s="2">
        <f t="shared" si="38"/>
        <v>4.8869219055841224</v>
      </c>
      <c r="AD285" s="2">
        <f t="shared" si="36"/>
        <v>40.130544895557271</v>
      </c>
      <c r="AE285" s="3">
        <f t="shared" si="37"/>
        <v>40.130544895557286</v>
      </c>
    </row>
    <row r="286" spans="1:31" ht="17.399999999999999" x14ac:dyDescent="0.3">
      <c r="A286" s="6"/>
      <c r="B286" s="6"/>
      <c r="C286" s="6"/>
      <c r="D286" s="6"/>
      <c r="E286" s="6"/>
      <c r="F286" s="6"/>
      <c r="H286" s="6"/>
      <c r="I286" s="6"/>
      <c r="J286" s="6"/>
      <c r="K286" s="6"/>
      <c r="L286" s="6"/>
      <c r="M286" s="6"/>
      <c r="N286" s="6"/>
      <c r="O286" s="6"/>
      <c r="P286" s="6"/>
      <c r="V286" s="6"/>
      <c r="X286" s="6"/>
      <c r="Y286" s="17"/>
      <c r="Z286" s="6"/>
      <c r="AA286" s="6"/>
      <c r="AB286" s="2">
        <v>281</v>
      </c>
      <c r="AC286" s="2">
        <f t="shared" si="38"/>
        <v>4.9043751981040655</v>
      </c>
      <c r="AD286" s="2">
        <f t="shared" si="36"/>
        <v>39.379950939168936</v>
      </c>
      <c r="AE286" s="3">
        <f t="shared" si="37"/>
        <v>39.379950939168957</v>
      </c>
    </row>
    <row r="287" spans="1:31" ht="17.399999999999999" x14ac:dyDescent="0.3">
      <c r="A287" s="6"/>
      <c r="B287" s="6"/>
      <c r="C287" s="6"/>
      <c r="D287" s="6"/>
      <c r="E287" s="6"/>
      <c r="F287" s="6"/>
      <c r="H287" s="6"/>
      <c r="I287" s="6"/>
      <c r="J287" s="6"/>
      <c r="K287" s="6"/>
      <c r="L287" s="6"/>
      <c r="M287" s="6"/>
      <c r="N287" s="6"/>
      <c r="O287" s="6"/>
      <c r="P287" s="6"/>
      <c r="V287" s="6"/>
      <c r="X287" s="6"/>
      <c r="Y287" s="17"/>
      <c r="Z287" s="6"/>
      <c r="AA287" s="6"/>
      <c r="AB287" s="2">
        <v>282</v>
      </c>
      <c r="AC287" s="2">
        <f t="shared" si="38"/>
        <v>4.9218284906240086</v>
      </c>
      <c r="AD287" s="2">
        <f t="shared" si="36"/>
        <v>38.628311449209221</v>
      </c>
      <c r="AE287" s="3">
        <f t="shared" si="37"/>
        <v>38.628311449209249</v>
      </c>
    </row>
    <row r="288" spans="1:31" ht="17.399999999999999" x14ac:dyDescent="0.3">
      <c r="A288" s="6"/>
      <c r="B288" s="6"/>
      <c r="C288" s="6"/>
      <c r="D288" s="6"/>
      <c r="E288" s="6"/>
      <c r="F288" s="6"/>
      <c r="H288" s="6"/>
      <c r="I288" s="6"/>
      <c r="J288" s="6"/>
      <c r="K288" s="6"/>
      <c r="L288" s="6"/>
      <c r="M288" s="6"/>
      <c r="N288" s="6"/>
      <c r="O288" s="6"/>
      <c r="P288" s="6"/>
      <c r="V288" s="6"/>
      <c r="X288" s="6"/>
      <c r="Y288" s="17"/>
      <c r="Z288" s="6"/>
      <c r="AA288" s="6"/>
      <c r="AB288" s="2">
        <v>283</v>
      </c>
      <c r="AC288" s="2">
        <f t="shared" si="38"/>
        <v>4.9392817831439526</v>
      </c>
      <c r="AD288" s="2">
        <f t="shared" si="36"/>
        <v>37.875896719759481</v>
      </c>
      <c r="AE288" s="3">
        <f t="shared" si="37"/>
        <v>37.875896719759517</v>
      </c>
    </row>
    <row r="289" spans="1:31" ht="17.399999999999999" x14ac:dyDescent="0.3">
      <c r="A289" s="6"/>
      <c r="B289" s="6"/>
      <c r="C289" s="6"/>
      <c r="D289" s="6"/>
      <c r="E289" s="6"/>
      <c r="F289" s="6"/>
      <c r="H289" s="6"/>
      <c r="I289" s="6"/>
      <c r="J289" s="6"/>
      <c r="K289" s="6"/>
      <c r="L289" s="6"/>
      <c r="M289" s="6"/>
      <c r="N289" s="6"/>
      <c r="O289" s="6"/>
      <c r="P289" s="6"/>
      <c r="V289" s="6"/>
      <c r="X289" s="6"/>
      <c r="Y289" s="17"/>
      <c r="Z289" s="6"/>
      <c r="AA289" s="6"/>
      <c r="AB289" s="2">
        <v>284</v>
      </c>
      <c r="AC289" s="2">
        <f t="shared" si="38"/>
        <v>4.9567350756638957</v>
      </c>
      <c r="AD289" s="2">
        <f t="shared" si="36"/>
        <v>37.122980585158125</v>
      </c>
      <c r="AE289" s="3">
        <f t="shared" si="37"/>
        <v>37.12298058515816</v>
      </c>
    </row>
    <row r="290" spans="1:31" ht="17.399999999999999" x14ac:dyDescent="0.3">
      <c r="A290" s="6"/>
      <c r="B290" s="6"/>
      <c r="C290" s="6"/>
      <c r="D290" s="6"/>
      <c r="E290" s="6"/>
      <c r="F290" s="6"/>
      <c r="H290" s="6"/>
      <c r="I290" s="6"/>
      <c r="J290" s="6"/>
      <c r="K290" s="6"/>
      <c r="L290" s="6"/>
      <c r="M290" s="6"/>
      <c r="N290" s="6"/>
      <c r="O290" s="6"/>
      <c r="P290" s="6"/>
      <c r="V290" s="6"/>
      <c r="X290" s="6"/>
      <c r="Y290" s="17"/>
      <c r="Z290" s="6"/>
      <c r="AA290" s="6"/>
      <c r="AB290" s="2">
        <v>285</v>
      </c>
      <c r="AC290" s="2">
        <f t="shared" si="38"/>
        <v>4.9741883681838397</v>
      </c>
      <c r="AD290" s="2">
        <f t="shared" si="36"/>
        <v>36.369840266196192</v>
      </c>
      <c r="AE290" s="3">
        <f t="shared" si="37"/>
        <v>36.369840266196199</v>
      </c>
    </row>
    <row r="291" spans="1:31" ht="17.399999999999999" x14ac:dyDescent="0.3">
      <c r="A291" s="6"/>
      <c r="B291" s="6"/>
      <c r="C291" s="6"/>
      <c r="D291" s="6"/>
      <c r="E291" s="6"/>
      <c r="F291" s="6"/>
      <c r="H291" s="6"/>
      <c r="I291" s="6"/>
      <c r="J291" s="6"/>
      <c r="K291" s="6"/>
      <c r="L291" s="6"/>
      <c r="M291" s="6"/>
      <c r="N291" s="6"/>
      <c r="O291" s="6"/>
      <c r="P291" s="6"/>
      <c r="V291" s="6"/>
      <c r="X291" s="6"/>
      <c r="Y291" s="17"/>
      <c r="Z291" s="6"/>
      <c r="AA291" s="6"/>
      <c r="AB291" s="2">
        <v>286</v>
      </c>
      <c r="AC291" s="2">
        <f t="shared" si="38"/>
        <v>4.9916416607037828</v>
      </c>
      <c r="AD291" s="2">
        <f t="shared" si="36"/>
        <v>35.616756210513635</v>
      </c>
      <c r="AE291" s="3">
        <f t="shared" si="37"/>
        <v>35.61675621051365</v>
      </c>
    </row>
    <row r="292" spans="1:31" ht="17.399999999999999" x14ac:dyDescent="0.3">
      <c r="A292" s="6"/>
      <c r="B292" s="6"/>
      <c r="C292" s="6"/>
      <c r="D292" s="6"/>
      <c r="E292" s="6"/>
      <c r="F292" s="6"/>
      <c r="H292" s="6"/>
      <c r="I292" s="6"/>
      <c r="J292" s="6"/>
      <c r="K292" s="6"/>
      <c r="L292" s="6"/>
      <c r="M292" s="6"/>
      <c r="N292" s="6"/>
      <c r="O292" s="6"/>
      <c r="P292" s="6"/>
      <c r="V292" s="6"/>
      <c r="X292" s="6"/>
      <c r="Y292" s="17"/>
      <c r="Z292" s="6"/>
      <c r="AA292" s="6"/>
      <c r="AB292" s="2">
        <v>287</v>
      </c>
      <c r="AC292" s="2">
        <f t="shared" si="38"/>
        <v>5.0090949532237259</v>
      </c>
      <c r="AD292" s="2">
        <f t="shared" si="36"/>
        <v>34.864011927429836</v>
      </c>
      <c r="AE292" s="3">
        <f t="shared" si="37"/>
        <v>34.864011927429821</v>
      </c>
    </row>
    <row r="293" spans="1:31" ht="17.399999999999999" x14ac:dyDescent="0.3">
      <c r="A293" s="6"/>
      <c r="B293" s="6"/>
      <c r="C293" s="6"/>
      <c r="D293" s="6"/>
      <c r="E293" s="6"/>
      <c r="F293" s="6"/>
      <c r="H293" s="6"/>
      <c r="I293" s="6"/>
      <c r="J293" s="6"/>
      <c r="K293" s="6"/>
      <c r="L293" s="6"/>
      <c r="M293" s="6"/>
      <c r="N293" s="6"/>
      <c r="O293" s="6"/>
      <c r="P293" s="6"/>
      <c r="V293" s="6"/>
      <c r="X293" s="6"/>
      <c r="Y293" s="17"/>
      <c r="Z293" s="6"/>
      <c r="AA293" s="6"/>
      <c r="AB293" s="2">
        <v>288</v>
      </c>
      <c r="AC293" s="2">
        <f t="shared" si="38"/>
        <v>5.026548245743669</v>
      </c>
      <c r="AD293" s="2">
        <f t="shared" si="36"/>
        <v>34.111893817454586</v>
      </c>
      <c r="AE293" s="3">
        <f t="shared" si="37"/>
        <v>34.111893817454607</v>
      </c>
    </row>
    <row r="294" spans="1:31" ht="17.399999999999999" x14ac:dyDescent="0.3">
      <c r="A294" s="6"/>
      <c r="B294" s="6"/>
      <c r="C294" s="6"/>
      <c r="D294" s="6"/>
      <c r="E294" s="6"/>
      <c r="F294" s="6"/>
      <c r="H294" s="6"/>
      <c r="I294" s="6"/>
      <c r="J294" s="6"/>
      <c r="K294" s="6"/>
      <c r="L294" s="6"/>
      <c r="M294" s="6"/>
      <c r="N294" s="6"/>
      <c r="O294" s="6"/>
      <c r="P294" s="6"/>
      <c r="V294" s="6"/>
      <c r="X294" s="6"/>
      <c r="Y294" s="17"/>
      <c r="Z294" s="6"/>
      <c r="AA294" s="6"/>
      <c r="AB294" s="2">
        <v>289</v>
      </c>
      <c r="AC294" s="2">
        <f t="shared" si="38"/>
        <v>5.0440015382636121</v>
      </c>
      <c r="AD294" s="2">
        <f t="shared" si="36"/>
        <v>33.360690996734917</v>
      </c>
      <c r="AE294" s="3">
        <f t="shared" si="37"/>
        <v>33.360690996734931</v>
      </c>
    </row>
    <row r="295" spans="1:31" ht="17.399999999999999" x14ac:dyDescent="0.3">
      <c r="A295" s="6"/>
      <c r="B295" s="6"/>
      <c r="C295" s="6"/>
      <c r="D295" s="6"/>
      <c r="E295" s="6"/>
      <c r="F295" s="6"/>
      <c r="H295" s="6"/>
      <c r="I295" s="6"/>
      <c r="J295" s="6"/>
      <c r="K295" s="6"/>
      <c r="L295" s="6"/>
      <c r="M295" s="6"/>
      <c r="N295" s="6"/>
      <c r="O295" s="6"/>
      <c r="P295" s="6"/>
      <c r="V295" s="6"/>
      <c r="X295" s="6"/>
      <c r="Y295" s="17"/>
      <c r="Z295" s="6"/>
      <c r="AA295" s="6"/>
      <c r="AB295" s="2">
        <v>290</v>
      </c>
      <c r="AC295" s="2">
        <f t="shared" si="38"/>
        <v>5.0614548307835552</v>
      </c>
      <c r="AD295" s="2">
        <f t="shared" si="36"/>
        <v>32.610695116701784</v>
      </c>
      <c r="AE295" s="3">
        <f t="shared" si="37"/>
        <v>32.610695116701812</v>
      </c>
    </row>
    <row r="296" spans="1:31" ht="17.399999999999999" x14ac:dyDescent="0.3">
      <c r="A296" s="6"/>
      <c r="B296" s="6"/>
      <c r="C296" s="6"/>
      <c r="D296" s="6"/>
      <c r="E296" s="6"/>
      <c r="F296" s="6"/>
      <c r="H296" s="6"/>
      <c r="I296" s="6"/>
      <c r="J296" s="6"/>
      <c r="K296" s="6"/>
      <c r="L296" s="6"/>
      <c r="M296" s="6"/>
      <c r="N296" s="6"/>
      <c r="O296" s="6"/>
      <c r="P296" s="6"/>
      <c r="V296" s="6"/>
      <c r="X296" s="6"/>
      <c r="Y296" s="17"/>
      <c r="Z296" s="6"/>
      <c r="AA296" s="6"/>
      <c r="AB296" s="2">
        <v>291</v>
      </c>
      <c r="AC296" s="2">
        <f t="shared" si="38"/>
        <v>5.0789081233034983</v>
      </c>
      <c r="AD296" s="2">
        <f t="shared" si="36"/>
        <v>31.862200179189674</v>
      </c>
      <c r="AE296" s="3">
        <f t="shared" si="37"/>
        <v>31.862200179189685</v>
      </c>
    </row>
    <row r="297" spans="1:31" ht="17.399999999999999" x14ac:dyDescent="0.3">
      <c r="A297" s="6"/>
      <c r="B297" s="6"/>
      <c r="C297" s="6"/>
      <c r="D297" s="6"/>
      <c r="E297" s="6"/>
      <c r="F297" s="6"/>
      <c r="H297" s="6"/>
      <c r="I297" s="6"/>
      <c r="J297" s="6"/>
      <c r="K297" s="6"/>
      <c r="L297" s="6"/>
      <c r="M297" s="6"/>
      <c r="N297" s="6"/>
      <c r="O297" s="6"/>
      <c r="P297" s="6"/>
      <c r="V297" s="6"/>
      <c r="X297" s="6"/>
      <c r="Y297" s="17"/>
      <c r="Z297" s="6"/>
      <c r="AA297" s="6"/>
      <c r="AB297" s="2">
        <v>292</v>
      </c>
      <c r="AC297" s="2">
        <f t="shared" si="38"/>
        <v>5.0963614158234423</v>
      </c>
      <c r="AD297" s="2">
        <f t="shared" si="36"/>
        <v>31.115502347307761</v>
      </c>
      <c r="AE297" s="3">
        <f t="shared" si="37"/>
        <v>31.115502347307785</v>
      </c>
    </row>
    <row r="298" spans="1:31" ht="17.399999999999999" x14ac:dyDescent="0.3">
      <c r="A298" s="6"/>
      <c r="B298" s="6"/>
      <c r="C298" s="6"/>
      <c r="D298" s="6"/>
      <c r="E298" s="6"/>
      <c r="F298" s="6"/>
      <c r="H298" s="6"/>
      <c r="I298" s="6"/>
      <c r="J298" s="6"/>
      <c r="K298" s="6"/>
      <c r="L298" s="6"/>
      <c r="M298" s="6"/>
      <c r="N298" s="6"/>
      <c r="O298" s="6"/>
      <c r="P298" s="6"/>
      <c r="V298" s="6"/>
      <c r="X298" s="6"/>
      <c r="Y298" s="17"/>
      <c r="Z298" s="6"/>
      <c r="AA298" s="6"/>
      <c r="AB298" s="2">
        <v>293</v>
      </c>
      <c r="AC298" s="2">
        <f t="shared" si="38"/>
        <v>5.1138147083433854</v>
      </c>
      <c r="AD298" s="2">
        <f t="shared" si="36"/>
        <v>30.37089975234915</v>
      </c>
      <c r="AE298" s="3">
        <f t="shared" si="37"/>
        <v>30.37089975234915</v>
      </c>
    </row>
    <row r="299" spans="1:31" ht="17.399999999999999" x14ac:dyDescent="0.3">
      <c r="A299" s="6"/>
      <c r="B299" s="6"/>
      <c r="C299" s="6"/>
      <c r="D299" s="6"/>
      <c r="E299" s="6"/>
      <c r="F299" s="6"/>
      <c r="H299" s="6"/>
      <c r="I299" s="6"/>
      <c r="J299" s="6"/>
      <c r="K299" s="6"/>
      <c r="L299" s="6"/>
      <c r="M299" s="6"/>
      <c r="N299" s="6"/>
      <c r="O299" s="6"/>
      <c r="P299" s="6"/>
      <c r="V299" s="6"/>
      <c r="X299" s="6"/>
      <c r="Y299" s="17"/>
      <c r="Z299" s="6"/>
      <c r="AA299" s="6"/>
      <c r="AB299" s="2">
        <v>294</v>
      </c>
      <c r="AC299" s="2">
        <f t="shared" si="38"/>
        <v>5.1312680008633293</v>
      </c>
      <c r="AD299" s="2">
        <f t="shared" si="36"/>
        <v>29.628692297026916</v>
      </c>
      <c r="AE299" s="3">
        <f t="shared" si="37"/>
        <v>29.62869229702692</v>
      </c>
    </row>
    <row r="300" spans="1:31" ht="17.399999999999999" x14ac:dyDescent="0.3">
      <c r="A300" s="6"/>
      <c r="B300" s="6"/>
      <c r="C300" s="6"/>
      <c r="D300" s="6"/>
      <c r="E300" s="6"/>
      <c r="F300" s="6"/>
      <c r="H300" s="6"/>
      <c r="I300" s="6"/>
      <c r="J300" s="6"/>
      <c r="K300" s="6"/>
      <c r="L300" s="6"/>
      <c r="M300" s="6"/>
      <c r="N300" s="6"/>
      <c r="O300" s="6"/>
      <c r="P300" s="6"/>
      <c r="V300" s="6"/>
      <c r="X300" s="6"/>
      <c r="Y300" s="17"/>
      <c r="Z300" s="6"/>
      <c r="AA300" s="6"/>
      <c r="AB300" s="2">
        <v>295</v>
      </c>
      <c r="AC300" s="2">
        <f t="shared" si="38"/>
        <v>5.1487212933832724</v>
      </c>
      <c r="AD300" s="2">
        <f t="shared" si="36"/>
        <v>28.889181455333343</v>
      </c>
      <c r="AE300" s="3">
        <f t="shared" si="37"/>
        <v>28.889181455333343</v>
      </c>
    </row>
    <row r="301" spans="1:31" ht="17.399999999999999" x14ac:dyDescent="0.3">
      <c r="A301" s="6"/>
      <c r="B301" s="6"/>
      <c r="C301" s="6"/>
      <c r="D301" s="6"/>
      <c r="E301" s="6"/>
      <c r="F301" s="6"/>
      <c r="H301" s="6"/>
      <c r="I301" s="6"/>
      <c r="J301" s="6"/>
      <c r="K301" s="6"/>
      <c r="L301" s="6"/>
      <c r="M301" s="6"/>
      <c r="N301" s="6"/>
      <c r="O301" s="6"/>
      <c r="P301" s="6"/>
      <c r="V301" s="6"/>
      <c r="X301" s="6"/>
      <c r="Y301" s="17"/>
      <c r="Z301" s="6"/>
      <c r="AA301" s="6"/>
      <c r="AB301" s="2">
        <v>296</v>
      </c>
      <c r="AC301" s="2">
        <f t="shared" si="38"/>
        <v>5.1661745859032155</v>
      </c>
      <c r="AD301" s="2">
        <f t="shared" si="36"/>
        <v>28.152670069317665</v>
      </c>
      <c r="AE301" s="3">
        <f t="shared" si="37"/>
        <v>28.152670069317669</v>
      </c>
    </row>
    <row r="302" spans="1:31" ht="17.399999999999999" x14ac:dyDescent="0.3">
      <c r="A302" s="6"/>
      <c r="B302" s="6"/>
      <c r="C302" s="6"/>
      <c r="D302" s="6"/>
      <c r="E302" s="6"/>
      <c r="F302" s="6"/>
      <c r="H302" s="6"/>
      <c r="I302" s="6"/>
      <c r="J302" s="6"/>
      <c r="K302" s="6"/>
      <c r="L302" s="6"/>
      <c r="M302" s="6"/>
      <c r="N302" s="6"/>
      <c r="O302" s="6"/>
      <c r="P302" s="6"/>
      <c r="V302" s="6"/>
      <c r="X302" s="6"/>
      <c r="Y302" s="17"/>
      <c r="Z302" s="6"/>
      <c r="AA302" s="6"/>
      <c r="AB302" s="2">
        <v>297</v>
      </c>
      <c r="AC302" s="2">
        <f t="shared" si="38"/>
        <v>5.1836278784231586</v>
      </c>
      <c r="AD302" s="2">
        <f t="shared" si="36"/>
        <v>27.419462143083514</v>
      </c>
      <c r="AE302" s="3">
        <f t="shared" si="37"/>
        <v>27.41946214308355</v>
      </c>
    </row>
    <row r="303" spans="1:31" ht="17.399999999999999" x14ac:dyDescent="0.3">
      <c r="A303" s="6"/>
      <c r="B303" s="6"/>
      <c r="C303" s="6"/>
      <c r="D303" s="6"/>
      <c r="E303" s="6"/>
      <c r="F303" s="6"/>
      <c r="H303" s="6"/>
      <c r="I303" s="6"/>
      <c r="J303" s="6"/>
      <c r="K303" s="6"/>
      <c r="L303" s="6"/>
      <c r="M303" s="6"/>
      <c r="N303" s="6"/>
      <c r="O303" s="6"/>
      <c r="P303" s="6"/>
      <c r="V303" s="6"/>
      <c r="X303" s="6"/>
      <c r="Y303" s="17"/>
      <c r="Z303" s="6"/>
      <c r="AA303" s="6"/>
      <c r="AB303" s="2">
        <v>298</v>
      </c>
      <c r="AC303" s="2">
        <f t="shared" si="38"/>
        <v>5.2010811709431017</v>
      </c>
      <c r="AD303" s="2">
        <f t="shared" si="36"/>
        <v>26.689862634305403</v>
      </c>
      <c r="AE303" s="3">
        <f t="shared" si="37"/>
        <v>26.689862634305406</v>
      </c>
    </row>
    <row r="304" spans="1:31" ht="17.399999999999999" x14ac:dyDescent="0.3">
      <c r="A304" s="6"/>
      <c r="B304" s="6"/>
      <c r="C304" s="6"/>
      <c r="D304" s="6"/>
      <c r="E304" s="6"/>
      <c r="F304" s="6"/>
      <c r="H304" s="6"/>
      <c r="I304" s="6"/>
      <c r="J304" s="6"/>
      <c r="K304" s="6"/>
      <c r="L304" s="6"/>
      <c r="M304" s="6"/>
      <c r="N304" s="6"/>
      <c r="O304" s="6"/>
      <c r="P304" s="6"/>
      <c r="V304" s="6"/>
      <c r="X304" s="6"/>
      <c r="Y304" s="17"/>
      <c r="Z304" s="6"/>
      <c r="AA304" s="6"/>
      <c r="AB304" s="2">
        <v>299</v>
      </c>
      <c r="AC304" s="2">
        <f t="shared" si="38"/>
        <v>5.2185344634630448</v>
      </c>
      <c r="AD304" s="2">
        <f t="shared" si="36"/>
        <v>25.96417724356521</v>
      </c>
      <c r="AE304" s="3">
        <f t="shared" si="37"/>
        <v>25.964177243565221</v>
      </c>
    </row>
    <row r="305" spans="1:31" ht="17.399999999999999" x14ac:dyDescent="0.3">
      <c r="A305" s="6"/>
      <c r="B305" s="6"/>
      <c r="C305" s="6"/>
      <c r="D305" s="6"/>
      <c r="E305" s="6"/>
      <c r="F305" s="6"/>
      <c r="H305" s="6"/>
      <c r="I305" s="6"/>
      <c r="J305" s="6"/>
      <c r="K305" s="6"/>
      <c r="L305" s="6"/>
      <c r="M305" s="6"/>
      <c r="N305" s="6"/>
      <c r="O305" s="6"/>
      <c r="P305" s="6"/>
      <c r="V305" s="6"/>
      <c r="X305" s="6"/>
      <c r="Y305" s="17"/>
      <c r="Z305" s="6"/>
      <c r="AA305" s="6"/>
      <c r="AB305" s="2">
        <v>300</v>
      </c>
      <c r="AC305" s="2">
        <f t="shared" si="38"/>
        <v>5.2359877559829888</v>
      </c>
      <c r="AD305" s="2">
        <f t="shared" si="36"/>
        <v>25.242712201809184</v>
      </c>
      <c r="AE305" s="3">
        <f t="shared" si="37"/>
        <v>25.242712201809194</v>
      </c>
    </row>
    <row r="306" spans="1:31" ht="17.399999999999999" x14ac:dyDescent="0.3">
      <c r="A306" s="6"/>
      <c r="B306" s="6"/>
      <c r="C306" s="6"/>
      <c r="D306" s="6"/>
      <c r="E306" s="6"/>
      <c r="F306" s="6"/>
      <c r="H306" s="6"/>
      <c r="I306" s="6"/>
      <c r="J306" s="6"/>
      <c r="K306" s="6"/>
      <c r="L306" s="6"/>
      <c r="M306" s="6"/>
      <c r="N306" s="6"/>
      <c r="O306" s="6"/>
      <c r="P306" s="6"/>
      <c r="V306" s="6"/>
      <c r="X306" s="6"/>
      <c r="Y306" s="17"/>
      <c r="Z306" s="6"/>
      <c r="AA306" s="6"/>
      <c r="AB306" s="2">
        <v>301</v>
      </c>
      <c r="AC306" s="2">
        <f t="shared" si="38"/>
        <v>5.2534410485029319</v>
      </c>
      <c r="AD306" s="2">
        <f t="shared" si="36"/>
        <v>24.525774056223103</v>
      </c>
      <c r="AE306" s="3">
        <f t="shared" si="37"/>
        <v>24.525774056223103</v>
      </c>
    </row>
    <row r="307" spans="1:31" ht="17.399999999999999" x14ac:dyDescent="0.3">
      <c r="A307" s="6"/>
      <c r="B307" s="6"/>
      <c r="C307" s="6"/>
      <c r="D307" s="6"/>
      <c r="E307" s="6"/>
      <c r="F307" s="6"/>
      <c r="H307" s="6"/>
      <c r="I307" s="6"/>
      <c r="J307" s="6"/>
      <c r="K307" s="6"/>
      <c r="L307" s="6"/>
      <c r="M307" s="6"/>
      <c r="N307" s="6"/>
      <c r="O307" s="6"/>
      <c r="P307" s="6"/>
      <c r="V307" s="6"/>
      <c r="X307" s="6"/>
      <c r="Y307" s="17"/>
      <c r="Z307" s="6"/>
      <c r="AA307" s="6"/>
      <c r="AB307" s="2">
        <v>302</v>
      </c>
      <c r="AC307" s="2">
        <f t="shared" si="38"/>
        <v>5.270894341022875</v>
      </c>
      <c r="AD307" s="2">
        <f t="shared" si="36"/>
        <v>23.813669454821849</v>
      </c>
      <c r="AE307" s="3">
        <f t="shared" si="37"/>
        <v>23.813669454821866</v>
      </c>
    </row>
    <row r="308" spans="1:31" ht="17.399999999999999" x14ac:dyDescent="0.3">
      <c r="A308" s="6"/>
      <c r="B308" s="6"/>
      <c r="C308" s="6"/>
      <c r="D308" s="6"/>
      <c r="E308" s="6"/>
      <c r="F308" s="6"/>
      <c r="H308" s="6"/>
      <c r="I308" s="6"/>
      <c r="J308" s="6"/>
      <c r="K308" s="6"/>
      <c r="L308" s="6"/>
      <c r="M308" s="6"/>
      <c r="N308" s="6"/>
      <c r="O308" s="6"/>
      <c r="P308" s="6"/>
      <c r="V308" s="6"/>
      <c r="X308" s="6"/>
      <c r="Y308" s="17"/>
      <c r="Z308" s="6"/>
      <c r="AA308" s="6"/>
      <c r="AB308" s="2">
        <v>303</v>
      </c>
      <c r="AC308" s="2">
        <f t="shared" si="38"/>
        <v>5.2883476335428181</v>
      </c>
      <c r="AD308" s="2">
        <f t="shared" si="36"/>
        <v>23.10670493004676</v>
      </c>
      <c r="AE308" s="3">
        <f t="shared" si="37"/>
        <v>23.106704930046771</v>
      </c>
    </row>
    <row r="309" spans="1:31" ht="17.399999999999999" x14ac:dyDescent="0.3">
      <c r="A309" s="6"/>
      <c r="B309" s="6"/>
      <c r="C309" s="6"/>
      <c r="D309" s="6"/>
      <c r="E309" s="6"/>
      <c r="F309" s="6"/>
      <c r="H309" s="6"/>
      <c r="I309" s="6"/>
      <c r="J309" s="6"/>
      <c r="K309" s="6"/>
      <c r="L309" s="6"/>
      <c r="M309" s="6"/>
      <c r="N309" s="6"/>
      <c r="O309" s="6"/>
      <c r="P309" s="6"/>
      <c r="V309" s="6"/>
      <c r="X309" s="6"/>
      <c r="Y309" s="17"/>
      <c r="Z309" s="6"/>
      <c r="AA309" s="6"/>
      <c r="AB309" s="2">
        <v>304</v>
      </c>
      <c r="AC309" s="2">
        <f t="shared" si="38"/>
        <v>5.3058009260627612</v>
      </c>
      <c r="AD309" s="2">
        <f t="shared" si="36"/>
        <v>22.405186681659039</v>
      </c>
      <c r="AE309" s="3">
        <f t="shared" si="37"/>
        <v>22.40518668165906</v>
      </c>
    </row>
    <row r="310" spans="1:31" ht="17.399999999999999" x14ac:dyDescent="0.3">
      <c r="A310" s="6"/>
      <c r="B310" s="6"/>
      <c r="C310" s="6"/>
      <c r="D310" s="6"/>
      <c r="E310" s="6"/>
      <c r="F310" s="6"/>
      <c r="H310" s="6"/>
      <c r="I310" s="6"/>
      <c r="J310" s="6"/>
      <c r="K310" s="6"/>
      <c r="L310" s="6"/>
      <c r="M310" s="6"/>
      <c r="N310" s="6"/>
      <c r="O310" s="6"/>
      <c r="P310" s="6"/>
      <c r="V310" s="6"/>
      <c r="X310" s="6"/>
      <c r="Y310" s="17"/>
      <c r="Z310" s="6"/>
      <c r="AA310" s="6"/>
      <c r="AB310" s="2">
        <v>305</v>
      </c>
      <c r="AC310" s="2">
        <f t="shared" si="38"/>
        <v>5.3232542185827052</v>
      </c>
      <c r="AD310" s="2">
        <f t="shared" si="36"/>
        <v>21.709420359214313</v>
      </c>
      <c r="AE310" s="3">
        <f t="shared" si="37"/>
        <v>21.70942035921432</v>
      </c>
    </row>
    <row r="311" spans="1:31" ht="17.399999999999999" x14ac:dyDescent="0.3">
      <c r="A311" s="6"/>
      <c r="B311" s="6"/>
      <c r="C311" s="6"/>
      <c r="D311" s="6"/>
      <c r="E311" s="6"/>
      <c r="F311" s="6"/>
      <c r="H311" s="6"/>
      <c r="I311" s="6"/>
      <c r="J311" s="6"/>
      <c r="K311" s="6"/>
      <c r="L311" s="6"/>
      <c r="M311" s="6"/>
      <c r="N311" s="6"/>
      <c r="O311" s="6"/>
      <c r="P311" s="6"/>
      <c r="V311" s="6"/>
      <c r="X311" s="6"/>
      <c r="Y311" s="17"/>
      <c r="Z311" s="6"/>
      <c r="AA311" s="6"/>
      <c r="AB311" s="2">
        <v>306</v>
      </c>
      <c r="AC311" s="2">
        <f t="shared" si="38"/>
        <v>5.3407075111026483</v>
      </c>
      <c r="AD311" s="2">
        <f t="shared" si="36"/>
        <v>21.01971084439711</v>
      </c>
      <c r="AE311" s="3">
        <f t="shared" si="37"/>
        <v>21.019710844397132</v>
      </c>
    </row>
    <row r="312" spans="1:31" ht="17.399999999999999" x14ac:dyDescent="0.3">
      <c r="A312" s="6"/>
      <c r="B312" s="6"/>
      <c r="C312" s="6"/>
      <c r="D312" s="6"/>
      <c r="E312" s="6"/>
      <c r="F312" s="6"/>
      <c r="H312" s="6"/>
      <c r="I312" s="6"/>
      <c r="J312" s="6"/>
      <c r="K312" s="6"/>
      <c r="L312" s="6"/>
      <c r="M312" s="6"/>
      <c r="N312" s="6"/>
      <c r="O312" s="6"/>
      <c r="P312" s="6"/>
      <c r="V312" s="6"/>
      <c r="X312" s="6"/>
      <c r="Y312" s="17"/>
      <c r="Z312" s="6"/>
      <c r="AA312" s="6"/>
      <c r="AB312" s="2">
        <v>307</v>
      </c>
      <c r="AC312" s="2">
        <f t="shared" si="38"/>
        <v>5.3581608036225914</v>
      </c>
      <c r="AD312" s="2">
        <f t="shared" si="36"/>
        <v>20.336362033489191</v>
      </c>
      <c r="AE312" s="3">
        <f t="shared" si="37"/>
        <v>20.336362033489209</v>
      </c>
    </row>
    <row r="313" spans="1:31" ht="17.399999999999999" x14ac:dyDescent="0.3">
      <c r="A313" s="6"/>
      <c r="B313" s="6"/>
      <c r="C313" s="6"/>
      <c r="D313" s="6"/>
      <c r="E313" s="6"/>
      <c r="F313" s="6"/>
      <c r="H313" s="6"/>
      <c r="I313" s="6"/>
      <c r="J313" s="6"/>
      <c r="K313" s="6"/>
      <c r="L313" s="6"/>
      <c r="M313" s="6"/>
      <c r="N313" s="6"/>
      <c r="O313" s="6"/>
      <c r="P313" s="6"/>
      <c r="V313" s="6"/>
      <c r="X313" s="6"/>
      <c r="Y313" s="17"/>
      <c r="Z313" s="6"/>
      <c r="AA313" s="6"/>
      <c r="AB313" s="2">
        <v>308</v>
      </c>
      <c r="AC313" s="2">
        <f t="shared" si="38"/>
        <v>5.3756140961425354</v>
      </c>
      <c r="AD313" s="2">
        <f t="shared" si="36"/>
        <v>19.65967662023845</v>
      </c>
      <c r="AE313" s="3">
        <f t="shared" si="37"/>
        <v>19.659676620238464</v>
      </c>
    </row>
    <row r="314" spans="1:31" ht="17.399999999999999" x14ac:dyDescent="0.3">
      <c r="A314" s="6"/>
      <c r="B314" s="6"/>
      <c r="C314" s="6"/>
      <c r="D314" s="6"/>
      <c r="E314" s="6"/>
      <c r="F314" s="6"/>
      <c r="H314" s="6"/>
      <c r="I314" s="6"/>
      <c r="J314" s="6"/>
      <c r="K314" s="6"/>
      <c r="L314" s="6"/>
      <c r="M314" s="6"/>
      <c r="N314" s="6"/>
      <c r="O314" s="6"/>
      <c r="P314" s="6"/>
      <c r="V314" s="6"/>
      <c r="X314" s="6"/>
      <c r="Y314" s="17"/>
      <c r="Z314" s="6"/>
      <c r="AA314" s="6"/>
      <c r="AB314" s="2">
        <v>309</v>
      </c>
      <c r="AC314" s="2">
        <f t="shared" si="38"/>
        <v>5.3930673886624785</v>
      </c>
      <c r="AD314" s="2">
        <f t="shared" si="36"/>
        <v>18.989955879389598</v>
      </c>
      <c r="AE314" s="3">
        <f t="shared" si="37"/>
        <v>18.989955879389623</v>
      </c>
    </row>
    <row r="315" spans="1:31" ht="17.399999999999999" x14ac:dyDescent="0.3">
      <c r="A315" s="6"/>
      <c r="B315" s="6"/>
      <c r="C315" s="6"/>
      <c r="D315" s="6"/>
      <c r="E315" s="6"/>
      <c r="F315" s="6"/>
      <c r="H315" s="6"/>
      <c r="I315" s="6"/>
      <c r="J315" s="6"/>
      <c r="K315" s="6"/>
      <c r="L315" s="6"/>
      <c r="M315" s="6"/>
      <c r="N315" s="6"/>
      <c r="O315" s="6"/>
      <c r="P315" s="6"/>
      <c r="V315" s="6"/>
      <c r="X315" s="6"/>
      <c r="Y315" s="17"/>
      <c r="Z315" s="6"/>
      <c r="AA315" s="6"/>
      <c r="AB315" s="2">
        <v>310</v>
      </c>
      <c r="AC315" s="2">
        <f t="shared" si="38"/>
        <v>5.4105206811824216</v>
      </c>
      <c r="AD315" s="2">
        <f t="shared" si="36"/>
        <v>18.327499451128869</v>
      </c>
      <c r="AE315" s="3">
        <f t="shared" si="37"/>
        <v>18.327499451128883</v>
      </c>
    </row>
    <row r="316" spans="1:31" ht="17.399999999999999" x14ac:dyDescent="0.3">
      <c r="A316" s="6"/>
      <c r="B316" s="6"/>
      <c r="C316" s="6"/>
      <c r="D316" s="6"/>
      <c r="E316" s="6"/>
      <c r="F316" s="6"/>
      <c r="H316" s="6"/>
      <c r="I316" s="6"/>
      <c r="J316" s="6"/>
      <c r="K316" s="6"/>
      <c r="L316" s="6"/>
      <c r="M316" s="6"/>
      <c r="N316" s="6"/>
      <c r="O316" s="6"/>
      <c r="P316" s="6"/>
      <c r="V316" s="6"/>
      <c r="X316" s="6"/>
      <c r="Y316" s="17"/>
      <c r="Z316" s="6"/>
      <c r="AA316" s="6"/>
      <c r="AB316" s="2">
        <v>311</v>
      </c>
      <c r="AC316" s="2">
        <f t="shared" si="38"/>
        <v>5.4279739737023647</v>
      </c>
      <c r="AD316" s="2">
        <f t="shared" si="36"/>
        <v>17.672605126689124</v>
      </c>
      <c r="AE316" s="3">
        <f t="shared" si="37"/>
        <v>17.672605126689135</v>
      </c>
    </row>
    <row r="317" spans="1:31" ht="17.399999999999999" x14ac:dyDescent="0.3">
      <c r="A317" s="6"/>
      <c r="B317" s="6"/>
      <c r="C317" s="6"/>
      <c r="D317" s="6"/>
      <c r="E317" s="6"/>
      <c r="F317" s="6"/>
      <c r="H317" s="6"/>
      <c r="I317" s="6"/>
      <c r="J317" s="6"/>
      <c r="K317" s="6"/>
      <c r="L317" s="6"/>
      <c r="M317" s="6"/>
      <c r="N317" s="6"/>
      <c r="O317" s="6"/>
      <c r="P317" s="6"/>
      <c r="V317" s="6"/>
      <c r="X317" s="6"/>
      <c r="Y317" s="17"/>
      <c r="Z317" s="6"/>
      <c r="AA317" s="6"/>
      <c r="AB317" s="2">
        <v>312</v>
      </c>
      <c r="AC317" s="2">
        <f t="shared" si="38"/>
        <v>5.4454272662223078</v>
      </c>
      <c r="AD317" s="2">
        <f t="shared" si="36"/>
        <v>17.025568635352972</v>
      </c>
      <c r="AE317" s="3">
        <f t="shared" si="37"/>
        <v>17.025568635352993</v>
      </c>
    </row>
    <row r="318" spans="1:31" ht="17.399999999999999" x14ac:dyDescent="0.3">
      <c r="A318" s="6"/>
      <c r="B318" s="6"/>
      <c r="C318" s="6"/>
      <c r="D318" s="6"/>
      <c r="E318" s="6"/>
      <c r="F318" s="6"/>
      <c r="H318" s="6"/>
      <c r="I318" s="6"/>
      <c r="J318" s="6"/>
      <c r="K318" s="6"/>
      <c r="L318" s="6"/>
      <c r="M318" s="6"/>
      <c r="N318" s="6"/>
      <c r="O318" s="6"/>
      <c r="P318" s="6"/>
      <c r="V318" s="6"/>
      <c r="X318" s="6"/>
      <c r="Y318" s="17"/>
      <c r="Z318" s="6"/>
      <c r="AA318" s="6"/>
      <c r="AB318" s="2">
        <v>313</v>
      </c>
      <c r="AC318" s="2">
        <f t="shared" si="38"/>
        <v>5.4628805587422509</v>
      </c>
      <c r="AD318" s="2">
        <f t="shared" si="36"/>
        <v>16.386683433083245</v>
      </c>
      <c r="AE318" s="3">
        <f t="shared" si="37"/>
        <v>16.386683433083267</v>
      </c>
    </row>
    <row r="319" spans="1:31" ht="17.399999999999999" x14ac:dyDescent="0.3">
      <c r="A319" s="6"/>
      <c r="B319" s="6"/>
      <c r="C319" s="6"/>
      <c r="D319" s="6"/>
      <c r="E319" s="6"/>
      <c r="F319" s="6"/>
      <c r="H319" s="6"/>
      <c r="I319" s="6"/>
      <c r="J319" s="6"/>
      <c r="K319" s="6"/>
      <c r="L319" s="6"/>
      <c r="M319" s="6"/>
      <c r="N319" s="6"/>
      <c r="O319" s="6"/>
      <c r="P319" s="6"/>
      <c r="V319" s="6"/>
      <c r="X319" s="6"/>
      <c r="Y319" s="17"/>
      <c r="Z319" s="6"/>
      <c r="AA319" s="6"/>
      <c r="AB319" s="2">
        <v>314</v>
      </c>
      <c r="AC319" s="2">
        <f t="shared" si="38"/>
        <v>5.480333851262194</v>
      </c>
      <c r="AD319" s="2">
        <f t="shared" si="36"/>
        <v>15.756240493002085</v>
      </c>
      <c r="AE319" s="3">
        <f t="shared" si="37"/>
        <v>15.756240493002089</v>
      </c>
    </row>
    <row r="320" spans="1:31" ht="17.399999999999999" x14ac:dyDescent="0.3">
      <c r="A320" s="6"/>
      <c r="B320" s="6"/>
      <c r="C320" s="6"/>
      <c r="D320" s="6"/>
      <c r="E320" s="6"/>
      <c r="F320" s="6"/>
      <c r="H320" s="6"/>
      <c r="I320" s="6"/>
      <c r="J320" s="6"/>
      <c r="K320" s="6"/>
      <c r="L320" s="6"/>
      <c r="M320" s="6"/>
      <c r="N320" s="6"/>
      <c r="O320" s="6"/>
      <c r="P320" s="6"/>
      <c r="V320" s="6"/>
      <c r="X320" s="6"/>
      <c r="Y320" s="17"/>
      <c r="Z320" s="6"/>
      <c r="AA320" s="6"/>
      <c r="AB320" s="2">
        <v>315</v>
      </c>
      <c r="AC320" s="2">
        <f t="shared" si="38"/>
        <v>5.497787143782138</v>
      </c>
      <c r="AD320" s="2">
        <f t="shared" si="36"/>
        <v>15.134528097931119</v>
      </c>
      <c r="AE320" s="3">
        <f t="shared" si="37"/>
        <v>15.134528097931137</v>
      </c>
    </row>
    <row r="321" spans="1:31" ht="17.399999999999999" x14ac:dyDescent="0.3">
      <c r="A321" s="6"/>
      <c r="B321" s="6"/>
      <c r="C321" s="6"/>
      <c r="D321" s="6"/>
      <c r="E321" s="6"/>
      <c r="F321" s="6"/>
      <c r="H321" s="6"/>
      <c r="I321" s="6"/>
      <c r="J321" s="6"/>
      <c r="K321" s="6"/>
      <c r="L321" s="6"/>
      <c r="M321" s="6"/>
      <c r="N321" s="6"/>
      <c r="O321" s="6"/>
      <c r="P321" s="6"/>
      <c r="V321" s="6"/>
      <c r="X321" s="6"/>
      <c r="Y321" s="17"/>
      <c r="Z321" s="6"/>
      <c r="AA321" s="6"/>
      <c r="AB321" s="2">
        <v>316</v>
      </c>
      <c r="AC321" s="2">
        <f t="shared" si="38"/>
        <v>5.5152404363020811</v>
      </c>
      <c r="AD321" s="2">
        <f t="shared" si="36"/>
        <v>14.521831635197147</v>
      </c>
      <c r="AE321" s="3">
        <f t="shared" si="37"/>
        <v>14.521831635197172</v>
      </c>
    </row>
    <row r="322" spans="1:31" ht="17.399999999999999" x14ac:dyDescent="0.3">
      <c r="A322" s="6"/>
      <c r="B322" s="6"/>
      <c r="C322" s="6"/>
      <c r="D322" s="6"/>
      <c r="E322" s="6"/>
      <c r="F322" s="6"/>
      <c r="H322" s="6"/>
      <c r="I322" s="6"/>
      <c r="J322" s="6"/>
      <c r="K322" s="6"/>
      <c r="L322" s="6"/>
      <c r="M322" s="6"/>
      <c r="N322" s="6"/>
      <c r="O322" s="6"/>
      <c r="P322" s="6"/>
      <c r="V322" s="6"/>
      <c r="X322" s="6"/>
      <c r="Y322" s="17"/>
      <c r="Z322" s="6"/>
      <c r="AA322" s="6"/>
      <c r="AB322" s="2">
        <v>317</v>
      </c>
      <c r="AC322" s="2">
        <f t="shared" si="38"/>
        <v>5.532693728822025</v>
      </c>
      <c r="AD322" s="2">
        <f t="shared" si="36"/>
        <v>13.918433393897145</v>
      </c>
      <c r="AE322" s="3">
        <f t="shared" si="37"/>
        <v>13.918433393897155</v>
      </c>
    </row>
    <row r="323" spans="1:31" ht="17.399999999999999" x14ac:dyDescent="0.3">
      <c r="A323" s="6"/>
      <c r="B323" s="6"/>
      <c r="C323" s="6"/>
      <c r="D323" s="6"/>
      <c r="E323" s="6"/>
      <c r="F323" s="6"/>
      <c r="H323" s="6"/>
      <c r="I323" s="6"/>
      <c r="J323" s="6"/>
      <c r="K323" s="6"/>
      <c r="L323" s="6"/>
      <c r="M323" s="6"/>
      <c r="N323" s="6"/>
      <c r="O323" s="6"/>
      <c r="P323" s="6"/>
      <c r="V323" s="6"/>
      <c r="X323" s="6"/>
      <c r="Y323" s="17"/>
      <c r="Z323" s="6"/>
      <c r="AA323" s="6"/>
      <c r="AB323" s="2">
        <v>318</v>
      </c>
      <c r="AC323" s="2">
        <f t="shared" si="38"/>
        <v>5.5501470213419681</v>
      </c>
      <c r="AD323" s="2">
        <f t="shared" si="36"/>
        <v>13.324612364810006</v>
      </c>
      <c r="AE323" s="3">
        <f t="shared" si="37"/>
        <v>13.324612364810021</v>
      </c>
    </row>
    <row r="324" spans="1:31" ht="17.399999999999999" x14ac:dyDescent="0.3">
      <c r="A324" s="6"/>
      <c r="B324" s="6"/>
      <c r="C324" s="6"/>
      <c r="D324" s="6"/>
      <c r="E324" s="6"/>
      <c r="F324" s="6"/>
      <c r="H324" s="6"/>
      <c r="I324" s="6"/>
      <c r="J324" s="6"/>
      <c r="K324" s="6"/>
      <c r="L324" s="6"/>
      <c r="M324" s="6"/>
      <c r="N324" s="6"/>
      <c r="O324" s="6"/>
      <c r="P324" s="6"/>
      <c r="V324" s="6"/>
      <c r="X324" s="6"/>
      <c r="Y324" s="17"/>
      <c r="Z324" s="6"/>
      <c r="AA324" s="6"/>
      <c r="AB324" s="2">
        <v>319</v>
      </c>
      <c r="AC324" s="2">
        <f t="shared" si="38"/>
        <v>5.5676003138619112</v>
      </c>
      <c r="AD324" s="2">
        <f t="shared" si="36"/>
        <v>12.740644043131558</v>
      </c>
      <c r="AE324" s="3">
        <f t="shared" si="37"/>
        <v>12.740644043131583</v>
      </c>
    </row>
    <row r="325" spans="1:31" ht="17.399999999999999" x14ac:dyDescent="0.3">
      <c r="A325" s="6"/>
      <c r="B325" s="6"/>
      <c r="C325" s="6"/>
      <c r="D325" s="6"/>
      <c r="E325" s="6"/>
      <c r="F325" s="6"/>
      <c r="H325" s="6"/>
      <c r="I325" s="6"/>
      <c r="J325" s="6"/>
      <c r="K325" s="6"/>
      <c r="L325" s="6"/>
      <c r="M325" s="6"/>
      <c r="N325" s="6"/>
      <c r="O325" s="6"/>
      <c r="P325" s="6"/>
      <c r="V325" s="6"/>
      <c r="X325" s="6"/>
      <c r="Y325" s="17"/>
      <c r="Z325" s="6"/>
      <c r="AA325" s="6"/>
      <c r="AB325" s="2">
        <v>320</v>
      </c>
      <c r="AC325" s="2">
        <f t="shared" si="38"/>
        <v>5.5850536063818543</v>
      </c>
      <c r="AD325" s="2">
        <f t="shared" ref="AD325:AD365" si="39">$C$6*(SQRT((1+(1/$C$9))^2-($C$10/$C$9)^2)-COS(AC325)-(1/$C$9)*SQRT(1-($C$9*SIN(AC325)-$C$10)^2))</f>
        <v>12.166800234201682</v>
      </c>
      <c r="AE325" s="3">
        <f t="shared" ref="AE325:AE365" si="40">$C$6*((1-COS(AC325))+(1/$C$9)*(1-SQRT(1-$C$9^2*SIN(AC325)^2)))</f>
        <v>12.1668002342017</v>
      </c>
    </row>
    <row r="326" spans="1:31" ht="17.399999999999999" x14ac:dyDescent="0.3">
      <c r="A326" s="6"/>
      <c r="B326" s="6"/>
      <c r="C326" s="6"/>
      <c r="D326" s="6"/>
      <c r="E326" s="6"/>
      <c r="F326" s="6"/>
      <c r="H326" s="6"/>
      <c r="I326" s="6"/>
      <c r="J326" s="6"/>
      <c r="K326" s="6"/>
      <c r="L326" s="6"/>
      <c r="M326" s="6"/>
      <c r="N326" s="6"/>
      <c r="O326" s="6"/>
      <c r="P326" s="6"/>
      <c r="V326" s="6"/>
      <c r="X326" s="6"/>
      <c r="Y326" s="17"/>
      <c r="Z326" s="6"/>
      <c r="AA326" s="6"/>
      <c r="AB326" s="2">
        <v>321</v>
      </c>
      <c r="AC326" s="2">
        <f t="shared" ref="AC326:AC365" si="41">AB326*PI()/180</f>
        <v>5.6025068989017974</v>
      </c>
      <c r="AD326" s="2">
        <f t="shared" si="39"/>
        <v>11.603348862382813</v>
      </c>
      <c r="AE326" s="3">
        <f t="shared" si="40"/>
        <v>11.603348862382827</v>
      </c>
    </row>
    <row r="327" spans="1:31" ht="17.399999999999999" x14ac:dyDescent="0.3">
      <c r="A327" s="6"/>
      <c r="B327" s="6"/>
      <c r="C327" s="6"/>
      <c r="D327" s="6"/>
      <c r="E327" s="6"/>
      <c r="F327" s="6"/>
      <c r="H327" s="6"/>
      <c r="I327" s="6"/>
      <c r="J327" s="6"/>
      <c r="K327" s="6"/>
      <c r="L327" s="6"/>
      <c r="M327" s="6"/>
      <c r="N327" s="6"/>
      <c r="O327" s="6"/>
      <c r="P327" s="6"/>
      <c r="V327" s="6"/>
      <c r="X327" s="6"/>
      <c r="Y327" s="17"/>
      <c r="Z327" s="6"/>
      <c r="AA327" s="6"/>
      <c r="AB327" s="2">
        <v>322</v>
      </c>
      <c r="AC327" s="2">
        <f t="shared" si="41"/>
        <v>5.6199601914217405</v>
      </c>
      <c r="AD327" s="2">
        <f t="shared" si="39"/>
        <v>11.050553783241334</v>
      </c>
      <c r="AE327" s="3">
        <f t="shared" si="40"/>
        <v>11.050553783241361</v>
      </c>
    </row>
    <row r="328" spans="1:31" ht="17.399999999999999" x14ac:dyDescent="0.3">
      <c r="A328" s="6"/>
      <c r="B328" s="6"/>
      <c r="C328" s="6"/>
      <c r="D328" s="6"/>
      <c r="E328" s="6"/>
      <c r="F328" s="6"/>
      <c r="H328" s="6"/>
      <c r="I328" s="6"/>
      <c r="J328" s="6"/>
      <c r="K328" s="6"/>
      <c r="L328" s="6"/>
      <c r="M328" s="6"/>
      <c r="N328" s="6"/>
      <c r="O328" s="6"/>
      <c r="P328" s="6"/>
      <c r="V328" s="6"/>
      <c r="X328" s="6"/>
      <c r="Y328" s="17"/>
      <c r="Z328" s="6"/>
      <c r="AA328" s="6"/>
      <c r="AB328" s="2">
        <v>323</v>
      </c>
      <c r="AC328" s="2">
        <f t="shared" si="41"/>
        <v>5.6374134839416845</v>
      </c>
      <c r="AD328" s="2">
        <f t="shared" si="39"/>
        <v>10.508674599173865</v>
      </c>
      <c r="AE328" s="3">
        <f t="shared" si="40"/>
        <v>10.508674599173883</v>
      </c>
    </row>
    <row r="329" spans="1:31" ht="17.399999999999999" x14ac:dyDescent="0.3">
      <c r="A329" s="6"/>
      <c r="B329" s="6"/>
      <c r="C329" s="6"/>
      <c r="D329" s="6"/>
      <c r="E329" s="6"/>
      <c r="F329" s="6"/>
      <c r="H329" s="6"/>
      <c r="I329" s="6"/>
      <c r="J329" s="6"/>
      <c r="K329" s="6"/>
      <c r="L329" s="6"/>
      <c r="M329" s="6"/>
      <c r="N329" s="6"/>
      <c r="O329" s="6"/>
      <c r="P329" s="6"/>
      <c r="V329" s="6"/>
      <c r="X329" s="6"/>
      <c r="Y329" s="17"/>
      <c r="Z329" s="6"/>
      <c r="AA329" s="6"/>
      <c r="AB329" s="2">
        <v>324</v>
      </c>
      <c r="AC329" s="2">
        <f t="shared" si="41"/>
        <v>5.6548667764616276</v>
      </c>
      <c r="AD329" s="2">
        <f t="shared" si="39"/>
        <v>9.9779664786128137</v>
      </c>
      <c r="AE329" s="3">
        <f t="shared" si="40"/>
        <v>9.9779664786128333</v>
      </c>
    </row>
    <row r="330" spans="1:31" ht="17.399999999999999" x14ac:dyDescent="0.3">
      <c r="A330" s="6"/>
      <c r="B330" s="6"/>
      <c r="C330" s="6"/>
      <c r="D330" s="6"/>
      <c r="E330" s="6"/>
      <c r="F330" s="6"/>
      <c r="H330" s="6"/>
      <c r="I330" s="6"/>
      <c r="J330" s="6"/>
      <c r="K330" s="6"/>
      <c r="L330" s="6"/>
      <c r="M330" s="6"/>
      <c r="N330" s="6"/>
      <c r="O330" s="6"/>
      <c r="P330" s="6"/>
      <c r="V330" s="6"/>
      <c r="X330" s="6"/>
      <c r="Y330" s="17"/>
      <c r="Z330" s="6"/>
      <c r="AA330" s="6"/>
      <c r="AB330" s="2">
        <v>325</v>
      </c>
      <c r="AC330" s="2">
        <f t="shared" si="41"/>
        <v>5.6723200689815707</v>
      </c>
      <c r="AD330" s="2">
        <f t="shared" si="39"/>
        <v>9.4586799789367362</v>
      </c>
      <c r="AE330" s="3">
        <f t="shared" si="40"/>
        <v>9.4586799789367504</v>
      </c>
    </row>
    <row r="331" spans="1:31" ht="17.399999999999999" x14ac:dyDescent="0.3">
      <c r="A331" s="6"/>
      <c r="B331" s="6"/>
      <c r="C331" s="6"/>
      <c r="D331" s="6"/>
      <c r="E331" s="6"/>
      <c r="F331" s="6"/>
      <c r="H331" s="6"/>
      <c r="I331" s="6"/>
      <c r="J331" s="6"/>
      <c r="K331" s="6"/>
      <c r="L331" s="6"/>
      <c r="M331" s="6"/>
      <c r="N331" s="6"/>
      <c r="O331" s="6"/>
      <c r="P331" s="6"/>
      <c r="V331" s="6"/>
      <c r="X331" s="6"/>
      <c r="Y331" s="17"/>
      <c r="Z331" s="6"/>
      <c r="AA331" s="6"/>
      <c r="AB331" s="2">
        <v>326</v>
      </c>
      <c r="AC331" s="2">
        <f t="shared" si="41"/>
        <v>5.6897733615015138</v>
      </c>
      <c r="AD331" s="2">
        <f t="shared" si="39"/>
        <v>8.9510608732036108</v>
      </c>
      <c r="AE331" s="3">
        <f t="shared" si="40"/>
        <v>8.9510608732036108</v>
      </c>
    </row>
    <row r="332" spans="1:31" ht="17.399999999999999" x14ac:dyDescent="0.3">
      <c r="A332" s="6"/>
      <c r="B332" s="6"/>
      <c r="C332" s="6"/>
      <c r="D332" s="6"/>
      <c r="E332" s="6"/>
      <c r="F332" s="6"/>
      <c r="H332" s="6"/>
      <c r="I332" s="6"/>
      <c r="J332" s="6"/>
      <c r="K332" s="6"/>
      <c r="L332" s="6"/>
      <c r="M332" s="6"/>
      <c r="N332" s="6"/>
      <c r="O332" s="6"/>
      <c r="P332" s="6"/>
      <c r="V332" s="6"/>
      <c r="X332" s="6"/>
      <c r="Y332" s="17"/>
      <c r="Z332" s="6"/>
      <c r="AA332" s="6"/>
      <c r="AB332" s="2">
        <v>327</v>
      </c>
      <c r="AC332" s="2">
        <f t="shared" si="41"/>
        <v>5.7072266540214578</v>
      </c>
      <c r="AD332" s="2">
        <f t="shared" si="39"/>
        <v>8.4553499808168393</v>
      </c>
      <c r="AE332" s="3">
        <f t="shared" si="40"/>
        <v>8.455349980816866</v>
      </c>
    </row>
    <row r="333" spans="1:31" ht="17.399999999999999" x14ac:dyDescent="0.3">
      <c r="A333" s="6"/>
      <c r="B333" s="6"/>
      <c r="C333" s="6"/>
      <c r="D333" s="6"/>
      <c r="E333" s="6"/>
      <c r="F333" s="6"/>
      <c r="H333" s="6"/>
      <c r="I333" s="6"/>
      <c r="J333" s="6"/>
      <c r="K333" s="6"/>
      <c r="L333" s="6"/>
      <c r="M333" s="6"/>
      <c r="N333" s="6"/>
      <c r="O333" s="6"/>
      <c r="P333" s="6"/>
      <c r="V333" s="6"/>
      <c r="X333" s="6"/>
      <c r="Y333" s="17"/>
      <c r="Z333" s="6"/>
      <c r="AA333" s="6"/>
      <c r="AB333" s="2">
        <v>328</v>
      </c>
      <c r="AC333" s="2">
        <f t="shared" si="41"/>
        <v>5.7246799465414</v>
      </c>
      <c r="AD333" s="2">
        <f t="shared" si="39"/>
        <v>7.9717830022269522</v>
      </c>
      <c r="AE333" s="3">
        <f t="shared" si="40"/>
        <v>7.9717830022269753</v>
      </c>
    </row>
    <row r="334" spans="1:31" ht="17.399999999999999" x14ac:dyDescent="0.3">
      <c r="A334" s="6"/>
      <c r="B334" s="6"/>
      <c r="C334" s="6"/>
      <c r="D334" s="6"/>
      <c r="E334" s="6"/>
      <c r="F334" s="6"/>
      <c r="H334" s="6"/>
      <c r="I334" s="6"/>
      <c r="J334" s="6"/>
      <c r="K334" s="6"/>
      <c r="L334" s="6"/>
      <c r="M334" s="6"/>
      <c r="N334" s="6"/>
      <c r="O334" s="6"/>
      <c r="P334" s="6"/>
      <c r="V334" s="6"/>
      <c r="X334" s="6"/>
      <c r="Y334" s="17"/>
      <c r="Z334" s="6"/>
      <c r="AA334" s="6"/>
      <c r="AB334" s="2">
        <v>329</v>
      </c>
      <c r="AC334" s="2">
        <f t="shared" si="41"/>
        <v>5.742133239061344</v>
      </c>
      <c r="AD334" s="2">
        <f t="shared" si="39"/>
        <v>7.500590357763004</v>
      </c>
      <c r="AE334" s="3">
        <f t="shared" si="40"/>
        <v>7.5005903577630271</v>
      </c>
    </row>
    <row r="335" spans="1:31" ht="17.399999999999999" x14ac:dyDescent="0.3">
      <c r="A335" s="6"/>
      <c r="B335" s="6"/>
      <c r="C335" s="6"/>
      <c r="D335" s="6"/>
      <c r="E335" s="6"/>
      <c r="F335" s="6"/>
      <c r="H335" s="6"/>
      <c r="I335" s="6"/>
      <c r="J335" s="6"/>
      <c r="K335" s="6"/>
      <c r="L335" s="6"/>
      <c r="M335" s="6"/>
      <c r="N335" s="6"/>
      <c r="O335" s="6"/>
      <c r="P335" s="6"/>
      <c r="V335" s="6"/>
      <c r="X335" s="6"/>
      <c r="Y335" s="17"/>
      <c r="Z335" s="6"/>
      <c r="AA335" s="6"/>
      <c r="AB335" s="2">
        <v>330</v>
      </c>
      <c r="AC335" s="2">
        <f t="shared" si="41"/>
        <v>5.7595865315812871</v>
      </c>
      <c r="AD335" s="2">
        <f t="shared" si="39"/>
        <v>7.0419970306837536</v>
      </c>
      <c r="AE335" s="3">
        <f t="shared" si="40"/>
        <v>7.041997030683774</v>
      </c>
    </row>
    <row r="336" spans="1:31" ht="17.399999999999999" x14ac:dyDescent="0.3">
      <c r="A336" s="6"/>
      <c r="B336" s="6"/>
      <c r="C336" s="6"/>
      <c r="D336" s="6"/>
      <c r="E336" s="6"/>
      <c r="F336" s="6"/>
      <c r="H336" s="6"/>
      <c r="I336" s="6"/>
      <c r="J336" s="6"/>
      <c r="K336" s="6"/>
      <c r="L336" s="6"/>
      <c r="M336" s="6"/>
      <c r="N336" s="6"/>
      <c r="O336" s="6"/>
      <c r="P336" s="6"/>
      <c r="V336" s="6"/>
      <c r="X336" s="6"/>
      <c r="Y336" s="17"/>
      <c r="Z336" s="6"/>
      <c r="AA336" s="6"/>
      <c r="AB336" s="2">
        <v>331</v>
      </c>
      <c r="AC336" s="2">
        <f t="shared" si="41"/>
        <v>5.7770398241012311</v>
      </c>
      <c r="AD336" s="2">
        <f t="shared" si="39"/>
        <v>6.5962224145279782</v>
      </c>
      <c r="AE336" s="3">
        <f t="shared" si="40"/>
        <v>6.5962224145279986</v>
      </c>
    </row>
    <row r="337" spans="1:31" ht="17.399999999999999" x14ac:dyDescent="0.3">
      <c r="A337" s="6"/>
      <c r="B337" s="6"/>
      <c r="C337" s="6"/>
      <c r="D337" s="6"/>
      <c r="E337" s="6"/>
      <c r="F337" s="6"/>
      <c r="H337" s="6"/>
      <c r="I337" s="6"/>
      <c r="J337" s="6"/>
      <c r="K337" s="6"/>
      <c r="L337" s="6"/>
      <c r="M337" s="6"/>
      <c r="N337" s="6"/>
      <c r="O337" s="6"/>
      <c r="P337" s="6"/>
      <c r="V337" s="6"/>
      <c r="X337" s="6"/>
      <c r="Y337" s="17"/>
      <c r="Z337" s="6"/>
      <c r="AA337" s="6"/>
      <c r="AB337" s="2">
        <v>332</v>
      </c>
      <c r="AC337" s="2">
        <f t="shared" si="41"/>
        <v>5.7944931166211742</v>
      </c>
      <c r="AD337" s="2">
        <f t="shared" si="39"/>
        <v>6.1634801648406823</v>
      </c>
      <c r="AE337" s="3">
        <f t="shared" si="40"/>
        <v>6.163480164840708</v>
      </c>
    </row>
    <row r="338" spans="1:31" ht="17.399999999999999" x14ac:dyDescent="0.3">
      <c r="A338" s="6"/>
      <c r="B338" s="6"/>
      <c r="C338" s="6"/>
      <c r="D338" s="6"/>
      <c r="E338" s="6"/>
      <c r="F338" s="6"/>
      <c r="H338" s="6"/>
      <c r="I338" s="6"/>
      <c r="J338" s="6"/>
      <c r="K338" s="6"/>
      <c r="L338" s="6"/>
      <c r="M338" s="6"/>
      <c r="N338" s="6"/>
      <c r="O338" s="6"/>
      <c r="P338" s="6"/>
      <c r="V338" s="6"/>
      <c r="X338" s="6"/>
      <c r="Y338" s="17"/>
      <c r="Z338" s="6"/>
      <c r="AA338" s="6"/>
      <c r="AB338" s="2">
        <v>333</v>
      </c>
      <c r="AC338" s="2">
        <f t="shared" si="41"/>
        <v>5.8119464091411173</v>
      </c>
      <c r="AD338" s="2">
        <f t="shared" si="39"/>
        <v>5.7439780553426703</v>
      </c>
      <c r="AE338" s="3">
        <f t="shared" si="40"/>
        <v>5.7439780553426969</v>
      </c>
    </row>
    <row r="339" spans="1:31" ht="17.399999999999999" x14ac:dyDescent="0.3">
      <c r="A339" s="6"/>
      <c r="B339" s="6"/>
      <c r="C339" s="6"/>
      <c r="D339" s="6"/>
      <c r="E339" s="6"/>
      <c r="F339" s="6"/>
      <c r="H339" s="6"/>
      <c r="I339" s="6"/>
      <c r="J339" s="6"/>
      <c r="K339" s="6"/>
      <c r="L339" s="6"/>
      <c r="M339" s="6"/>
      <c r="N339" s="6"/>
      <c r="O339" s="6"/>
      <c r="P339" s="6"/>
      <c r="V339" s="6"/>
      <c r="X339" s="6"/>
      <c r="Y339" s="17"/>
      <c r="Z339" s="6"/>
      <c r="AA339" s="6"/>
      <c r="AB339" s="2">
        <v>334</v>
      </c>
      <c r="AC339" s="2">
        <f t="shared" si="41"/>
        <v>5.8293997016610613</v>
      </c>
      <c r="AD339" s="2">
        <f t="shared" si="39"/>
        <v>5.3379178386075079</v>
      </c>
      <c r="AE339" s="3">
        <f t="shared" si="40"/>
        <v>5.3379178386075381</v>
      </c>
    </row>
    <row r="340" spans="1:31" ht="17.399999999999999" x14ac:dyDescent="0.3">
      <c r="A340" s="6"/>
      <c r="B340" s="6"/>
      <c r="C340" s="6"/>
      <c r="D340" s="6"/>
      <c r="E340" s="6"/>
      <c r="F340" s="6"/>
      <c r="H340" s="6"/>
      <c r="I340" s="6"/>
      <c r="J340" s="6"/>
      <c r="K340" s="6"/>
      <c r="L340" s="6"/>
      <c r="M340" s="6"/>
      <c r="N340" s="6"/>
      <c r="O340" s="6"/>
      <c r="P340" s="6"/>
      <c r="V340" s="6"/>
      <c r="X340" s="6"/>
      <c r="Y340" s="17"/>
      <c r="Z340" s="6"/>
      <c r="AA340" s="6"/>
      <c r="AB340" s="2">
        <v>335</v>
      </c>
      <c r="AC340" s="2">
        <f t="shared" si="41"/>
        <v>5.8468529941810035</v>
      </c>
      <c r="AD340" s="2">
        <f t="shared" si="39"/>
        <v>4.9454951113025087</v>
      </c>
      <c r="AE340" s="3">
        <f t="shared" si="40"/>
        <v>4.9454951113025274</v>
      </c>
    </row>
    <row r="341" spans="1:31" ht="17.399999999999999" x14ac:dyDescent="0.3">
      <c r="A341" s="6"/>
      <c r="B341" s="6"/>
      <c r="C341" s="6"/>
      <c r="D341" s="6"/>
      <c r="E341" s="6"/>
      <c r="F341" s="6"/>
      <c r="H341" s="6"/>
      <c r="I341" s="6"/>
      <c r="J341" s="6"/>
      <c r="K341" s="6"/>
      <c r="L341" s="6"/>
      <c r="M341" s="6"/>
      <c r="N341" s="6"/>
      <c r="O341" s="6"/>
      <c r="P341" s="6"/>
      <c r="V341" s="6"/>
      <c r="X341" s="6"/>
      <c r="Y341" s="17"/>
      <c r="Z341" s="6"/>
      <c r="AA341" s="6"/>
      <c r="AB341" s="2">
        <v>336</v>
      </c>
      <c r="AC341" s="2">
        <f t="shared" si="41"/>
        <v>5.8643062867009474</v>
      </c>
      <c r="AD341" s="2">
        <f t="shared" si="39"/>
        <v>4.5668991840461741</v>
      </c>
      <c r="AE341" s="3">
        <f t="shared" si="40"/>
        <v>4.5668991840462043</v>
      </c>
    </row>
    <row r="342" spans="1:31" ht="17.399999999999999" x14ac:dyDescent="0.3">
      <c r="A342" s="6"/>
      <c r="B342" s="6"/>
      <c r="C342" s="6"/>
      <c r="D342" s="6"/>
      <c r="E342" s="6"/>
      <c r="F342" s="6"/>
      <c r="H342" s="6"/>
      <c r="I342" s="6"/>
      <c r="J342" s="6"/>
      <c r="K342" s="6"/>
      <c r="L342" s="6"/>
      <c r="M342" s="6"/>
      <c r="N342" s="6"/>
      <c r="O342" s="6"/>
      <c r="P342" s="6"/>
      <c r="V342" s="6"/>
      <c r="X342" s="6"/>
      <c r="Y342" s="17"/>
      <c r="Z342" s="6"/>
      <c r="AA342" s="6"/>
      <c r="AB342" s="2">
        <v>337</v>
      </c>
      <c r="AC342" s="2">
        <f t="shared" si="41"/>
        <v>5.8817595792208897</v>
      </c>
      <c r="AD342" s="2">
        <f t="shared" si="39"/>
        <v>4.2023129559298988</v>
      </c>
      <c r="AE342" s="3">
        <f t="shared" si="40"/>
        <v>4.2023129559299264</v>
      </c>
    </row>
    <row r="343" spans="1:31" ht="17.399999999999999" x14ac:dyDescent="0.3">
      <c r="A343" s="6"/>
      <c r="B343" s="6"/>
      <c r="C343" s="6"/>
      <c r="D343" s="6"/>
      <c r="E343" s="6"/>
      <c r="F343" s="6"/>
      <c r="H343" s="6"/>
      <c r="I343" s="6"/>
      <c r="J343" s="6"/>
      <c r="K343" s="6"/>
      <c r="L343" s="6"/>
      <c r="M343" s="6"/>
      <c r="N343" s="6"/>
      <c r="O343" s="6"/>
      <c r="P343" s="6"/>
      <c r="V343" s="6"/>
      <c r="X343" s="6"/>
      <c r="Y343" s="17"/>
      <c r="Z343" s="6"/>
      <c r="AA343" s="6"/>
      <c r="AB343" s="2">
        <v>338</v>
      </c>
      <c r="AC343" s="2">
        <f t="shared" si="41"/>
        <v>5.8992128717408336</v>
      </c>
      <c r="AD343" s="2">
        <f t="shared" si="39"/>
        <v>3.8519127937451998</v>
      </c>
      <c r="AE343" s="3">
        <f t="shared" si="40"/>
        <v>3.8519127937452207</v>
      </c>
    </row>
    <row r="344" spans="1:31" ht="17.399999999999999" x14ac:dyDescent="0.3">
      <c r="A344" s="6"/>
      <c r="B344" s="6"/>
      <c r="C344" s="6"/>
      <c r="D344" s="6"/>
      <c r="E344" s="6"/>
      <c r="F344" s="6"/>
      <c r="H344" s="6"/>
      <c r="I344" s="6"/>
      <c r="J344" s="6"/>
      <c r="K344" s="6"/>
      <c r="L344" s="6"/>
      <c r="M344" s="6"/>
      <c r="N344" s="6"/>
      <c r="O344" s="6"/>
      <c r="P344" s="6"/>
      <c r="V344" s="6"/>
      <c r="X344" s="6"/>
      <c r="Y344" s="17"/>
      <c r="Z344" s="6"/>
      <c r="AA344" s="6"/>
      <c r="AB344" s="2">
        <v>339</v>
      </c>
      <c r="AC344" s="2">
        <f t="shared" si="41"/>
        <v>5.9166661642607767</v>
      </c>
      <c r="AD344" s="2">
        <f t="shared" si="39"/>
        <v>3.5158684159561391</v>
      </c>
      <c r="AE344" s="3">
        <f t="shared" si="40"/>
        <v>3.5158684159561622</v>
      </c>
    </row>
    <row r="345" spans="1:31" ht="17.399999999999999" x14ac:dyDescent="0.3">
      <c r="A345" s="6"/>
      <c r="B345" s="6"/>
      <c r="C345" s="6"/>
      <c r="D345" s="6"/>
      <c r="E345" s="6"/>
      <c r="F345" s="6"/>
      <c r="H345" s="6"/>
      <c r="I345" s="6"/>
      <c r="J345" s="6"/>
      <c r="K345" s="6"/>
      <c r="L345" s="6"/>
      <c r="M345" s="6"/>
      <c r="N345" s="6"/>
      <c r="O345" s="6"/>
      <c r="P345" s="6"/>
      <c r="V345" s="6"/>
      <c r="X345" s="6"/>
      <c r="Y345" s="17"/>
      <c r="Z345" s="6"/>
      <c r="AA345" s="6"/>
      <c r="AB345" s="2">
        <v>340</v>
      </c>
      <c r="AC345" s="2">
        <f t="shared" si="41"/>
        <v>5.9341194567807207</v>
      </c>
      <c r="AD345" s="2">
        <f t="shared" si="39"/>
        <v>3.1943427814502101</v>
      </c>
      <c r="AE345" s="3">
        <f t="shared" si="40"/>
        <v>3.1943427814502212</v>
      </c>
    </row>
    <row r="346" spans="1:31" ht="17.399999999999999" x14ac:dyDescent="0.3">
      <c r="A346" s="6"/>
      <c r="B346" s="6"/>
      <c r="C346" s="6"/>
      <c r="D346" s="6"/>
      <c r="E346" s="6"/>
      <c r="F346" s="6"/>
      <c r="H346" s="6"/>
      <c r="I346" s="6"/>
      <c r="J346" s="6"/>
      <c r="K346" s="6"/>
      <c r="L346" s="6"/>
      <c r="M346" s="6"/>
      <c r="N346" s="6"/>
      <c r="O346" s="6"/>
      <c r="P346" s="6"/>
      <c r="V346" s="6"/>
      <c r="X346" s="6"/>
      <c r="Y346" s="17"/>
      <c r="Z346" s="6"/>
      <c r="AA346" s="6"/>
      <c r="AB346" s="2">
        <v>341</v>
      </c>
      <c r="AC346" s="2">
        <f t="shared" si="41"/>
        <v>5.9515727493006629</v>
      </c>
      <c r="AD346" s="2">
        <f t="shared" si="39"/>
        <v>2.8874919830984784</v>
      </c>
      <c r="AE346" s="3">
        <f t="shared" si="40"/>
        <v>2.8874919830984922</v>
      </c>
    </row>
    <row r="347" spans="1:31" ht="17.399999999999999" x14ac:dyDescent="0.3">
      <c r="A347" s="6"/>
      <c r="B347" s="6"/>
      <c r="C347" s="6"/>
      <c r="D347" s="6"/>
      <c r="E347" s="6"/>
      <c r="F347" s="6"/>
      <c r="H347" s="6"/>
      <c r="I347" s="6"/>
      <c r="J347" s="6"/>
      <c r="K347" s="6"/>
      <c r="L347" s="6"/>
      <c r="M347" s="6"/>
      <c r="N347" s="6"/>
      <c r="O347" s="6"/>
      <c r="P347" s="6"/>
      <c r="V347" s="6"/>
      <c r="X347" s="6"/>
      <c r="Y347" s="17"/>
      <c r="Z347" s="6"/>
      <c r="AA347" s="6"/>
      <c r="AB347" s="2">
        <v>342</v>
      </c>
      <c r="AC347" s="2">
        <f t="shared" si="41"/>
        <v>5.9690260418206069</v>
      </c>
      <c r="AD347" s="2">
        <f t="shared" si="39"/>
        <v>2.5954651461517866</v>
      </c>
      <c r="AE347" s="3">
        <f t="shared" si="40"/>
        <v>2.5954651461518079</v>
      </c>
    </row>
    <row r="348" spans="1:31" ht="17.399999999999999" x14ac:dyDescent="0.3">
      <c r="A348" s="6"/>
      <c r="B348" s="6"/>
      <c r="C348" s="6"/>
      <c r="D348" s="6"/>
      <c r="E348" s="6"/>
      <c r="F348" s="6"/>
      <c r="H348" s="6"/>
      <c r="I348" s="6"/>
      <c r="J348" s="6"/>
      <c r="K348" s="6"/>
      <c r="L348" s="6"/>
      <c r="M348" s="6"/>
      <c r="N348" s="6"/>
      <c r="O348" s="6"/>
      <c r="P348" s="6"/>
      <c r="V348" s="6"/>
      <c r="X348" s="6"/>
      <c r="Y348" s="17"/>
      <c r="Z348" s="6"/>
      <c r="AA348" s="6"/>
      <c r="AB348" s="2">
        <v>343</v>
      </c>
      <c r="AC348" s="2">
        <f t="shared" si="41"/>
        <v>5.9864793343405509</v>
      </c>
      <c r="AD348" s="2">
        <f t="shared" si="39"/>
        <v>2.3184043314970726</v>
      </c>
      <c r="AE348" s="3">
        <f t="shared" si="40"/>
        <v>2.3184043314970944</v>
      </c>
    </row>
    <row r="349" spans="1:31" ht="17.399999999999999" x14ac:dyDescent="0.3">
      <c r="A349" s="6"/>
      <c r="B349" s="6"/>
      <c r="C349" s="6"/>
      <c r="D349" s="6"/>
      <c r="E349" s="6"/>
      <c r="F349" s="6"/>
      <c r="H349" s="6"/>
      <c r="I349" s="6"/>
      <c r="J349" s="6"/>
      <c r="K349" s="6"/>
      <c r="L349" s="6"/>
      <c r="M349" s="6"/>
      <c r="N349" s="6"/>
      <c r="O349" s="6"/>
      <c r="P349" s="6"/>
      <c r="V349" s="6"/>
      <c r="X349" s="6"/>
      <c r="Y349" s="17"/>
      <c r="Z349" s="6"/>
      <c r="AA349" s="6"/>
      <c r="AB349" s="2">
        <v>344</v>
      </c>
      <c r="AC349" s="2">
        <f t="shared" si="41"/>
        <v>6.0039326268604931</v>
      </c>
      <c r="AD349" s="2">
        <f t="shared" si="39"/>
        <v>2.0564444437941685</v>
      </c>
      <c r="AE349" s="3">
        <f t="shared" si="40"/>
        <v>2.0564444437941947</v>
      </c>
    </row>
    <row r="350" spans="1:31" ht="17.399999999999999" x14ac:dyDescent="0.3">
      <c r="A350" s="6"/>
      <c r="B350" s="6"/>
      <c r="C350" s="6"/>
      <c r="D350" s="6"/>
      <c r="E350" s="6"/>
      <c r="F350" s="6"/>
      <c r="H350" s="6"/>
      <c r="I350" s="6"/>
      <c r="J350" s="6"/>
      <c r="K350" s="6"/>
      <c r="L350" s="6"/>
      <c r="M350" s="6"/>
      <c r="N350" s="6"/>
      <c r="O350" s="6"/>
      <c r="P350" s="6"/>
      <c r="V350" s="6"/>
      <c r="X350" s="6"/>
      <c r="Y350" s="17"/>
      <c r="Z350" s="6"/>
      <c r="AA350" s="6"/>
      <c r="AB350" s="2">
        <v>345</v>
      </c>
      <c r="AC350" s="2">
        <f t="shared" si="41"/>
        <v>6.0213859193804371</v>
      </c>
      <c r="AD350" s="2">
        <f t="shared" si="39"/>
        <v>1.8097131445116024</v>
      </c>
      <c r="AE350" s="3">
        <f t="shared" si="40"/>
        <v>1.8097131445116128</v>
      </c>
    </row>
    <row r="351" spans="1:31" ht="17.399999999999999" x14ac:dyDescent="0.3">
      <c r="A351" s="6"/>
      <c r="B351" s="6"/>
      <c r="C351" s="6"/>
      <c r="D351" s="6"/>
      <c r="E351" s="6"/>
      <c r="F351" s="6"/>
      <c r="H351" s="6"/>
      <c r="I351" s="6"/>
      <c r="J351" s="6"/>
      <c r="K351" s="6"/>
      <c r="L351" s="6"/>
      <c r="M351" s="6"/>
      <c r="N351" s="6"/>
      <c r="O351" s="6"/>
      <c r="P351" s="6"/>
      <c r="V351" s="6"/>
      <c r="X351" s="6"/>
      <c r="Y351" s="17"/>
      <c r="Z351" s="6"/>
      <c r="AA351" s="6"/>
      <c r="AB351" s="2">
        <v>346</v>
      </c>
      <c r="AC351" s="2">
        <f t="shared" si="41"/>
        <v>6.0388392119003802</v>
      </c>
      <c r="AD351" s="2">
        <f t="shared" si="39"/>
        <v>1.5783307698769193</v>
      </c>
      <c r="AE351" s="3">
        <f t="shared" si="40"/>
        <v>1.5783307698769318</v>
      </c>
    </row>
    <row r="352" spans="1:31" ht="17.399999999999999" x14ac:dyDescent="0.3">
      <c r="A352" s="6"/>
      <c r="B352" s="6"/>
      <c r="C352" s="6"/>
      <c r="D352" s="6"/>
      <c r="E352" s="6"/>
      <c r="F352" s="6"/>
      <c r="H352" s="6"/>
      <c r="I352" s="6"/>
      <c r="J352" s="6"/>
      <c r="K352" s="6"/>
      <c r="L352" s="6"/>
      <c r="M352" s="6"/>
      <c r="N352" s="6"/>
      <c r="O352" s="6"/>
      <c r="P352" s="6"/>
      <c r="V352" s="6"/>
      <c r="X352" s="6"/>
      <c r="Y352" s="17"/>
      <c r="Z352" s="6"/>
      <c r="AA352" s="6"/>
      <c r="AB352" s="2">
        <v>347</v>
      </c>
      <c r="AC352" s="2">
        <f t="shared" si="41"/>
        <v>6.0562925044203233</v>
      </c>
      <c r="AD352" s="2">
        <f t="shared" si="39"/>
        <v>1.3624102537551954</v>
      </c>
      <c r="AE352" s="3">
        <f t="shared" si="40"/>
        <v>1.3624102537552141</v>
      </c>
    </row>
    <row r="353" spans="1:31" ht="17.399999999999999" x14ac:dyDescent="0.3">
      <c r="A353" s="6"/>
      <c r="B353" s="6"/>
      <c r="C353" s="6"/>
      <c r="D353" s="6"/>
      <c r="E353" s="6"/>
      <c r="F353" s="6"/>
      <c r="H353" s="6"/>
      <c r="I353" s="6"/>
      <c r="J353" s="6"/>
      <c r="K353" s="6"/>
      <c r="L353" s="6"/>
      <c r="M353" s="6"/>
      <c r="N353" s="6"/>
      <c r="O353" s="6"/>
      <c r="P353" s="6"/>
      <c r="V353" s="6"/>
      <c r="X353" s="6"/>
      <c r="Y353" s="17"/>
      <c r="Z353" s="6"/>
      <c r="AA353" s="6"/>
      <c r="AB353" s="2">
        <v>348</v>
      </c>
      <c r="AC353" s="2">
        <f t="shared" si="41"/>
        <v>6.0737457969402664</v>
      </c>
      <c r="AD353" s="2">
        <f t="shared" si="39"/>
        <v>1.1620570554670457</v>
      </c>
      <c r="AE353" s="3">
        <f t="shared" si="40"/>
        <v>1.1620570554670611</v>
      </c>
    </row>
    <row r="354" spans="1:31" ht="17.399999999999999" x14ac:dyDescent="0.3">
      <c r="A354" s="6"/>
      <c r="B354" s="6"/>
      <c r="C354" s="6"/>
      <c r="D354" s="6"/>
      <c r="E354" s="6"/>
      <c r="F354" s="6"/>
      <c r="H354" s="6"/>
      <c r="I354" s="6"/>
      <c r="J354" s="6"/>
      <c r="K354" s="6"/>
      <c r="L354" s="6"/>
      <c r="M354" s="6"/>
      <c r="N354" s="6"/>
      <c r="O354" s="6"/>
      <c r="P354" s="6"/>
      <c r="V354" s="6"/>
      <c r="X354" s="6"/>
      <c r="Y354" s="17"/>
      <c r="Z354" s="6"/>
      <c r="AA354" s="6"/>
      <c r="AB354" s="2">
        <v>349</v>
      </c>
      <c r="AC354" s="2">
        <f t="shared" si="41"/>
        <v>6.0911990894602104</v>
      </c>
      <c r="AD354" s="2">
        <f t="shared" si="39"/>
        <v>0.97736909255605697</v>
      </c>
      <c r="AE354" s="3">
        <f t="shared" si="40"/>
        <v>0.97736909255606941</v>
      </c>
    </row>
    <row r="355" spans="1:31" ht="17.399999999999999" x14ac:dyDescent="0.3">
      <c r="A355" s="6"/>
      <c r="B355" s="6"/>
      <c r="C355" s="6"/>
      <c r="D355" s="6"/>
      <c r="E355" s="6"/>
      <c r="F355" s="6"/>
      <c r="H355" s="6"/>
      <c r="I355" s="6"/>
      <c r="J355" s="6"/>
      <c r="K355" s="6"/>
      <c r="L355" s="6"/>
      <c r="M355" s="6"/>
      <c r="N355" s="6"/>
      <c r="O355" s="6"/>
      <c r="P355" s="6"/>
      <c r="V355" s="6"/>
      <c r="X355" s="6"/>
      <c r="Y355" s="17"/>
      <c r="Z355" s="6"/>
      <c r="AA355" s="6"/>
      <c r="AB355" s="2">
        <v>350</v>
      </c>
      <c r="AC355" s="2">
        <f t="shared" si="41"/>
        <v>6.1086523819801526</v>
      </c>
      <c r="AD355" s="2">
        <f t="shared" si="39"/>
        <v>0.8084366785139574</v>
      </c>
      <c r="AE355" s="3">
        <f t="shared" si="40"/>
        <v>0.80843667851397594</v>
      </c>
    </row>
    <row r="356" spans="1:31" ht="17.399999999999999" x14ac:dyDescent="0.3">
      <c r="A356" s="6"/>
      <c r="B356" s="6"/>
      <c r="C356" s="6"/>
      <c r="D356" s="6"/>
      <c r="E356" s="6"/>
      <c r="F356" s="6"/>
      <c r="H356" s="6"/>
      <c r="I356" s="6"/>
      <c r="J356" s="6"/>
      <c r="K356" s="6"/>
      <c r="L356" s="6"/>
      <c r="M356" s="6"/>
      <c r="N356" s="6"/>
      <c r="O356" s="6"/>
      <c r="P356" s="6"/>
      <c r="V356" s="6"/>
      <c r="X356" s="6"/>
      <c r="Y356" s="17"/>
      <c r="Z356" s="6"/>
      <c r="AA356" s="6"/>
      <c r="AB356" s="2">
        <v>351</v>
      </c>
      <c r="AC356" s="2">
        <f t="shared" si="41"/>
        <v>6.1261056745000966</v>
      </c>
      <c r="AD356" s="2">
        <f t="shared" si="39"/>
        <v>0.65534246547004837</v>
      </c>
      <c r="AE356" s="3">
        <f t="shared" si="40"/>
        <v>0.65534246547006647</v>
      </c>
    </row>
    <row r="357" spans="1:31" ht="17.399999999999999" x14ac:dyDescent="0.3">
      <c r="A357" s="6"/>
      <c r="B357" s="6"/>
      <c r="C357" s="6"/>
      <c r="D357" s="6"/>
      <c r="E357" s="6"/>
      <c r="F357" s="6"/>
      <c r="H357" s="6"/>
      <c r="I357" s="6"/>
      <c r="J357" s="6"/>
      <c r="K357" s="6"/>
      <c r="L357" s="6"/>
      <c r="M357" s="6"/>
      <c r="N357" s="6"/>
      <c r="O357" s="6"/>
      <c r="P357" s="6"/>
      <c r="V357" s="6"/>
      <c r="X357" s="6"/>
      <c r="Y357" s="17"/>
      <c r="Z357" s="6"/>
      <c r="AA357" s="6"/>
      <c r="AB357" s="2">
        <v>352</v>
      </c>
      <c r="AC357" s="2">
        <f t="shared" si="41"/>
        <v>6.1435589670200397</v>
      </c>
      <c r="AD357" s="2">
        <f t="shared" si="39"/>
        <v>0.51816139185094223</v>
      </c>
      <c r="AE357" s="3">
        <f t="shared" si="40"/>
        <v>0.51816139185094712</v>
      </c>
    </row>
    <row r="358" spans="1:31" ht="17.399999999999999" x14ac:dyDescent="0.3">
      <c r="A358" s="6"/>
      <c r="B358" s="6"/>
      <c r="C358" s="6"/>
      <c r="D358" s="6"/>
      <c r="E358" s="6"/>
      <c r="F358" s="6"/>
      <c r="H358" s="6"/>
      <c r="I358" s="6"/>
      <c r="J358" s="6"/>
      <c r="K358" s="6"/>
      <c r="L358" s="6"/>
      <c r="M358" s="6"/>
      <c r="N358" s="6"/>
      <c r="O358" s="6"/>
      <c r="P358" s="6"/>
      <c r="V358" s="6"/>
      <c r="X358" s="6"/>
      <c r="Y358" s="17"/>
      <c r="Z358" s="6"/>
      <c r="AA358" s="6"/>
      <c r="AB358" s="2">
        <v>353</v>
      </c>
      <c r="AC358" s="2">
        <f t="shared" si="41"/>
        <v>6.1610122595399828</v>
      </c>
      <c r="AD358" s="2">
        <f t="shared" si="39"/>
        <v>0.39696063501479006</v>
      </c>
      <c r="AE358" s="3">
        <f t="shared" si="40"/>
        <v>0.39696063501480844</v>
      </c>
    </row>
    <row r="359" spans="1:31" ht="17.399999999999999" x14ac:dyDescent="0.3">
      <c r="A359" s="6"/>
      <c r="B359" s="6"/>
      <c r="C359" s="6"/>
      <c r="D359" s="6"/>
      <c r="E359" s="6"/>
      <c r="F359" s="6"/>
      <c r="H359" s="6"/>
      <c r="I359" s="6"/>
      <c r="J359" s="6"/>
      <c r="K359" s="6"/>
      <c r="L359" s="6"/>
      <c r="M359" s="6"/>
      <c r="N359" s="6"/>
      <c r="O359" s="6"/>
      <c r="P359" s="6"/>
      <c r="V359" s="6"/>
      <c r="X359" s="6"/>
      <c r="Y359" s="17"/>
      <c r="Z359" s="6"/>
      <c r="AA359" s="6"/>
      <c r="AB359" s="2">
        <v>354</v>
      </c>
      <c r="AC359" s="2">
        <f t="shared" si="41"/>
        <v>6.1784655520599268</v>
      </c>
      <c r="AD359" s="2">
        <f t="shared" si="39"/>
        <v>0.29179956886418301</v>
      </c>
      <c r="AE359" s="3">
        <f t="shared" si="40"/>
        <v>0.29179956886421066</v>
      </c>
    </row>
    <row r="360" spans="1:31" ht="17.399999999999999" x14ac:dyDescent="0.3">
      <c r="A360" s="6"/>
      <c r="B360" s="6"/>
      <c r="C360" s="6"/>
      <c r="D360" s="6"/>
      <c r="E360" s="6"/>
      <c r="F360" s="6"/>
      <c r="H360" s="6"/>
      <c r="I360" s="6"/>
      <c r="J360" s="6"/>
      <c r="K360" s="6"/>
      <c r="L360" s="6"/>
      <c r="M360" s="6"/>
      <c r="N360" s="6"/>
      <c r="O360" s="6"/>
      <c r="P360" s="6"/>
      <c r="V360" s="6"/>
      <c r="X360" s="6"/>
      <c r="Y360" s="17"/>
      <c r="Z360" s="6"/>
      <c r="AA360" s="6"/>
      <c r="AB360" s="2">
        <v>355</v>
      </c>
      <c r="AC360" s="2">
        <f t="shared" si="41"/>
        <v>6.1959188445798699</v>
      </c>
      <c r="AD360" s="2">
        <f t="shared" si="39"/>
        <v>0.20272972644025189</v>
      </c>
      <c r="AE360" s="3">
        <f t="shared" si="40"/>
        <v>0.20272972644026313</v>
      </c>
    </row>
    <row r="361" spans="1:31" ht="17.399999999999999" x14ac:dyDescent="0.3">
      <c r="A361" s="6"/>
      <c r="B361" s="6"/>
      <c r="C361" s="6"/>
      <c r="D361" s="6"/>
      <c r="E361" s="6"/>
      <c r="F361" s="6"/>
      <c r="H361" s="6"/>
      <c r="I361" s="6"/>
      <c r="J361" s="6"/>
      <c r="K361" s="6"/>
      <c r="L361" s="6"/>
      <c r="M361" s="6"/>
      <c r="N361" s="6"/>
      <c r="O361" s="6"/>
      <c r="P361" s="6"/>
      <c r="V361" s="6"/>
      <c r="X361" s="6"/>
      <c r="Y361" s="17"/>
      <c r="Z361" s="6"/>
      <c r="AA361" s="6"/>
      <c r="AB361" s="2">
        <v>356</v>
      </c>
      <c r="AC361" s="2">
        <f t="shared" si="41"/>
        <v>6.2133721370998138</v>
      </c>
      <c r="AD361" s="2">
        <f t="shared" si="39"/>
        <v>0.12979476750049002</v>
      </c>
      <c r="AE361" s="3">
        <f t="shared" si="40"/>
        <v>0.12979476750051017</v>
      </c>
    </row>
    <row r="362" spans="1:31" ht="17.399999999999999" x14ac:dyDescent="0.3">
      <c r="A362" s="6"/>
      <c r="B362" s="6"/>
      <c r="C362" s="6"/>
      <c r="D362" s="6"/>
      <c r="E362" s="6"/>
      <c r="F362" s="6"/>
      <c r="H362" s="6"/>
      <c r="I362" s="6"/>
      <c r="J362" s="6"/>
      <c r="K362" s="6"/>
      <c r="L362" s="6"/>
      <c r="M362" s="6"/>
      <c r="N362" s="6"/>
      <c r="O362" s="6"/>
      <c r="P362" s="6"/>
      <c r="V362" s="6"/>
      <c r="X362" s="6"/>
      <c r="Y362" s="17"/>
      <c r="Z362" s="6"/>
      <c r="AA362" s="6"/>
      <c r="AB362" s="2">
        <v>357</v>
      </c>
      <c r="AC362" s="2">
        <f t="shared" si="41"/>
        <v>6.2308254296197561</v>
      </c>
      <c r="AD362" s="2">
        <f t="shared" si="39"/>
        <v>7.3030451082308101E-2</v>
      </c>
      <c r="AE362" s="3">
        <f t="shared" si="40"/>
        <v>7.3030451082328141E-2</v>
      </c>
    </row>
    <row r="363" spans="1:31" ht="17.399999999999999" x14ac:dyDescent="0.3">
      <c r="A363" s="6"/>
      <c r="B363" s="6"/>
      <c r="C363" s="6"/>
      <c r="D363" s="6"/>
      <c r="E363" s="6"/>
      <c r="F363" s="6"/>
      <c r="H363" s="6"/>
      <c r="I363" s="6"/>
      <c r="J363" s="6"/>
      <c r="K363" s="6"/>
      <c r="L363" s="6"/>
      <c r="M363" s="6"/>
      <c r="N363" s="6"/>
      <c r="O363" s="6"/>
      <c r="P363" s="6"/>
      <c r="V363" s="6"/>
      <c r="X363" s="6"/>
      <c r="Y363" s="17"/>
      <c r="Z363" s="6"/>
      <c r="AA363" s="6"/>
      <c r="AB363" s="2">
        <v>358</v>
      </c>
      <c r="AC363" s="2">
        <f t="shared" si="41"/>
        <v>6.2482787221397</v>
      </c>
      <c r="AD363" s="2">
        <f t="shared" si="39"/>
        <v>3.2464613053113656E-2</v>
      </c>
      <c r="AE363" s="3">
        <f t="shared" si="40"/>
        <v>3.2464613053137803E-2</v>
      </c>
    </row>
    <row r="364" spans="1:31" ht="17.399999999999999" x14ac:dyDescent="0.3">
      <c r="A364" s="6"/>
      <c r="B364" s="6"/>
      <c r="C364" s="6"/>
      <c r="D364" s="6"/>
      <c r="E364" s="6"/>
      <c r="F364" s="6"/>
      <c r="H364" s="6"/>
      <c r="I364" s="6"/>
      <c r="J364" s="6"/>
      <c r="K364" s="6"/>
      <c r="L364" s="6"/>
      <c r="M364" s="6"/>
      <c r="N364" s="6"/>
      <c r="O364" s="6"/>
      <c r="P364" s="6"/>
      <c r="V364" s="6"/>
      <c r="X364" s="6"/>
      <c r="Y364" s="17"/>
      <c r="Z364" s="6"/>
      <c r="AA364" s="6"/>
      <c r="AB364" s="2">
        <v>359</v>
      </c>
      <c r="AC364" s="2">
        <f t="shared" si="41"/>
        <v>6.2657320146596422</v>
      </c>
      <c r="AD364" s="2">
        <f t="shared" si="39"/>
        <v>8.1171486487394695E-3</v>
      </c>
      <c r="AE364" s="3">
        <f t="shared" si="40"/>
        <v>8.1171486487509048E-3</v>
      </c>
    </row>
    <row r="365" spans="1:31" ht="17.399999999999999" x14ac:dyDescent="0.3">
      <c r="A365" s="6"/>
      <c r="B365" s="6"/>
      <c r="C365" s="6"/>
      <c r="D365" s="6"/>
      <c r="E365" s="6"/>
      <c r="F365" s="6"/>
      <c r="H365" s="6"/>
      <c r="I365" s="6"/>
      <c r="J365" s="6"/>
      <c r="K365" s="6"/>
      <c r="L365" s="6"/>
      <c r="M365" s="6"/>
      <c r="N365" s="6"/>
      <c r="O365" s="6"/>
      <c r="P365" s="6"/>
      <c r="V365" s="6"/>
      <c r="X365" s="6"/>
      <c r="Y365" s="17"/>
      <c r="Z365" s="6"/>
      <c r="AA365" s="6"/>
      <c r="AB365" s="2">
        <v>360</v>
      </c>
      <c r="AC365" s="2">
        <f t="shared" si="41"/>
        <v>6.2831853071795862</v>
      </c>
      <c r="AD365" s="2">
        <f t="shared" si="39"/>
        <v>-1.8429702208777599E-14</v>
      </c>
      <c r="AE365" s="3">
        <f t="shared" si="40"/>
        <v>0</v>
      </c>
    </row>
  </sheetData>
  <mergeCells count="6">
    <mergeCell ref="AB3:AE3"/>
    <mergeCell ref="B5:C5"/>
    <mergeCell ref="Q2:S3"/>
    <mergeCell ref="E2:I2"/>
    <mergeCell ref="K2:O2"/>
    <mergeCell ref="V2:X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1.5 Honda Civic</vt:lpstr>
      <vt:lpstr>2.5 Ecotec_v1</vt:lpstr>
      <vt:lpstr>2.5 Ecotec_v2</vt:lpstr>
      <vt:lpstr>2.5 Ecotec_v3</vt:lpstr>
      <vt:lpstr>2.5 Ecotec_v4</vt:lpstr>
      <vt:lpstr>2.0 SkyActiv-G_v2</vt:lpstr>
      <vt:lpstr>2.0 SkyActiv-G_v4</vt:lpstr>
      <vt:lpstr>2.7 F150_v1</vt:lpstr>
      <vt:lpstr>2.7  F150_v2</vt:lpstr>
      <vt:lpstr>2.7  F150_v3</vt:lpstr>
      <vt:lpstr>2.7 F150_v4</vt:lpstr>
    </vt:vector>
  </TitlesOfParts>
  <Company>FEV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Rahner, Niclas</dc:creator>
  <cp:lastModifiedBy>Bohac, Stani</cp:lastModifiedBy>
  <dcterms:created xsi:type="dcterms:W3CDTF">2016-06-15T21:29:19Z</dcterms:created>
  <dcterms:modified xsi:type="dcterms:W3CDTF">2017-11-01T16:42:54Z</dcterms:modified>
</cp:coreProperties>
</file>