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360" yWindow="120" windowWidth="23380" windowHeight="16360" activeTab="3"/>
  </bookViews>
  <sheets>
    <sheet name="Criteria" sheetId="1" r:id="rId1"/>
    <sheet name="MVC3JQUERY" sheetId="2" r:id="rId2"/>
    <sheet name="Silverlight" sheetId="4" r:id="rId3"/>
    <sheet name="Summary" sheetId="6" r:id="rId4"/>
  </sheets>
  <definedNames>
    <definedName name="_xlnm._FilterDatabase" localSheetId="0" hidden="1">Criteria!$K$1:$K$11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2" i="6"/>
  <c r="C2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B3" i="6"/>
  <c r="B4" i="6"/>
  <c r="B5" i="6"/>
  <c r="B6" i="6"/>
  <c r="B7" i="6"/>
  <c r="B8" i="6"/>
  <c r="B9" i="6"/>
  <c r="B10" i="6"/>
  <c r="B11" i="6"/>
  <c r="B2" i="6"/>
  <c r="E4" i="1"/>
  <c r="E5" i="1"/>
  <c r="E6" i="1"/>
  <c r="E7" i="1"/>
  <c r="E2" i="1"/>
  <c r="E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2" i="6"/>
  <c r="D3" i="6"/>
  <c r="D4" i="6"/>
  <c r="D5" i="6"/>
  <c r="D6" i="6"/>
  <c r="D7" i="6"/>
  <c r="D8" i="6"/>
  <c r="D10" i="6"/>
  <c r="D11" i="6"/>
  <c r="F3" i="6"/>
  <c r="F4" i="6"/>
  <c r="F5" i="6"/>
  <c r="F6" i="6"/>
  <c r="F7" i="6"/>
  <c r="F8" i="6"/>
  <c r="F9" i="6"/>
  <c r="F10" i="6"/>
  <c r="F11" i="6"/>
  <c r="F2" i="6"/>
  <c r="E48" i="1"/>
  <c r="G10" i="6"/>
  <c r="G11" i="6"/>
  <c r="H11" i="6"/>
  <c r="D9" i="6"/>
  <c r="H10" i="6"/>
  <c r="B23" i="4"/>
  <c r="B20" i="2"/>
  <c r="B4" i="2"/>
  <c r="B16" i="4"/>
  <c r="B17" i="2"/>
  <c r="B28" i="2"/>
  <c r="B12" i="2"/>
  <c r="B22" i="2"/>
  <c r="B7" i="2"/>
  <c r="B10" i="4"/>
  <c r="B14" i="2"/>
  <c r="B25" i="2"/>
  <c r="B9" i="2"/>
  <c r="G3" i="6"/>
  <c r="H4" i="6"/>
  <c r="B5" i="4"/>
  <c r="B9" i="4"/>
  <c r="B13" i="4"/>
  <c r="B17" i="4"/>
  <c r="B21" i="4"/>
  <c r="B25" i="4"/>
  <c r="B2" i="4"/>
  <c r="B3" i="4"/>
  <c r="B8" i="4"/>
  <c r="B14" i="4"/>
  <c r="B19" i="4"/>
  <c r="B24" i="4"/>
  <c r="B11" i="2"/>
  <c r="B15" i="2"/>
  <c r="B19" i="2"/>
  <c r="B23" i="2"/>
  <c r="B27" i="2"/>
  <c r="B6" i="2"/>
  <c r="B2" i="2"/>
  <c r="B7" i="4"/>
  <c r="B15" i="4"/>
  <c r="B22" i="4"/>
  <c r="B28" i="4"/>
  <c r="B13" i="2"/>
  <c r="B18" i="2"/>
  <c r="B24" i="2"/>
  <c r="B5" i="2"/>
  <c r="B4" i="4"/>
  <c r="B11" i="4"/>
  <c r="B18" i="4"/>
  <c r="B26" i="4"/>
  <c r="B10" i="2"/>
  <c r="B16" i="2"/>
  <c r="B21" i="2"/>
  <c r="B26" i="2"/>
  <c r="B3" i="2"/>
  <c r="B8" i="2"/>
  <c r="B6" i="4"/>
  <c r="B12" i="4"/>
  <c r="B20" i="4"/>
  <c r="B27" i="4"/>
  <c r="G9" i="6"/>
  <c r="G7" i="6"/>
  <c r="G2" i="6"/>
  <c r="G6" i="6"/>
  <c r="H5" i="6"/>
  <c r="H9" i="6"/>
  <c r="H3" i="6"/>
  <c r="H6" i="6"/>
  <c r="H2" i="6"/>
  <c r="G4" i="6"/>
  <c r="G8" i="6"/>
  <c r="H8" i="6"/>
  <c r="B29" i="2"/>
  <c r="H7" i="6"/>
  <c r="G5" i="6"/>
  <c r="B29" i="4"/>
  <c r="B33" i="4"/>
  <c r="B45" i="2"/>
  <c r="B39" i="4"/>
  <c r="B30" i="4"/>
  <c r="B32" i="4"/>
  <c r="B44" i="2"/>
  <c r="B37" i="2"/>
  <c r="B38" i="4"/>
  <c r="B34" i="4"/>
  <c r="B42" i="2"/>
  <c r="B39" i="2"/>
  <c r="B35" i="4"/>
  <c r="B43" i="2"/>
  <c r="B34" i="2"/>
  <c r="B46" i="4"/>
  <c r="B36" i="4"/>
  <c r="B31" i="2"/>
  <c r="B42" i="4"/>
  <c r="B32" i="2"/>
  <c r="B38" i="2"/>
  <c r="B37" i="4"/>
  <c r="B43" i="4"/>
  <c r="B41" i="4"/>
  <c r="B30" i="2"/>
  <c r="B41" i="2"/>
  <c r="B36" i="2"/>
  <c r="B40" i="4"/>
  <c r="B35" i="2"/>
  <c r="B45" i="4"/>
  <c r="B46" i="2"/>
  <c r="B40" i="2"/>
  <c r="B33" i="2"/>
  <c r="B31" i="4"/>
  <c r="B44" i="4"/>
  <c r="D48" i="2"/>
  <c r="D48" i="4"/>
</calcChain>
</file>

<file path=xl/sharedStrings.xml><?xml version="1.0" encoding="utf-8"?>
<sst xmlns="http://schemas.openxmlformats.org/spreadsheetml/2006/main" count="165" uniqueCount="106">
  <si>
    <t>Criterion</t>
  </si>
  <si>
    <t>Weight</t>
  </si>
  <si>
    <t>Id</t>
  </si>
  <si>
    <t>Cost</t>
  </si>
  <si>
    <t>Scores</t>
  </si>
  <si>
    <t>Almost perfect</t>
  </si>
  <si>
    <t>Not good, but acceptable</t>
  </si>
  <si>
    <t>Points</t>
  </si>
  <si>
    <t>Categories</t>
  </si>
  <si>
    <t>Max score</t>
  </si>
  <si>
    <t>License</t>
  </si>
  <si>
    <t>User Experience</t>
  </si>
  <si>
    <t>Infrastructure</t>
  </si>
  <si>
    <t>Strategic</t>
  </si>
  <si>
    <t>Allows compelling UI</t>
  </si>
  <si>
    <t>Support for accessibility</t>
  </si>
  <si>
    <t>Allows intuitive, easy to use UI</t>
  </si>
  <si>
    <t>Accessible from multiple devices (computers, smartphones, tablets)</t>
  </si>
  <si>
    <t>Accessible from multiple platforms (Windows, OS X, Linux, iOS, Android)</t>
  </si>
  <si>
    <t>Server footprint</t>
  </si>
  <si>
    <t>Client-side resource usage</t>
  </si>
  <si>
    <t>Supports asynchronous calls</t>
  </si>
  <si>
    <t>Safe from XSS, CSRF</t>
  </si>
  <si>
    <t>Scalable</t>
  </si>
  <si>
    <t>Initial load times</t>
  </si>
  <si>
    <t>Simplicity of code (readibility, debugging, …)</t>
  </si>
  <si>
    <t>Maintainability</t>
  </si>
  <si>
    <t>I18n</t>
  </si>
  <si>
    <t>Rapid Application Prototyping</t>
  </si>
  <si>
    <t>Comprehensible URL's (restful, bookmarkable, browser history)</t>
  </si>
  <si>
    <t>Limits the number of required skills</t>
  </si>
  <si>
    <t>Documentation</t>
  </si>
  <si>
    <t>Community support</t>
  </si>
  <si>
    <t>Commercial support</t>
  </si>
  <si>
    <t>Future-proof</t>
  </si>
  <si>
    <t>Standard compliant</t>
  </si>
  <si>
    <t>Differentiator compared with other platforms and/or competitors</t>
  </si>
  <si>
    <t>Backing</t>
  </si>
  <si>
    <t>Vision</t>
  </si>
  <si>
    <t>Easy/Flexible deployment</t>
  </si>
  <si>
    <t>Free 3rd party component availability</t>
  </si>
  <si>
    <t>Commercial 3rd party component availability</t>
  </si>
  <si>
    <t>UI responsiveness</t>
  </si>
  <si>
    <t>Testability (behind the GUI) (in terms of coverage)</t>
  </si>
  <si>
    <t>Testability (in-browser) (automated UI testing)</t>
  </si>
  <si>
    <t>Learning curve</t>
  </si>
  <si>
    <t>Potential efficiency</t>
  </si>
  <si>
    <t>Mindshare</t>
  </si>
  <si>
    <t>Extensibility</t>
  </si>
  <si>
    <t>Monitorability (availability/performance)</t>
  </si>
  <si>
    <t>Id.</t>
  </si>
  <si>
    <t>score</t>
  </si>
  <si>
    <t>points</t>
  </si>
  <si>
    <t>Comment</t>
  </si>
  <si>
    <t xml:space="preserve"> </t>
  </si>
  <si>
    <t>Total</t>
  </si>
  <si>
    <t>Category</t>
  </si>
  <si>
    <t>max</t>
  </si>
  <si>
    <t>MVC3JQUERY</t>
  </si>
  <si>
    <t>Silverlight</t>
  </si>
  <si>
    <t>Very important</t>
  </si>
  <si>
    <t>Doesn't matter</t>
  </si>
  <si>
    <t>Unacceptable</t>
  </si>
  <si>
    <t>Security</t>
  </si>
  <si>
    <t>Performance</t>
  </si>
  <si>
    <t>Tools</t>
  </si>
  <si>
    <t>People</t>
  </si>
  <si>
    <t>Reusability of validation logic</t>
  </si>
  <si>
    <t>Availability of training</t>
  </si>
  <si>
    <t>Availability of tools</t>
  </si>
  <si>
    <t>Bad</t>
  </si>
  <si>
    <t>Good / positive direction</t>
  </si>
  <si>
    <t>Balance flexibility/simplicity/power</t>
  </si>
  <si>
    <t>MVC3 and jQuery are open source</t>
  </si>
  <si>
    <t>MVC3 and jQuery are both free</t>
  </si>
  <si>
    <t>Max Total Score</t>
  </si>
  <si>
    <t>relatively easy to provide protection</t>
  </si>
  <si>
    <t>depends on how much server-side state you use</t>
  </si>
  <si>
    <t>might need a little bit of server-side state from time to time</t>
  </si>
  <si>
    <t>through usage of DataAnnotations</t>
  </si>
  <si>
    <t>Development Feedback cycle</t>
  </si>
  <si>
    <t>requires knowledge of C#, HTML, CSS, JavaScript</t>
  </si>
  <si>
    <t>IDE Support</t>
  </si>
  <si>
    <t>no lock-in</t>
  </si>
  <si>
    <t>Microsoft and jQuery community (which is quite large)</t>
  </si>
  <si>
    <t>free</t>
  </si>
  <si>
    <t>no access to the source code</t>
  </si>
  <si>
    <t>only runs on desktops/laptops</t>
  </si>
  <si>
    <t>linux support is a joke (sorry Miguel), iOS and Android will never happen</t>
  </si>
  <si>
    <t>no server-side state required at all</t>
  </si>
  <si>
    <t>prone to memory leaks and high cpu usage</t>
  </si>
  <si>
    <t>kinda depends on how much memory you're leaking and how much cpu your gfx require</t>
  </si>
  <si>
    <t>perhaps -1 is still too generous here</t>
  </si>
  <si>
    <t>unless you use RIA Services (and we won't)</t>
  </si>
  <si>
    <t>there are tools available but they're quite bad</t>
  </si>
  <si>
    <t>takes slightly more effort than MVC3</t>
  </si>
  <si>
    <t>constant rebuilding of XAP file is slooooow</t>
  </si>
  <si>
    <t>it's somewhat possible but it's a PITA</t>
  </si>
  <si>
    <t>only C# and XAML</t>
  </si>
  <si>
    <t>very few free high quality 3rd party components available</t>
  </si>
  <si>
    <t>rumors aren't exactly positive</t>
  </si>
  <si>
    <t>Microsoft, but how long will they keep caring?</t>
  </si>
  <si>
    <t>Again, the rumors can't be ignored</t>
  </si>
  <si>
    <t>Code/Architecture</t>
  </si>
  <si>
    <t>the little accessibility you can achieve will only work on Windows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</si>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</sst>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</font>
    <font>
      <b/>
      <sz val="10"/>
      <name val="Arial"/>
    </font>
    <font>
      <i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MVC3JQUERY</c:v>
                </c:pt>
              </c:strCache>
            </c:strRef>
          </c:tx>
          <c:marker>
            <c:symbol val="none"/>
          </c:marker>
          <c:cat>
            <c:strRef>
              <c:f>Summary!$F$2:$F$11</c:f>
              <c:strCache>
                <c:ptCount val="10"/>
                <c:pt idx="0">
                  <c:v>User Experience</c:v>
                </c:pt>
                <c:pt idx="1">
                  <c:v>Infrastructure</c:v>
                </c:pt>
                <c:pt idx="2">
                  <c:v>Security</c:v>
                </c:pt>
                <c:pt idx="3">
                  <c:v>Performance</c:v>
                </c:pt>
                <c:pt idx="4">
                  <c:v>Code/Architecture</c:v>
                </c:pt>
                <c:pt idx="5">
                  <c:v>People</c:v>
                </c:pt>
                <c:pt idx="6">
                  <c:v>Strategic</c:v>
                </c:pt>
                <c:pt idx="7">
                  <c:v>License</c:v>
                </c:pt>
                <c:pt idx="8">
                  <c:v>Cost</c:v>
                </c:pt>
                <c:pt idx="9">
                  <c:v>Tools</c:v>
                </c:pt>
              </c:strCache>
            </c:strRef>
          </c:cat>
          <c:val>
            <c:numRef>
              <c:f>Summary!$G$2:$G$11</c:f>
              <c:numCache>
                <c:formatCode>0.00%</c:formatCode>
                <c:ptCount val="10"/>
                <c:pt idx="0">
                  <c:v>0.880952380952381</c:v>
                </c:pt>
                <c:pt idx="1">
                  <c:v>1.0</c:v>
                </c:pt>
                <c:pt idx="2">
                  <c:v>0.5</c:v>
                </c:pt>
                <c:pt idx="3">
                  <c:v>0.84</c:v>
                </c:pt>
                <c:pt idx="4">
                  <c:v>0.723214285714286</c:v>
                </c:pt>
                <c:pt idx="5">
                  <c:v>0.604166666666667</c:v>
                </c:pt>
                <c:pt idx="6">
                  <c:v>0.934782608695652</c:v>
                </c:pt>
                <c:pt idx="7">
                  <c:v>1.0</c:v>
                </c:pt>
                <c:pt idx="8">
                  <c:v>1.0</c:v>
                </c:pt>
                <c:pt idx="9">
                  <c:v>0.607142857142857</c:v>
                </c:pt>
              </c:numCache>
            </c:numRef>
          </c:val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Silverlight</c:v>
                </c:pt>
              </c:strCache>
            </c:strRef>
          </c:tx>
          <c:marker>
            <c:symbol val="none"/>
          </c:marker>
          <c:cat>
            <c:strRef>
              <c:f>Summary!$F$2:$F$11</c:f>
              <c:strCache>
                <c:ptCount val="10"/>
                <c:pt idx="0">
                  <c:v>User Experience</c:v>
                </c:pt>
                <c:pt idx="1">
                  <c:v>Infrastructure</c:v>
                </c:pt>
                <c:pt idx="2">
                  <c:v>Security</c:v>
                </c:pt>
                <c:pt idx="3">
                  <c:v>Performance</c:v>
                </c:pt>
                <c:pt idx="4">
                  <c:v>Code/Architecture</c:v>
                </c:pt>
                <c:pt idx="5">
                  <c:v>People</c:v>
                </c:pt>
                <c:pt idx="6">
                  <c:v>Strategic</c:v>
                </c:pt>
                <c:pt idx="7">
                  <c:v>License</c:v>
                </c:pt>
                <c:pt idx="8">
                  <c:v>Cost</c:v>
                </c:pt>
                <c:pt idx="9">
                  <c:v>Tools</c:v>
                </c:pt>
              </c:strCache>
            </c:strRef>
          </c:cat>
          <c:val>
            <c:numRef>
              <c:f>Summary!$H$2:$H$11</c:f>
              <c:numCache>
                <c:formatCode>0.00%</c:formatCode>
                <c:ptCount val="10"/>
                <c:pt idx="0">
                  <c:v>-0.119047619047619</c:v>
                </c:pt>
                <c:pt idx="1">
                  <c:v>1.0</c:v>
                </c:pt>
                <c:pt idx="2">
                  <c:v>1.0</c:v>
                </c:pt>
                <c:pt idx="3">
                  <c:v>0.36</c:v>
                </c:pt>
                <c:pt idx="4">
                  <c:v>0.375</c:v>
                </c:pt>
                <c:pt idx="5">
                  <c:v>0.833333333333333</c:v>
                </c:pt>
                <c:pt idx="6">
                  <c:v>0.0217391304347826</c:v>
                </c:pt>
                <c:pt idx="7">
                  <c:v>0.0</c:v>
                </c:pt>
                <c:pt idx="8">
                  <c:v>1.0</c:v>
                </c:pt>
                <c:pt idx="9">
                  <c:v>0.785714285714286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42072"/>
        <c:axId val="478745048"/>
      </c:radarChart>
      <c:catAx>
        <c:axId val="4787420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78745048"/>
        <c:crosses val="autoZero"/>
        <c:auto val="1"/>
        <c:lblAlgn val="ctr"/>
        <c:lblOffset val="100"/>
        <c:noMultiLvlLbl val="0"/>
      </c:catAx>
      <c:valAx>
        <c:axId val="478745048"/>
        <c:scaling>
          <c:orientation val="minMax"/>
        </c:scaling>
        <c:delete val="0"/>
        <c:axPos val="l"/>
        <c:majorGridlines/>
        <c:minorGridlines/>
        <c:numFmt formatCode="0.00%" sourceLinked="1"/>
        <c:majorTickMark val="cross"/>
        <c:minorTickMark val="none"/>
        <c:tickLblPos val="nextTo"/>
        <c:crossAx val="47874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80962</xdr:rowOff>
    </xdr:from>
    <xdr:to>
      <xdr:col>7</xdr:col>
      <xdr:colOff>266700</xdr:colOff>
      <xdr:row>45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List1" displayName="List1" ref="K1:K11" totalsRowShown="0" headerRowDxfId="0">
  <autoFilter ref="K1:K11"/>
  <tableColumns count="1">
    <tableColumn id="1" name="Categori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B40" sqref="B40"/>
    </sheetView>
  </sheetViews>
  <sheetFormatPr baseColWidth="10" defaultColWidth="8.83203125" defaultRowHeight="12" x14ac:dyDescent="0"/>
  <cols>
    <col min="2" max="2" width="63" customWidth="1"/>
    <col min="4" max="4" width="21.5" customWidth="1"/>
    <col min="5" max="5" width="14.5" customWidth="1"/>
    <col min="11" max="11" width="22.6640625" customWidth="1"/>
  </cols>
  <sheetData>
    <row r="1" spans="1:11">
      <c r="A1" t="s">
        <v>2</v>
      </c>
      <c r="B1" t="s">
        <v>0</v>
      </c>
      <c r="C1" t="s">
        <v>1</v>
      </c>
      <c r="D1" t="s">
        <v>56</v>
      </c>
      <c r="E1" t="s">
        <v>9</v>
      </c>
      <c r="F1" t="s">
        <v>4</v>
      </c>
      <c r="G1" t="s">
        <v>7</v>
      </c>
      <c r="K1" s="1" t="s">
        <v>8</v>
      </c>
    </row>
    <row r="2" spans="1:11">
      <c r="A2">
        <v>1</v>
      </c>
      <c r="B2" t="s">
        <v>10</v>
      </c>
      <c r="C2">
        <v>3</v>
      </c>
      <c r="D2" t="s">
        <v>10</v>
      </c>
      <c r="E2">
        <f>(6-C2)*$G$6</f>
        <v>12</v>
      </c>
      <c r="F2">
        <v>-2</v>
      </c>
      <c r="G2">
        <v>-6</v>
      </c>
      <c r="H2" t="s">
        <v>62</v>
      </c>
      <c r="K2" t="s">
        <v>11</v>
      </c>
    </row>
    <row r="3" spans="1:11">
      <c r="A3">
        <v>2</v>
      </c>
      <c r="B3" t="s">
        <v>3</v>
      </c>
      <c r="C3">
        <v>2</v>
      </c>
      <c r="D3" t="s">
        <v>3</v>
      </c>
      <c r="E3">
        <f t="shared" ref="E3:E39" si="0">(6-C3)*$G$6</f>
        <v>16</v>
      </c>
      <c r="F3">
        <v>-1</v>
      </c>
      <c r="G3">
        <v>-2</v>
      </c>
      <c r="H3" t="s">
        <v>70</v>
      </c>
      <c r="K3" t="s">
        <v>12</v>
      </c>
    </row>
    <row r="4" spans="1:11">
      <c r="A4">
        <v>3</v>
      </c>
      <c r="B4" t="s">
        <v>14</v>
      </c>
      <c r="C4">
        <v>1</v>
      </c>
      <c r="D4" t="s">
        <v>11</v>
      </c>
      <c r="E4">
        <f t="shared" si="0"/>
        <v>20</v>
      </c>
      <c r="F4">
        <v>0</v>
      </c>
      <c r="G4">
        <v>0</v>
      </c>
      <c r="H4" t="s">
        <v>6</v>
      </c>
      <c r="K4" t="s">
        <v>63</v>
      </c>
    </row>
    <row r="5" spans="1:11">
      <c r="A5">
        <v>4</v>
      </c>
      <c r="B5" t="s">
        <v>15</v>
      </c>
      <c r="C5">
        <v>3</v>
      </c>
      <c r="D5" t="s">
        <v>11</v>
      </c>
      <c r="E5">
        <f t="shared" si="0"/>
        <v>12</v>
      </c>
      <c r="F5">
        <v>1</v>
      </c>
      <c r="G5">
        <v>2</v>
      </c>
      <c r="H5" t="s">
        <v>71</v>
      </c>
      <c r="K5" t="s">
        <v>64</v>
      </c>
    </row>
    <row r="6" spans="1:11">
      <c r="A6">
        <v>5</v>
      </c>
      <c r="B6" t="s">
        <v>16</v>
      </c>
      <c r="C6">
        <v>1</v>
      </c>
      <c r="D6" t="s">
        <v>11</v>
      </c>
      <c r="E6">
        <f t="shared" si="0"/>
        <v>20</v>
      </c>
      <c r="F6">
        <v>2</v>
      </c>
      <c r="G6">
        <v>4</v>
      </c>
      <c r="H6" t="s">
        <v>5</v>
      </c>
      <c r="K6" s="3" t="s">
        <v>103</v>
      </c>
    </row>
    <row r="7" spans="1:11">
      <c r="A7">
        <v>6</v>
      </c>
      <c r="B7" t="s">
        <v>17</v>
      </c>
      <c r="C7">
        <v>2</v>
      </c>
      <c r="D7" t="s">
        <v>11</v>
      </c>
      <c r="E7">
        <f t="shared" si="0"/>
        <v>16</v>
      </c>
      <c r="K7" t="s">
        <v>66</v>
      </c>
    </row>
    <row r="8" spans="1:11">
      <c r="A8">
        <v>7</v>
      </c>
      <c r="B8" t="s">
        <v>18</v>
      </c>
      <c r="C8">
        <v>2</v>
      </c>
      <c r="D8" t="s">
        <v>11</v>
      </c>
      <c r="E8">
        <f t="shared" si="0"/>
        <v>16</v>
      </c>
      <c r="K8" t="s">
        <v>13</v>
      </c>
    </row>
    <row r="9" spans="1:11">
      <c r="A9">
        <v>8</v>
      </c>
      <c r="B9" t="s">
        <v>19</v>
      </c>
      <c r="C9">
        <v>3</v>
      </c>
      <c r="D9" t="s">
        <v>64</v>
      </c>
      <c r="E9">
        <f t="shared" si="0"/>
        <v>12</v>
      </c>
      <c r="K9" t="s">
        <v>10</v>
      </c>
    </row>
    <row r="10" spans="1:11">
      <c r="A10">
        <v>9</v>
      </c>
      <c r="B10" t="s">
        <v>20</v>
      </c>
      <c r="C10">
        <v>2</v>
      </c>
      <c r="D10" t="s">
        <v>64</v>
      </c>
      <c r="E10">
        <f t="shared" si="0"/>
        <v>16</v>
      </c>
      <c r="K10" t="s">
        <v>3</v>
      </c>
    </row>
    <row r="11" spans="1:11">
      <c r="A11">
        <v>10</v>
      </c>
      <c r="B11" t="s">
        <v>21</v>
      </c>
      <c r="C11">
        <v>3</v>
      </c>
      <c r="D11" t="s">
        <v>64</v>
      </c>
      <c r="E11">
        <f t="shared" si="0"/>
        <v>12</v>
      </c>
      <c r="K11" t="s">
        <v>65</v>
      </c>
    </row>
    <row r="12" spans="1:11">
      <c r="A12">
        <v>11</v>
      </c>
      <c r="B12" t="s">
        <v>22</v>
      </c>
      <c r="C12">
        <v>1</v>
      </c>
      <c r="D12" t="s">
        <v>63</v>
      </c>
      <c r="E12">
        <f t="shared" si="0"/>
        <v>20</v>
      </c>
    </row>
    <row r="13" spans="1:11">
      <c r="A13">
        <v>12</v>
      </c>
      <c r="B13" t="s">
        <v>23</v>
      </c>
      <c r="C13">
        <v>1</v>
      </c>
      <c r="D13" t="s">
        <v>64</v>
      </c>
      <c r="E13">
        <f t="shared" si="0"/>
        <v>20</v>
      </c>
      <c r="J13" t="s">
        <v>1</v>
      </c>
    </row>
    <row r="14" spans="1:11">
      <c r="A14">
        <v>13</v>
      </c>
      <c r="B14" t="s">
        <v>42</v>
      </c>
      <c r="C14">
        <v>1</v>
      </c>
      <c r="D14" t="s">
        <v>64</v>
      </c>
      <c r="E14">
        <f t="shared" si="0"/>
        <v>20</v>
      </c>
      <c r="J14">
        <v>1</v>
      </c>
      <c r="K14" t="s">
        <v>60</v>
      </c>
    </row>
    <row r="15" spans="1:11">
      <c r="A15">
        <v>14</v>
      </c>
      <c r="B15" t="s">
        <v>24</v>
      </c>
      <c r="C15">
        <v>1</v>
      </c>
      <c r="D15" t="s">
        <v>64</v>
      </c>
      <c r="E15">
        <f t="shared" si="0"/>
        <v>20</v>
      </c>
      <c r="J15">
        <v>2</v>
      </c>
    </row>
    <row r="16" spans="1:11">
      <c r="A16">
        <v>15</v>
      </c>
      <c r="B16" t="s">
        <v>105</v>
      </c>
      <c r="C16">
        <v>2</v>
      </c>
      <c r="D16" s="3" t="s">
        <v>103</v>
      </c>
      <c r="E16">
        <f t="shared" si="0"/>
        <v>16</v>
      </c>
      <c r="J16">
        <v>3</v>
      </c>
    </row>
    <row r="17" spans="1:11">
      <c r="A17">
        <v>16</v>
      </c>
      <c r="B17" t="s">
        <v>67</v>
      </c>
      <c r="C17">
        <v>1</v>
      </c>
      <c r="D17" s="3" t="s">
        <v>103</v>
      </c>
      <c r="E17">
        <f t="shared" si="0"/>
        <v>20</v>
      </c>
      <c r="J17">
        <v>4</v>
      </c>
    </row>
    <row r="18" spans="1:11">
      <c r="A18">
        <v>17</v>
      </c>
      <c r="B18" t="s">
        <v>25</v>
      </c>
      <c r="C18">
        <v>1</v>
      </c>
      <c r="D18" s="3" t="s">
        <v>103</v>
      </c>
      <c r="E18">
        <f t="shared" si="0"/>
        <v>20</v>
      </c>
      <c r="J18">
        <v>5</v>
      </c>
    </row>
    <row r="19" spans="1:11">
      <c r="A19">
        <v>18</v>
      </c>
      <c r="B19" t="s">
        <v>26</v>
      </c>
      <c r="C19">
        <v>1</v>
      </c>
      <c r="D19" s="3" t="s">
        <v>103</v>
      </c>
      <c r="E19">
        <f t="shared" si="0"/>
        <v>20</v>
      </c>
      <c r="J19">
        <v>6</v>
      </c>
      <c r="K19" t="s">
        <v>61</v>
      </c>
    </row>
    <row r="20" spans="1:11">
      <c r="A20">
        <v>19</v>
      </c>
      <c r="B20" t="s">
        <v>72</v>
      </c>
      <c r="C20">
        <v>2</v>
      </c>
      <c r="D20" s="3" t="s">
        <v>103</v>
      </c>
      <c r="E20">
        <f t="shared" si="0"/>
        <v>16</v>
      </c>
    </row>
    <row r="21" spans="1:11">
      <c r="A21">
        <v>20</v>
      </c>
      <c r="B21" t="s">
        <v>44</v>
      </c>
      <c r="C21">
        <v>3</v>
      </c>
      <c r="D21" s="3" t="s">
        <v>103</v>
      </c>
      <c r="E21">
        <f t="shared" si="0"/>
        <v>12</v>
      </c>
    </row>
    <row r="22" spans="1:11">
      <c r="A22">
        <v>21</v>
      </c>
      <c r="B22" t="s">
        <v>43</v>
      </c>
      <c r="C22">
        <v>2</v>
      </c>
      <c r="D22" s="3" t="s">
        <v>103</v>
      </c>
      <c r="E22">
        <f t="shared" si="0"/>
        <v>16</v>
      </c>
    </row>
    <row r="23" spans="1:11">
      <c r="A23">
        <v>22</v>
      </c>
      <c r="B23" t="s">
        <v>27</v>
      </c>
      <c r="C23">
        <v>2</v>
      </c>
      <c r="D23" s="3" t="s">
        <v>103</v>
      </c>
      <c r="E23">
        <f t="shared" si="0"/>
        <v>16</v>
      </c>
    </row>
    <row r="24" spans="1:11">
      <c r="A24">
        <v>23</v>
      </c>
      <c r="B24" t="s">
        <v>80</v>
      </c>
      <c r="C24">
        <v>2</v>
      </c>
      <c r="D24" s="3" t="s">
        <v>103</v>
      </c>
      <c r="E24">
        <f t="shared" si="0"/>
        <v>16</v>
      </c>
    </row>
    <row r="25" spans="1:11">
      <c r="A25">
        <v>24</v>
      </c>
      <c r="B25" t="s">
        <v>45</v>
      </c>
      <c r="C25">
        <v>3</v>
      </c>
      <c r="D25" s="3" t="s">
        <v>103</v>
      </c>
      <c r="E25">
        <f t="shared" si="0"/>
        <v>12</v>
      </c>
    </row>
    <row r="26" spans="1:11">
      <c r="A26">
        <v>25</v>
      </c>
      <c r="B26" t="s">
        <v>46</v>
      </c>
      <c r="C26">
        <v>1</v>
      </c>
      <c r="D26" s="3" t="s">
        <v>103</v>
      </c>
      <c r="E26">
        <f t="shared" si="0"/>
        <v>20</v>
      </c>
    </row>
    <row r="27" spans="1:11">
      <c r="A27">
        <v>26</v>
      </c>
      <c r="B27" t="s">
        <v>28</v>
      </c>
      <c r="C27">
        <v>4</v>
      </c>
      <c r="D27" s="3" t="s">
        <v>103</v>
      </c>
      <c r="E27">
        <f t="shared" si="0"/>
        <v>8</v>
      </c>
    </row>
    <row r="28" spans="1:11">
      <c r="A28">
        <v>27</v>
      </c>
      <c r="B28" t="s">
        <v>29</v>
      </c>
      <c r="C28">
        <v>2</v>
      </c>
      <c r="D28" s="3" t="s">
        <v>103</v>
      </c>
      <c r="E28">
        <f t="shared" si="0"/>
        <v>16</v>
      </c>
    </row>
    <row r="29" spans="1:11">
      <c r="A29">
        <v>28</v>
      </c>
      <c r="B29" t="s">
        <v>30</v>
      </c>
      <c r="C29">
        <v>2</v>
      </c>
      <c r="D29" t="s">
        <v>66</v>
      </c>
      <c r="E29">
        <f t="shared" si="0"/>
        <v>16</v>
      </c>
    </row>
    <row r="30" spans="1:11">
      <c r="A30">
        <v>29</v>
      </c>
      <c r="B30" t="s">
        <v>47</v>
      </c>
      <c r="C30">
        <v>2</v>
      </c>
      <c r="D30" t="s">
        <v>66</v>
      </c>
      <c r="E30">
        <f t="shared" si="0"/>
        <v>16</v>
      </c>
    </row>
    <row r="31" spans="1:11">
      <c r="A31">
        <v>30</v>
      </c>
      <c r="B31" t="s">
        <v>31</v>
      </c>
      <c r="C31">
        <v>1</v>
      </c>
      <c r="D31" t="s">
        <v>66</v>
      </c>
      <c r="E31">
        <f t="shared" si="0"/>
        <v>20</v>
      </c>
    </row>
    <row r="32" spans="1:11">
      <c r="A32">
        <v>31</v>
      </c>
      <c r="B32" t="s">
        <v>32</v>
      </c>
      <c r="C32">
        <v>2</v>
      </c>
      <c r="D32" t="s">
        <v>66</v>
      </c>
      <c r="E32">
        <f t="shared" si="0"/>
        <v>16</v>
      </c>
    </row>
    <row r="33" spans="1:5">
      <c r="A33">
        <v>32</v>
      </c>
      <c r="B33" t="s">
        <v>33</v>
      </c>
      <c r="C33">
        <v>2</v>
      </c>
      <c r="D33" t="s">
        <v>66</v>
      </c>
      <c r="E33">
        <f t="shared" si="0"/>
        <v>16</v>
      </c>
    </row>
    <row r="34" spans="1:5">
      <c r="A34">
        <v>33</v>
      </c>
      <c r="B34" t="s">
        <v>82</v>
      </c>
      <c r="C34">
        <v>1</v>
      </c>
      <c r="D34" t="s">
        <v>65</v>
      </c>
      <c r="E34">
        <f t="shared" si="0"/>
        <v>20</v>
      </c>
    </row>
    <row r="35" spans="1:5">
      <c r="A35">
        <v>34</v>
      </c>
      <c r="B35" t="s">
        <v>69</v>
      </c>
      <c r="C35">
        <v>3</v>
      </c>
      <c r="D35" t="s">
        <v>65</v>
      </c>
      <c r="E35">
        <f t="shared" si="0"/>
        <v>12</v>
      </c>
    </row>
    <row r="36" spans="1:5">
      <c r="A36">
        <v>35</v>
      </c>
      <c r="B36" t="s">
        <v>68</v>
      </c>
      <c r="C36">
        <v>3</v>
      </c>
      <c r="D36" t="s">
        <v>66</v>
      </c>
      <c r="E36">
        <f t="shared" si="0"/>
        <v>12</v>
      </c>
    </row>
    <row r="37" spans="1:5">
      <c r="A37">
        <v>36</v>
      </c>
      <c r="B37" t="s">
        <v>40</v>
      </c>
      <c r="C37">
        <v>3</v>
      </c>
      <c r="D37" t="s">
        <v>65</v>
      </c>
      <c r="E37">
        <f t="shared" si="0"/>
        <v>12</v>
      </c>
    </row>
    <row r="38" spans="1:5">
      <c r="A38">
        <v>37</v>
      </c>
      <c r="B38" t="s">
        <v>41</v>
      </c>
      <c r="C38">
        <v>3</v>
      </c>
      <c r="D38" t="s">
        <v>65</v>
      </c>
      <c r="E38">
        <f t="shared" si="0"/>
        <v>12</v>
      </c>
    </row>
    <row r="39" spans="1:5">
      <c r="A39">
        <v>38</v>
      </c>
      <c r="B39" t="s">
        <v>48</v>
      </c>
      <c r="C39">
        <v>2</v>
      </c>
      <c r="D39" s="3" t="s">
        <v>103</v>
      </c>
      <c r="E39">
        <f t="shared" si="0"/>
        <v>16</v>
      </c>
    </row>
    <row r="40" spans="1:5">
      <c r="A40">
        <v>39</v>
      </c>
      <c r="B40" t="s">
        <v>34</v>
      </c>
      <c r="C40">
        <v>1</v>
      </c>
      <c r="D40" t="s">
        <v>13</v>
      </c>
      <c r="E40">
        <f t="shared" ref="E40:E46" si="1">(6-C40)*$G$6</f>
        <v>20</v>
      </c>
    </row>
    <row r="41" spans="1:5">
      <c r="A41">
        <v>40</v>
      </c>
      <c r="B41" t="s">
        <v>35</v>
      </c>
      <c r="C41">
        <v>1</v>
      </c>
      <c r="D41" t="s">
        <v>13</v>
      </c>
      <c r="E41">
        <f t="shared" si="1"/>
        <v>20</v>
      </c>
    </row>
    <row r="42" spans="1:5">
      <c r="A42">
        <v>41</v>
      </c>
      <c r="B42" t="s">
        <v>36</v>
      </c>
      <c r="C42">
        <v>3</v>
      </c>
      <c r="D42" t="s">
        <v>13</v>
      </c>
      <c r="E42">
        <f t="shared" si="1"/>
        <v>12</v>
      </c>
    </row>
    <row r="43" spans="1:5">
      <c r="A43">
        <v>42</v>
      </c>
      <c r="B43" t="s">
        <v>37</v>
      </c>
      <c r="C43">
        <v>1</v>
      </c>
      <c r="D43" t="s">
        <v>13</v>
      </c>
      <c r="E43">
        <f t="shared" si="1"/>
        <v>20</v>
      </c>
    </row>
    <row r="44" spans="1:5">
      <c r="A44">
        <v>43</v>
      </c>
      <c r="B44" t="s">
        <v>38</v>
      </c>
      <c r="C44">
        <v>1</v>
      </c>
      <c r="D44" t="s">
        <v>13</v>
      </c>
      <c r="E44">
        <f t="shared" si="1"/>
        <v>20</v>
      </c>
    </row>
    <row r="45" spans="1:5">
      <c r="A45">
        <v>44</v>
      </c>
      <c r="B45" t="s">
        <v>39</v>
      </c>
      <c r="C45">
        <v>2</v>
      </c>
      <c r="D45" t="s">
        <v>12</v>
      </c>
      <c r="E45">
        <f t="shared" si="1"/>
        <v>16</v>
      </c>
    </row>
    <row r="46" spans="1:5">
      <c r="A46">
        <v>45</v>
      </c>
      <c r="B46" t="s">
        <v>49</v>
      </c>
      <c r="C46">
        <v>2</v>
      </c>
      <c r="D46" t="s">
        <v>12</v>
      </c>
      <c r="E46">
        <f t="shared" si="1"/>
        <v>16</v>
      </c>
    </row>
    <row r="48" spans="1:5">
      <c r="D48" t="s">
        <v>75</v>
      </c>
      <c r="E48">
        <f>SUM(E2:E46)</f>
        <v>732</v>
      </c>
    </row>
  </sheetData>
  <phoneticPr fontId="1" type="noConversion"/>
  <dataValidations count="1">
    <dataValidation type="list" allowBlank="1" showInputMessage="1" showErrorMessage="1" sqref="D53:D60 D2:D15 D29:D38 D40:D46">
      <formula1>$K$2:$K$11</formula1>
    </dataValidation>
  </dataValidations>
  <pageMargins left="0.75" right="0.75" top="1" bottom="1" header="0.5" footer="0.5"/>
  <headerFooter alignWithMargins="0"/>
  <cellWatches>
    <cellWatch r="D2"/>
  </cellWatche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" workbookViewId="0">
      <selection activeCell="C46" sqref="C46"/>
    </sheetView>
  </sheetViews>
  <sheetFormatPr baseColWidth="10" defaultColWidth="8.83203125" defaultRowHeight="12" x14ac:dyDescent="0"/>
  <cols>
    <col min="2" max="2" width="63.6640625" customWidth="1"/>
    <col min="4" max="4" width="9" style="3" customWidth="1"/>
    <col min="5" max="5" width="14.6640625" style="3" hidden="1" customWidth="1"/>
    <col min="6" max="6" width="50.5" bestFit="1" customWidth="1"/>
  </cols>
  <sheetData>
    <row r="1" spans="1:7">
      <c r="A1" t="s">
        <v>50</v>
      </c>
      <c r="B1" t="s">
        <v>0</v>
      </c>
      <c r="C1" t="s">
        <v>51</v>
      </c>
      <c r="D1" s="3" t="s">
        <v>52</v>
      </c>
      <c r="F1" t="s">
        <v>53</v>
      </c>
    </row>
    <row r="2" spans="1:7">
      <c r="A2">
        <v>1</v>
      </c>
      <c r="B2" s="2" t="str">
        <f>VLOOKUP(A2,Criteria!$A$2:$C$57,2)</f>
        <v>License</v>
      </c>
      <c r="C2">
        <v>2</v>
      </c>
      <c r="D2" s="3">
        <f>(6-Criteria!C2)*VLOOKUP(C2,Criteria!$F$2:$H$57,2)</f>
        <v>12</v>
      </c>
      <c r="E2" s="3" t="str">
        <f>VLOOKUP(A2,Criteria!$A$2:$D$57,4)</f>
        <v>License</v>
      </c>
      <c r="F2" t="s">
        <v>73</v>
      </c>
    </row>
    <row r="3" spans="1:7">
      <c r="A3">
        <v>2</v>
      </c>
      <c r="B3" s="2" t="str">
        <f>VLOOKUP(A3,Criteria!$A$2:$C$57,2)</f>
        <v>Cost</v>
      </c>
      <c r="C3">
        <v>2</v>
      </c>
      <c r="D3" s="3">
        <f>(6-Criteria!C3)*VLOOKUP(C3,Criteria!$F$2:$H$57,2)</f>
        <v>16</v>
      </c>
      <c r="E3" s="3" t="str">
        <f>VLOOKUP(A3,Criteria!$A$2:$D$57,4)</f>
        <v>Cost</v>
      </c>
      <c r="F3" t="s">
        <v>74</v>
      </c>
    </row>
    <row r="4" spans="1:7">
      <c r="A4">
        <v>3</v>
      </c>
      <c r="B4" s="2" t="str">
        <f>VLOOKUP(A4,Criteria!$A$2:$C$57,2)</f>
        <v>Allows compelling UI</v>
      </c>
      <c r="C4">
        <v>1</v>
      </c>
      <c r="D4" s="3">
        <f>(6-Criteria!C4)*VLOOKUP(C4,Criteria!$F$2:$H$57,2)</f>
        <v>10</v>
      </c>
      <c r="E4" s="3" t="str">
        <f>VLOOKUP(A4,Criteria!$A$2:$D$57,4)</f>
        <v>User Experience</v>
      </c>
    </row>
    <row r="5" spans="1:7">
      <c r="A5">
        <v>4</v>
      </c>
      <c r="B5" s="2" t="str">
        <f>VLOOKUP(A5,Criteria!$A$2:$C$57,2)</f>
        <v>Support for accessibility</v>
      </c>
      <c r="C5">
        <v>2</v>
      </c>
      <c r="D5" s="3">
        <f>(6-Criteria!C5)*VLOOKUP(C5,Criteria!$F$2:$H$57,2)</f>
        <v>12</v>
      </c>
      <c r="E5" s="3" t="str">
        <f>VLOOKUP(A5,Criteria!$A$2:$D$57,4)</f>
        <v>User Experience</v>
      </c>
      <c r="G5" t="s">
        <v>54</v>
      </c>
    </row>
    <row r="6" spans="1:7">
      <c r="A6">
        <v>5</v>
      </c>
      <c r="B6" s="2" t="str">
        <f>VLOOKUP(A6,Criteria!$A$2:$C$57,2)</f>
        <v>Allows intuitive, easy to use UI</v>
      </c>
      <c r="C6">
        <v>2</v>
      </c>
      <c r="D6" s="3">
        <f>(6-Criteria!C6)*VLOOKUP(C6,Criteria!$F$2:$H$57,2)</f>
        <v>20</v>
      </c>
      <c r="E6" s="3" t="str">
        <f>VLOOKUP(A6,Criteria!$A$2:$D$57,4)</f>
        <v>User Experience</v>
      </c>
    </row>
    <row r="7" spans="1:7">
      <c r="A7">
        <v>6</v>
      </c>
      <c r="B7" s="2" t="str">
        <f>VLOOKUP(A7,Criteria!$A$2:$C$57,2)</f>
        <v>Accessible from multiple devices (computers, smartphones, tablets)</v>
      </c>
      <c r="C7">
        <v>2</v>
      </c>
      <c r="D7" s="3">
        <f>(6-Criteria!C7)*VLOOKUP(C7,Criteria!$F$2:$H$57,2)</f>
        <v>16</v>
      </c>
      <c r="E7" s="3" t="str">
        <f>VLOOKUP(A7,Criteria!$A$2:$D$57,4)</f>
        <v>User Experience</v>
      </c>
    </row>
    <row r="8" spans="1:7">
      <c r="A8">
        <v>7</v>
      </c>
      <c r="B8" s="2" t="str">
        <f>VLOOKUP(A8,Criteria!$A$2:$C$57,2)</f>
        <v>Accessible from multiple platforms (Windows, OS X, Linux, iOS, Android)</v>
      </c>
      <c r="C8">
        <v>2</v>
      </c>
      <c r="D8" s="3">
        <f>(6-Criteria!C8)*VLOOKUP(C8,Criteria!$F$2:$H$57,2)</f>
        <v>16</v>
      </c>
      <c r="E8" s="3" t="str">
        <f>VLOOKUP(A8,Criteria!$A$2:$D$57,4)</f>
        <v>User Experience</v>
      </c>
    </row>
    <row r="9" spans="1:7">
      <c r="A9">
        <v>8</v>
      </c>
      <c r="B9" s="2" t="str">
        <f>VLOOKUP(A9,Criteria!$A$2:$C$57,2)</f>
        <v>Server footprint</v>
      </c>
      <c r="C9">
        <v>1</v>
      </c>
      <c r="D9" s="3">
        <f>(6-Criteria!C9)*VLOOKUP(C9,Criteria!$F$2:$H$57,2)</f>
        <v>6</v>
      </c>
      <c r="E9" s="3" t="str">
        <f>VLOOKUP(A9,Criteria!$A$2:$D$57,4)</f>
        <v>Performance</v>
      </c>
      <c r="F9" t="s">
        <v>78</v>
      </c>
    </row>
    <row r="10" spans="1:7">
      <c r="A10">
        <v>9</v>
      </c>
      <c r="B10" s="2" t="str">
        <f>VLOOKUP(A10,Criteria!$A$2:$C$57,2)</f>
        <v>Client-side resource usage</v>
      </c>
      <c r="C10">
        <v>2</v>
      </c>
      <c r="D10" s="3">
        <f>(6-Criteria!C10)*VLOOKUP(C10,Criteria!$F$2:$H$57,2)</f>
        <v>16</v>
      </c>
      <c r="E10" s="3" t="str">
        <f>VLOOKUP(A10,Criteria!$A$2:$D$57,4)</f>
        <v>Performance</v>
      </c>
    </row>
    <row r="11" spans="1:7">
      <c r="A11">
        <v>10</v>
      </c>
      <c r="B11" s="2" t="str">
        <f>VLOOKUP(A11,Criteria!$A$2:$C$57,2)</f>
        <v>Supports asynchronous calls</v>
      </c>
      <c r="C11">
        <v>2</v>
      </c>
      <c r="D11" s="3">
        <f>(6-Criteria!C11)*VLOOKUP(C11,Criteria!$F$2:$H$57,2)</f>
        <v>12</v>
      </c>
      <c r="E11" s="3" t="str">
        <f>VLOOKUP(A11,Criteria!$A$2:$D$57,4)</f>
        <v>Performance</v>
      </c>
    </row>
    <row r="12" spans="1:7">
      <c r="A12">
        <v>11</v>
      </c>
      <c r="B12" s="2" t="str">
        <f>VLOOKUP(A12,Criteria!$A$2:$C$57,2)</f>
        <v>Safe from XSS, CSRF</v>
      </c>
      <c r="C12">
        <v>1</v>
      </c>
      <c r="D12" s="3">
        <f>(6-Criteria!C12)*VLOOKUP(C12,Criteria!$F$2:$H$57,2)</f>
        <v>10</v>
      </c>
      <c r="E12" s="3" t="str">
        <f>VLOOKUP(A12,Criteria!$A$2:$D$57,4)</f>
        <v>Security</v>
      </c>
      <c r="F12" t="s">
        <v>76</v>
      </c>
    </row>
    <row r="13" spans="1:7">
      <c r="A13">
        <v>12</v>
      </c>
      <c r="B13" s="2" t="str">
        <f>VLOOKUP(A13,Criteria!$A$2:$C$57,2)</f>
        <v>Scalable</v>
      </c>
      <c r="C13">
        <v>1</v>
      </c>
      <c r="D13" s="3">
        <f>(6-Criteria!C13)*VLOOKUP(C13,Criteria!$F$2:$H$57,2)</f>
        <v>10</v>
      </c>
      <c r="E13" s="3" t="str">
        <f>VLOOKUP(A13,Criteria!$A$2:$D$57,4)</f>
        <v>Performance</v>
      </c>
      <c r="F13" t="s">
        <v>77</v>
      </c>
    </row>
    <row r="14" spans="1:7">
      <c r="A14">
        <v>13</v>
      </c>
      <c r="B14" s="2" t="str">
        <f>VLOOKUP(A14,Criteria!$A$2:$C$57,2)</f>
        <v>UI responsiveness</v>
      </c>
      <c r="C14">
        <v>2</v>
      </c>
      <c r="D14" s="3">
        <f>(6-Criteria!C14)*VLOOKUP(C14,Criteria!$F$2:$H$57,2)</f>
        <v>20</v>
      </c>
      <c r="E14" s="3" t="str">
        <f>VLOOKUP(A14,Criteria!$A$2:$D$57,4)</f>
        <v>Performance</v>
      </c>
    </row>
    <row r="15" spans="1:7">
      <c r="A15">
        <v>14</v>
      </c>
      <c r="B15" s="2" t="str">
        <f>VLOOKUP(A15,Criteria!$A$2:$C$57,2)</f>
        <v>Initial load times</v>
      </c>
      <c r="C15">
        <v>2</v>
      </c>
      <c r="D15" s="3">
        <f>(6-Criteria!C15)*VLOOKUP(C15,Criteria!$F$2:$H$57,2)</f>
        <v>20</v>
      </c>
      <c r="E15" s="3" t="str">
        <f>VLOOKUP(A15,Criteria!$A$2:$D$57,4)</f>
        <v>Performance</v>
      </c>
    </row>
    <row r="16" spans="1:7">
      <c r="A16">
        <v>15</v>
      </c>
      <c r="B16" s="2" t="str">
        <f>VLOOKUP(A16,Criteria!$A$2:$C$57,2)</f>
        <v>Maturity</v>
      </c>
      <c r="C16">
        <v>1</v>
      </c>
      <c r="D16" s="3">
        <f>(6-Criteria!C16)*VLOOKUP(C16,Criteria!$F$2:$H$57,2)</f>
        <v>8</v>
      </c>
      <c r="E16" s="3" t="str">
        <f>VLOOKUP(A16,Criteria!$A$2:$D$57,4)</f>
        <v>Code/Architecture</v>
      </c>
    </row>
    <row r="17" spans="1:6">
      <c r="A17">
        <v>16</v>
      </c>
      <c r="B17" s="2" t="str">
        <f>VLOOKUP(A17,Criteria!$A$2:$C$57,2)</f>
        <v>Reusability of validation logic</v>
      </c>
      <c r="C17">
        <v>1</v>
      </c>
      <c r="D17" s="3">
        <f>(6-Criteria!C17)*VLOOKUP(C17,Criteria!$F$2:$H$57,2)</f>
        <v>10</v>
      </c>
      <c r="E17" s="3" t="str">
        <f>VLOOKUP(A17,Criteria!$A$2:$D$57,4)</f>
        <v>Code/Architecture</v>
      </c>
      <c r="F17" t="s">
        <v>79</v>
      </c>
    </row>
    <row r="18" spans="1:6">
      <c r="A18">
        <v>17</v>
      </c>
      <c r="B18" s="2" t="str">
        <f>VLOOKUP(A18,Criteria!$A$2:$C$57,2)</f>
        <v>Simplicity of code (readibility, debugging, …)</v>
      </c>
      <c r="C18">
        <v>1</v>
      </c>
      <c r="D18" s="3">
        <f>(6-Criteria!C18)*VLOOKUP(C18,Criteria!$F$2:$H$57,2)</f>
        <v>10</v>
      </c>
      <c r="E18" s="3" t="str">
        <f>VLOOKUP(A18,Criteria!$A$2:$D$57,4)</f>
        <v>Code/Architecture</v>
      </c>
    </row>
    <row r="19" spans="1:6">
      <c r="A19">
        <v>18</v>
      </c>
      <c r="B19" s="2" t="str">
        <f>VLOOKUP(A19,Criteria!$A$2:$C$57,2)</f>
        <v>Maintainability</v>
      </c>
      <c r="C19">
        <v>1</v>
      </c>
      <c r="D19" s="3">
        <f>(6-Criteria!C19)*VLOOKUP(C19,Criteria!$F$2:$H$57,2)</f>
        <v>10</v>
      </c>
      <c r="E19" s="3" t="str">
        <f>VLOOKUP(A19,Criteria!$A$2:$D$57,4)</f>
        <v>Code/Architecture</v>
      </c>
    </row>
    <row r="20" spans="1:6">
      <c r="A20">
        <v>19</v>
      </c>
      <c r="B20" s="2" t="str">
        <f>VLOOKUP(A20,Criteria!$A$2:$C$57,2)</f>
        <v>Balance flexibility/simplicity/power</v>
      </c>
      <c r="C20">
        <v>2</v>
      </c>
      <c r="D20" s="3">
        <f>(6-Criteria!C20)*VLOOKUP(C20,Criteria!$F$2:$H$57,2)</f>
        <v>16</v>
      </c>
      <c r="E20" s="3" t="str">
        <f>VLOOKUP(A20,Criteria!$A$2:$D$57,4)</f>
        <v>Code/Architecture</v>
      </c>
    </row>
    <row r="21" spans="1:6">
      <c r="A21">
        <v>20</v>
      </c>
      <c r="B21" s="2" t="str">
        <f>VLOOKUP(A21,Criteria!$A$2:$C$57,2)</f>
        <v>Testability (in-browser) (automated UI testing)</v>
      </c>
      <c r="C21">
        <v>2</v>
      </c>
      <c r="D21" s="3">
        <f>(6-Criteria!C21)*VLOOKUP(C21,Criteria!$F$2:$H$57,2)</f>
        <v>12</v>
      </c>
      <c r="E21" s="3" t="str">
        <f>VLOOKUP(A21,Criteria!$A$2:$D$57,4)</f>
        <v>Code/Architecture</v>
      </c>
    </row>
    <row r="22" spans="1:6">
      <c r="A22">
        <v>21</v>
      </c>
      <c r="B22" s="2" t="str">
        <f>VLOOKUP(A22,Criteria!$A$2:$C$57,2)</f>
        <v>Testability (behind the GUI) (in terms of coverage)</v>
      </c>
      <c r="C22">
        <v>2</v>
      </c>
      <c r="D22" s="3">
        <f>(6-Criteria!C22)*VLOOKUP(C22,Criteria!$F$2:$H$57,2)</f>
        <v>16</v>
      </c>
      <c r="E22" s="3" t="str">
        <f>VLOOKUP(A22,Criteria!$A$2:$D$57,4)</f>
        <v>Code/Architecture</v>
      </c>
    </row>
    <row r="23" spans="1:6">
      <c r="A23">
        <v>22</v>
      </c>
      <c r="B23" s="2" t="str">
        <f>VLOOKUP(A23,Criteria!$A$2:$C$57,2)</f>
        <v>I18n</v>
      </c>
      <c r="C23">
        <v>2</v>
      </c>
      <c r="D23" s="3">
        <f>(6-Criteria!C23)*VLOOKUP(C23,Criteria!$F$2:$H$57,2)</f>
        <v>16</v>
      </c>
      <c r="E23" s="3" t="str">
        <f>VLOOKUP(A23,Criteria!$A$2:$D$57,4)</f>
        <v>Code/Architecture</v>
      </c>
    </row>
    <row r="24" spans="1:6">
      <c r="A24">
        <v>23</v>
      </c>
      <c r="B24" s="2" t="str">
        <f>VLOOKUP(A24,Criteria!$A$2:$C$57,2)</f>
        <v>Development Feedback cycle</v>
      </c>
      <c r="C24">
        <v>2</v>
      </c>
      <c r="D24" s="3">
        <f>(6-Criteria!C24)*VLOOKUP(C24,Criteria!$F$2:$H$57,2)</f>
        <v>16</v>
      </c>
      <c r="E24" s="3" t="str">
        <f>VLOOKUP(A24,Criteria!$A$2:$D$57,4)</f>
        <v>Code/Architecture</v>
      </c>
    </row>
    <row r="25" spans="1:6">
      <c r="A25">
        <v>24</v>
      </c>
      <c r="B25" s="2" t="str">
        <f>VLOOKUP(A25,Criteria!$A$2:$C$57,2)</f>
        <v>Learning curve</v>
      </c>
      <c r="C25">
        <v>0</v>
      </c>
      <c r="D25" s="3">
        <f>(6-Criteria!C25)*VLOOKUP(C25,Criteria!$F$2:$H$57,2)</f>
        <v>0</v>
      </c>
      <c r="E25" s="3" t="str">
        <f>VLOOKUP(A25,Criteria!$A$2:$D$57,4)</f>
        <v>Code/Architecture</v>
      </c>
    </row>
    <row r="26" spans="1:6">
      <c r="A26">
        <v>25</v>
      </c>
      <c r="B26" s="2" t="str">
        <f>VLOOKUP(A26,Criteria!$A$2:$C$57,2)</f>
        <v>Potential efficiency</v>
      </c>
      <c r="C26">
        <v>2</v>
      </c>
      <c r="D26" s="3">
        <f>(6-Criteria!C26)*VLOOKUP(C26,Criteria!$F$2:$H$57,2)</f>
        <v>20</v>
      </c>
      <c r="E26" s="3" t="str">
        <f>VLOOKUP(A26,Criteria!$A$2:$D$57,4)</f>
        <v>Code/Architecture</v>
      </c>
    </row>
    <row r="27" spans="1:6">
      <c r="A27">
        <v>26</v>
      </c>
      <c r="B27" s="2" t="str">
        <f>VLOOKUP(A27,Criteria!$A$2:$C$57,2)</f>
        <v>Rapid Application Prototyping</v>
      </c>
      <c r="C27">
        <v>-1</v>
      </c>
      <c r="D27" s="3">
        <f>(6-Criteria!C27)*VLOOKUP(C27,Criteria!$F$2:$H$57,2)</f>
        <v>-4</v>
      </c>
      <c r="E27" s="3" t="str">
        <f>VLOOKUP(A27,Criteria!$A$2:$D$57,4)</f>
        <v>Code/Architecture</v>
      </c>
    </row>
    <row r="28" spans="1:6">
      <c r="A28">
        <v>27</v>
      </c>
      <c r="B28" s="2" t="str">
        <f>VLOOKUP(A28,Criteria!$A$2:$C$57,2)</f>
        <v>Comprehensible URL's (restful, bookmarkable, browser history)</v>
      </c>
      <c r="C28">
        <v>2</v>
      </c>
      <c r="D28" s="3">
        <f>(6-Criteria!C28)*VLOOKUP(C28,Criteria!$F$2:$H$57,2)</f>
        <v>16</v>
      </c>
      <c r="E28" s="3" t="str">
        <f>VLOOKUP(A28,Criteria!$A$2:$D$57,4)</f>
        <v>Code/Architecture</v>
      </c>
    </row>
    <row r="29" spans="1:6">
      <c r="A29">
        <v>28</v>
      </c>
      <c r="B29" s="2" t="str">
        <f>VLOOKUP(A29,Criteria!$A$2:$C$57,2)</f>
        <v>Limits the number of required skills</v>
      </c>
      <c r="C29">
        <v>-1</v>
      </c>
      <c r="D29" s="3">
        <f>(6-Criteria!C29)*VLOOKUP(C29,Criteria!$F$2:$H$57,2)</f>
        <v>-8</v>
      </c>
      <c r="E29" s="3" t="str">
        <f>VLOOKUP(A29,Criteria!$A$2:$D$57,4)</f>
        <v>People</v>
      </c>
      <c r="F29" t="s">
        <v>81</v>
      </c>
    </row>
    <row r="30" spans="1:6">
      <c r="A30">
        <v>29</v>
      </c>
      <c r="B30" s="2" t="str">
        <f>VLOOKUP(A30,Criteria!$A$2:$C$57,2)</f>
        <v>Mindshare</v>
      </c>
      <c r="C30">
        <v>2</v>
      </c>
      <c r="D30" s="3">
        <f>(6-Criteria!C30)*VLOOKUP(C30,Criteria!$F$2:$H$57,2)</f>
        <v>16</v>
      </c>
      <c r="E30" s="3" t="str">
        <f>VLOOKUP(A30,Criteria!$A$2:$D$57,4)</f>
        <v>People</v>
      </c>
    </row>
    <row r="31" spans="1:6">
      <c r="A31">
        <v>30</v>
      </c>
      <c r="B31" s="2" t="str">
        <f>VLOOKUP(A31,Criteria!$A$2:$C$57,2)</f>
        <v>Documentation</v>
      </c>
      <c r="C31">
        <v>2</v>
      </c>
      <c r="D31" s="3">
        <f>(6-Criteria!C31)*VLOOKUP(C31,Criteria!$F$2:$H$57,2)</f>
        <v>20</v>
      </c>
      <c r="E31" s="3" t="str">
        <f>VLOOKUP(A31,Criteria!$A$2:$D$57,4)</f>
        <v>People</v>
      </c>
    </row>
    <row r="32" spans="1:6">
      <c r="A32">
        <v>31</v>
      </c>
      <c r="B32" s="2" t="str">
        <f>VLOOKUP(A32,Criteria!$A$2:$C$57,2)</f>
        <v>Community support</v>
      </c>
      <c r="C32">
        <v>2</v>
      </c>
      <c r="D32" s="3">
        <f>(6-Criteria!C32)*VLOOKUP(C32,Criteria!$F$2:$H$57,2)</f>
        <v>16</v>
      </c>
      <c r="E32" s="3" t="str">
        <f>VLOOKUP(A32,Criteria!$A$2:$D$57,4)</f>
        <v>People</v>
      </c>
    </row>
    <row r="33" spans="1:6">
      <c r="A33">
        <v>32</v>
      </c>
      <c r="B33" s="2" t="str">
        <f>VLOOKUP(A33,Criteria!$A$2:$C$57,2)</f>
        <v>Commercial support</v>
      </c>
      <c r="C33">
        <v>1</v>
      </c>
      <c r="D33" s="3">
        <f>(6-Criteria!C33)*VLOOKUP(C33,Criteria!$F$2:$H$57,2)</f>
        <v>8</v>
      </c>
      <c r="E33" s="3" t="str">
        <f>VLOOKUP(A33,Criteria!$A$2:$D$57,4)</f>
        <v>People</v>
      </c>
    </row>
    <row r="34" spans="1:6">
      <c r="A34">
        <v>33</v>
      </c>
      <c r="B34" s="2" t="str">
        <f>VLOOKUP(A34,Criteria!$A$2:$C$57,2)</f>
        <v>IDE Support</v>
      </c>
      <c r="C34">
        <v>1</v>
      </c>
      <c r="D34" s="3">
        <f>(6-Criteria!C34)*VLOOKUP(C34,Criteria!$F$2:$H$57,2)</f>
        <v>10</v>
      </c>
      <c r="E34" s="3" t="str">
        <f>VLOOKUP(A34,Criteria!$A$2:$D$57,4)</f>
        <v>Tools</v>
      </c>
    </row>
    <row r="35" spans="1:6">
      <c r="A35">
        <v>34</v>
      </c>
      <c r="B35" s="2" t="str">
        <f>VLOOKUP(A35,Criteria!$A$2:$C$57,2)</f>
        <v>Availability of tools</v>
      </c>
      <c r="C35">
        <v>1</v>
      </c>
      <c r="D35" s="3">
        <f>(6-Criteria!C35)*VLOOKUP(C35,Criteria!$F$2:$H$57,2)</f>
        <v>6</v>
      </c>
      <c r="E35" s="3" t="str">
        <f>VLOOKUP(A35,Criteria!$A$2:$D$57,4)</f>
        <v>Tools</v>
      </c>
    </row>
    <row r="36" spans="1:6">
      <c r="A36">
        <v>35</v>
      </c>
      <c r="B36" s="2" t="str">
        <f>VLOOKUP(A36,Criteria!$A$2:$C$57,2)</f>
        <v>Availability of training</v>
      </c>
      <c r="C36">
        <v>1</v>
      </c>
      <c r="D36" s="3">
        <f>(6-Criteria!C36)*VLOOKUP(C36,Criteria!$F$2:$H$57,2)</f>
        <v>6</v>
      </c>
      <c r="E36" s="3" t="str">
        <f>VLOOKUP(A36,Criteria!$A$2:$D$57,4)</f>
        <v>People</v>
      </c>
    </row>
    <row r="37" spans="1:6">
      <c r="A37">
        <v>36</v>
      </c>
      <c r="B37" s="2" t="str">
        <f>VLOOKUP(A37,Criteria!$A$2:$C$57,2)</f>
        <v>Free 3rd party component availability</v>
      </c>
      <c r="C37">
        <v>2</v>
      </c>
      <c r="D37" s="3">
        <f>(6-Criteria!C37)*VLOOKUP(C37,Criteria!$F$2:$H$57,2)</f>
        <v>12</v>
      </c>
      <c r="E37" s="3" t="str">
        <f>VLOOKUP(A37,Criteria!$A$2:$D$57,4)</f>
        <v>Tools</v>
      </c>
    </row>
    <row r="38" spans="1:6">
      <c r="A38">
        <v>37</v>
      </c>
      <c r="B38" s="2" t="str">
        <f>VLOOKUP(A38,Criteria!$A$2:$C$57,2)</f>
        <v>Commercial 3rd party component availability</v>
      </c>
      <c r="C38">
        <v>1</v>
      </c>
      <c r="D38" s="3">
        <f>(6-Criteria!C38)*VLOOKUP(C38,Criteria!$F$2:$H$57,2)</f>
        <v>6</v>
      </c>
      <c r="E38" s="3" t="str">
        <f>VLOOKUP(A38,Criteria!$A$2:$D$57,4)</f>
        <v>Tools</v>
      </c>
    </row>
    <row r="39" spans="1:6">
      <c r="A39">
        <v>38</v>
      </c>
      <c r="B39" s="2" t="str">
        <f>VLOOKUP(A39,Criteria!$A$2:$C$57,2)</f>
        <v>Extensibility</v>
      </c>
      <c r="C39">
        <v>2</v>
      </c>
      <c r="D39" s="3">
        <f>(6-Criteria!C39)*VLOOKUP(C39,Criteria!$F$2:$H$57,2)</f>
        <v>16</v>
      </c>
      <c r="E39" s="3" t="str">
        <f>VLOOKUP(A39,Criteria!$A$2:$D$57,4)</f>
        <v>Code/Architecture</v>
      </c>
    </row>
    <row r="40" spans="1:6">
      <c r="A40">
        <v>39</v>
      </c>
      <c r="B40" s="2" t="str">
        <f>VLOOKUP(A40,Criteria!$A$2:$C$57,2)</f>
        <v>Future-proof</v>
      </c>
      <c r="C40">
        <v>2</v>
      </c>
      <c r="D40" s="3">
        <f>(6-Criteria!C40)*VLOOKUP(C40,Criteria!$F$2:$H$57,2)</f>
        <v>20</v>
      </c>
      <c r="E40" s="3" t="str">
        <f>VLOOKUP(A40,Criteria!$A$2:$D$57,4)</f>
        <v>Strategic</v>
      </c>
      <c r="F40" t="s">
        <v>83</v>
      </c>
    </row>
    <row r="41" spans="1:6">
      <c r="A41">
        <v>40</v>
      </c>
      <c r="B41" s="2" t="str">
        <f>VLOOKUP(A41,Criteria!$A$2:$C$57,2)</f>
        <v>Standard compliant</v>
      </c>
      <c r="C41">
        <v>2</v>
      </c>
      <c r="D41" s="3">
        <f>(6-Criteria!C41)*VLOOKUP(C41,Criteria!$F$2:$H$57,2)</f>
        <v>20</v>
      </c>
      <c r="E41" s="3" t="str">
        <f>VLOOKUP(A41,Criteria!$A$2:$D$57,4)</f>
        <v>Strategic</v>
      </c>
    </row>
    <row r="42" spans="1:6">
      <c r="A42">
        <v>41</v>
      </c>
      <c r="B42" s="2" t="str">
        <f>VLOOKUP(A42,Criteria!$A$2:$C$57,2)</f>
        <v>Differentiator compared with other platforms and/or competitors</v>
      </c>
      <c r="C42">
        <v>1</v>
      </c>
      <c r="D42" s="3">
        <f>(6-Criteria!C42)*VLOOKUP(C42,Criteria!$F$2:$H$57,2)</f>
        <v>6</v>
      </c>
      <c r="E42" s="3" t="str">
        <f>VLOOKUP(A42,Criteria!$A$2:$D$57,4)</f>
        <v>Strategic</v>
      </c>
    </row>
    <row r="43" spans="1:6">
      <c r="A43">
        <v>42</v>
      </c>
      <c r="B43" s="2" t="str">
        <f>VLOOKUP(A43,Criteria!$A$2:$C$57,2)</f>
        <v>Backing</v>
      </c>
      <c r="C43">
        <v>2</v>
      </c>
      <c r="D43" s="3">
        <f>(6-Criteria!C43)*VLOOKUP(C43,Criteria!$F$2:$H$57,2)</f>
        <v>20</v>
      </c>
      <c r="E43" s="3" t="str">
        <f>VLOOKUP(A43,Criteria!$A$2:$D$57,4)</f>
        <v>Strategic</v>
      </c>
      <c r="F43" t="s">
        <v>84</v>
      </c>
    </row>
    <row r="44" spans="1:6">
      <c r="A44">
        <v>43</v>
      </c>
      <c r="B44" s="2" t="str">
        <f>VLOOKUP(A44,Criteria!$A$2:$C$57,2)</f>
        <v>Vision</v>
      </c>
      <c r="C44">
        <v>2</v>
      </c>
      <c r="D44" s="3">
        <f>(6-Criteria!C44)*VLOOKUP(C44,Criteria!$F$2:$H$57,2)</f>
        <v>20</v>
      </c>
      <c r="E44" s="3" t="str">
        <f>VLOOKUP(A44,Criteria!$A$2:$D$57,4)</f>
        <v>Strategic</v>
      </c>
    </row>
    <row r="45" spans="1:6">
      <c r="A45">
        <v>44</v>
      </c>
      <c r="B45" s="2" t="str">
        <f>VLOOKUP(A45,Criteria!$A$2:$C$57,2)</f>
        <v>Easy/Flexible deployment</v>
      </c>
      <c r="C45">
        <v>2</v>
      </c>
      <c r="D45" s="3">
        <f>(6-Criteria!C45)*VLOOKUP(C45,Criteria!$F$2:$H$57,2)</f>
        <v>16</v>
      </c>
      <c r="E45" s="3" t="str">
        <f>VLOOKUP(A45,Criteria!$A$2:$D$57,4)</f>
        <v>Infrastructure</v>
      </c>
    </row>
    <row r="46" spans="1:6">
      <c r="A46">
        <v>45</v>
      </c>
      <c r="B46" s="2" t="str">
        <f>VLOOKUP(A46,Criteria!$A$2:$C$57,2)</f>
        <v>Monitorability (availability/performance)</v>
      </c>
      <c r="C46">
        <v>2</v>
      </c>
      <c r="D46" s="3">
        <f>(6-Criteria!C46)*VLOOKUP(C46,Criteria!$F$2:$H$57,2)</f>
        <v>16</v>
      </c>
      <c r="E46" s="3" t="str">
        <f>VLOOKUP(A46,Criteria!$A$2:$D$57,4)</f>
        <v>Infrastructure</v>
      </c>
    </row>
    <row r="47" spans="1:6">
      <c r="B47" s="2"/>
    </row>
    <row r="48" spans="1:6">
      <c r="C48" t="s">
        <v>55</v>
      </c>
      <c r="D48" s="3">
        <f>SUM(D2:D47)</f>
        <v>568</v>
      </c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4" sqref="F4"/>
    </sheetView>
  </sheetViews>
  <sheetFormatPr baseColWidth="10" defaultColWidth="8.83203125" defaultRowHeight="12" x14ac:dyDescent="0"/>
  <cols>
    <col min="2" max="2" width="62.83203125" customWidth="1"/>
    <col min="4" max="4" width="10.1640625" customWidth="1"/>
    <col min="5" max="5" width="30.83203125" hidden="1" customWidth="1"/>
    <col min="6" max="6" width="74" customWidth="1"/>
  </cols>
  <sheetData>
    <row r="1" spans="1:6">
      <c r="A1" t="s">
        <v>50</v>
      </c>
      <c r="B1" t="s">
        <v>0</v>
      </c>
      <c r="C1" t="s">
        <v>51</v>
      </c>
      <c r="D1" t="s">
        <v>52</v>
      </c>
      <c r="E1" s="3"/>
      <c r="F1" t="s">
        <v>53</v>
      </c>
    </row>
    <row r="2" spans="1:6">
      <c r="A2">
        <v>1</v>
      </c>
      <c r="B2" s="2" t="str">
        <f>VLOOKUP(A2,Criteria!$A$2:$C$57,2)</f>
        <v>License</v>
      </c>
      <c r="C2">
        <v>0</v>
      </c>
      <c r="D2">
        <f>(6-VLOOKUP(A2,Criteria!$A$2:$C$57,3))*VLOOKUP(C2,Criteria!$F$2:$H$57,2)</f>
        <v>0</v>
      </c>
      <c r="E2" t="str">
        <f>VLOOKUP(A2,Criteria!$A$2:$D$57,4)</f>
        <v>License</v>
      </c>
      <c r="F2" t="s">
        <v>86</v>
      </c>
    </row>
    <row r="3" spans="1:6">
      <c r="A3">
        <v>2</v>
      </c>
      <c r="B3" s="2" t="str">
        <f>VLOOKUP(A3,Criteria!$A$2:$C$57,2)</f>
        <v>Cost</v>
      </c>
      <c r="C3">
        <v>2</v>
      </c>
      <c r="D3">
        <f>(6-VLOOKUP(A3,Criteria!$A$2:$C$57,3))*VLOOKUP(C3,Criteria!$F$2:$H$57,2)</f>
        <v>16</v>
      </c>
      <c r="E3" t="str">
        <f>VLOOKUP(A3,Criteria!$A$2:$D$57,4)</f>
        <v>Cost</v>
      </c>
      <c r="F3" t="s">
        <v>85</v>
      </c>
    </row>
    <row r="4" spans="1:6">
      <c r="A4">
        <v>3</v>
      </c>
      <c r="B4" s="2" t="str">
        <f>VLOOKUP(A4,Criteria!$A$2:$C$57,2)</f>
        <v>Allows compelling UI</v>
      </c>
      <c r="C4">
        <v>2</v>
      </c>
      <c r="D4">
        <f>(6-VLOOKUP(A4,Criteria!$A$2:$C$57,3))*VLOOKUP(C4,Criteria!$F$2:$H$57,2)</f>
        <v>20</v>
      </c>
      <c r="E4" t="str">
        <f>VLOOKUP(A4,Criteria!$A$2:$D$57,4)</f>
        <v>User Experience</v>
      </c>
    </row>
    <row r="5" spans="1:6">
      <c r="A5">
        <v>4</v>
      </c>
      <c r="B5" s="2" t="str">
        <f>VLOOKUP(A5,Criteria!$A$2:$C$57,2)</f>
        <v>Support for accessibility</v>
      </c>
      <c r="C5">
        <v>-2</v>
      </c>
      <c r="D5">
        <f>(6-VLOOKUP(A5,Criteria!$A$2:$C$57,3))*VLOOKUP(C5,Criteria!$F$2:$H$57,2)</f>
        <v>-18</v>
      </c>
      <c r="E5" t="str">
        <f>VLOOKUP(A5,Criteria!$A$2:$D$57,4)</f>
        <v>User Experience</v>
      </c>
      <c r="F5" t="s">
        <v>104</v>
      </c>
    </row>
    <row r="6" spans="1:6">
      <c r="A6">
        <v>5</v>
      </c>
      <c r="B6" s="2" t="str">
        <f>VLOOKUP(A6,Criteria!$A$2:$C$57,2)</f>
        <v>Allows intuitive, easy to use UI</v>
      </c>
      <c r="C6">
        <v>2</v>
      </c>
      <c r="D6">
        <f>(6-VLOOKUP(A6,Criteria!$A$2:$C$57,3))*VLOOKUP(C6,Criteria!$F$2:$H$57,2)</f>
        <v>20</v>
      </c>
      <c r="E6" t="str">
        <f>VLOOKUP(A6,Criteria!$A$2:$D$57,4)</f>
        <v>User Experience</v>
      </c>
    </row>
    <row r="7" spans="1:6">
      <c r="A7">
        <v>6</v>
      </c>
      <c r="B7" s="2" t="str">
        <f>VLOOKUP(A7,Criteria!$A$2:$C$57,2)</f>
        <v>Accessible from multiple devices (computers, smartphones, tablets)</v>
      </c>
      <c r="C7">
        <v>-2</v>
      </c>
      <c r="D7">
        <f>(6-VLOOKUP(A7,Criteria!$A$2:$C$57,3))*VLOOKUP(C7,Criteria!$F$2:$H$57,2)</f>
        <v>-24</v>
      </c>
      <c r="E7" t="str">
        <f>VLOOKUP(A7,Criteria!$A$2:$D$57,4)</f>
        <v>User Experience</v>
      </c>
      <c r="F7" t="s">
        <v>87</v>
      </c>
    </row>
    <row r="8" spans="1:6">
      <c r="A8">
        <v>7</v>
      </c>
      <c r="B8" s="2" t="str">
        <f>VLOOKUP(A8,Criteria!$A$2:$C$57,2)</f>
        <v>Accessible from multiple platforms (Windows, OS X, Linux, iOS, Android)</v>
      </c>
      <c r="C8">
        <v>-1</v>
      </c>
      <c r="D8">
        <f>(6-VLOOKUP(A8,Criteria!$A$2:$C$57,3))*VLOOKUP(C8,Criteria!$F$2:$H$57,2)</f>
        <v>-8</v>
      </c>
      <c r="E8" t="str">
        <f>VLOOKUP(A8,Criteria!$A$2:$D$57,4)</f>
        <v>User Experience</v>
      </c>
      <c r="F8" t="s">
        <v>88</v>
      </c>
    </row>
    <row r="9" spans="1:6">
      <c r="A9">
        <v>8</v>
      </c>
      <c r="B9" s="2" t="str">
        <f>VLOOKUP(A9,Criteria!$A$2:$C$57,2)</f>
        <v>Server footprint</v>
      </c>
      <c r="C9">
        <v>2</v>
      </c>
      <c r="D9">
        <f>(6-VLOOKUP(A9,Criteria!$A$2:$C$57,3))*VLOOKUP(C9,Criteria!$F$2:$H$57,2)</f>
        <v>12</v>
      </c>
      <c r="E9" t="str">
        <f>VLOOKUP(A9,Criteria!$A$2:$D$57,4)</f>
        <v>Performance</v>
      </c>
      <c r="F9" t="s">
        <v>89</v>
      </c>
    </row>
    <row r="10" spans="1:6">
      <c r="A10">
        <v>9</v>
      </c>
      <c r="B10" s="2" t="str">
        <f>VLOOKUP(A10,Criteria!$A$2:$C$57,2)</f>
        <v>Client-side resource usage</v>
      </c>
      <c r="C10">
        <v>-1</v>
      </c>
      <c r="D10">
        <f>(6-VLOOKUP(A10,Criteria!$A$2:$C$57,3))*VLOOKUP(C10,Criteria!$F$2:$H$57,2)</f>
        <v>-8</v>
      </c>
      <c r="E10" t="str">
        <f>VLOOKUP(A10,Criteria!$A$2:$D$57,4)</f>
        <v>Performance</v>
      </c>
      <c r="F10" t="s">
        <v>90</v>
      </c>
    </row>
    <row r="11" spans="1:6">
      <c r="A11">
        <v>10</v>
      </c>
      <c r="B11" s="2" t="str">
        <f>VLOOKUP(A11,Criteria!$A$2:$C$57,2)</f>
        <v>Supports asynchronous calls</v>
      </c>
      <c r="C11">
        <v>2</v>
      </c>
      <c r="D11">
        <f>(6-VLOOKUP(A11,Criteria!$A$2:$C$57,3))*VLOOKUP(C11,Criteria!$F$2:$H$57,2)</f>
        <v>12</v>
      </c>
      <c r="E11" t="str">
        <f>VLOOKUP(A11,Criteria!$A$2:$D$57,4)</f>
        <v>Performance</v>
      </c>
    </row>
    <row r="12" spans="1:6">
      <c r="A12">
        <v>11</v>
      </c>
      <c r="B12" s="2" t="str">
        <f>VLOOKUP(A12,Criteria!$A$2:$C$57,2)</f>
        <v>Safe from XSS, CSRF</v>
      </c>
      <c r="C12">
        <v>2</v>
      </c>
      <c r="D12">
        <f>(6-VLOOKUP(A12,Criteria!$A$2:$C$57,3))*VLOOKUP(C12,Criteria!$F$2:$H$57,2)</f>
        <v>20</v>
      </c>
      <c r="E12" t="str">
        <f>VLOOKUP(A12,Criteria!$A$2:$D$57,4)</f>
        <v>Security</v>
      </c>
    </row>
    <row r="13" spans="1:6">
      <c r="A13">
        <v>12</v>
      </c>
      <c r="B13" s="2" t="str">
        <f>VLOOKUP(A13,Criteria!$A$2:$C$57,2)</f>
        <v>Scalable</v>
      </c>
      <c r="C13">
        <v>2</v>
      </c>
      <c r="D13">
        <f>(6-VLOOKUP(A13,Criteria!$A$2:$C$57,3))*VLOOKUP(C13,Criteria!$F$2:$H$57,2)</f>
        <v>20</v>
      </c>
      <c r="E13" t="str">
        <f>VLOOKUP(A13,Criteria!$A$2:$D$57,4)</f>
        <v>Performance</v>
      </c>
    </row>
    <row r="14" spans="1:6">
      <c r="A14">
        <v>13</v>
      </c>
      <c r="B14" s="2" t="str">
        <f>VLOOKUP(A14,Criteria!$A$2:$C$57,2)</f>
        <v>UI responsiveness</v>
      </c>
      <c r="C14">
        <v>1</v>
      </c>
      <c r="D14">
        <f>(6-VLOOKUP(A14,Criteria!$A$2:$C$57,3))*VLOOKUP(C14,Criteria!$F$2:$H$57,2)</f>
        <v>10</v>
      </c>
      <c r="E14" t="str">
        <f>VLOOKUP(A14,Criteria!$A$2:$D$57,4)</f>
        <v>Performance</v>
      </c>
      <c r="F14" t="s">
        <v>91</v>
      </c>
    </row>
    <row r="15" spans="1:6">
      <c r="A15">
        <v>14</v>
      </c>
      <c r="B15" s="2" t="str">
        <f>VLOOKUP(A15,Criteria!$A$2:$C$57,2)</f>
        <v>Initial load times</v>
      </c>
      <c r="C15">
        <v>-1</v>
      </c>
      <c r="D15">
        <f>(6-VLOOKUP(A15,Criteria!$A$2:$C$57,3))*VLOOKUP(C15,Criteria!$F$2:$H$57,2)</f>
        <v>-10</v>
      </c>
      <c r="E15" t="str">
        <f>VLOOKUP(A15,Criteria!$A$2:$D$57,4)</f>
        <v>Performance</v>
      </c>
      <c r="F15" t="s">
        <v>92</v>
      </c>
    </row>
    <row r="16" spans="1:6">
      <c r="A16">
        <v>15</v>
      </c>
      <c r="B16" s="2" t="str">
        <f>VLOOKUP(A16,Criteria!$A$2:$C$57,2)</f>
        <v>Maturity</v>
      </c>
      <c r="C16">
        <v>1</v>
      </c>
      <c r="D16">
        <f>(6-VLOOKUP(A16,Criteria!$A$2:$C$57,3))*VLOOKUP(C16,Criteria!$F$2:$H$57,2)</f>
        <v>8</v>
      </c>
      <c r="E16" t="str">
        <f>VLOOKUP(A16,Criteria!$A$2:$D$57,4)</f>
        <v>Code/Architecture</v>
      </c>
    </row>
    <row r="17" spans="1:6">
      <c r="A17">
        <v>16</v>
      </c>
      <c r="B17" s="2" t="str">
        <f>VLOOKUP(A17,Criteria!$A$2:$C$57,2)</f>
        <v>Reusability of validation logic</v>
      </c>
      <c r="C17">
        <v>-2</v>
      </c>
      <c r="D17">
        <f>(6-VLOOKUP(A17,Criteria!$A$2:$C$57,3))*VLOOKUP(C17,Criteria!$F$2:$H$57,2)</f>
        <v>-30</v>
      </c>
      <c r="E17" t="str">
        <f>VLOOKUP(A17,Criteria!$A$2:$D$57,4)</f>
        <v>Code/Architecture</v>
      </c>
      <c r="F17" t="s">
        <v>93</v>
      </c>
    </row>
    <row r="18" spans="1:6">
      <c r="A18">
        <v>17</v>
      </c>
      <c r="B18" s="2" t="str">
        <f>VLOOKUP(A18,Criteria!$A$2:$C$57,2)</f>
        <v>Simplicity of code (readibility, debugging, …)</v>
      </c>
      <c r="C18">
        <v>2</v>
      </c>
      <c r="D18">
        <f>(6-VLOOKUP(A18,Criteria!$A$2:$C$57,3))*VLOOKUP(C18,Criteria!$F$2:$H$57,2)</f>
        <v>20</v>
      </c>
      <c r="E18" t="str">
        <f>VLOOKUP(A18,Criteria!$A$2:$D$57,4)</f>
        <v>Code/Architecture</v>
      </c>
    </row>
    <row r="19" spans="1:6">
      <c r="A19">
        <v>18</v>
      </c>
      <c r="B19" s="2" t="str">
        <f>VLOOKUP(A19,Criteria!$A$2:$C$57,2)</f>
        <v>Maintainability</v>
      </c>
      <c r="C19">
        <v>1</v>
      </c>
      <c r="D19">
        <f>(6-VLOOKUP(A19,Criteria!$A$2:$C$57,3))*VLOOKUP(C19,Criteria!$F$2:$H$57,2)</f>
        <v>10</v>
      </c>
      <c r="E19" t="str">
        <f>VLOOKUP(A19,Criteria!$A$2:$D$57,4)</f>
        <v>Code/Architecture</v>
      </c>
    </row>
    <row r="20" spans="1:6">
      <c r="A20">
        <v>19</v>
      </c>
      <c r="B20" s="2" t="str">
        <f>VLOOKUP(A20,Criteria!$A$2:$C$57,2)</f>
        <v>Balance flexibility/simplicity/power</v>
      </c>
      <c r="C20">
        <v>2</v>
      </c>
      <c r="D20">
        <f>(6-VLOOKUP(A20,Criteria!$A$2:$C$57,3))*VLOOKUP(C20,Criteria!$F$2:$H$57,2)</f>
        <v>16</v>
      </c>
      <c r="E20" t="str">
        <f>VLOOKUP(A20,Criteria!$A$2:$D$57,4)</f>
        <v>Code/Architecture</v>
      </c>
    </row>
    <row r="21" spans="1:6">
      <c r="A21">
        <v>20</v>
      </c>
      <c r="B21" s="2" t="str">
        <f>VLOOKUP(A21,Criteria!$A$2:$C$57,2)</f>
        <v>Testability (in-browser) (automated UI testing)</v>
      </c>
      <c r="C21">
        <v>-1</v>
      </c>
      <c r="D21">
        <f>(6-VLOOKUP(A21,Criteria!$A$2:$C$57,3))*VLOOKUP(C21,Criteria!$F$2:$H$57,2)</f>
        <v>-6</v>
      </c>
      <c r="E21" t="str">
        <f>VLOOKUP(A21,Criteria!$A$2:$D$57,4)</f>
        <v>Code/Architecture</v>
      </c>
      <c r="F21" t="s">
        <v>94</v>
      </c>
    </row>
    <row r="22" spans="1:6">
      <c r="A22">
        <v>21</v>
      </c>
      <c r="B22" s="2" t="str">
        <f>VLOOKUP(A22,Criteria!$A$2:$C$57,2)</f>
        <v>Testability (behind the GUI) (in terms of coverage)</v>
      </c>
      <c r="C22">
        <v>2</v>
      </c>
      <c r="D22">
        <f>(6-VLOOKUP(A22,Criteria!$A$2:$C$57,3))*VLOOKUP(C22,Criteria!$F$2:$H$57,2)</f>
        <v>16</v>
      </c>
      <c r="E22" t="str">
        <f>VLOOKUP(A22,Criteria!$A$2:$D$57,4)</f>
        <v>Code/Architecture</v>
      </c>
    </row>
    <row r="23" spans="1:6">
      <c r="A23">
        <v>22</v>
      </c>
      <c r="B23" s="2" t="str">
        <f>VLOOKUP(A23,Criteria!$A$2:$C$57,2)</f>
        <v>I18n</v>
      </c>
      <c r="C23">
        <v>1</v>
      </c>
      <c r="D23">
        <f>(6-VLOOKUP(A23,Criteria!$A$2:$C$57,3))*VLOOKUP(C23,Criteria!$F$2:$H$57,2)</f>
        <v>8</v>
      </c>
      <c r="E23" t="str">
        <f>VLOOKUP(A23,Criteria!$A$2:$D$57,4)</f>
        <v>Code/Architecture</v>
      </c>
      <c r="F23" t="s">
        <v>95</v>
      </c>
    </row>
    <row r="24" spans="1:6">
      <c r="A24">
        <v>23</v>
      </c>
      <c r="B24" s="2" t="str">
        <f>VLOOKUP(A24,Criteria!$A$2:$C$57,2)</f>
        <v>Development Feedback cycle</v>
      </c>
      <c r="C24">
        <v>0</v>
      </c>
      <c r="D24">
        <f>(6-VLOOKUP(A24,Criteria!$A$2:$C$57,3))*VLOOKUP(C24,Criteria!$F$2:$H$57,2)</f>
        <v>0</v>
      </c>
      <c r="E24" t="str">
        <f>VLOOKUP(A24,Criteria!$A$2:$D$57,4)</f>
        <v>Code/Architecture</v>
      </c>
      <c r="F24" t="s">
        <v>96</v>
      </c>
    </row>
    <row r="25" spans="1:6">
      <c r="A25">
        <v>24</v>
      </c>
      <c r="B25" s="2" t="str">
        <f>VLOOKUP(A25,Criteria!$A$2:$C$57,2)</f>
        <v>Learning curve</v>
      </c>
      <c r="C25">
        <v>1</v>
      </c>
      <c r="D25">
        <f>(6-VLOOKUP(A25,Criteria!$A$2:$C$57,3))*VLOOKUP(C25,Criteria!$F$2:$H$57,2)</f>
        <v>6</v>
      </c>
      <c r="E25" t="str">
        <f>VLOOKUP(A25,Criteria!$A$2:$D$57,4)</f>
        <v>Code/Architecture</v>
      </c>
    </row>
    <row r="26" spans="1:6">
      <c r="A26">
        <v>25</v>
      </c>
      <c r="B26" s="2" t="str">
        <f>VLOOKUP(A26,Criteria!$A$2:$C$57,2)</f>
        <v>Potential efficiency</v>
      </c>
      <c r="C26">
        <v>2</v>
      </c>
      <c r="D26">
        <f>(6-VLOOKUP(A26,Criteria!$A$2:$C$57,3))*VLOOKUP(C26,Criteria!$F$2:$H$57,2)</f>
        <v>20</v>
      </c>
      <c r="E26" t="str">
        <f>VLOOKUP(A26,Criteria!$A$2:$D$57,4)</f>
        <v>Code/Architecture</v>
      </c>
    </row>
    <row r="27" spans="1:6">
      <c r="A27">
        <v>26</v>
      </c>
      <c r="B27" s="2" t="str">
        <f>VLOOKUP(A27,Criteria!$A$2:$C$57,2)</f>
        <v>Rapid Application Prototyping</v>
      </c>
      <c r="C27">
        <v>2</v>
      </c>
      <c r="D27">
        <f>(6-VLOOKUP(A27,Criteria!$A$2:$C$57,3))*VLOOKUP(C27,Criteria!$F$2:$H$57,2)</f>
        <v>8</v>
      </c>
      <c r="E27" t="str">
        <f>VLOOKUP(A27,Criteria!$A$2:$D$57,4)</f>
        <v>Code/Architecture</v>
      </c>
    </row>
    <row r="28" spans="1:6">
      <c r="A28">
        <v>27</v>
      </c>
      <c r="B28" s="2" t="str">
        <f>VLOOKUP(A28,Criteria!$A$2:$C$57,2)</f>
        <v>Comprehensible URL's (restful, bookmarkable, browser history)</v>
      </c>
      <c r="C28">
        <v>-1</v>
      </c>
      <c r="D28">
        <f>(6-VLOOKUP(A28,Criteria!$A$2:$C$57,3))*VLOOKUP(C28,Criteria!$F$2:$H$57,2)</f>
        <v>-8</v>
      </c>
      <c r="E28" t="str">
        <f>VLOOKUP(A28,Criteria!$A$2:$D$57,4)</f>
        <v>Code/Architecture</v>
      </c>
      <c r="F28" t="s">
        <v>97</v>
      </c>
    </row>
    <row r="29" spans="1:6">
      <c r="A29">
        <v>28</v>
      </c>
      <c r="B29" s="2" t="str">
        <f>VLOOKUP(A29,Criteria!$A$2:$C$57,2)</f>
        <v>Limits the number of required skills</v>
      </c>
      <c r="C29">
        <v>2</v>
      </c>
      <c r="D29">
        <f>(6-VLOOKUP(A29,Criteria!$A$2:$C$57,3))*VLOOKUP(C29,Criteria!$F$2:$H$57,2)</f>
        <v>16</v>
      </c>
      <c r="E29" t="str">
        <f>VLOOKUP(A29,Criteria!$A$2:$D$57,4)</f>
        <v>People</v>
      </c>
      <c r="F29" t="s">
        <v>98</v>
      </c>
    </row>
    <row r="30" spans="1:6">
      <c r="A30">
        <v>29</v>
      </c>
      <c r="B30" s="2" t="str">
        <f>VLOOKUP(A30,Criteria!$A$2:$C$57,2)</f>
        <v>Mindshare</v>
      </c>
      <c r="C30">
        <v>1</v>
      </c>
      <c r="D30">
        <f>(6-VLOOKUP(A30,Criteria!$A$2:$C$57,3))*VLOOKUP(C30,Criteria!$F$2:$H$57,2)</f>
        <v>8</v>
      </c>
      <c r="E30" t="str">
        <f>VLOOKUP(A30,Criteria!$A$2:$D$57,4)</f>
        <v>People</v>
      </c>
    </row>
    <row r="31" spans="1:6">
      <c r="A31">
        <v>30</v>
      </c>
      <c r="B31" s="2" t="str">
        <f>VLOOKUP(A31,Criteria!$A$2:$C$57,2)</f>
        <v>Documentation</v>
      </c>
      <c r="C31">
        <v>2</v>
      </c>
      <c r="D31">
        <f>(6-VLOOKUP(A31,Criteria!$A$2:$C$57,3))*VLOOKUP(C31,Criteria!$F$2:$H$57,2)</f>
        <v>20</v>
      </c>
      <c r="E31" t="str">
        <f>VLOOKUP(A31,Criteria!$A$2:$D$57,4)</f>
        <v>People</v>
      </c>
    </row>
    <row r="32" spans="1:6">
      <c r="A32">
        <v>31</v>
      </c>
      <c r="B32" s="2" t="str">
        <f>VLOOKUP(A32,Criteria!$A$2:$C$57,2)</f>
        <v>Community support</v>
      </c>
      <c r="C32">
        <v>1</v>
      </c>
      <c r="D32">
        <f>(6-VLOOKUP(A32,Criteria!$A$2:$C$57,3))*VLOOKUP(C32,Criteria!$F$2:$H$57,2)</f>
        <v>8</v>
      </c>
      <c r="E32" t="str">
        <f>VLOOKUP(A32,Criteria!$A$2:$D$57,4)</f>
        <v>People</v>
      </c>
    </row>
    <row r="33" spans="1:6">
      <c r="A33">
        <v>32</v>
      </c>
      <c r="B33" s="2" t="str">
        <f>VLOOKUP(A33,Criteria!$A$2:$C$57,2)</f>
        <v>Commercial support</v>
      </c>
      <c r="C33">
        <v>2</v>
      </c>
      <c r="D33">
        <f>(6-VLOOKUP(A33,Criteria!$A$2:$C$57,3))*VLOOKUP(C33,Criteria!$F$2:$H$57,2)</f>
        <v>16</v>
      </c>
      <c r="E33" t="str">
        <f>VLOOKUP(A33,Criteria!$A$2:$D$57,4)</f>
        <v>People</v>
      </c>
    </row>
    <row r="34" spans="1:6">
      <c r="A34">
        <v>33</v>
      </c>
      <c r="B34" s="2" t="str">
        <f>VLOOKUP(A34,Criteria!$A$2:$C$57,2)</f>
        <v>IDE Support</v>
      </c>
      <c r="C34">
        <v>2</v>
      </c>
      <c r="D34">
        <f>(6-VLOOKUP(A34,Criteria!$A$2:$C$57,3))*VLOOKUP(C34,Criteria!$F$2:$H$57,2)</f>
        <v>20</v>
      </c>
      <c r="E34" t="str">
        <f>VLOOKUP(A34,Criteria!$A$2:$D$57,4)</f>
        <v>Tools</v>
      </c>
    </row>
    <row r="35" spans="1:6">
      <c r="A35">
        <v>34</v>
      </c>
      <c r="B35" s="2" t="str">
        <f>VLOOKUP(A35,Criteria!$A$2:$C$57,2)</f>
        <v>Availability of tools</v>
      </c>
      <c r="C35">
        <v>2</v>
      </c>
      <c r="D35">
        <f>(6-VLOOKUP(A35,Criteria!$A$2:$C$57,3))*VLOOKUP(C35,Criteria!$F$2:$H$57,2)</f>
        <v>12</v>
      </c>
      <c r="E35" t="str">
        <f>VLOOKUP(A35,Criteria!$A$2:$D$57,4)</f>
        <v>Tools</v>
      </c>
    </row>
    <row r="36" spans="1:6">
      <c r="A36">
        <v>35</v>
      </c>
      <c r="B36" s="2" t="str">
        <f>VLOOKUP(A36,Criteria!$A$2:$C$57,2)</f>
        <v>Availability of training</v>
      </c>
      <c r="C36">
        <v>2</v>
      </c>
      <c r="D36">
        <f>(6-VLOOKUP(A36,Criteria!$A$2:$C$57,3))*VLOOKUP(C36,Criteria!$F$2:$H$57,2)</f>
        <v>12</v>
      </c>
      <c r="E36" t="str">
        <f>VLOOKUP(A36,Criteria!$A$2:$D$57,4)</f>
        <v>People</v>
      </c>
    </row>
    <row r="37" spans="1:6">
      <c r="A37">
        <v>36</v>
      </c>
      <c r="B37" s="2" t="str">
        <f>VLOOKUP(A37,Criteria!$A$2:$C$57,2)</f>
        <v>Free 3rd party component availability</v>
      </c>
      <c r="C37">
        <v>0</v>
      </c>
      <c r="D37">
        <f>(6-VLOOKUP(A37,Criteria!$A$2:$C$57,3))*VLOOKUP(C37,Criteria!$F$2:$H$57,2)</f>
        <v>0</v>
      </c>
      <c r="E37" t="str">
        <f>VLOOKUP(A37,Criteria!$A$2:$D$57,4)</f>
        <v>Tools</v>
      </c>
      <c r="F37" t="s">
        <v>99</v>
      </c>
    </row>
    <row r="38" spans="1:6">
      <c r="A38">
        <v>37</v>
      </c>
      <c r="B38" s="2" t="str">
        <f>VLOOKUP(A38,Criteria!$A$2:$C$57,2)</f>
        <v>Commercial 3rd party component availability</v>
      </c>
      <c r="C38">
        <v>2</v>
      </c>
      <c r="D38">
        <f>(6-VLOOKUP(A38,Criteria!$A$2:$C$57,3))*VLOOKUP(C38,Criteria!$F$2:$H$57,2)</f>
        <v>12</v>
      </c>
      <c r="E38" t="str">
        <f>VLOOKUP(A38,Criteria!$A$2:$D$57,4)</f>
        <v>Tools</v>
      </c>
    </row>
    <row r="39" spans="1:6">
      <c r="A39">
        <v>38</v>
      </c>
      <c r="B39" s="2" t="str">
        <f>VLOOKUP(A39,Criteria!$A$2:$C$57,2)</f>
        <v>Extensibility</v>
      </c>
      <c r="C39">
        <v>2</v>
      </c>
      <c r="D39">
        <f>(6-VLOOKUP(A39,Criteria!$A$2:$C$57,3))*VLOOKUP(C39,Criteria!$F$2:$H$57,2)</f>
        <v>16</v>
      </c>
      <c r="E39" t="str">
        <f>VLOOKUP(A39,Criteria!$A$2:$D$57,4)</f>
        <v>Code/Architecture</v>
      </c>
    </row>
    <row r="40" spans="1:6">
      <c r="A40">
        <v>39</v>
      </c>
      <c r="B40" s="2" t="str">
        <f>VLOOKUP(A40,Criteria!$A$2:$C$57,2)</f>
        <v>Future-proof</v>
      </c>
      <c r="C40">
        <v>0</v>
      </c>
      <c r="D40">
        <f>(6-VLOOKUP(A40,Criteria!$A$2:$C$57,3))*VLOOKUP(C40,Criteria!$F$2:$H$57,2)</f>
        <v>0</v>
      </c>
      <c r="E40" t="str">
        <f>VLOOKUP(A40,Criteria!$A$2:$D$57,4)</f>
        <v>Strategic</v>
      </c>
      <c r="F40" t="s">
        <v>100</v>
      </c>
    </row>
    <row r="41" spans="1:6">
      <c r="A41">
        <v>40</v>
      </c>
      <c r="B41" s="2" t="str">
        <f>VLOOKUP(A41,Criteria!$A$2:$C$57,2)</f>
        <v>Standard compliant</v>
      </c>
      <c r="C41">
        <v>-2</v>
      </c>
      <c r="D41">
        <f>(6-VLOOKUP(A41,Criteria!$A$2:$C$57,3))*VLOOKUP(C41,Criteria!$F$2:$H$57,2)</f>
        <v>-30</v>
      </c>
      <c r="E41" t="str">
        <f>VLOOKUP(A41,Criteria!$A$2:$D$57,4)</f>
        <v>Strategic</v>
      </c>
    </row>
    <row r="42" spans="1:6">
      <c r="A42">
        <v>41</v>
      </c>
      <c r="B42" s="2" t="str">
        <f>VLOOKUP(A42,Criteria!$A$2:$C$57,2)</f>
        <v>Differentiator compared with other platforms and/or competitors</v>
      </c>
      <c r="C42">
        <v>2</v>
      </c>
      <c r="D42">
        <f>(6-VLOOKUP(A42,Criteria!$A$2:$C$57,3))*VLOOKUP(C42,Criteria!$F$2:$H$57,2)</f>
        <v>12</v>
      </c>
      <c r="E42" t="str">
        <f>VLOOKUP(A42,Criteria!$A$2:$D$57,4)</f>
        <v>Strategic</v>
      </c>
    </row>
    <row r="43" spans="1:6">
      <c r="A43">
        <v>42</v>
      </c>
      <c r="B43" s="2" t="str">
        <f>VLOOKUP(A43,Criteria!$A$2:$C$57,2)</f>
        <v>Backing</v>
      </c>
      <c r="C43">
        <v>1</v>
      </c>
      <c r="D43">
        <f>(6-VLOOKUP(A43,Criteria!$A$2:$C$57,3))*VLOOKUP(C43,Criteria!$F$2:$H$57,2)</f>
        <v>10</v>
      </c>
      <c r="E43" t="str">
        <f>VLOOKUP(A43,Criteria!$A$2:$D$57,4)</f>
        <v>Strategic</v>
      </c>
      <c r="F43" t="s">
        <v>101</v>
      </c>
    </row>
    <row r="44" spans="1:6">
      <c r="A44">
        <v>43</v>
      </c>
      <c r="B44" s="2" t="str">
        <f>VLOOKUP(A44,Criteria!$A$2:$C$57,2)</f>
        <v>Vision</v>
      </c>
      <c r="C44">
        <v>1</v>
      </c>
      <c r="D44">
        <f>(6-VLOOKUP(A44,Criteria!$A$2:$C$57,3))*VLOOKUP(C44,Criteria!$F$2:$H$57,2)</f>
        <v>10</v>
      </c>
      <c r="E44" t="str">
        <f>VLOOKUP(A44,Criteria!$A$2:$D$57,4)</f>
        <v>Strategic</v>
      </c>
      <c r="F44" t="s">
        <v>102</v>
      </c>
    </row>
    <row r="45" spans="1:6">
      <c r="A45">
        <v>44</v>
      </c>
      <c r="B45" s="2" t="str">
        <f>VLOOKUP(A45,Criteria!$A$2:$C$57,2)</f>
        <v>Easy/Flexible deployment</v>
      </c>
      <c r="C45">
        <v>2</v>
      </c>
      <c r="D45">
        <f>(6-VLOOKUP(A45,Criteria!$A$2:$C$57,3))*VLOOKUP(C45,Criteria!$F$2:$H$57,2)</f>
        <v>16</v>
      </c>
      <c r="E45" t="str">
        <f>VLOOKUP(A45,Criteria!$A$2:$D$57,4)</f>
        <v>Infrastructure</v>
      </c>
    </row>
    <row r="46" spans="1:6">
      <c r="A46">
        <v>45</v>
      </c>
      <c r="B46" s="2" t="str">
        <f>VLOOKUP(A46,Criteria!$A$2:$C$57,2)</f>
        <v>Monitorability (availability/performance)</v>
      </c>
      <c r="C46">
        <v>2</v>
      </c>
      <c r="D46">
        <f>(6-VLOOKUP(A46,Criteria!$A$2:$C$57,3))*VLOOKUP(C46,Criteria!$F$2:$H$57,2)</f>
        <v>16</v>
      </c>
      <c r="E46" t="str">
        <f>VLOOKUP(A46,Criteria!$A$2:$D$57,4)</f>
        <v>Infrastructure</v>
      </c>
    </row>
    <row r="48" spans="1:6">
      <c r="C48" t="s">
        <v>55</v>
      </c>
      <c r="D48">
        <f>SUM(D2:D46)</f>
        <v>304</v>
      </c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21" sqref="J21"/>
    </sheetView>
  </sheetViews>
  <sheetFormatPr baseColWidth="10" defaultColWidth="8.83203125" defaultRowHeight="12" x14ac:dyDescent="0"/>
  <cols>
    <col min="1" max="1" width="21.1640625" customWidth="1"/>
    <col min="2" max="2" width="15.33203125" customWidth="1"/>
    <col min="3" max="3" width="20.5" customWidth="1"/>
    <col min="4" max="4" width="13.83203125" customWidth="1"/>
    <col min="5" max="5" width="7" customWidth="1"/>
    <col min="6" max="6" width="20.83203125" customWidth="1"/>
    <col min="7" max="7" width="15.6640625" customWidth="1"/>
    <col min="8" max="8" width="20.6640625" customWidth="1"/>
  </cols>
  <sheetData>
    <row r="1" spans="1:8">
      <c r="A1" t="s">
        <v>56</v>
      </c>
      <c r="B1" t="s">
        <v>58</v>
      </c>
      <c r="C1" t="s">
        <v>59</v>
      </c>
      <c r="D1" t="s">
        <v>57</v>
      </c>
      <c r="F1" t="s">
        <v>56</v>
      </c>
      <c r="G1" t="s">
        <v>58</v>
      </c>
      <c r="H1" t="s">
        <v>59</v>
      </c>
    </row>
    <row r="2" spans="1:8">
      <c r="A2" s="3" t="str">
        <f>Criteria!K2</f>
        <v>User Experience</v>
      </c>
      <c r="B2">
        <f>SUMIF(MVC3JQUERY!$E$2:$E$46,Summary!$A2,MVC3JQUERY!$D$2:$D$46)</f>
        <v>74</v>
      </c>
      <c r="C2">
        <f>SUMIF(Silverlight!$E$2:$E$46,Summary!$A2,Silverlight!$D$2:$D$46)</f>
        <v>-10</v>
      </c>
      <c r="D2" s="2">
        <f>SUMIF(Criteria!$D$2:$D$46,Summary!$A2,Criteria!$E$2:$E$46)</f>
        <v>84</v>
      </c>
      <c r="E2" s="2"/>
      <c r="F2" s="3" t="str">
        <f>Criteria!K2</f>
        <v>User Experience</v>
      </c>
      <c r="G2" s="4">
        <f t="shared" ref="G2:G11" si="0">B2/$D2</f>
        <v>0.88095238095238093</v>
      </c>
      <c r="H2" s="4">
        <f t="shared" ref="H2:H8" si="1">C2/$D2</f>
        <v>-0.11904761904761904</v>
      </c>
    </row>
    <row r="3" spans="1:8">
      <c r="A3" t="str">
        <f>Criteria!K3</f>
        <v>Infrastructure</v>
      </c>
      <c r="B3">
        <f>SUMIF(MVC3JQUERY!$E$2:$E$46,Summary!$A3,MVC3JQUERY!$D$2:$D$46)</f>
        <v>32</v>
      </c>
      <c r="C3">
        <f>SUMIF(Silverlight!$E$2:$E$46,Summary!$A3,Silverlight!$D$2:$D$46)</f>
        <v>32</v>
      </c>
      <c r="D3" s="2">
        <f>SUMIF(Criteria!$D$2:$D$46,Summary!$A3,Criteria!$E$2:$E$46)</f>
        <v>32</v>
      </c>
      <c r="E3" s="2"/>
      <c r="F3" s="3" t="str">
        <f>Criteria!K3</f>
        <v>Infrastructure</v>
      </c>
      <c r="G3" s="4">
        <f t="shared" si="0"/>
        <v>1</v>
      </c>
      <c r="H3" s="4">
        <f t="shared" si="1"/>
        <v>1</v>
      </c>
    </row>
    <row r="4" spans="1:8">
      <c r="A4" s="3" t="str">
        <f>Criteria!K4</f>
        <v>Security</v>
      </c>
      <c r="B4">
        <f>SUMIF(MVC3JQUERY!$E$2:$E$46,Summary!$A4,MVC3JQUERY!$D$2:$D$46)</f>
        <v>10</v>
      </c>
      <c r="C4">
        <f>SUMIF(Silverlight!$E$2:$E$46,Summary!$A4,Silverlight!$D$2:$D$46)</f>
        <v>20</v>
      </c>
      <c r="D4" s="2">
        <f>SUMIF(Criteria!$D$2:$D$46,Summary!$A4,Criteria!$E$2:$E$46)</f>
        <v>20</v>
      </c>
      <c r="E4" s="2"/>
      <c r="F4" s="3" t="str">
        <f>Criteria!K4</f>
        <v>Security</v>
      </c>
      <c r="G4" s="4">
        <f t="shared" si="0"/>
        <v>0.5</v>
      </c>
      <c r="H4" s="4">
        <f t="shared" si="1"/>
        <v>1</v>
      </c>
    </row>
    <row r="5" spans="1:8">
      <c r="A5" t="str">
        <f>Criteria!K5</f>
        <v>Performance</v>
      </c>
      <c r="B5">
        <f>SUMIF(MVC3JQUERY!$E$2:$E$46,Summary!$A5,MVC3JQUERY!$D$2:$D$46)</f>
        <v>84</v>
      </c>
      <c r="C5">
        <f>SUMIF(Silverlight!$E$2:$E$46,Summary!$A5,Silverlight!$D$2:$D$46)</f>
        <v>36</v>
      </c>
      <c r="D5" s="2">
        <f>SUMIF(Criteria!$D$2:$D$46,Summary!$A5,Criteria!$E$2:$E$46)</f>
        <v>100</v>
      </c>
      <c r="E5" s="2"/>
      <c r="F5" s="3" t="str">
        <f>Criteria!K5</f>
        <v>Performance</v>
      </c>
      <c r="G5" s="4">
        <f t="shared" si="0"/>
        <v>0.84</v>
      </c>
      <c r="H5" s="4">
        <f t="shared" si="1"/>
        <v>0.36</v>
      </c>
    </row>
    <row r="6" spans="1:8">
      <c r="A6" s="3" t="str">
        <f>Criteria!K6</f>
        <v>Code/Architecture</v>
      </c>
      <c r="B6">
        <f>SUMIF(MVC3JQUERY!$E$2:$E$46,Summary!$A6,MVC3JQUERY!$D$2:$D$46)</f>
        <v>162</v>
      </c>
      <c r="C6">
        <f>SUMIF(Silverlight!$E$2:$E$46,Summary!$A6,Silverlight!$D$2:$D$46)</f>
        <v>84</v>
      </c>
      <c r="D6" s="2">
        <f>SUMIF(Criteria!$D$2:$D$46,Summary!$A6,Criteria!$E$2:$E$46)</f>
        <v>224</v>
      </c>
      <c r="E6" s="2"/>
      <c r="F6" s="3" t="str">
        <f>Criteria!K6</f>
        <v>Code/Architecture</v>
      </c>
      <c r="G6" s="4">
        <f t="shared" si="0"/>
        <v>0.7232142857142857</v>
      </c>
      <c r="H6" s="4">
        <f t="shared" si="1"/>
        <v>0.375</v>
      </c>
    </row>
    <row r="7" spans="1:8">
      <c r="A7" t="str">
        <f>Criteria!K7</f>
        <v>People</v>
      </c>
      <c r="B7">
        <f>SUMIF(MVC3JQUERY!$E$2:$E$46,Summary!$A7,MVC3JQUERY!$D$2:$D$46)</f>
        <v>58</v>
      </c>
      <c r="C7">
        <f>SUMIF(Silverlight!$E$2:$E$46,Summary!$A7,Silverlight!$D$2:$D$46)</f>
        <v>80</v>
      </c>
      <c r="D7" s="2">
        <f>SUMIF(Criteria!$D$2:$D$46,Summary!$A7,Criteria!$E$2:$E$46)</f>
        <v>96</v>
      </c>
      <c r="E7" s="2"/>
      <c r="F7" s="3" t="str">
        <f>Criteria!K7</f>
        <v>People</v>
      </c>
      <c r="G7" s="4">
        <f t="shared" si="0"/>
        <v>0.60416666666666663</v>
      </c>
      <c r="H7" s="4">
        <f t="shared" si="1"/>
        <v>0.83333333333333337</v>
      </c>
    </row>
    <row r="8" spans="1:8">
      <c r="A8" s="3" t="str">
        <f>Criteria!K8</f>
        <v>Strategic</v>
      </c>
      <c r="B8">
        <f>SUMIF(MVC3JQUERY!$E$2:$E$46,Summary!$A8,MVC3JQUERY!$D$2:$D$46)</f>
        <v>86</v>
      </c>
      <c r="C8">
        <f>SUMIF(Silverlight!$E$2:$E$46,Summary!$A8,Silverlight!$D$2:$D$46)</f>
        <v>2</v>
      </c>
      <c r="D8" s="2">
        <f>SUMIF(Criteria!$D$2:$D$46,Summary!$A8,Criteria!$E$2:$E$46)</f>
        <v>92</v>
      </c>
      <c r="E8" s="2"/>
      <c r="F8" s="3" t="str">
        <f>Criteria!K8</f>
        <v>Strategic</v>
      </c>
      <c r="G8" s="4">
        <f t="shared" si="0"/>
        <v>0.93478260869565222</v>
      </c>
      <c r="H8" s="4">
        <f t="shared" si="1"/>
        <v>2.1739130434782608E-2</v>
      </c>
    </row>
    <row r="9" spans="1:8">
      <c r="A9" t="str">
        <f>Criteria!K9</f>
        <v>License</v>
      </c>
      <c r="B9">
        <f>SUMIF(MVC3JQUERY!$E$2:$E$46,Summary!$A9,MVC3JQUERY!$D$2:$D$46)</f>
        <v>12</v>
      </c>
      <c r="C9">
        <f>SUMIF(Silverlight!$E$2:$E$46,Summary!$A9,Silverlight!$D$2:$D$46)</f>
        <v>0</v>
      </c>
      <c r="D9" s="2">
        <f>SUMIF(Criteria!$D$2:$D$46,Summary!$A9,Criteria!$E$2:$E$46)</f>
        <v>12</v>
      </c>
      <c r="E9" s="2"/>
      <c r="F9" s="3" t="str">
        <f>Criteria!K9</f>
        <v>License</v>
      </c>
      <c r="G9" s="4">
        <f t="shared" si="0"/>
        <v>1</v>
      </c>
      <c r="H9" s="4">
        <f>C9/$D9</f>
        <v>0</v>
      </c>
    </row>
    <row r="10" spans="1:8">
      <c r="A10" s="3" t="str">
        <f>Criteria!K10</f>
        <v>Cost</v>
      </c>
      <c r="B10">
        <f>SUMIF(MVC3JQUERY!$E$2:$E$46,Summary!$A10,MVC3JQUERY!$D$2:$D$46)</f>
        <v>16</v>
      </c>
      <c r="C10">
        <f>SUMIF(Silverlight!$E$2:$E$46,Summary!$A10,Silverlight!$D$2:$D$46)</f>
        <v>16</v>
      </c>
      <c r="D10" s="2">
        <f>SUMIF(Criteria!$D$2:$D$46,Summary!$A10,Criteria!$E$2:$E$46)</f>
        <v>16</v>
      </c>
      <c r="F10" s="3" t="str">
        <f>Criteria!K10</f>
        <v>Cost</v>
      </c>
      <c r="G10" s="4">
        <f t="shared" si="0"/>
        <v>1</v>
      </c>
      <c r="H10" s="4">
        <f>C10/$D10</f>
        <v>1</v>
      </c>
    </row>
    <row r="11" spans="1:8">
      <c r="A11" s="3" t="str">
        <f>Criteria!K11</f>
        <v>Tools</v>
      </c>
      <c r="B11">
        <f>SUMIF(MVC3JQUERY!$E$2:$E$46,Summary!$A11,MVC3JQUERY!$D$2:$D$46)</f>
        <v>34</v>
      </c>
      <c r="C11">
        <f>SUMIF(Silverlight!$E$2:$E$46,Summary!$A11,Silverlight!$D$2:$D$46)</f>
        <v>44</v>
      </c>
      <c r="D11" s="2">
        <f>SUMIF(Criteria!$D$2:$D$46,Summary!$A11,Criteria!$E$2:$E$46)</f>
        <v>56</v>
      </c>
      <c r="F11" s="3" t="str">
        <f>Criteria!K11</f>
        <v>Tools</v>
      </c>
      <c r="G11" s="4">
        <f t="shared" si="0"/>
        <v>0.6071428571428571</v>
      </c>
      <c r="H11" s="4">
        <f>C11/$D11</f>
        <v>0.7857142857142857</v>
      </c>
    </row>
    <row r="12" spans="1:8">
      <c r="A12" s="3"/>
    </row>
    <row r="13" spans="1:8">
      <c r="A13" s="3"/>
    </row>
  </sheetData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MVC3JQUERY</vt:lpstr>
      <vt:lpstr>Silverlight</vt:lpstr>
      <vt:lpstr>Summary</vt:lpstr>
    </vt:vector>
  </TitlesOfParts>
  <Company>BPG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Scoring of UI alternatives</dc:title>
  <dc:creator>premerg</dc:creator>
  <cp:lastModifiedBy>Davy Brion</cp:lastModifiedBy>
  <dcterms:created xsi:type="dcterms:W3CDTF">2010-08-04T13:19:58Z</dcterms:created>
  <dcterms:modified xsi:type="dcterms:W3CDTF">2011-02-28T21:41:08Z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ocument Type">
    <vt:lpwstr>Planning</vt:lpwstr>
  </property>
</Properties>
</file>