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wid\Desktop\Semestr 2\fizyka_sem2\2\"/>
    </mc:Choice>
  </mc:AlternateContent>
  <bookViews>
    <workbookView xWindow="120" yWindow="48" windowWidth="20400" windowHeight="7992"/>
  </bookViews>
  <sheets>
    <sheet name="Arkusz1" sheetId="1" r:id="rId1"/>
    <sheet name="Arkusz2" sheetId="2" r:id="rId2"/>
    <sheet name="Arkusz3" sheetId="3" r:id="rId3"/>
  </sheets>
  <calcPr calcId="162913"/>
</workbook>
</file>

<file path=xl/calcChain.xml><?xml version="1.0" encoding="utf-8"?>
<calcChain xmlns="http://schemas.openxmlformats.org/spreadsheetml/2006/main">
  <c r="L22" i="1" l="1"/>
  <c r="L28" i="1"/>
  <c r="L26" i="1"/>
  <c r="M27" i="1" s="1"/>
  <c r="L25" i="1"/>
  <c r="M12" i="1"/>
  <c r="J5" i="1"/>
  <c r="N12" i="1" s="1"/>
  <c r="M5" i="1"/>
  <c r="J3" i="1"/>
  <c r="L23" i="1" s="1"/>
  <c r="F23" i="1"/>
  <c r="F28" i="1"/>
  <c r="E2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K28" i="1" l="1"/>
  <c r="L29" i="1" s="1"/>
  <c r="M30" i="1" s="1"/>
  <c r="M24" i="1"/>
  <c r="P12" i="1"/>
  <c r="N5" i="1"/>
  <c r="M6" i="1" s="1"/>
  <c r="M7" i="1" s="1"/>
  <c r="O12" i="1"/>
  <c r="M13" i="1" s="1"/>
  <c r="M14" i="1" s="1"/>
  <c r="O5" i="1"/>
  <c r="P5" i="1"/>
  <c r="L20" i="1" l="1"/>
  <c r="L33" i="1"/>
  <c r="L35" i="1" s="1"/>
  <c r="L37" i="1" s="1"/>
</calcChain>
</file>

<file path=xl/sharedStrings.xml><?xml version="1.0" encoding="utf-8"?>
<sst xmlns="http://schemas.openxmlformats.org/spreadsheetml/2006/main" count="44" uniqueCount="38">
  <si>
    <t>l,cm</t>
  </si>
  <si>
    <t>lp</t>
  </si>
  <si>
    <t>liczba okresow</t>
  </si>
  <si>
    <t>cm</t>
  </si>
  <si>
    <t>m</t>
  </si>
  <si>
    <t>t1</t>
  </si>
  <si>
    <t>t2</t>
  </si>
  <si>
    <t>T(t1)</t>
  </si>
  <si>
    <t>T(t2)</t>
  </si>
  <si>
    <t xml:space="preserve">dla 100 wchaniec </t>
  </si>
  <si>
    <t>T(t3)</t>
  </si>
  <si>
    <t>t3</t>
  </si>
  <si>
    <t>t4</t>
  </si>
  <si>
    <t>T(t4)</t>
  </si>
  <si>
    <t>ZAD 1.</t>
  </si>
  <si>
    <t>okres drgan w pol odwracalnym</t>
  </si>
  <si>
    <t>ZAD 2.</t>
  </si>
  <si>
    <t>T1</t>
  </si>
  <si>
    <t>T2</t>
  </si>
  <si>
    <t>T3</t>
  </si>
  <si>
    <t>T4</t>
  </si>
  <si>
    <t>(T - srT)^2</t>
  </si>
  <si>
    <t>u(T)</t>
  </si>
  <si>
    <t>s(T)</t>
  </si>
  <si>
    <t>ZAD 3.</t>
  </si>
  <si>
    <t>sr pomiar czasu</t>
  </si>
  <si>
    <t>niepewność pomiaru okresu</t>
  </si>
  <si>
    <t>u(t)</t>
  </si>
  <si>
    <t>s(t)</t>
  </si>
  <si>
    <t>(t - srt)^2</t>
  </si>
  <si>
    <t>ZAD 4.</t>
  </si>
  <si>
    <t xml:space="preserve">1,34045 +- 0,0012895
</t>
  </si>
  <si>
    <t>ZAD 5.</t>
  </si>
  <si>
    <t>niepewnosc rozszerzona</t>
  </si>
  <si>
    <t>ZAD 6.</t>
  </si>
  <si>
    <t>ZAD 7.</t>
  </si>
  <si>
    <t>Niepewnosc zlozona</t>
  </si>
  <si>
    <t>niepewnosoc rozszerzona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</si>
</sst>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"/>
    <numFmt numFmtId="165" formatCode="0.00000"/>
  </numFmts>
  <fonts count="1">
    <font>
      <sz val="11"/>
      <color theme="1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="70" zoomScaleNormal="70" workbookViewId="0">
      <selection activeCell="M12" sqref="M12"/>
    </sheetView>
  </sheetViews>
  <sheetFormatPr defaultRowHeight="13.8"/>
  <cols>
    <col min="1" max="1" width="15.59765625" style="2" bestFit="1" customWidth="1"/>
    <col min="2" max="2" width="4.8984375" style="2" bestFit="1" customWidth="1"/>
    <col min="3" max="4" width="6.8984375" style="2" bestFit="1" customWidth="1"/>
    <col min="5" max="7" width="5.8984375" style="2" bestFit="1" customWidth="1"/>
    <col min="8" max="8" width="9" style="2"/>
    <col min="9" max="9" width="9" style="1"/>
    <col min="10" max="10" width="26.69921875" customWidth="1"/>
    <col min="11" max="11" width="9" style="1"/>
    <col min="12" max="12" width="35.19921875" customWidth="1"/>
    <col min="13" max="13" width="19.09765625" customWidth="1"/>
    <col min="14" max="14" width="17.59765625" bestFit="1" customWidth="1"/>
    <col min="15" max="15" width="23" customWidth="1"/>
    <col min="16" max="16" width="25.8984375" customWidth="1"/>
  </cols>
  <sheetData>
    <row r="1" spans="1:16">
      <c r="A1" s="2" t="s">
        <v>0</v>
      </c>
      <c r="I1" s="1" t="s">
        <v>14</v>
      </c>
      <c r="K1" s="1" t="s">
        <v>24</v>
      </c>
    </row>
    <row r="2" spans="1:16">
      <c r="A2" s="2" t="s">
        <v>1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J2" s="2" t="s">
        <v>15</v>
      </c>
      <c r="L2" t="s">
        <v>26</v>
      </c>
    </row>
    <row r="3" spans="1:16">
      <c r="A3" s="2">
        <v>1</v>
      </c>
      <c r="B3" s="2">
        <v>2</v>
      </c>
      <c r="C3" s="2">
        <v>0.02</v>
      </c>
      <c r="D3" s="2">
        <v>13.37</v>
      </c>
      <c r="E3" s="2">
        <v>13.26</v>
      </c>
      <c r="F3" s="2">
        <f>D3/$A$25</f>
        <v>1.337</v>
      </c>
      <c r="G3" s="2">
        <f>E3/$A$25</f>
        <v>1.3260000000000001</v>
      </c>
      <c r="J3" s="5">
        <f>(D23+E23+C28+D28)/220</f>
        <v>1.3404545454545453</v>
      </c>
      <c r="M3" t="s">
        <v>17</v>
      </c>
      <c r="N3" t="s">
        <v>18</v>
      </c>
      <c r="O3" t="s">
        <v>19</v>
      </c>
      <c r="P3" t="s">
        <v>20</v>
      </c>
    </row>
    <row r="4" spans="1:16">
      <c r="A4" s="2">
        <v>2</v>
      </c>
      <c r="B4" s="2">
        <v>4</v>
      </c>
      <c r="C4" s="2">
        <v>0.04</v>
      </c>
      <c r="D4" s="2">
        <v>11.93</v>
      </c>
      <c r="E4" s="2">
        <v>13.08</v>
      </c>
      <c r="F4" s="2">
        <f t="shared" ref="F4:F22" si="0">D4/$A$25</f>
        <v>1.1930000000000001</v>
      </c>
      <c r="G4" s="2">
        <f t="shared" ref="G4:G23" si="1">E4/$A$25</f>
        <v>1.3080000000000001</v>
      </c>
      <c r="J4" t="s">
        <v>25</v>
      </c>
      <c r="M4" s="2">
        <v>1.339</v>
      </c>
      <c r="N4" s="2">
        <v>1.339</v>
      </c>
      <c r="O4">
        <v>1.3378000000000001</v>
      </c>
      <c r="P4">
        <v>1.3433999999999999</v>
      </c>
    </row>
    <row r="5" spans="1:16">
      <c r="A5" s="2">
        <v>3</v>
      </c>
      <c r="B5" s="2">
        <v>6</v>
      </c>
      <c r="C5" s="2">
        <v>0.06</v>
      </c>
      <c r="D5" s="2">
        <v>11.18</v>
      </c>
      <c r="E5" s="2">
        <v>12.92</v>
      </c>
      <c r="F5" s="2">
        <f t="shared" si="0"/>
        <v>1.1179999999999999</v>
      </c>
      <c r="G5" s="2">
        <f t="shared" si="1"/>
        <v>1.292</v>
      </c>
      <c r="J5" s="5">
        <f>(D23+E23+C28+D28)/22</f>
        <v>13.404545454545454</v>
      </c>
      <c r="L5" t="s">
        <v>21</v>
      </c>
      <c r="M5" s="4">
        <f>POWER((M4-$J$3),2)</f>
        <v>2.1157024793386117E-6</v>
      </c>
      <c r="N5" s="4">
        <f t="shared" ref="N5:P5" si="2">POWER((N4-$J$3),2)</f>
        <v>2.1157024793386117E-6</v>
      </c>
      <c r="O5" s="4">
        <f t="shared" si="2"/>
        <v>7.04661157024681E-6</v>
      </c>
      <c r="P5" s="4">
        <f t="shared" si="2"/>
        <v>8.6757024793390732E-6</v>
      </c>
    </row>
    <row r="6" spans="1:16">
      <c r="A6" s="2">
        <v>4</v>
      </c>
      <c r="B6" s="2">
        <v>8</v>
      </c>
      <c r="C6" s="2">
        <v>0.08</v>
      </c>
      <c r="D6" s="2">
        <v>10.72</v>
      </c>
      <c r="E6" s="2">
        <v>12.75</v>
      </c>
      <c r="F6" s="2">
        <f t="shared" si="0"/>
        <v>1.0720000000000001</v>
      </c>
      <c r="G6" s="2">
        <f t="shared" si="1"/>
        <v>1.2749999999999999</v>
      </c>
      <c r="L6" t="s">
        <v>23</v>
      </c>
      <c r="M6">
        <f>SQRT(SUM(M5:P5)/3)</f>
        <v>2.5789997420358609E-3</v>
      </c>
    </row>
    <row r="7" spans="1:16">
      <c r="A7" s="2">
        <v>5</v>
      </c>
      <c r="B7" s="2">
        <v>10</v>
      </c>
      <c r="C7" s="2">
        <v>0.1</v>
      </c>
      <c r="D7" s="2">
        <v>10.46</v>
      </c>
      <c r="E7" s="2">
        <v>12.69</v>
      </c>
      <c r="F7" s="2">
        <f t="shared" si="0"/>
        <v>1.046</v>
      </c>
      <c r="G7" s="2">
        <f t="shared" si="1"/>
        <v>1.2689999999999999</v>
      </c>
      <c r="L7" s="3" t="s">
        <v>22</v>
      </c>
      <c r="M7" s="3">
        <f>M6/SQRT(4)</f>
        <v>1.2894998710179305E-3</v>
      </c>
    </row>
    <row r="8" spans="1:16">
      <c r="A8" s="2">
        <v>6</v>
      </c>
      <c r="B8" s="2">
        <v>12</v>
      </c>
      <c r="C8" s="2">
        <v>0.12</v>
      </c>
      <c r="D8" s="2">
        <v>10.36</v>
      </c>
      <c r="E8" s="2">
        <v>12.62</v>
      </c>
      <c r="F8" s="2">
        <f t="shared" si="0"/>
        <v>1.036</v>
      </c>
      <c r="G8" s="2">
        <f t="shared" si="1"/>
        <v>1.262</v>
      </c>
    </row>
    <row r="9" spans="1:16">
      <c r="A9" s="2">
        <v>7</v>
      </c>
      <c r="B9" s="2">
        <v>14</v>
      </c>
      <c r="C9" s="2">
        <v>0.14000000000000001</v>
      </c>
      <c r="D9" s="2">
        <v>10.36</v>
      </c>
      <c r="E9" s="2">
        <v>12.56</v>
      </c>
      <c r="F9" s="2">
        <f t="shared" si="0"/>
        <v>1.036</v>
      </c>
      <c r="G9" s="2">
        <f t="shared" si="1"/>
        <v>1.256</v>
      </c>
    </row>
    <row r="10" spans="1:16">
      <c r="A10" s="2">
        <v>8</v>
      </c>
      <c r="B10" s="2">
        <v>16</v>
      </c>
      <c r="C10" s="2">
        <v>0.16</v>
      </c>
      <c r="D10" s="2">
        <v>10.43</v>
      </c>
      <c r="E10" s="2">
        <v>12.52</v>
      </c>
      <c r="F10" s="2">
        <f t="shared" si="0"/>
        <v>1.0429999999999999</v>
      </c>
      <c r="G10" s="2">
        <f t="shared" si="1"/>
        <v>1.252</v>
      </c>
      <c r="K10" s="1" t="s">
        <v>16</v>
      </c>
      <c r="M10" t="s">
        <v>5</v>
      </c>
      <c r="N10" t="s">
        <v>6</v>
      </c>
      <c r="O10" t="s">
        <v>11</v>
      </c>
      <c r="P10" t="s">
        <v>12</v>
      </c>
    </row>
    <row r="11" spans="1:16">
      <c r="A11" s="2">
        <v>9</v>
      </c>
      <c r="B11" s="2">
        <v>18</v>
      </c>
      <c r="C11" s="2">
        <v>0.18</v>
      </c>
      <c r="D11" s="2">
        <v>10.55</v>
      </c>
      <c r="E11" s="2">
        <v>12.51</v>
      </c>
      <c r="F11" s="2">
        <f t="shared" si="0"/>
        <v>1.0550000000000002</v>
      </c>
      <c r="G11" s="2">
        <f t="shared" si="1"/>
        <v>1.2509999999999999</v>
      </c>
      <c r="M11" s="2">
        <v>13.39</v>
      </c>
      <c r="N11" s="2">
        <v>13.39</v>
      </c>
      <c r="O11">
        <v>13.378</v>
      </c>
      <c r="P11">
        <v>13.433999999999999</v>
      </c>
    </row>
    <row r="12" spans="1:16">
      <c r="A12" s="2">
        <v>10</v>
      </c>
      <c r="B12" s="2">
        <v>20</v>
      </c>
      <c r="C12" s="2">
        <v>0.2</v>
      </c>
      <c r="D12" s="2">
        <v>10.73</v>
      </c>
      <c r="E12" s="2">
        <v>12.5</v>
      </c>
      <c r="F12" s="2">
        <f t="shared" si="0"/>
        <v>1.073</v>
      </c>
      <c r="G12" s="2">
        <f t="shared" si="1"/>
        <v>1.25</v>
      </c>
      <c r="L12" t="s">
        <v>29</v>
      </c>
      <c r="M12" s="4">
        <f>POWER((M11-$J$5),2)</f>
        <v>2.1157024793386119E-4</v>
      </c>
      <c r="N12" s="4">
        <f t="shared" ref="N12:P12" si="3">POWER((N11-$J$5),2)</f>
        <v>2.1157024793386119E-4</v>
      </c>
      <c r="O12" s="4">
        <f t="shared" si="3"/>
        <v>7.0466115702477532E-4</v>
      </c>
      <c r="P12" s="4">
        <f t="shared" si="3"/>
        <v>8.6757024793385489E-4</v>
      </c>
    </row>
    <row r="13" spans="1:16">
      <c r="A13" s="2">
        <v>11</v>
      </c>
      <c r="B13" s="2">
        <v>22</v>
      </c>
      <c r="C13" s="2">
        <v>0.22</v>
      </c>
      <c r="D13" s="2">
        <v>10.91</v>
      </c>
      <c r="E13" s="2">
        <v>12.54</v>
      </c>
      <c r="F13" s="2">
        <f t="shared" si="0"/>
        <v>1.091</v>
      </c>
      <c r="G13" s="2">
        <f t="shared" si="1"/>
        <v>1.254</v>
      </c>
      <c r="L13" t="s">
        <v>28</v>
      </c>
      <c r="M13">
        <f>SQRT(SUM(M12:P12)/3)</f>
        <v>2.5789997420358878E-2</v>
      </c>
    </row>
    <row r="14" spans="1:16">
      <c r="A14" s="2">
        <v>12</v>
      </c>
      <c r="B14" s="2">
        <v>24</v>
      </c>
      <c r="C14" s="2">
        <v>0.24</v>
      </c>
      <c r="D14" s="2">
        <v>11.13</v>
      </c>
      <c r="E14" s="2">
        <v>12.57</v>
      </c>
      <c r="F14" s="2">
        <f t="shared" si="0"/>
        <v>1.113</v>
      </c>
      <c r="G14" s="2">
        <f t="shared" si="1"/>
        <v>1.2570000000000001</v>
      </c>
      <c r="L14" s="3" t="s">
        <v>27</v>
      </c>
      <c r="M14" s="3">
        <f>M13/SQRT(4)</f>
        <v>1.2894998710179439E-2</v>
      </c>
    </row>
    <row r="15" spans="1:16">
      <c r="A15" s="2">
        <v>13</v>
      </c>
      <c r="B15" s="2">
        <v>26</v>
      </c>
      <c r="C15" s="2">
        <v>0.26</v>
      </c>
      <c r="D15" s="2">
        <v>11.37</v>
      </c>
      <c r="E15" s="2">
        <v>12.62</v>
      </c>
      <c r="F15" s="2">
        <f t="shared" si="0"/>
        <v>1.137</v>
      </c>
      <c r="G15" s="2">
        <f t="shared" si="1"/>
        <v>1.262</v>
      </c>
    </row>
    <row r="16" spans="1:16">
      <c r="A16" s="2">
        <v>14</v>
      </c>
      <c r="B16" s="2">
        <v>28</v>
      </c>
      <c r="C16" s="2">
        <v>0.28000000000000003</v>
      </c>
      <c r="D16" s="2">
        <v>11.6</v>
      </c>
      <c r="E16" s="2">
        <v>12.68</v>
      </c>
      <c r="F16" s="2">
        <f t="shared" si="0"/>
        <v>1.1599999999999999</v>
      </c>
      <c r="G16" s="2">
        <f t="shared" si="1"/>
        <v>1.268</v>
      </c>
      <c r="K16" s="1" t="s">
        <v>30</v>
      </c>
    </row>
    <row r="17" spans="1:13" ht="27.6">
      <c r="A17" s="2">
        <v>15</v>
      </c>
      <c r="B17" s="2">
        <v>30</v>
      </c>
      <c r="C17" s="2">
        <v>0.3</v>
      </c>
      <c r="D17" s="2">
        <v>11.86</v>
      </c>
      <c r="E17" s="2">
        <v>12.75</v>
      </c>
      <c r="F17" s="2">
        <f t="shared" si="0"/>
        <v>1.1859999999999999</v>
      </c>
      <c r="G17" s="2">
        <f t="shared" si="1"/>
        <v>1.2749999999999999</v>
      </c>
      <c r="L17" s="6" t="s">
        <v>31</v>
      </c>
    </row>
    <row r="18" spans="1:13">
      <c r="A18" s="2">
        <v>16</v>
      </c>
      <c r="B18" s="2">
        <v>32</v>
      </c>
      <c r="C18" s="2">
        <v>0.32</v>
      </c>
      <c r="D18" s="2">
        <v>12.11</v>
      </c>
      <c r="E18" s="2">
        <v>12.84</v>
      </c>
      <c r="F18" s="2">
        <f t="shared" si="0"/>
        <v>1.2109999999999999</v>
      </c>
      <c r="G18" s="2">
        <f t="shared" si="1"/>
        <v>1.284</v>
      </c>
      <c r="K18" s="1" t="s">
        <v>32</v>
      </c>
    </row>
    <row r="19" spans="1:13">
      <c r="A19" s="2">
        <v>17</v>
      </c>
      <c r="B19" s="2">
        <v>34</v>
      </c>
      <c r="C19" s="2">
        <v>0.34</v>
      </c>
      <c r="D19" s="2">
        <v>12.37</v>
      </c>
      <c r="E19" s="2">
        <v>12.93</v>
      </c>
      <c r="F19" s="2">
        <f t="shared" si="0"/>
        <v>1.2369999999999999</v>
      </c>
      <c r="G19" s="2">
        <f t="shared" si="1"/>
        <v>1.2929999999999999</v>
      </c>
      <c r="L19" t="s">
        <v>33</v>
      </c>
    </row>
    <row r="20" spans="1:13">
      <c r="A20" s="2">
        <v>18</v>
      </c>
      <c r="B20" s="2">
        <v>36</v>
      </c>
      <c r="C20" s="2">
        <v>0.36</v>
      </c>
      <c r="D20" s="2">
        <v>12.62</v>
      </c>
      <c r="E20" s="2">
        <v>13.03</v>
      </c>
      <c r="F20" s="2">
        <f t="shared" si="0"/>
        <v>1.262</v>
      </c>
      <c r="G20" s="2">
        <f t="shared" si="1"/>
        <v>1.3029999999999999</v>
      </c>
      <c r="L20">
        <f>M7*2</f>
        <v>2.5789997420358609E-3</v>
      </c>
    </row>
    <row r="21" spans="1:13">
      <c r="A21" s="2">
        <v>19</v>
      </c>
      <c r="B21" s="2">
        <v>38</v>
      </c>
      <c r="C21" s="2">
        <v>0.38</v>
      </c>
      <c r="D21" s="2">
        <v>12.87</v>
      </c>
      <c r="E21" s="2">
        <v>13.13</v>
      </c>
      <c r="F21" s="2">
        <f t="shared" si="0"/>
        <v>1.2869999999999999</v>
      </c>
      <c r="G21" s="2">
        <f t="shared" si="1"/>
        <v>1.3130000000000002</v>
      </c>
      <c r="K21" s="1" t="s">
        <v>34</v>
      </c>
    </row>
    <row r="22" spans="1:13">
      <c r="A22" s="2">
        <v>20</v>
      </c>
      <c r="B22" s="2">
        <v>40</v>
      </c>
      <c r="C22" s="2">
        <v>0.4</v>
      </c>
      <c r="D22" s="2">
        <v>13.13</v>
      </c>
      <c r="E22" s="2">
        <v>13.25</v>
      </c>
      <c r="F22" s="2">
        <f t="shared" si="0"/>
        <v>1.3130000000000002</v>
      </c>
      <c r="G22" s="2">
        <f t="shared" si="1"/>
        <v>1.325</v>
      </c>
      <c r="L22">
        <f>4*POWER(PI(),2)*0.44</f>
        <v>17.370503745917269</v>
      </c>
    </row>
    <row r="23" spans="1:13">
      <c r="A23" s="2">
        <v>21</v>
      </c>
      <c r="B23" s="2">
        <v>42</v>
      </c>
      <c r="C23" s="2">
        <v>0.42</v>
      </c>
      <c r="D23" s="2">
        <v>13.39</v>
      </c>
      <c r="E23" s="2">
        <v>13.39</v>
      </c>
      <c r="F23" s="2">
        <f>D23/$A$25</f>
        <v>1.339</v>
      </c>
      <c r="G23" s="2">
        <f t="shared" si="1"/>
        <v>1.339</v>
      </c>
      <c r="L23">
        <f>POWER(J3,2)</f>
        <v>1.7968183884297517</v>
      </c>
    </row>
    <row r="24" spans="1:13">
      <c r="A24" s="2" t="s">
        <v>2</v>
      </c>
      <c r="M24">
        <f>L22/L23</f>
        <v>9.6673675301694999</v>
      </c>
    </row>
    <row r="25" spans="1:13">
      <c r="A25" s="2">
        <v>10</v>
      </c>
      <c r="K25" s="7">
        <v>1.339</v>
      </c>
      <c r="L25">
        <f>4*POWER(PI(),2)*0.42</f>
        <v>16.580935393830121</v>
      </c>
    </row>
    <row r="26" spans="1:13">
      <c r="A26" s="2" t="s">
        <v>9</v>
      </c>
      <c r="L26">
        <f>POWER(K25,2)</f>
        <v>1.792921</v>
      </c>
    </row>
    <row r="27" spans="1:13">
      <c r="A27" s="2" t="s">
        <v>3</v>
      </c>
      <c r="B27" s="2" t="s">
        <v>4</v>
      </c>
      <c r="C27" s="2" t="s">
        <v>11</v>
      </c>
      <c r="D27" s="2" t="s">
        <v>12</v>
      </c>
      <c r="E27" s="2" t="s">
        <v>10</v>
      </c>
      <c r="F27" s="2" t="s">
        <v>13</v>
      </c>
      <c r="M27">
        <f>L25/L26</f>
        <v>9.2480011075948809</v>
      </c>
    </row>
    <row r="28" spans="1:13">
      <c r="A28" s="2">
        <v>42</v>
      </c>
      <c r="B28" s="2">
        <v>0.42</v>
      </c>
      <c r="C28" s="2">
        <v>133.78</v>
      </c>
      <c r="D28" s="2">
        <v>134.34</v>
      </c>
      <c r="E28" s="2">
        <f>C28/100</f>
        <v>1.3378000000000001</v>
      </c>
      <c r="F28" s="2">
        <f>D28/100</f>
        <v>1.3433999999999999</v>
      </c>
      <c r="K28" s="7">
        <f>J3-0.002579</f>
        <v>1.3378755454545452</v>
      </c>
      <c r="L28">
        <f>4*POWER(PI(),2)*0.42</f>
        <v>16.580935393830121</v>
      </c>
    </row>
    <row r="29" spans="1:13">
      <c r="L29">
        <f>POWER(K28,2)</f>
        <v>1.7899109751252968</v>
      </c>
    </row>
    <row r="30" spans="1:13">
      <c r="M30">
        <f>L28/L29</f>
        <v>9.2635531175897885</v>
      </c>
    </row>
    <row r="31" spans="1:13">
      <c r="K31" s="1" t="s">
        <v>35</v>
      </c>
    </row>
    <row r="32" spans="1:13">
      <c r="L32" t="s">
        <v>36</v>
      </c>
    </row>
    <row r="33" spans="12:12">
      <c r="L33">
        <f>(4*POWER(PI(),2) * 0.44)/(2*J3) *M7</f>
        <v>8.3550995503100974E-3</v>
      </c>
    </row>
    <row r="34" spans="12:12">
      <c r="L34" t="s">
        <v>37</v>
      </c>
    </row>
    <row r="35" spans="12:12">
      <c r="L35">
        <f>2*L33</f>
        <v>1.6710199100620195E-2</v>
      </c>
    </row>
    <row r="37" spans="12:12">
      <c r="L37">
        <f>M24+L35</f>
        <v>9.6840777292701201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Gaj</dc:creator>
  <cp:lastModifiedBy>Dawid</cp:lastModifiedBy>
  <dcterms:created xsi:type="dcterms:W3CDTF">2017-03-15T16:24:58Z</dcterms:created>
  <dcterms:modified xsi:type="dcterms:W3CDTF">2018-03-02T17:27:51Z</dcterms:modified>
</cp:coreProperties>
</file>