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799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F26" i="1"/>
  <c r="G26"/>
  <c r="F25"/>
  <c r="J23"/>
  <c r="I25"/>
  <c r="G23"/>
  <c r="G21"/>
  <c r="F22"/>
  <c r="F18"/>
  <c r="J8"/>
  <c r="C19"/>
  <c r="C20"/>
  <c r="C18"/>
  <c r="I22"/>
  <c r="I23"/>
  <c r="I21"/>
  <c r="J19"/>
  <c r="J13"/>
  <c r="J11"/>
  <c r="G8"/>
  <c r="G9"/>
  <c r="G7"/>
  <c r="F8"/>
  <c r="F9"/>
  <c r="F7"/>
  <c r="F14" s="1"/>
  <c r="G15"/>
  <c r="G16"/>
  <c r="F20" s="1"/>
  <c r="G14"/>
  <c r="F15"/>
  <c r="F16"/>
  <c r="C9"/>
  <c r="B8"/>
  <c r="B9"/>
  <c r="B7"/>
  <c r="I4"/>
  <c r="I3"/>
  <c r="I2"/>
  <c r="G4"/>
  <c r="F4"/>
  <c r="F3"/>
  <c r="F2"/>
  <c r="F19" l="1"/>
</calcChain>
</file>

<file path=xl/sharedStrings.xml><?xml version="1.0" encoding="utf-8"?>
<sst xmlns="http://schemas.openxmlformats.org/spreadsheetml/2006/main" count="29" uniqueCount="29">
  <si>
    <t>f</t>
  </si>
  <si>
    <t>x1</t>
  </si>
  <si>
    <t>x2</t>
  </si>
  <si>
    <t>x3</t>
  </si>
  <si>
    <t>x2-x1</t>
  </si>
  <si>
    <t>x3-x2</t>
  </si>
  <si>
    <t>zad 1.</t>
  </si>
  <si>
    <t>zad 2.</t>
  </si>
  <si>
    <t>sr x</t>
  </si>
  <si>
    <t>u(x) to najmniejsza dzialka tasmy(niepewnosc typu B)</t>
  </si>
  <si>
    <t>Zad 3.</t>
  </si>
  <si>
    <t>C[m/s]</t>
  </si>
  <si>
    <t>Zad 4.</t>
  </si>
  <si>
    <t>u(hz)</t>
  </si>
  <si>
    <t>u(x)</t>
  </si>
  <si>
    <t>u©</t>
  </si>
  <si>
    <t>skladowa pochodnej hz</t>
  </si>
  <si>
    <t>skladowa pochodnej m</t>
  </si>
  <si>
    <t>Zad 6</t>
  </si>
  <si>
    <t>sr predkosci</t>
  </si>
  <si>
    <t>sr niepewnosci</t>
  </si>
  <si>
    <t>Zad 7</t>
  </si>
  <si>
    <t>Stopnie</t>
  </si>
  <si>
    <t>Zad 8</t>
  </si>
  <si>
    <t>cels</t>
  </si>
  <si>
    <t>kelwin</t>
  </si>
  <si>
    <t>R</t>
  </si>
  <si>
    <t>micro</t>
  </si>
  <si>
    <t>abiabata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</si>
</sst>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8"/>
  <sheetViews>
    <sheetView tabSelected="1" workbookViewId="0">
      <selection activeCell="F27" sqref="F27"/>
    </sheetView>
  </sheetViews>
  <sheetFormatPr defaultRowHeight="14.25"/>
  <cols>
    <col min="5" max="5" width="9" style="1"/>
    <col min="6" max="6" width="20.125" bestFit="1" customWidth="1"/>
    <col min="7" max="7" width="19.75" bestFit="1" customWidth="1"/>
    <col min="8" max="8" width="9" style="1"/>
    <col min="9" max="9" width="10.875" bestFit="1" customWidth="1"/>
    <col min="10" max="10" width="45.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s="1" t="s">
        <v>6</v>
      </c>
      <c r="F1" t="s">
        <v>4</v>
      </c>
      <c r="G1" t="s">
        <v>5</v>
      </c>
      <c r="H1" s="1" t="s">
        <v>7</v>
      </c>
      <c r="I1" t="s">
        <v>8</v>
      </c>
      <c r="J1" t="s">
        <v>9</v>
      </c>
    </row>
    <row r="2" spans="1:11">
      <c r="A2">
        <v>600</v>
      </c>
      <c r="B2">
        <v>2.0699999999999998</v>
      </c>
      <c r="C2">
        <v>2.35</v>
      </c>
      <c r="D2">
        <v>0</v>
      </c>
      <c r="F2">
        <f>C2-B2</f>
        <v>0.28000000000000025</v>
      </c>
      <c r="G2">
        <v>0</v>
      </c>
      <c r="I2">
        <f>F2</f>
        <v>0.28000000000000025</v>
      </c>
      <c r="J2">
        <v>2E-3</v>
      </c>
    </row>
    <row r="3" spans="1:11">
      <c r="A3">
        <v>800</v>
      </c>
      <c r="B3">
        <v>2.2549999999999999</v>
      </c>
      <c r="C3">
        <v>2.4649999999999999</v>
      </c>
      <c r="D3">
        <v>0</v>
      </c>
      <c r="F3">
        <f>C3-B3</f>
        <v>0.20999999999999996</v>
      </c>
      <c r="G3">
        <v>0</v>
      </c>
      <c r="I3">
        <f t="shared" ref="I3" si="0">F3</f>
        <v>0.20999999999999996</v>
      </c>
      <c r="J3">
        <v>2E-3</v>
      </c>
    </row>
    <row r="4" spans="1:11">
      <c r="A4">
        <v>1200</v>
      </c>
      <c r="B4">
        <v>2.17</v>
      </c>
      <c r="C4">
        <v>2.31</v>
      </c>
      <c r="D4">
        <v>2.4500000000000002</v>
      </c>
      <c r="F4">
        <f>C4-B4</f>
        <v>0.14000000000000012</v>
      </c>
      <c r="G4">
        <f>D4-C4</f>
        <v>0.14000000000000012</v>
      </c>
      <c r="I4">
        <f>(F4+G4)/2</f>
        <v>0.14000000000000012</v>
      </c>
      <c r="J4">
        <v>2E-3</v>
      </c>
    </row>
    <row r="5" spans="1:11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>
      <c r="A6" s="1" t="s">
        <v>10</v>
      </c>
      <c r="B6" t="s">
        <v>11</v>
      </c>
      <c r="E6" s="1" t="s">
        <v>12</v>
      </c>
      <c r="F6" t="s">
        <v>13</v>
      </c>
      <c r="G6" t="s">
        <v>14</v>
      </c>
      <c r="H6" s="1" t="s">
        <v>18</v>
      </c>
    </row>
    <row r="7" spans="1:11">
      <c r="A7" s="1"/>
      <c r="B7">
        <f>2*A2*F2</f>
        <v>336.00000000000028</v>
      </c>
      <c r="F7">
        <f>(A2*1.5% + 5)/SQRT(3)</f>
        <v>8.0829037686547611</v>
      </c>
      <c r="G7">
        <f>0.002/SQRT(3)</f>
        <v>1.1547005383792516E-3</v>
      </c>
      <c r="I7" t="s">
        <v>19</v>
      </c>
      <c r="J7" t="s">
        <v>20</v>
      </c>
    </row>
    <row r="8" spans="1:11">
      <c r="A8" s="1"/>
      <c r="B8">
        <f t="shared" ref="B8:B9" si="1">2*A3*F3</f>
        <v>335.99999999999994</v>
      </c>
      <c r="F8">
        <f t="shared" ref="F8:F9" si="2">(A3*1.5% + 5)/SQRT(3)</f>
        <v>9.8149545762236379</v>
      </c>
      <c r="G8">
        <f t="shared" ref="G8:G9" si="3">0.002/SQRT(3)</f>
        <v>1.1547005383792516E-3</v>
      </c>
      <c r="I8">
        <v>336</v>
      </c>
      <c r="J8">
        <f>(F18+F19+F20)/3</f>
        <v>4.6294741376370014</v>
      </c>
    </row>
    <row r="9" spans="1:11">
      <c r="A9" s="1"/>
      <c r="B9">
        <f t="shared" si="1"/>
        <v>336.00000000000028</v>
      </c>
      <c r="C9">
        <f>2*A4*G4</f>
        <v>336.00000000000028</v>
      </c>
      <c r="F9">
        <f t="shared" si="2"/>
        <v>13.279056191361393</v>
      </c>
      <c r="G9">
        <f t="shared" si="3"/>
        <v>1.1547005383792516E-3</v>
      </c>
      <c r="H9" s="1" t="s">
        <v>21</v>
      </c>
    </row>
    <row r="10" spans="1:11">
      <c r="A10" s="1"/>
      <c r="I10" t="s">
        <v>22</v>
      </c>
    </row>
    <row r="11" spans="1:11">
      <c r="A11" s="1"/>
      <c r="I11">
        <v>1</v>
      </c>
      <c r="J11">
        <f>(J14-J12)/10</f>
        <v>0.63000000000000111</v>
      </c>
    </row>
    <row r="12" spans="1:11">
      <c r="A12" s="1"/>
      <c r="I12">
        <v>20</v>
      </c>
      <c r="J12">
        <v>343.3</v>
      </c>
    </row>
    <row r="13" spans="1:11">
      <c r="A13" s="1"/>
      <c r="F13" t="s">
        <v>16</v>
      </c>
      <c r="G13" t="s">
        <v>17</v>
      </c>
      <c r="I13">
        <v>21.7</v>
      </c>
      <c r="J13">
        <f>J12+1.7*J11</f>
        <v>344.37100000000004</v>
      </c>
    </row>
    <row r="14" spans="1:11">
      <c r="A14" s="1"/>
      <c r="F14">
        <f>POWER(2*F2*F7, 2)</f>
        <v>20.488533333333372</v>
      </c>
      <c r="G14">
        <f>POWER(A2*2*G7,2)</f>
        <v>1.92</v>
      </c>
      <c r="I14">
        <v>30</v>
      </c>
      <c r="J14">
        <v>349.6</v>
      </c>
    </row>
    <row r="15" spans="1:11">
      <c r="A15" s="1"/>
      <c r="F15">
        <f t="shared" ref="F15:F16" si="4">POWER(2*F3*F8, 2)</f>
        <v>16.993199999999995</v>
      </c>
      <c r="G15">
        <f t="shared" ref="G15:G16" si="5">POWER(A3*2*G8,2)</f>
        <v>3.413333333333334</v>
      </c>
      <c r="H15" s="1" t="s">
        <v>23</v>
      </c>
    </row>
    <row r="16" spans="1:11">
      <c r="A16" s="1"/>
      <c r="F16">
        <f t="shared" si="4"/>
        <v>13.824533333333358</v>
      </c>
      <c r="G16">
        <f t="shared" si="5"/>
        <v>7.68</v>
      </c>
      <c r="I16" t="s">
        <v>24</v>
      </c>
      <c r="J16" t="s">
        <v>25</v>
      </c>
    </row>
    <row r="17" spans="1:10">
      <c r="A17" s="1"/>
      <c r="F17" t="s">
        <v>15</v>
      </c>
      <c r="I17">
        <v>21.7</v>
      </c>
      <c r="J17">
        <v>294.85000000000002</v>
      </c>
    </row>
    <row r="18" spans="1:10">
      <c r="A18" s="1">
        <v>0.28000000000000003</v>
      </c>
      <c r="B18">
        <v>8.0829037689999996</v>
      </c>
      <c r="C18">
        <f>0.002/SQRT(3)</f>
        <v>1.1547005383792516E-3</v>
      </c>
      <c r="F18">
        <f>SQRT(F14+G14)</f>
        <v>4.7337652385108173</v>
      </c>
      <c r="I18" t="s">
        <v>26</v>
      </c>
      <c r="J18" t="s">
        <v>27</v>
      </c>
    </row>
    <row r="19" spans="1:10">
      <c r="A19" s="1">
        <v>0.21</v>
      </c>
      <c r="B19">
        <v>9.8149545759999999</v>
      </c>
      <c r="C19">
        <f t="shared" ref="C19:C20" si="6">0.002/SQRT(3)</f>
        <v>1.1547005383792516E-3</v>
      </c>
      <c r="F19">
        <f t="shared" ref="F19:F20" si="7">SQRT(F15+G15)</f>
        <v>4.517359110512837</v>
      </c>
      <c r="I19">
        <v>8.31</v>
      </c>
      <c r="J19">
        <f>28.87</f>
        <v>28.87</v>
      </c>
    </row>
    <row r="20" spans="1:10">
      <c r="A20" s="1">
        <v>0.14000000000000001</v>
      </c>
      <c r="B20">
        <v>13.27905619</v>
      </c>
      <c r="C20">
        <f t="shared" si="6"/>
        <v>1.1547005383792516E-3</v>
      </c>
      <c r="F20">
        <f t="shared" si="7"/>
        <v>4.6372980638873491</v>
      </c>
      <c r="I20" t="s">
        <v>28</v>
      </c>
    </row>
    <row r="21" spans="1:10">
      <c r="A21" s="1"/>
      <c r="G21">
        <f>SQRT(F14)</f>
        <v>4.5264261104466703</v>
      </c>
      <c r="I21">
        <f>(($J$19*POWER(B7,2))/($I$19*$J$17))/1000</f>
        <v>1.3302191103718548</v>
      </c>
    </row>
    <row r="22" spans="1:10">
      <c r="A22" s="1"/>
      <c r="F22">
        <f>SQRT(POWER(2*600 * C18,2))</f>
        <v>1.3856406460551018</v>
      </c>
      <c r="I22">
        <f t="shared" ref="I22:I23" si="8">(($J$19*POWER(B8,2))/($I$19*$J$17))/1000</f>
        <v>1.3302191103718519</v>
      </c>
    </row>
    <row r="23" spans="1:10">
      <c r="A23" s="1"/>
      <c r="G23">
        <f>SQRT(POWER(2*0.28 * B18,2))</f>
        <v>4.5264261106400001</v>
      </c>
      <c r="I23">
        <f t="shared" si="8"/>
        <v>1.3302191103718548</v>
      </c>
      <c r="J23">
        <f>(($J$19*B7*2)/($I$19*$J$17))*F19</f>
        <v>35.768317959622465</v>
      </c>
    </row>
    <row r="24" spans="1:10">
      <c r="A24" s="1"/>
    </row>
    <row r="25" spans="1:10">
      <c r="A25" s="1"/>
      <c r="F25">
        <f>POWER(0.9848,2)  * 0.0133</f>
        <v>1.2898752832E-2</v>
      </c>
      <c r="I25">
        <f>SQRT(((2*J19*336)/(I19*J17)*J8)+((J19*POWER(336,2))/(I19)*0.1))/10000</f>
        <v>1.9813673690357216E-2</v>
      </c>
    </row>
    <row r="26" spans="1:10">
      <c r="A26" s="1"/>
      <c r="F26">
        <f>RADIANS(90)</f>
        <v>1.5707963267948966</v>
      </c>
      <c r="G26">
        <f>COS(RADIANS(10))</f>
        <v>0.98480775301220802</v>
      </c>
    </row>
    <row r="27" spans="1:10">
      <c r="A27" s="1"/>
    </row>
    <row r="28" spans="1:10">
      <c r="A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Gaj</dc:creator>
  <cp:lastModifiedBy>Michal Gaj</cp:lastModifiedBy>
  <dcterms:created xsi:type="dcterms:W3CDTF">2017-03-23T16:48:08Z</dcterms:created>
  <dcterms:modified xsi:type="dcterms:W3CDTF">2017-03-29T21:21:42Z</dcterms:modified>
</cp:coreProperties>
</file>