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Arkusz1" sheetId="1" r:id="rId1"/>
    <sheet name="Arkusz2" sheetId="2" r:id="rId2"/>
    <sheet name="Arkusz3" sheetId="3" r:id="rId3"/>
  </sheets>
  <calcPr calcId="125725"/>
</workbook>
</file>

<file path=xl/calcChain.xml><?xml version="1.0" encoding="utf-8"?>
<calcChain xmlns="http://schemas.openxmlformats.org/spreadsheetml/2006/main">
  <c r="L32" i="1"/>
  <c r="W40"/>
  <c r="W43"/>
  <c r="W34"/>
  <c r="P31"/>
  <c r="T36"/>
  <c r="U45"/>
  <c r="T45"/>
  <c r="T41"/>
  <c r="U34"/>
  <c r="T34"/>
  <c r="R45"/>
  <c r="P45"/>
  <c r="H49"/>
  <c r="H48"/>
  <c r="G18"/>
  <c r="G19"/>
  <c r="G20"/>
  <c r="G21"/>
  <c r="G22"/>
  <c r="G23"/>
  <c r="G24"/>
  <c r="G17"/>
  <c r="B18"/>
  <c r="B19"/>
  <c r="B20"/>
  <c r="B21"/>
  <c r="B22"/>
  <c r="B23"/>
  <c r="B24"/>
  <c r="B17"/>
  <c r="L18"/>
  <c r="L19"/>
  <c r="L20"/>
  <c r="L21"/>
  <c r="L22"/>
  <c r="L23"/>
  <c r="L24"/>
  <c r="L17"/>
  <c r="N18"/>
  <c r="N19"/>
  <c r="N20"/>
  <c r="N21"/>
  <c r="N22"/>
  <c r="N23"/>
  <c r="N24"/>
  <c r="I18"/>
  <c r="I19"/>
  <c r="I20"/>
  <c r="I21"/>
  <c r="I22"/>
  <c r="I23"/>
  <c r="I24"/>
  <c r="N17"/>
  <c r="I17"/>
  <c r="D18"/>
  <c r="D19"/>
  <c r="D20"/>
  <c r="D21"/>
  <c r="D22"/>
  <c r="D23"/>
  <c r="D24"/>
  <c r="D17"/>
  <c r="D66"/>
  <c r="D67"/>
  <c r="D68"/>
  <c r="D69"/>
  <c r="D70"/>
  <c r="D71"/>
  <c r="D72"/>
  <c r="B66"/>
  <c r="B67"/>
  <c r="B68"/>
  <c r="B69"/>
  <c r="B70"/>
  <c r="B71"/>
  <c r="B72"/>
  <c r="B65"/>
  <c r="D65"/>
  <c r="D52"/>
  <c r="D53"/>
  <c r="D54"/>
  <c r="D55"/>
  <c r="D56"/>
  <c r="D57"/>
  <c r="D58"/>
  <c r="D51"/>
  <c r="B52"/>
  <c r="B53"/>
  <c r="B54"/>
  <c r="B55"/>
  <c r="B56"/>
  <c r="B57"/>
  <c r="B58"/>
  <c r="B51"/>
  <c r="F38" a="1"/>
  <c r="H38" s="1"/>
  <c r="E41"/>
  <c r="D30"/>
  <c r="D31"/>
  <c r="D32"/>
  <c r="D33"/>
  <c r="D34"/>
  <c r="D35"/>
  <c r="D36"/>
  <c r="D29"/>
  <c r="B30"/>
  <c r="B31"/>
  <c r="B32"/>
  <c r="B33"/>
  <c r="B34"/>
  <c r="B35"/>
  <c r="B36"/>
  <c r="H44" l="1"/>
  <c r="I43"/>
  <c r="J42"/>
  <c r="F42"/>
  <c r="G41"/>
  <c r="H40"/>
  <c r="I39"/>
  <c r="J38"/>
  <c r="F38"/>
  <c r="I44"/>
  <c r="J43"/>
  <c r="F43"/>
  <c r="G42"/>
  <c r="H41"/>
  <c r="I40"/>
  <c r="J39"/>
  <c r="F39"/>
  <c r="G38"/>
  <c r="G44"/>
  <c r="H43"/>
  <c r="I42"/>
  <c r="J41"/>
  <c r="F41"/>
  <c r="G40"/>
  <c r="H39"/>
  <c r="I38"/>
  <c r="J44"/>
  <c r="F44"/>
  <c r="G43"/>
  <c r="H42"/>
  <c r="I41"/>
  <c r="J40"/>
  <c r="F40"/>
  <c r="G39"/>
</calcChain>
</file>

<file path=xl/sharedStrings.xml><?xml version="1.0" encoding="utf-8"?>
<sst xmlns="http://schemas.openxmlformats.org/spreadsheetml/2006/main" count="40" uniqueCount="21">
  <si>
    <t>Cewka z rdzeniem prad staly</t>
  </si>
  <si>
    <t>m-3800</t>
  </si>
  <si>
    <t>I,mA</t>
  </si>
  <si>
    <t>m-4650</t>
  </si>
  <si>
    <t>U,V</t>
  </si>
  <si>
    <t>Cewka z rdzeniem prad zmienny</t>
  </si>
  <si>
    <t>Cewka bez rdzenie, prad zmienny</t>
  </si>
  <si>
    <t>Kondesatory</t>
  </si>
  <si>
    <t>Szerzegowo C1 z C2</t>
  </si>
  <si>
    <t>C1</t>
  </si>
  <si>
    <t>C2</t>
  </si>
  <si>
    <t>u(I)</t>
  </si>
  <si>
    <t>u(U)</t>
  </si>
  <si>
    <t>u(V)</t>
  </si>
  <si>
    <t>u(I), mA</t>
  </si>
  <si>
    <t>u(U), V</t>
  </si>
  <si>
    <t>R = 0,0753823 \pm 0,425 \mu \Omega</t>
  </si>
  <si>
    <t>z</t>
  </si>
  <si>
    <t>r</t>
  </si>
  <si>
    <t>c2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</si>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</sst>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10"/>
      <color rgb="FF008000"/>
      <name val="Arial Unicode MS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4:W72"/>
  <sheetViews>
    <sheetView tabSelected="1" topLeftCell="H28" workbookViewId="0">
      <selection activeCell="L32" sqref="L32"/>
    </sheetView>
  </sheetViews>
  <sheetFormatPr defaultRowHeight="14.25"/>
  <cols>
    <col min="8" max="8" width="11.25" bestFit="1" customWidth="1"/>
    <col min="16" max="16" width="9.25" bestFit="1" customWidth="1"/>
    <col min="23" max="23" width="12.625" customWidth="1"/>
  </cols>
  <sheetData>
    <row r="14" spans="1:14">
      <c r="A14" t="s">
        <v>7</v>
      </c>
    </row>
    <row r="15" spans="1:14">
      <c r="A15" t="s">
        <v>9</v>
      </c>
      <c r="F15" t="s">
        <v>10</v>
      </c>
      <c r="K15" t="s">
        <v>8</v>
      </c>
    </row>
    <row r="16" spans="1:14">
      <c r="A16" t="s">
        <v>2</v>
      </c>
      <c r="B16" t="s">
        <v>14</v>
      </c>
      <c r="C16" t="s">
        <v>4</v>
      </c>
      <c r="D16" t="s">
        <v>15</v>
      </c>
      <c r="F16" t="s">
        <v>2</v>
      </c>
      <c r="G16" t="s">
        <v>14</v>
      </c>
      <c r="H16" t="s">
        <v>4</v>
      </c>
      <c r="I16" t="s">
        <v>15</v>
      </c>
      <c r="K16" t="s">
        <v>2</v>
      </c>
      <c r="L16" t="s">
        <v>14</v>
      </c>
      <c r="M16" t="s">
        <v>4</v>
      </c>
      <c r="N16" t="s">
        <v>15</v>
      </c>
    </row>
    <row r="17" spans="1:16">
      <c r="A17">
        <v>1.23E-2</v>
      </c>
      <c r="B17">
        <f>A17 * 1% + 3 * 0.001</f>
        <v>3.1229999999999999E-3</v>
      </c>
      <c r="C17">
        <v>0.99299999999999999</v>
      </c>
      <c r="D17">
        <f>0.5%*C17 + 0.01</f>
        <v>1.4964999999999999E-2</v>
      </c>
      <c r="F17">
        <v>6.4000000000000001E-2</v>
      </c>
      <c r="G17">
        <f>F17 * 1% + 3 * 0.001</f>
        <v>3.64E-3</v>
      </c>
      <c r="H17">
        <v>1.0229999999999999</v>
      </c>
      <c r="I17">
        <f>0.5%*H17 + 0.01</f>
        <v>1.5115E-2</v>
      </c>
      <c r="K17">
        <v>4.5999999999999999E-2</v>
      </c>
      <c r="L17">
        <f>K17 * 1% + 3 * 0.001</f>
        <v>3.46E-3</v>
      </c>
      <c r="M17">
        <v>1.0389999999999999</v>
      </c>
      <c r="N17">
        <f>0.5%*M17 + 0.01</f>
        <v>1.5195E-2</v>
      </c>
    </row>
    <row r="18" spans="1:16">
      <c r="A18">
        <v>0.25</v>
      </c>
      <c r="B18">
        <f t="shared" ref="B18:B24" si="0">A18 * 1% + 3 * 0.001</f>
        <v>5.4999999999999997E-3</v>
      </c>
      <c r="C18">
        <v>2</v>
      </c>
      <c r="D18">
        <f t="shared" ref="D18:D24" si="1">0.5%*C18 + 0.01</f>
        <v>0.02</v>
      </c>
      <c r="F18">
        <v>0.125</v>
      </c>
      <c r="G18">
        <f t="shared" ref="G18:G24" si="2">F18 * 1% + 3 * 0.001</f>
        <v>4.2500000000000003E-3</v>
      </c>
      <c r="H18">
        <v>2</v>
      </c>
      <c r="I18">
        <f t="shared" ref="I18:I24" si="3">0.5%*H18 + 0.01</f>
        <v>0.02</v>
      </c>
      <c r="K18">
        <v>9.0999999999999998E-2</v>
      </c>
      <c r="L18">
        <f t="shared" ref="L18:L24" si="4">K18 * 1% + 3 * 0.001</f>
        <v>3.9100000000000003E-3</v>
      </c>
      <c r="M18">
        <v>1.998</v>
      </c>
      <c r="N18">
        <f t="shared" ref="N18:N24" si="5">0.5%*M18 + 0.01</f>
        <v>1.9990000000000001E-2</v>
      </c>
    </row>
    <row r="19" spans="1:16">
      <c r="A19">
        <v>0.371</v>
      </c>
      <c r="B19">
        <f t="shared" si="0"/>
        <v>6.7100000000000007E-3</v>
      </c>
      <c r="C19">
        <v>2.984</v>
      </c>
      <c r="D19">
        <f t="shared" si="1"/>
        <v>2.4920000000000001E-2</v>
      </c>
      <c r="F19">
        <v>0.188</v>
      </c>
      <c r="G19">
        <f t="shared" si="2"/>
        <v>4.8799999999999998E-3</v>
      </c>
      <c r="H19">
        <v>3.0049999999999999</v>
      </c>
      <c r="I19">
        <f t="shared" si="3"/>
        <v>2.5024999999999999E-2</v>
      </c>
      <c r="K19">
        <v>0.13800000000000001</v>
      </c>
      <c r="L19">
        <f t="shared" si="4"/>
        <v>4.3800000000000002E-3</v>
      </c>
      <c r="M19">
        <v>3.0150000000000001</v>
      </c>
      <c r="N19">
        <f t="shared" si="5"/>
        <v>2.5075E-2</v>
      </c>
    </row>
    <row r="20" spans="1:16">
      <c r="A20">
        <v>0.497</v>
      </c>
      <c r="B20">
        <f t="shared" si="0"/>
        <v>7.9700000000000014E-3</v>
      </c>
      <c r="C20">
        <v>4.0030000000000001</v>
      </c>
      <c r="D20">
        <f t="shared" si="1"/>
        <v>3.0015E-2</v>
      </c>
      <c r="F20">
        <v>0.254</v>
      </c>
      <c r="G20">
        <f t="shared" si="2"/>
        <v>5.5399999999999998E-3</v>
      </c>
      <c r="H20">
        <v>4.0350000000000001</v>
      </c>
      <c r="I20">
        <f t="shared" si="3"/>
        <v>3.0175E-2</v>
      </c>
      <c r="K20">
        <v>0.17799999999999999</v>
      </c>
      <c r="L20">
        <f t="shared" si="4"/>
        <v>4.7799999999999995E-3</v>
      </c>
      <c r="M20">
        <v>3.972</v>
      </c>
      <c r="N20">
        <f t="shared" si="5"/>
        <v>2.9859999999999998E-2</v>
      </c>
    </row>
    <row r="21" spans="1:16">
      <c r="A21">
        <v>0.624</v>
      </c>
      <c r="B21">
        <f t="shared" si="0"/>
        <v>9.2399999999999999E-3</v>
      </c>
      <c r="C21">
        <v>5.0140000000000002</v>
      </c>
      <c r="D21">
        <f t="shared" si="1"/>
        <v>3.5070000000000004E-2</v>
      </c>
      <c r="F21">
        <v>0.313</v>
      </c>
      <c r="G21">
        <f t="shared" si="2"/>
        <v>6.13E-3</v>
      </c>
      <c r="H21">
        <v>5.0090000000000003</v>
      </c>
      <c r="I21">
        <f t="shared" si="3"/>
        <v>3.5045E-2</v>
      </c>
      <c r="K21">
        <v>0.22800000000000001</v>
      </c>
      <c r="L21">
        <f t="shared" si="4"/>
        <v>5.28E-3</v>
      </c>
      <c r="M21">
        <v>4.9980000000000002</v>
      </c>
      <c r="N21">
        <f t="shared" si="5"/>
        <v>3.499E-2</v>
      </c>
    </row>
    <row r="22" spans="1:16">
      <c r="A22">
        <v>0.746</v>
      </c>
      <c r="B22">
        <f t="shared" si="0"/>
        <v>1.0460000000000001E-2</v>
      </c>
      <c r="C22">
        <v>5.9779999999999998</v>
      </c>
      <c r="D22">
        <f t="shared" si="1"/>
        <v>3.9890000000000002E-2</v>
      </c>
      <c r="F22">
        <v>0.374</v>
      </c>
      <c r="G22">
        <f t="shared" si="2"/>
        <v>6.7400000000000003E-3</v>
      </c>
      <c r="H22">
        <v>5.992</v>
      </c>
      <c r="I22">
        <f t="shared" si="3"/>
        <v>3.9960000000000002E-2</v>
      </c>
      <c r="K22">
        <v>0.27300000000000002</v>
      </c>
      <c r="L22">
        <f t="shared" si="4"/>
        <v>5.7300000000000007E-3</v>
      </c>
      <c r="M22">
        <v>6.0049999999999999</v>
      </c>
      <c r="N22">
        <f t="shared" si="5"/>
        <v>4.0024999999999998E-2</v>
      </c>
    </row>
    <row r="23" spans="1:16">
      <c r="A23">
        <v>0.872</v>
      </c>
      <c r="B23">
        <f t="shared" si="0"/>
        <v>1.1720000000000001E-2</v>
      </c>
      <c r="C23">
        <v>7</v>
      </c>
      <c r="D23">
        <f t="shared" si="1"/>
        <v>4.5000000000000005E-2</v>
      </c>
      <c r="F23">
        <v>0.435</v>
      </c>
      <c r="G23">
        <f t="shared" si="2"/>
        <v>7.3499999999999998E-3</v>
      </c>
      <c r="H23">
        <v>7.03</v>
      </c>
      <c r="I23">
        <f t="shared" si="3"/>
        <v>4.5150000000000003E-2</v>
      </c>
      <c r="K23">
        <v>0.32300000000000001</v>
      </c>
      <c r="L23">
        <f t="shared" si="4"/>
        <v>6.2300000000000003E-3</v>
      </c>
      <c r="M23">
        <v>7.0540000000000003</v>
      </c>
      <c r="N23">
        <f t="shared" si="5"/>
        <v>4.5270000000000005E-2</v>
      </c>
    </row>
    <row r="24" spans="1:16">
      <c r="A24">
        <v>0.998</v>
      </c>
      <c r="B24">
        <f t="shared" si="0"/>
        <v>1.2980000000000002E-2</v>
      </c>
      <c r="C24">
        <v>7.9740000000000002</v>
      </c>
      <c r="D24">
        <f t="shared" si="1"/>
        <v>4.9870000000000005E-2</v>
      </c>
      <c r="F24">
        <v>0.504</v>
      </c>
      <c r="G24">
        <f t="shared" si="2"/>
        <v>8.0400000000000003E-3</v>
      </c>
      <c r="H24">
        <v>8.0449999999999999</v>
      </c>
      <c r="I24">
        <f t="shared" si="3"/>
        <v>5.0225000000000006E-2</v>
      </c>
      <c r="K24">
        <v>0.36099999999999999</v>
      </c>
      <c r="L24">
        <f t="shared" si="4"/>
        <v>6.6099999999999996E-3</v>
      </c>
      <c r="M24">
        <v>7.9089999999999998</v>
      </c>
      <c r="N24">
        <f t="shared" si="5"/>
        <v>4.9544999999999999E-2</v>
      </c>
    </row>
    <row r="27" spans="1:16">
      <c r="A27" t="s">
        <v>0</v>
      </c>
    </row>
    <row r="28" spans="1:16">
      <c r="A28" t="s">
        <v>2</v>
      </c>
      <c r="B28" t="s">
        <v>11</v>
      </c>
      <c r="C28" t="s">
        <v>4</v>
      </c>
      <c r="D28" t="s">
        <v>12</v>
      </c>
    </row>
    <row r="29" spans="1:16">
      <c r="A29">
        <v>6.7</v>
      </c>
      <c r="C29">
        <v>0.504</v>
      </c>
      <c r="D29">
        <f>0.05%*C29 + 0.003</f>
        <v>3.2520000000000001E-3</v>
      </c>
    </row>
    <row r="30" spans="1:16">
      <c r="A30">
        <v>13.3</v>
      </c>
      <c r="B30">
        <f t="shared" ref="B30:B36" si="6">0.5% * A30 + 0.1</f>
        <v>0.16650000000000001</v>
      </c>
      <c r="C30">
        <v>1</v>
      </c>
      <c r="D30">
        <f t="shared" ref="D30:D36" si="7">0.05%*C30 + 0.003</f>
        <v>3.5000000000000001E-3</v>
      </c>
    </row>
    <row r="31" spans="1:16">
      <c r="A31">
        <v>19.899999999999999</v>
      </c>
      <c r="B31">
        <f t="shared" si="6"/>
        <v>0.19950000000000001</v>
      </c>
      <c r="C31">
        <v>1.4970000000000001</v>
      </c>
      <c r="D31">
        <f t="shared" si="7"/>
        <v>3.7485000000000001E-3</v>
      </c>
      <c r="P31">
        <f>SQRT(1/(POWER(0.1458,2)*0.00021))</f>
        <v>473.29599406197127</v>
      </c>
    </row>
    <row r="32" spans="1:16">
      <c r="A32">
        <v>26.7</v>
      </c>
      <c r="B32">
        <f t="shared" si="6"/>
        <v>0.23350000000000001</v>
      </c>
      <c r="C32">
        <v>2.0179999999999998</v>
      </c>
      <c r="D32">
        <f t="shared" si="7"/>
        <v>4.0090000000000004E-3</v>
      </c>
      <c r="L32">
        <f>(N36*O36)/(N36+O36)</f>
        <v>138.9388113761562</v>
      </c>
    </row>
    <row r="33" spans="1:23" ht="15.75">
      <c r="A33">
        <v>33</v>
      </c>
      <c r="B33">
        <f t="shared" si="6"/>
        <v>0.26500000000000001</v>
      </c>
      <c r="C33">
        <v>2.48</v>
      </c>
      <c r="D33">
        <f t="shared" si="7"/>
        <v>4.2399999999999998E-3</v>
      </c>
      <c r="T33">
        <v>7.5382299999999999E-2</v>
      </c>
      <c r="U33" s="1">
        <v>0.96506639999999999</v>
      </c>
    </row>
    <row r="34" spans="1:23" ht="15.75">
      <c r="A34">
        <v>40.6</v>
      </c>
      <c r="B34">
        <f t="shared" si="6"/>
        <v>0.30300000000000005</v>
      </c>
      <c r="C34">
        <v>3.05</v>
      </c>
      <c r="D34">
        <f t="shared" si="7"/>
        <v>4.5249999999999995E-3</v>
      </c>
      <c r="T34" s="1">
        <f>0.0753823*0.0753823</f>
        <v>5.6824911532900001E-3</v>
      </c>
      <c r="U34">
        <f>0.9650664 * 0.9650664</f>
        <v>0.93135315640895999</v>
      </c>
      <c r="W34">
        <f>SQRT(POWER(1/(0.0623*0.0623)*0.00013,2))</f>
        <v>3.3494018741191713E-2</v>
      </c>
    </row>
    <row r="35" spans="1:23">
      <c r="A35">
        <v>46.2</v>
      </c>
      <c r="B35">
        <f t="shared" si="6"/>
        <v>0.33100000000000002</v>
      </c>
      <c r="C35">
        <v>3.51</v>
      </c>
      <c r="D35">
        <f t="shared" si="7"/>
        <v>4.7549999999999997E-3</v>
      </c>
      <c r="N35" t="s">
        <v>19</v>
      </c>
      <c r="O35" t="s">
        <v>20</v>
      </c>
    </row>
    <row r="36" spans="1:23" ht="15.75">
      <c r="A36">
        <v>54.5</v>
      </c>
      <c r="B36">
        <f t="shared" si="6"/>
        <v>0.37250000000000005</v>
      </c>
      <c r="C36">
        <v>4.0880000000000001</v>
      </c>
      <c r="D36">
        <f t="shared" si="7"/>
        <v>5.0439999999999999E-3</v>
      </c>
      <c r="N36" s="1">
        <v>198.30699999999999</v>
      </c>
      <c r="O36" s="1">
        <v>464.096</v>
      </c>
      <c r="T36">
        <f>SQRT(T45-U45)/(PI()*2*0.05)</f>
        <v>0.44344655909823444</v>
      </c>
    </row>
    <row r="38" spans="1:23">
      <c r="F38">
        <f t="array" ref="F38:J44">LINEST(A29:A36,C29:C36,,1)</f>
        <v>13.273842554576255</v>
      </c>
      <c r="G38">
        <v>2.4473952630863494E-3</v>
      </c>
      <c r="H38" t="e">
        <v>#N/A</v>
      </c>
      <c r="I38" t="e">
        <v>#N/A</v>
      </c>
      <c r="J38" t="e">
        <v>#N/A</v>
      </c>
    </row>
    <row r="39" spans="1:23">
      <c r="F39">
        <v>6.0329885979875347E-2</v>
      </c>
      <c r="G39">
        <v>0.15388865700603865</v>
      </c>
      <c r="H39" t="e">
        <v>#N/A</v>
      </c>
      <c r="I39" t="e">
        <v>#N/A</v>
      </c>
      <c r="J39" t="e">
        <v>#N/A</v>
      </c>
    </row>
    <row r="40" spans="1:23" ht="15.75">
      <c r="F40">
        <v>0.99987607209419394</v>
      </c>
      <c r="G40">
        <v>0.19906935265834483</v>
      </c>
      <c r="H40" t="e">
        <v>#N/A</v>
      </c>
      <c r="I40" t="e">
        <v>#N/A</v>
      </c>
      <c r="J40" t="e">
        <v>#N/A</v>
      </c>
      <c r="P40" s="1" t="s">
        <v>16</v>
      </c>
      <c r="T40" s="1">
        <v>6.3117999999999999</v>
      </c>
      <c r="W40">
        <f>SQRT(POWER(1/(0.0458*0.0458)*0.000062,2))</f>
        <v>2.9557025991113824E-2</v>
      </c>
    </row>
    <row r="41" spans="1:23">
      <c r="E41">
        <f>LINEST(A29:A36,C29:C36,,1)</f>
        <v>13.273842554576255</v>
      </c>
      <c r="F41">
        <v>48409.245629888501</v>
      </c>
      <c r="G41">
        <v>6</v>
      </c>
      <c r="H41" t="e">
        <v>#N/A</v>
      </c>
      <c r="I41" t="e">
        <v>#N/A</v>
      </c>
      <c r="J41" t="e">
        <v>#N/A</v>
      </c>
      <c r="T41">
        <f>SQRT(1/(6.3118*6.3118)*0.0501)</f>
        <v>3.5462196656420343E-2</v>
      </c>
    </row>
    <row r="42" spans="1:23">
      <c r="F42">
        <v>1918.3909783569934</v>
      </c>
      <c r="G42">
        <v>0.23777164300687478</v>
      </c>
      <c r="H42" t="e">
        <v>#N/A</v>
      </c>
      <c r="I42" t="e">
        <v>#N/A</v>
      </c>
      <c r="J42" t="e">
        <v>#N/A</v>
      </c>
    </row>
    <row r="43" spans="1:23"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W43">
        <f>1/(2*PI()*50*16.05136)</f>
        <v>1.9830711303203636E-4</v>
      </c>
    </row>
    <row r="44" spans="1:23"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T44" t="s">
        <v>17</v>
      </c>
      <c r="U44" t="s">
        <v>18</v>
      </c>
    </row>
    <row r="45" spans="1:23" ht="15.75">
      <c r="P45">
        <f xml:space="preserve"> SQRT(POWER((1 / POWER(1.0362,2) )*0.01351,2))</f>
        <v>1.2582535753307941E-2</v>
      </c>
      <c r="R45">
        <f>SQRT(0.0000042596)</f>
        <v>2.0638798414636447E-3</v>
      </c>
      <c r="T45" s="1">
        <f>0.1584*0.1584</f>
        <v>2.5090560000000005E-2</v>
      </c>
      <c r="U45" s="1">
        <f>0.0753823*0.0753823</f>
        <v>5.6824911532900001E-3</v>
      </c>
    </row>
    <row r="46" spans="1:23">
      <c r="M46">
        <v>0.965064659332175</v>
      </c>
    </row>
    <row r="48" spans="1:23">
      <c r="A48" t="s">
        <v>5</v>
      </c>
      <c r="H48">
        <f>POWER(13.27384,2)</f>
        <v>176.1948283456</v>
      </c>
    </row>
    <row r="49" spans="1:8">
      <c r="A49" t="s">
        <v>1</v>
      </c>
      <c r="C49" t="s">
        <v>3</v>
      </c>
      <c r="H49">
        <f>POWER(1/H48 *0.1103,2)</f>
        <v>3.9189047782584578E-7</v>
      </c>
    </row>
    <row r="50" spans="1:8">
      <c r="A50" t="s">
        <v>2</v>
      </c>
      <c r="B50" t="s">
        <v>11</v>
      </c>
      <c r="C50" t="s">
        <v>4</v>
      </c>
      <c r="D50" t="s">
        <v>13</v>
      </c>
    </row>
    <row r="51" spans="1:8">
      <c r="A51">
        <v>1</v>
      </c>
      <c r="B51">
        <f>A51 * 1% + 3 * 0.1</f>
        <v>0.31000000000000005</v>
      </c>
      <c r="C51">
        <v>0.98</v>
      </c>
      <c r="D51">
        <f>0.5%*C51 + 0.01</f>
        <v>1.49E-2</v>
      </c>
    </row>
    <row r="52" spans="1:8">
      <c r="A52">
        <v>2.2000000000000002</v>
      </c>
      <c r="B52">
        <f t="shared" ref="B52:B58" si="8">A52 * 1% + 3 * 0.1</f>
        <v>0.32200000000000006</v>
      </c>
      <c r="C52">
        <v>1.99</v>
      </c>
      <c r="D52">
        <f t="shared" ref="D52:D58" si="9">0.5%*C52 + 0.01</f>
        <v>1.9950000000000002E-2</v>
      </c>
    </row>
    <row r="53" spans="1:8">
      <c r="A53">
        <v>3.2</v>
      </c>
      <c r="B53">
        <f t="shared" si="8"/>
        <v>0.33200000000000007</v>
      </c>
      <c r="C53">
        <v>2.9489999999999998</v>
      </c>
      <c r="D53">
        <f t="shared" si="9"/>
        <v>2.4745E-2</v>
      </c>
    </row>
    <row r="54" spans="1:8">
      <c r="A54">
        <v>4.3</v>
      </c>
      <c r="B54">
        <f t="shared" si="8"/>
        <v>0.34300000000000003</v>
      </c>
      <c r="C54">
        <v>3.968</v>
      </c>
      <c r="D54">
        <f t="shared" si="9"/>
        <v>2.9839999999999998E-2</v>
      </c>
    </row>
    <row r="55" spans="1:8">
      <c r="A55">
        <v>5.3</v>
      </c>
      <c r="B55">
        <f t="shared" si="8"/>
        <v>0.35300000000000004</v>
      </c>
      <c r="C55">
        <v>5.0069999999999997</v>
      </c>
      <c r="D55">
        <f t="shared" si="9"/>
        <v>3.5034999999999997E-2</v>
      </c>
    </row>
    <row r="56" spans="1:8">
      <c r="A56">
        <v>6.3</v>
      </c>
      <c r="B56">
        <f t="shared" si="8"/>
        <v>0.36300000000000004</v>
      </c>
      <c r="C56">
        <v>6.0220000000000002</v>
      </c>
      <c r="D56">
        <f t="shared" si="9"/>
        <v>4.011E-2</v>
      </c>
    </row>
    <row r="57" spans="1:8">
      <c r="A57">
        <v>7.3</v>
      </c>
      <c r="B57">
        <f t="shared" si="8"/>
        <v>0.37300000000000005</v>
      </c>
      <c r="C57">
        <v>6.9640000000000004</v>
      </c>
      <c r="D57">
        <f t="shared" si="9"/>
        <v>4.4820000000000006E-2</v>
      </c>
    </row>
    <row r="58" spans="1:8">
      <c r="A58">
        <v>8.3000000000000007</v>
      </c>
      <c r="B58">
        <f t="shared" si="8"/>
        <v>0.38300000000000006</v>
      </c>
      <c r="C58">
        <v>7.9729999999999999</v>
      </c>
      <c r="D58">
        <f t="shared" si="9"/>
        <v>4.9865E-2</v>
      </c>
    </row>
    <row r="62" spans="1:8">
      <c r="A62" t="s">
        <v>6</v>
      </c>
    </row>
    <row r="63" spans="1:8">
      <c r="A63" t="s">
        <v>1</v>
      </c>
      <c r="B63" t="s">
        <v>3</v>
      </c>
    </row>
    <row r="64" spans="1:8">
      <c r="A64" t="s">
        <v>2</v>
      </c>
      <c r="B64" t="s">
        <v>14</v>
      </c>
      <c r="C64" t="s">
        <v>4</v>
      </c>
      <c r="D64" t="s">
        <v>15</v>
      </c>
    </row>
    <row r="65" spans="1:4">
      <c r="A65">
        <v>6.1</v>
      </c>
      <c r="B65">
        <f>A65 * 1% + 3 * 0.1</f>
        <v>0.36100000000000004</v>
      </c>
      <c r="C65">
        <v>0.996</v>
      </c>
      <c r="D65">
        <f>0.5%*C65 + 0.01</f>
        <v>1.498E-2</v>
      </c>
    </row>
    <row r="66" spans="1:4">
      <c r="A66">
        <v>12.5</v>
      </c>
      <c r="B66">
        <f t="shared" ref="B66:B72" si="10">A66 * 1% + 3 * 0.1</f>
        <v>0.42500000000000004</v>
      </c>
      <c r="C66">
        <v>2.0270000000000001</v>
      </c>
      <c r="D66">
        <f t="shared" ref="D66:D72" si="11">0.5%*C66 + 0.01</f>
        <v>2.0135E-2</v>
      </c>
    </row>
    <row r="67" spans="1:4">
      <c r="A67">
        <v>18.399999999999999</v>
      </c>
      <c r="B67">
        <f t="shared" si="10"/>
        <v>0.48400000000000004</v>
      </c>
      <c r="C67">
        <v>2.97</v>
      </c>
      <c r="D67">
        <f t="shared" si="11"/>
        <v>2.4850000000000004E-2</v>
      </c>
    </row>
    <row r="68" spans="1:4">
      <c r="A68">
        <v>24.6</v>
      </c>
      <c r="B68">
        <f t="shared" si="10"/>
        <v>0.54600000000000004</v>
      </c>
      <c r="C68">
        <v>3.9820000000000002</v>
      </c>
      <c r="D68">
        <f t="shared" si="11"/>
        <v>2.9909999999999999E-2</v>
      </c>
    </row>
    <row r="69" spans="1:4">
      <c r="A69">
        <v>31</v>
      </c>
      <c r="B69">
        <f t="shared" si="10"/>
        <v>0.6100000000000001</v>
      </c>
      <c r="C69">
        <v>4.9989999999999997</v>
      </c>
      <c r="D69">
        <f t="shared" si="11"/>
        <v>3.4994999999999998E-2</v>
      </c>
    </row>
    <row r="70" spans="1:4">
      <c r="A70">
        <v>37.5</v>
      </c>
      <c r="B70">
        <f t="shared" si="10"/>
        <v>0.67500000000000004</v>
      </c>
      <c r="C70">
        <v>6.0419999999999998</v>
      </c>
      <c r="D70">
        <f t="shared" si="11"/>
        <v>4.0210000000000003E-2</v>
      </c>
    </row>
    <row r="71" spans="1:4">
      <c r="A71">
        <v>43.5</v>
      </c>
      <c r="B71">
        <f t="shared" si="10"/>
        <v>0.7350000000000001</v>
      </c>
      <c r="C71">
        <v>6.9859999999999998</v>
      </c>
      <c r="D71">
        <f t="shared" si="11"/>
        <v>4.4930000000000005E-2</v>
      </c>
    </row>
    <row r="72" spans="1:4">
      <c r="A72">
        <v>51.4</v>
      </c>
      <c r="B72">
        <f t="shared" si="10"/>
        <v>0.81400000000000006</v>
      </c>
      <c r="C72">
        <v>8.02</v>
      </c>
      <c r="D72">
        <f t="shared" si="11"/>
        <v>5.0099999999999999E-2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Gaj</dc:creator>
  <cp:lastModifiedBy>Michal Gaj</cp:lastModifiedBy>
  <dcterms:created xsi:type="dcterms:W3CDTF">2017-04-25T18:02:14Z</dcterms:created>
  <dcterms:modified xsi:type="dcterms:W3CDTF">2017-04-27T22:56:13Z</dcterms:modified>
</cp:coreProperties>
</file>