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5315" windowHeight="1815"/>
  </bookViews>
  <sheets>
    <sheet name="Arkusz1" sheetId="1" r:id="rId1"/>
    <sheet name="Arkusz2" sheetId="2" r:id="rId2"/>
    <sheet name="Arkusz3" sheetId="3" r:id="rId3"/>
  </sheets>
  <calcPr calcId="145621"/>
  <fileRecoveryPr repairLoad="1"/>
</workbook>
</file>

<file path=xl/calcChain.xml><?xml version="1.0" encoding="utf-8"?>
<calcChain xmlns="http://schemas.openxmlformats.org/spreadsheetml/2006/main">
  <c r="S8" i="1" l="1"/>
  <c r="Q8" i="1"/>
  <c r="P3" i="1"/>
  <c r="Q3" i="1" s="1"/>
  <c r="O3" i="1" l="1"/>
  <c r="S3" i="1" a="1"/>
  <c r="S3" i="1" s="1"/>
  <c r="T4" i="1" l="1"/>
  <c r="T3" i="1"/>
  <c r="S4" i="1"/>
  <c r="M4" i="1" l="1"/>
  <c r="M5" i="1"/>
  <c r="M6" i="1"/>
  <c r="M7" i="1"/>
  <c r="M8" i="1"/>
  <c r="M9" i="1"/>
  <c r="M10" i="1"/>
  <c r="M11" i="1"/>
  <c r="M12" i="1"/>
  <c r="M13" i="1"/>
  <c r="M14" i="1"/>
  <c r="M15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3" i="1"/>
  <c r="J8" i="1"/>
  <c r="I15" i="1"/>
  <c r="I4" i="1"/>
  <c r="I5" i="1"/>
  <c r="I6" i="1"/>
  <c r="I7" i="1"/>
  <c r="I8" i="1"/>
  <c r="I9" i="1"/>
  <c r="I10" i="1"/>
  <c r="I11" i="1"/>
  <c r="I12" i="1"/>
  <c r="I13" i="1"/>
  <c r="I14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3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<sst xmlns="http://schemas.openxmlformats.org/spreadsheetml/2006/main" count="19" uniqueCount="18">
  <si>
    <t>L [cm]</t>
  </si>
  <si>
    <t>t[s]</t>
  </si>
  <si>
    <t>ub(t)</t>
  </si>
  <si>
    <t>u(tsr)</t>
  </si>
  <si>
    <t>ua(tsr)</t>
  </si>
  <si>
    <t>T</t>
  </si>
  <si>
    <t>tsr</t>
  </si>
  <si>
    <t>u(T)</t>
  </si>
  <si>
    <t>g</t>
  </si>
  <si>
    <t>u(g)</t>
  </si>
  <si>
    <t>up(g)</t>
  </si>
  <si>
    <t>u(a) też ^2</t>
  </si>
  <si>
    <t>h[n.p.m.]</t>
  </si>
  <si>
    <t>fi</t>
  </si>
  <si>
    <t>regresja</t>
  </si>
  <si>
    <t>u(a)</t>
  </si>
  <si>
    <t>u(b)</t>
  </si>
  <si>
    <t>test zgodności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</si>
</sst>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z_ł_-;\-* #,##0.00\ _z_ł_-;_-* &quot;-&quot;??\ _z_ł_-;_-@_-"/>
    <numFmt numFmtId="164" formatCode="_-* #,##0.0\ _z_ł_-;\-* #,##0.0\ _z_ł_-;_-* &quot;-&quot;??\ _z_ł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i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4" borderId="0" xfId="4"/>
    <xf numFmtId="0" fontId="2" fillId="2" borderId="1" xfId="2"/>
    <xf numFmtId="0" fontId="3" fillId="5" borderId="2" xfId="3" applyFill="1"/>
    <xf numFmtId="0" fontId="3" fillId="5" borderId="2" xfId="3" applyFill="1" applyAlignment="1">
      <alignment horizontal="center"/>
    </xf>
    <xf numFmtId="0" fontId="1" fillId="4" borderId="0" xfId="4" applyAlignment="1">
      <alignment horizontal="center"/>
    </xf>
    <xf numFmtId="164" fontId="4" fillId="5" borderId="0" xfId="1" applyNumberFormat="1" applyFont="1" applyFill="1"/>
    <xf numFmtId="43" fontId="4" fillId="5" borderId="0" xfId="1" applyNumberFormat="1" applyFont="1" applyFill="1"/>
    <xf numFmtId="0" fontId="3" fillId="5" borderId="2" xfId="3" applyFill="1" applyAlignment="1">
      <alignment horizontal="center"/>
    </xf>
    <xf numFmtId="0" fontId="5" fillId="0" borderId="0" xfId="5"/>
    <xf numFmtId="0" fontId="0" fillId="0" borderId="0" xfId="0" applyAlignment="1">
      <alignment horizontal="center"/>
    </xf>
    <xf numFmtId="0" fontId="3" fillId="5" borderId="3" xfId="3" applyFill="1" applyBorder="1" applyAlignment="1">
      <alignment horizontal="center"/>
    </xf>
    <xf numFmtId="0" fontId="3" fillId="5" borderId="4" xfId="3" applyFill="1" applyBorder="1" applyAlignment="1">
      <alignment horizontal="center"/>
    </xf>
    <xf numFmtId="0" fontId="5" fillId="0" borderId="0" xfId="5" applyAlignment="1">
      <alignment horizontal="center"/>
    </xf>
    <xf numFmtId="0" fontId="0" fillId="0" borderId="5" xfId="0" applyBorder="1" applyAlignment="1">
      <alignment horizontal="center"/>
    </xf>
  </cellXfs>
  <cellStyles count="6">
    <cellStyle name="20% - akcent 1" xfId="4" builtinId="30"/>
    <cellStyle name="Dane wyjściowe" xfId="2" builtinId="21"/>
    <cellStyle name="Dziesiętny" xfId="1" builtinId="3"/>
    <cellStyle name="Komórka zaznaczona" xfId="3" builtinId="23"/>
    <cellStyle name="Normalny" xfId="0" builtinId="0"/>
    <cellStyle name="Tekst objaśnienia" xfId="5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Wykres zależności T(     )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5.312924944690469E-2"/>
          <c:y val="0.17287518305494831"/>
          <c:w val="0.79065764044571563"/>
          <c:h val="0.7370919201137593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tx1"/>
              </a:solidFill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0.11337419428462045"/>
                  <c:y val="0.13707352618658517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100" i="1" baseline="0"/>
                      <a:t>y = 2,0019x + 0,0071
R² = 0,9987</a:t>
                    </a:r>
                    <a:endParaRPr lang="en-US" sz="1100" i="1"/>
                  </a:p>
                </c:rich>
              </c:tx>
              <c:numFmt formatCode="General" sourceLinked="0"/>
            </c:trendlineLbl>
          </c:trendline>
          <c:xVal>
            <c:numRef>
              <c:f>Arkusz1!$H$3:$H$15</c:f>
              <c:numCache>
                <c:formatCode>General</c:formatCode>
                <c:ptCount val="13"/>
                <c:pt idx="0">
                  <c:v>0.54772255750516607</c:v>
                </c:pt>
                <c:pt idx="1">
                  <c:v>0.59160797830996159</c:v>
                </c:pt>
                <c:pt idx="2">
                  <c:v>0.63245553203367588</c:v>
                </c:pt>
                <c:pt idx="3">
                  <c:v>0.67082039324993692</c:v>
                </c:pt>
                <c:pt idx="4">
                  <c:v>0.70710678118654757</c:v>
                </c:pt>
                <c:pt idx="5">
                  <c:v>0.74161984870956632</c:v>
                </c:pt>
                <c:pt idx="6">
                  <c:v>0.7745966692414834</c:v>
                </c:pt>
                <c:pt idx="7">
                  <c:v>0.80622577482985502</c:v>
                </c:pt>
                <c:pt idx="8">
                  <c:v>0.83666002653407556</c:v>
                </c:pt>
                <c:pt idx="9">
                  <c:v>0.8660254037844386</c:v>
                </c:pt>
                <c:pt idx="10">
                  <c:v>0.89442719099991586</c:v>
                </c:pt>
                <c:pt idx="11">
                  <c:v>0.92195444572928875</c:v>
                </c:pt>
                <c:pt idx="12">
                  <c:v>0.94868329805051377</c:v>
                </c:pt>
              </c:numCache>
            </c:numRef>
          </c:xVal>
          <c:yVal>
            <c:numRef>
              <c:f>Arkusz1!$L$3:$L$15</c:f>
              <c:numCache>
                <c:formatCode>General</c:formatCode>
                <c:ptCount val="13"/>
                <c:pt idx="0">
                  <c:v>1.1021999999999998</c:v>
                </c:pt>
                <c:pt idx="1">
                  <c:v>1.1936</c:v>
                </c:pt>
                <c:pt idx="2">
                  <c:v>1.2755999999999998</c:v>
                </c:pt>
                <c:pt idx="3">
                  <c:v>1.3518000000000001</c:v>
                </c:pt>
                <c:pt idx="4">
                  <c:v>1.4262000000000001</c:v>
                </c:pt>
                <c:pt idx="5">
                  <c:v>1.498</c:v>
                </c:pt>
                <c:pt idx="6">
                  <c:v>1.5278</c:v>
                </c:pt>
                <c:pt idx="7">
                  <c:v>1.6260000000000001</c:v>
                </c:pt>
                <c:pt idx="8">
                  <c:v>1.6875999999999998</c:v>
                </c:pt>
                <c:pt idx="9">
                  <c:v>1.7429999999999999</c:v>
                </c:pt>
                <c:pt idx="10">
                  <c:v>1.7991999999999997</c:v>
                </c:pt>
                <c:pt idx="11">
                  <c:v>1.8541999999999998</c:v>
                </c:pt>
                <c:pt idx="12">
                  <c:v>1.9059999999999999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50144"/>
        <c:axId val="42180608"/>
      </c:scatterChart>
      <c:valAx>
        <c:axId val="42150144"/>
        <c:scaling>
          <c:orientation val="minMax"/>
          <c:min val="0.5"/>
        </c:scaling>
        <c:delete val="0"/>
        <c:axPos val="b"/>
        <c:numFmt formatCode="General" sourceLinked="1"/>
        <c:majorTickMark val="out"/>
        <c:minorTickMark val="none"/>
        <c:tickLblPos val="nextTo"/>
        <c:crossAx val="42180608"/>
        <c:crosses val="autoZero"/>
        <c:crossBetween val="midCat"/>
      </c:valAx>
      <c:valAx>
        <c:axId val="42180608"/>
        <c:scaling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1501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2000" b="1">
                <a:latin typeface="Cambria Math" panose="02040503050406030204" pitchFamily="18" charset="0"/>
                <a:ea typeface="Cambria Math" panose="02040503050406030204" pitchFamily="18" charset="0"/>
              </a:rPr>
              <a:t>Wykres</a:t>
            </a:r>
            <a:r>
              <a:rPr lang="pl-PL" sz="2000" b="1" baseline="0">
                <a:latin typeface="Cambria Math" panose="02040503050406030204" pitchFamily="18" charset="0"/>
                <a:ea typeface="Cambria Math" panose="02040503050406030204" pitchFamily="18" charset="0"/>
              </a:rPr>
              <a:t>  zależności  </a:t>
            </a:r>
            <a:r>
              <a:rPr lang="pl-PL" sz="2000" b="1" i="1" baseline="0">
                <a:latin typeface="Cambria Math" panose="02040503050406030204" pitchFamily="18" charset="0"/>
                <a:ea typeface="Cambria Math" panose="02040503050406030204" pitchFamily="18" charset="0"/>
              </a:rPr>
              <a:t>T(N)</a:t>
            </a:r>
            <a:endParaRPr lang="pl-PL" sz="2000" b="1" i="1">
              <a:latin typeface="Cambria Math" panose="02040503050406030204" pitchFamily="18" charset="0"/>
              <a:ea typeface="Cambria Math" panose="02040503050406030204" pitchFamily="18" charset="0"/>
            </a:endParaRP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5.4115927391686927E-2"/>
          <c:y val="0.17353764602954042"/>
          <c:w val="0.83284186983998953"/>
          <c:h val="0.71518244043024037"/>
        </c:manualLayout>
      </c:layout>
      <c:scatterChart>
        <c:scatterStyle val="lineMarker"/>
        <c:varyColors val="0"/>
        <c:ser>
          <c:idx val="0"/>
          <c:order val="0"/>
          <c:tx>
            <c:v>T(N)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tx1"/>
              </a:solidFill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Arkusz1!$M$3:$M$15</c:f>
                <c:numCache>
                  <c:formatCode>General</c:formatCode>
                  <c:ptCount val="13"/>
                  <c:pt idx="0">
                    <c:v>1.1156387060782542E-3</c:v>
                  </c:pt>
                  <c:pt idx="1">
                    <c:v>1.4232983954532963E-3</c:v>
                  </c:pt>
                  <c:pt idx="2">
                    <c:v>1.1725347851982712E-3</c:v>
                  </c:pt>
                  <c:pt idx="3">
                    <c:v>1.1156387060782542E-3</c:v>
                  </c:pt>
                  <c:pt idx="4">
                    <c:v>1.5957852996252052E-3</c:v>
                  </c:pt>
                  <c:pt idx="5">
                    <c:v>9.9210560047808031E-4</c:v>
                  </c:pt>
                  <c:pt idx="6">
                    <c:v>7.7052528998079555E-4</c:v>
                  </c:pt>
                  <c:pt idx="7">
                    <c:v>9.9210560047808031E-4</c:v>
                  </c:pt>
                  <c:pt idx="8">
                    <c:v>8.5082155737842269E-4</c:v>
                  </c:pt>
                  <c:pt idx="9">
                    <c:v>5.7735000000000002E-4</c:v>
                  </c:pt>
                  <c:pt idx="10">
                    <c:v>7.705252899808555E-4</c:v>
                  </c:pt>
                  <c:pt idx="11">
                    <c:v>1.115638706078275E-3</c:v>
                  </c:pt>
                  <c:pt idx="12">
                    <c:v>9.9210560047808031E-4</c:v>
                  </c:pt>
                </c:numCache>
              </c:numRef>
            </c:plus>
            <c:minus>
              <c:numRef>
                <c:f>Arkusz1!$M$3:$M$15</c:f>
                <c:numCache>
                  <c:formatCode>General</c:formatCode>
                  <c:ptCount val="13"/>
                  <c:pt idx="0">
                    <c:v>1.1156387060782542E-3</c:v>
                  </c:pt>
                  <c:pt idx="1">
                    <c:v>1.4232983954532963E-3</c:v>
                  </c:pt>
                  <c:pt idx="2">
                    <c:v>1.1725347851982712E-3</c:v>
                  </c:pt>
                  <c:pt idx="3">
                    <c:v>1.1156387060782542E-3</c:v>
                  </c:pt>
                  <c:pt idx="4">
                    <c:v>1.5957852996252052E-3</c:v>
                  </c:pt>
                  <c:pt idx="5">
                    <c:v>9.9210560047808031E-4</c:v>
                  </c:pt>
                  <c:pt idx="6">
                    <c:v>7.7052528998079555E-4</c:v>
                  </c:pt>
                  <c:pt idx="7">
                    <c:v>9.9210560047808031E-4</c:v>
                  </c:pt>
                  <c:pt idx="8">
                    <c:v>8.5082155737842269E-4</c:v>
                  </c:pt>
                  <c:pt idx="9">
                    <c:v>5.7735000000000002E-4</c:v>
                  </c:pt>
                  <c:pt idx="10">
                    <c:v>7.705252899808555E-4</c:v>
                  </c:pt>
                  <c:pt idx="11">
                    <c:v>1.115638706078275E-3</c:v>
                  </c:pt>
                  <c:pt idx="12">
                    <c:v>9.9210560047808031E-4</c:v>
                  </c:pt>
                </c:numCache>
              </c:numRef>
            </c:minus>
          </c:errBars>
          <c:xVal>
            <c:numRef>
              <c:f>Arkusz1!$A$3:$A$15</c:f>
              <c:numCache>
                <c:formatCode>_(* #,##0.00_);_(* \(#,##0.00\);_(* "-"??_);_(@_)</c:formatCode>
                <c:ptCount val="13"/>
                <c:pt idx="0" formatCode="_-* #,##0.0\ _z_ł_-;\-* #,##0.0\ _z_ł_-;_-* &quot;-&quot;??\ _z_ł_-;_-@_-">
                  <c:v>0.3</c:v>
                </c:pt>
                <c:pt idx="1">
                  <c:v>0.35</c:v>
                </c:pt>
                <c:pt idx="2" formatCode="_-* #,##0.0\ _z_ł_-;\-* #,##0.0\ _z_ł_-;_-* &quot;-&quot;??\ _z_ł_-;_-@_-">
                  <c:v>0.4</c:v>
                </c:pt>
                <c:pt idx="3">
                  <c:v>0.45</c:v>
                </c:pt>
                <c:pt idx="4" formatCode="_-* #,##0.0\ _z_ł_-;\-* #,##0.0\ _z_ł_-;_-* &quot;-&quot;??\ _z_ł_-;_-@_-">
                  <c:v>0.5</c:v>
                </c:pt>
                <c:pt idx="5">
                  <c:v>0.55000000000000004</c:v>
                </c:pt>
                <c:pt idx="6" formatCode="_-* #,##0.0\ _z_ł_-;\-* #,##0.0\ _z_ł_-;_-* &quot;-&quot;??\ _z_ł_-;_-@_-">
                  <c:v>0.6</c:v>
                </c:pt>
                <c:pt idx="7">
                  <c:v>0.65</c:v>
                </c:pt>
                <c:pt idx="8" formatCode="_-* #,##0.0\ _z_ł_-;\-* #,##0.0\ _z_ł_-;_-* &quot;-&quot;??\ _z_ł_-;_-@_-">
                  <c:v>0.7</c:v>
                </c:pt>
                <c:pt idx="9">
                  <c:v>0.75</c:v>
                </c:pt>
                <c:pt idx="10" formatCode="_-* #,##0.0\ _z_ł_-;\-* #,##0.0\ _z_ł_-;_-* &quot;-&quot;??\ _z_ł_-;_-@_-">
                  <c:v>0.8</c:v>
                </c:pt>
                <c:pt idx="11">
                  <c:v>0.85</c:v>
                </c:pt>
                <c:pt idx="12" formatCode="_-* #,##0.0\ _z_ł_-;\-* #,##0.0\ _z_ł_-;_-* &quot;-&quot;??\ _z_ł_-;_-@_-">
                  <c:v>0.9</c:v>
                </c:pt>
              </c:numCache>
            </c:numRef>
          </c:xVal>
          <c:yVal>
            <c:numRef>
              <c:f>Arkusz1!$L$3:$L$15</c:f>
              <c:numCache>
                <c:formatCode>General</c:formatCode>
                <c:ptCount val="13"/>
                <c:pt idx="0">
                  <c:v>1.1021999999999998</c:v>
                </c:pt>
                <c:pt idx="1">
                  <c:v>1.1936</c:v>
                </c:pt>
                <c:pt idx="2">
                  <c:v>1.2755999999999998</c:v>
                </c:pt>
                <c:pt idx="3">
                  <c:v>1.3518000000000001</c:v>
                </c:pt>
                <c:pt idx="4">
                  <c:v>1.4262000000000001</c:v>
                </c:pt>
                <c:pt idx="5">
                  <c:v>1.498</c:v>
                </c:pt>
                <c:pt idx="6">
                  <c:v>1.5278</c:v>
                </c:pt>
                <c:pt idx="7">
                  <c:v>1.6260000000000001</c:v>
                </c:pt>
                <c:pt idx="8">
                  <c:v>1.6875999999999998</c:v>
                </c:pt>
                <c:pt idx="9">
                  <c:v>1.7429999999999999</c:v>
                </c:pt>
                <c:pt idx="10">
                  <c:v>1.7991999999999997</c:v>
                </c:pt>
                <c:pt idx="11">
                  <c:v>1.8541999999999998</c:v>
                </c:pt>
                <c:pt idx="12">
                  <c:v>1.9059999999999999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70144"/>
        <c:axId val="43272064"/>
      </c:scatterChart>
      <c:valAx>
        <c:axId val="43270144"/>
        <c:scaling>
          <c:orientation val="minMax"/>
          <c:min val="0.2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</a:t>
                </a:r>
                <a:r>
                  <a:rPr lang="pl-PL" baseline="0"/>
                  <a:t> [m]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0.4504272290322866"/>
              <c:y val="0.91436261643765115"/>
            </c:manualLayout>
          </c:layout>
          <c:overlay val="0"/>
        </c:title>
        <c:numFmt formatCode="_-* #,##0.0\ _z_ł_-;\-* #,##0.0\ _z_ł_-;_-* &quot;-&quot;??\ _z_ł_-;_-@_-" sourceLinked="1"/>
        <c:majorTickMark val="out"/>
        <c:minorTickMark val="none"/>
        <c:tickLblPos val="nextTo"/>
        <c:crossAx val="43272064"/>
        <c:crosses val="autoZero"/>
        <c:crossBetween val="midCat"/>
      </c:valAx>
      <c:valAx>
        <c:axId val="43272064"/>
        <c:scaling>
          <c:orientation val="minMax"/>
          <c:min val="1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T [s]</a:t>
                </a:r>
              </a:p>
            </c:rich>
          </c:tx>
          <c:layout>
            <c:manualLayout>
              <c:xMode val="edge"/>
              <c:yMode val="edge"/>
              <c:x val="7.6190464763334865E-3"/>
              <c:y val="0.1010552725027018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3270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66675</xdr:colOff>
      <xdr:row>0</xdr:row>
      <xdr:rowOff>200025</xdr:rowOff>
    </xdr:from>
    <xdr:ext cx="390524" cy="2870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1"/>
            <xdr:cNvSpPr txBox="1"/>
          </xdr:nvSpPr>
          <xdr:spPr>
            <a:xfrm>
              <a:off x="4362450" y="200025"/>
              <a:ext cx="390524" cy="2870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l-PL" sz="1100" b="1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radPr>
                      <m:deg/>
                      <m:e>
                        <m:r>
                          <a:rPr lang="pl-PL" sz="1100" b="1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𝑳</m:t>
                        </m:r>
                      </m:e>
                    </m:rad>
                  </m:oMath>
                </m:oMathPara>
              </a14:m>
              <a:endParaRPr lang="pl-PL" sz="1100" b="1"/>
            </a:p>
          </xdr:txBody>
        </xdr:sp>
      </mc:Choice>
      <mc:Fallback xmlns="">
        <xdr:sp macro="" textlink="">
          <xdr:nvSpPr>
            <xdr:cNvPr id="2" name="pole tekstowe 1"/>
            <xdr:cNvSpPr txBox="1"/>
          </xdr:nvSpPr>
          <xdr:spPr>
            <a:xfrm>
              <a:off x="4362450" y="200025"/>
              <a:ext cx="390524" cy="2870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pl-PL" sz="1100" b="1" i="0">
                  <a:solidFill>
                    <a:schemeClr val="bg1"/>
                  </a:solidFill>
                  <a:latin typeface="Cambria Math"/>
                </a:rPr>
                <a:t>√𝑳</a:t>
              </a:r>
              <a:endParaRPr lang="pl-PL" sz="1100" b="1"/>
            </a:p>
          </xdr:txBody>
        </xdr:sp>
      </mc:Fallback>
    </mc:AlternateContent>
    <xdr:clientData/>
  </xdr:oneCellAnchor>
  <xdr:twoCellAnchor>
    <xdr:from>
      <xdr:col>8</xdr:col>
      <xdr:colOff>523874</xdr:colOff>
      <xdr:row>10</xdr:row>
      <xdr:rowOff>0</xdr:rowOff>
    </xdr:from>
    <xdr:to>
      <xdr:col>18</xdr:col>
      <xdr:colOff>380999</xdr:colOff>
      <xdr:row>28</xdr:row>
      <xdr:rowOff>104775</xdr:rowOff>
    </xdr:to>
    <xdr:graphicFrame macro="">
      <xdr:nvGraphicFramePr>
        <xdr:cNvPr id="10" name="Wykres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190499</xdr:colOff>
      <xdr:row>28</xdr:row>
      <xdr:rowOff>152400</xdr:rowOff>
    </xdr:from>
    <xdr:to>
      <xdr:col>12</xdr:col>
      <xdr:colOff>342900</xdr:colOff>
      <xdr:row>37</xdr:row>
      <xdr:rowOff>57150</xdr:rowOff>
    </xdr:to>
    <xdr:graphicFrame macro="">
      <xdr:nvGraphicFramePr>
        <xdr:cNvPr id="11" name="Wykres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17</xdr:col>
      <xdr:colOff>9525</xdr:colOff>
      <xdr:row>11</xdr:row>
      <xdr:rowOff>180975</xdr:rowOff>
    </xdr:from>
    <xdr:ext cx="1016625" cy="436786"/>
    <xdr:sp macro="" textlink="">
      <xdr:nvSpPr>
        <xdr:cNvPr id="3" name="pole tekstowe 2"/>
        <xdr:cNvSpPr txBox="1"/>
      </xdr:nvSpPr>
      <xdr:spPr>
        <a:xfrm>
          <a:off x="11096625" y="2324100"/>
          <a:ext cx="10166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100" i="1"/>
            <a:t>u(a) = </a:t>
          </a:r>
          <a:r>
            <a:rPr lang="pl-PL" sz="1100" b="0" i="1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0,02164</a:t>
          </a:r>
        </a:p>
        <a:p>
          <a:r>
            <a:rPr lang="pl-PL" sz="1100" b="0" i="1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u(b)</a:t>
          </a:r>
          <a:r>
            <a:rPr lang="pl-PL" sz="1100" b="0" i="1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pl-PL" sz="1100" b="0" i="1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0,01676</a:t>
          </a:r>
          <a:endParaRPr lang="pl-PL" sz="1100" i="1"/>
        </a:p>
      </xdr:txBody>
    </xdr:sp>
    <xdr:clientData/>
  </xdr:oneCellAnchor>
  <xdr:oneCellAnchor>
    <xdr:from>
      <xdr:col>14</xdr:col>
      <xdr:colOff>695325</xdr:colOff>
      <xdr:row>10</xdr:row>
      <xdr:rowOff>38100</xdr:rowOff>
    </xdr:from>
    <xdr:ext cx="752474" cy="37548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pole tekstowe 8"/>
            <xdr:cNvSpPr txBox="1"/>
          </xdr:nvSpPr>
          <xdr:spPr>
            <a:xfrm>
              <a:off x="9658350" y="1990725"/>
              <a:ext cx="752474" cy="3754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l-PL" sz="1600" b="1" i="1">
                            <a:latin typeface="Cambria Math"/>
                          </a:rPr>
                        </m:ctrlPr>
                      </m:radPr>
                      <m:deg/>
                      <m:e>
                        <m:r>
                          <a:rPr lang="pl-PL" sz="1600" b="1" i="1">
                            <a:latin typeface="Cambria Math"/>
                          </a:rPr>
                          <m:t>𝑳</m:t>
                        </m:r>
                        <m:r>
                          <a:rPr lang="pl-PL" sz="1600" b="1" i="1">
                            <a:latin typeface="Cambria Math"/>
                          </a:rPr>
                          <m:t> </m:t>
                        </m:r>
                      </m:e>
                    </m:rad>
                  </m:oMath>
                </m:oMathPara>
              </a14:m>
              <a:endParaRPr lang="pl-PL" sz="1600" b="1" i="1"/>
            </a:p>
          </xdr:txBody>
        </xdr:sp>
      </mc:Choice>
      <mc:Fallback>
        <xdr:sp macro="" textlink="">
          <xdr:nvSpPr>
            <xdr:cNvPr id="9" name="pole tekstowe 8"/>
            <xdr:cNvSpPr txBox="1"/>
          </xdr:nvSpPr>
          <xdr:spPr>
            <a:xfrm>
              <a:off x="9658350" y="1990725"/>
              <a:ext cx="752474" cy="3754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pl-PL" sz="1600" b="1" i="0">
                  <a:latin typeface="Cambria Math"/>
                </a:rPr>
                <a:t>√(𝑳 )</a:t>
              </a:r>
              <a:endParaRPr lang="pl-PL" sz="1600" b="1" i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topLeftCell="J1" workbookViewId="0">
      <selection activeCell="S8" sqref="S8:T8"/>
    </sheetView>
  </sheetViews>
  <sheetFormatPr defaultRowHeight="15" x14ac:dyDescent="0.25"/>
  <cols>
    <col min="1" max="1" width="10.140625" customWidth="1"/>
    <col min="2" max="2" width="8.5703125" customWidth="1"/>
    <col min="9" max="9" width="10.42578125" customWidth="1"/>
    <col min="10" max="10" width="11.42578125" customWidth="1"/>
    <col min="11" max="11" width="9" customWidth="1"/>
    <col min="12" max="12" width="10.85546875" customWidth="1"/>
    <col min="13" max="13" width="10" customWidth="1"/>
    <col min="15" max="15" width="13.5703125" customWidth="1"/>
    <col min="16" max="16" width="14.42578125" customWidth="1"/>
    <col min="17" max="17" width="12.140625" customWidth="1"/>
    <col min="18" max="18" width="11.28515625" customWidth="1"/>
    <col min="19" max="19" width="14" customWidth="1"/>
    <col min="20" max="20" width="15.140625" customWidth="1"/>
  </cols>
  <sheetData>
    <row r="1" spans="1:20" ht="16.5" thickTop="1" thickBot="1" x14ac:dyDescent="0.3">
      <c r="A1" s="3" t="s">
        <v>0</v>
      </c>
      <c r="B1" s="8" t="s">
        <v>1</v>
      </c>
      <c r="C1" s="8"/>
      <c r="D1" s="8"/>
      <c r="E1" s="8"/>
      <c r="F1" s="8"/>
    </row>
    <row r="2" spans="1:20" ht="16.5" thickTop="1" thickBot="1" x14ac:dyDescent="0.3">
      <c r="A2" s="3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 t="s">
        <v>6</v>
      </c>
      <c r="H2" s="3"/>
      <c r="I2" s="3" t="s">
        <v>4</v>
      </c>
      <c r="J2" s="3" t="s">
        <v>2</v>
      </c>
      <c r="K2" s="3" t="s">
        <v>3</v>
      </c>
      <c r="L2" s="4" t="s">
        <v>5</v>
      </c>
      <c r="M2" s="4" t="s">
        <v>7</v>
      </c>
      <c r="O2" s="4" t="s">
        <v>8</v>
      </c>
      <c r="P2" s="4" t="s">
        <v>9</v>
      </c>
      <c r="Q2" s="4" t="s">
        <v>10</v>
      </c>
      <c r="S2" s="11" t="s">
        <v>14</v>
      </c>
      <c r="T2" s="12"/>
    </row>
    <row r="3" spans="1:20" ht="15.75" thickTop="1" x14ac:dyDescent="0.25">
      <c r="A3" s="6">
        <v>0.3</v>
      </c>
      <c r="B3" s="1">
        <v>11.02</v>
      </c>
      <c r="C3" s="1">
        <v>11.03</v>
      </c>
      <c r="D3" s="1">
        <v>11.02</v>
      </c>
      <c r="E3" s="1">
        <v>11.03</v>
      </c>
      <c r="F3" s="1">
        <v>11.01</v>
      </c>
      <c r="G3" s="1">
        <f t="shared" ref="G3:G15" si="0">AVERAGE(B3:F3)</f>
        <v>11.021999999999998</v>
      </c>
      <c r="H3" s="1">
        <f>SQRT(A3)</f>
        <v>0.54772255750516607</v>
      </c>
      <c r="I3" s="1">
        <f t="shared" ref="I3:I15" si="1">STDEV(B3:F3)*1.141</f>
        <v>9.5462909027536E-3</v>
      </c>
      <c r="J3" s="1"/>
      <c r="K3" s="1">
        <f>SQRT((I3*I3)+0.0057735*0.0057735)</f>
        <v>1.1156387060782542E-2</v>
      </c>
      <c r="L3" s="5">
        <f>G3/10</f>
        <v>1.1021999999999998</v>
      </c>
      <c r="M3" s="1">
        <f>1/10*K3</f>
        <v>1.1156387060782542E-3</v>
      </c>
      <c r="O3">
        <f>(4*(PI()^2))/S3^2</f>
        <v>9.8505900644594302</v>
      </c>
      <c r="P3">
        <f>SQRT((-((4*PI()^2)/(S3^2))*(S4^2))^2)</f>
        <v>4.6141233704396758E-3</v>
      </c>
      <c r="Q3">
        <f>2*P3</f>
        <v>9.2282467408793516E-3</v>
      </c>
      <c r="S3">
        <f t="array" ref="S3:T4">LINEST(L3:L15,H3:H15,TRUE,TRUE)</f>
        <v>2.0019293432811049</v>
      </c>
      <c r="T3">
        <v>7.0931314621420771E-3</v>
      </c>
    </row>
    <row r="4" spans="1:20" x14ac:dyDescent="0.25">
      <c r="A4" s="7">
        <v>0.35</v>
      </c>
      <c r="B4" s="1">
        <v>11.92</v>
      </c>
      <c r="C4" s="1">
        <v>11.94</v>
      </c>
      <c r="D4" s="1">
        <v>11.94</v>
      </c>
      <c r="E4" s="1">
        <v>11.95</v>
      </c>
      <c r="F4" s="1">
        <v>11.93</v>
      </c>
      <c r="G4" s="1">
        <f t="shared" si="0"/>
        <v>11.936</v>
      </c>
      <c r="H4" s="1">
        <f t="shared" ref="H4:H15" si="2">SQRT(A4)</f>
        <v>0.59160797830996159</v>
      </c>
      <c r="I4" s="1">
        <f t="shared" si="1"/>
        <v>1.3009401600380888E-2</v>
      </c>
      <c r="J4" s="1"/>
      <c r="K4" s="1">
        <f t="shared" ref="K4:K15" si="3">SQRT((I4*I4)+0.0057735*0.0057735)</f>
        <v>1.4232983954532962E-2</v>
      </c>
      <c r="L4" s="5">
        <f t="shared" ref="L4:L15" si="4">G4/10</f>
        <v>1.1936</v>
      </c>
      <c r="M4" s="1">
        <f t="shared" ref="M4:M15" si="5">1/10*K4</f>
        <v>1.4232983954532963E-3</v>
      </c>
      <c r="Q4" s="9" t="s">
        <v>11</v>
      </c>
      <c r="S4">
        <v>2.1642801590696401E-2</v>
      </c>
      <c r="T4">
        <v>1.6764442025207712E-2</v>
      </c>
    </row>
    <row r="5" spans="1:20" x14ac:dyDescent="0.25">
      <c r="A5" s="6">
        <v>0.4</v>
      </c>
      <c r="B5" s="1">
        <v>12.75</v>
      </c>
      <c r="C5" s="1">
        <v>12.75</v>
      </c>
      <c r="D5" s="1">
        <v>12.75</v>
      </c>
      <c r="E5" s="1">
        <v>12.77</v>
      </c>
      <c r="F5" s="1">
        <v>12.76</v>
      </c>
      <c r="G5" s="1">
        <f t="shared" si="0"/>
        <v>12.755999999999998</v>
      </c>
      <c r="H5" s="1">
        <f t="shared" si="2"/>
        <v>0.63245553203367588</v>
      </c>
      <c r="I5" s="1">
        <f t="shared" si="1"/>
        <v>1.0205414249308823E-2</v>
      </c>
      <c r="J5" s="1"/>
      <c r="K5" s="1">
        <f t="shared" si="3"/>
        <v>1.1725347851982711E-2</v>
      </c>
      <c r="L5" s="5">
        <f t="shared" si="4"/>
        <v>1.2755999999999998</v>
      </c>
      <c r="M5" s="1">
        <f t="shared" si="5"/>
        <v>1.1725347851982712E-3</v>
      </c>
      <c r="S5" s="13" t="s">
        <v>15</v>
      </c>
      <c r="T5" s="13" t="s">
        <v>16</v>
      </c>
    </row>
    <row r="6" spans="1:20" ht="15.75" thickBot="1" x14ac:dyDescent="0.3">
      <c r="A6" s="7">
        <v>0.45</v>
      </c>
      <c r="B6" s="1">
        <v>13.52</v>
      </c>
      <c r="C6" s="1">
        <v>13.52</v>
      </c>
      <c r="D6" s="1">
        <v>13.51</v>
      </c>
      <c r="E6" s="1">
        <v>13.53</v>
      </c>
      <c r="F6" s="1">
        <v>13.51</v>
      </c>
      <c r="G6" s="1">
        <f t="shared" si="0"/>
        <v>13.518000000000001</v>
      </c>
      <c r="H6" s="1">
        <f t="shared" si="2"/>
        <v>0.67082039324993692</v>
      </c>
      <c r="I6" s="1">
        <f t="shared" si="1"/>
        <v>9.5462909027536E-3</v>
      </c>
      <c r="J6" s="1"/>
      <c r="K6" s="1">
        <f t="shared" si="3"/>
        <v>1.1156387060782542E-2</v>
      </c>
      <c r="L6" s="5">
        <f t="shared" si="4"/>
        <v>1.3518000000000001</v>
      </c>
      <c r="M6" s="1">
        <f t="shared" si="5"/>
        <v>1.1156387060782542E-3</v>
      </c>
      <c r="S6" s="10"/>
    </row>
    <row r="7" spans="1:20" ht="16.5" thickTop="1" thickBot="1" x14ac:dyDescent="0.3">
      <c r="A7" s="6">
        <v>0.5</v>
      </c>
      <c r="B7" s="1">
        <v>14.25</v>
      </c>
      <c r="C7" s="1">
        <v>14.25</v>
      </c>
      <c r="D7" s="1">
        <v>14.26</v>
      </c>
      <c r="E7" s="1">
        <v>14.27</v>
      </c>
      <c r="F7" s="1">
        <v>14.28</v>
      </c>
      <c r="G7" s="1">
        <f t="shared" si="0"/>
        <v>14.262</v>
      </c>
      <c r="H7" s="1">
        <f t="shared" si="2"/>
        <v>0.70710678118654757</v>
      </c>
      <c r="I7" s="1">
        <f t="shared" si="1"/>
        <v>1.4876819888672127E-2</v>
      </c>
      <c r="J7" s="1"/>
      <c r="K7" s="1">
        <f t="shared" si="3"/>
        <v>1.5957852996252051E-2</v>
      </c>
      <c r="L7" s="5">
        <f t="shared" si="4"/>
        <v>1.4262000000000001</v>
      </c>
      <c r="M7" s="1">
        <f t="shared" si="5"/>
        <v>1.5957852996252052E-3</v>
      </c>
      <c r="O7" s="4" t="s">
        <v>12</v>
      </c>
      <c r="P7" s="4" t="s">
        <v>13</v>
      </c>
      <c r="Q7" s="4" t="s">
        <v>8</v>
      </c>
      <c r="S7" s="11" t="s">
        <v>17</v>
      </c>
      <c r="T7" s="12"/>
    </row>
    <row r="8" spans="1:20" ht="15.75" thickTop="1" x14ac:dyDescent="0.25">
      <c r="A8" s="7">
        <v>0.55000000000000004</v>
      </c>
      <c r="B8" s="1">
        <v>14.99</v>
      </c>
      <c r="C8" s="1">
        <v>14.97</v>
      </c>
      <c r="D8" s="1">
        <v>14.98</v>
      </c>
      <c r="E8" s="1">
        <v>14.98</v>
      </c>
      <c r="F8" s="1">
        <v>14.98</v>
      </c>
      <c r="G8" s="1">
        <f t="shared" si="0"/>
        <v>14.98</v>
      </c>
      <c r="H8" s="1">
        <f t="shared" si="2"/>
        <v>0.74161984870956632</v>
      </c>
      <c r="I8" s="1">
        <f t="shared" si="1"/>
        <v>8.0680883733383352E-3</v>
      </c>
      <c r="J8" s="2">
        <f>0.01/SQRT(3)</f>
        <v>5.773502691896258E-3</v>
      </c>
      <c r="K8" s="1">
        <f t="shared" si="3"/>
        <v>9.9210560047808035E-3</v>
      </c>
      <c r="L8" s="5">
        <f t="shared" si="4"/>
        <v>1.498</v>
      </c>
      <c r="M8" s="1">
        <f t="shared" si="5"/>
        <v>9.9210560047808031E-4</v>
      </c>
      <c r="O8">
        <v>240</v>
      </c>
      <c r="P8">
        <v>50.31</v>
      </c>
      <c r="Q8">
        <f>9.780318*(1+0.0053024*(SIN(P8))^2-0.0000058*(SIN(2*P3))^2)-3.086*10^(-6)*O8</f>
        <v>9.7796800623746556</v>
      </c>
      <c r="S8" s="14">
        <f>(ABS(9.81-Q8))/(SQRT(P3^2+(0.00335)^2))</f>
        <v>5.31743540336939</v>
      </c>
      <c r="T8" s="14"/>
    </row>
    <row r="9" spans="1:20" x14ac:dyDescent="0.25">
      <c r="A9" s="6">
        <v>0.6</v>
      </c>
      <c r="B9" s="1">
        <v>15.28</v>
      </c>
      <c r="C9" s="1">
        <v>15.27</v>
      </c>
      <c r="D9" s="1">
        <v>15.28</v>
      </c>
      <c r="E9" s="1">
        <v>15.28</v>
      </c>
      <c r="F9" s="1">
        <v>15.28</v>
      </c>
      <c r="G9" s="1">
        <f t="shared" si="0"/>
        <v>15.278</v>
      </c>
      <c r="H9" s="1">
        <f t="shared" si="2"/>
        <v>0.7745966692414834</v>
      </c>
      <c r="I9" s="1">
        <f t="shared" si="1"/>
        <v>5.1027071246544115E-3</v>
      </c>
      <c r="J9" s="1"/>
      <c r="K9" s="1">
        <f t="shared" si="3"/>
        <v>7.7052528998079548E-3</v>
      </c>
      <c r="L9" s="5">
        <f t="shared" si="4"/>
        <v>1.5278</v>
      </c>
      <c r="M9" s="1">
        <f t="shared" si="5"/>
        <v>7.7052528998079555E-4</v>
      </c>
    </row>
    <row r="10" spans="1:20" x14ac:dyDescent="0.25">
      <c r="A10" s="7">
        <v>0.65</v>
      </c>
      <c r="B10" s="1">
        <v>16.25</v>
      </c>
      <c r="C10" s="1">
        <v>16.260000000000002</v>
      </c>
      <c r="D10" s="1">
        <v>16.260000000000002</v>
      </c>
      <c r="E10" s="1">
        <v>16.260000000000002</v>
      </c>
      <c r="F10" s="1">
        <v>16.27</v>
      </c>
      <c r="G10" s="1">
        <f t="shared" si="0"/>
        <v>16.260000000000002</v>
      </c>
      <c r="H10" s="1">
        <f t="shared" si="2"/>
        <v>0.80622577482985502</v>
      </c>
      <c r="I10" s="1">
        <f t="shared" si="1"/>
        <v>8.0680883733383352E-3</v>
      </c>
      <c r="J10" s="1"/>
      <c r="K10" s="1">
        <f t="shared" si="3"/>
        <v>9.9210560047808035E-3</v>
      </c>
      <c r="L10" s="5">
        <f t="shared" si="4"/>
        <v>1.6260000000000001</v>
      </c>
      <c r="M10" s="1">
        <f t="shared" si="5"/>
        <v>9.9210560047808031E-4</v>
      </c>
    </row>
    <row r="11" spans="1:20" x14ac:dyDescent="0.25">
      <c r="A11" s="6">
        <v>0.7</v>
      </c>
      <c r="B11" s="1">
        <v>16.88</v>
      </c>
      <c r="C11" s="1">
        <v>16.88</v>
      </c>
      <c r="D11" s="1">
        <v>16.87</v>
      </c>
      <c r="E11" s="1">
        <v>16.88</v>
      </c>
      <c r="F11" s="1">
        <v>16.87</v>
      </c>
      <c r="G11" s="1">
        <f t="shared" si="0"/>
        <v>16.875999999999998</v>
      </c>
      <c r="H11" s="1">
        <f t="shared" si="2"/>
        <v>0.83666002653407556</v>
      </c>
      <c r="I11" s="1">
        <f t="shared" si="1"/>
        <v>6.2495143811327012E-3</v>
      </c>
      <c r="J11" s="1"/>
      <c r="K11" s="1">
        <f t="shared" si="3"/>
        <v>8.5082155737842263E-3</v>
      </c>
      <c r="L11" s="5">
        <f t="shared" si="4"/>
        <v>1.6875999999999998</v>
      </c>
      <c r="M11" s="1">
        <f t="shared" si="5"/>
        <v>8.5082155737842269E-4</v>
      </c>
    </row>
    <row r="12" spans="1:20" x14ac:dyDescent="0.25">
      <c r="A12" s="7">
        <v>0.75</v>
      </c>
      <c r="B12" s="1">
        <v>17.43</v>
      </c>
      <c r="C12" s="1">
        <v>17.43</v>
      </c>
      <c r="D12" s="1">
        <v>17.43</v>
      </c>
      <c r="E12" s="1">
        <v>17.43</v>
      </c>
      <c r="F12" s="1">
        <v>17.43</v>
      </c>
      <c r="G12" s="1">
        <f t="shared" si="0"/>
        <v>17.43</v>
      </c>
      <c r="H12" s="1">
        <f t="shared" si="2"/>
        <v>0.8660254037844386</v>
      </c>
      <c r="I12" s="1">
        <f t="shared" si="1"/>
        <v>0</v>
      </c>
      <c r="J12" s="1"/>
      <c r="K12" s="1">
        <f t="shared" si="3"/>
        <v>5.7735E-3</v>
      </c>
      <c r="L12" s="5">
        <f t="shared" si="4"/>
        <v>1.7429999999999999</v>
      </c>
      <c r="M12" s="1">
        <f t="shared" si="5"/>
        <v>5.7735000000000002E-4</v>
      </c>
    </row>
    <row r="13" spans="1:20" x14ac:dyDescent="0.25">
      <c r="A13" s="6">
        <v>0.8</v>
      </c>
      <c r="B13" s="1">
        <v>17.989999999999998</v>
      </c>
      <c r="C13" s="1">
        <v>17.989999999999998</v>
      </c>
      <c r="D13" s="1">
        <v>17.989999999999998</v>
      </c>
      <c r="E13" s="1">
        <v>17.989999999999998</v>
      </c>
      <c r="F13" s="1">
        <v>18</v>
      </c>
      <c r="G13" s="1">
        <f t="shared" si="0"/>
        <v>17.991999999999997</v>
      </c>
      <c r="H13" s="1">
        <f t="shared" si="2"/>
        <v>0.89442719099991586</v>
      </c>
      <c r="I13" s="1">
        <f t="shared" si="1"/>
        <v>5.1027071246553179E-3</v>
      </c>
      <c r="J13" s="1"/>
      <c r="K13" s="1">
        <f t="shared" si="3"/>
        <v>7.705252899808555E-3</v>
      </c>
      <c r="L13" s="5">
        <f t="shared" si="4"/>
        <v>1.7991999999999997</v>
      </c>
      <c r="M13" s="1">
        <f t="shared" si="5"/>
        <v>7.705252899808555E-4</v>
      </c>
    </row>
    <row r="14" spans="1:20" x14ac:dyDescent="0.25">
      <c r="A14" s="7">
        <v>0.85</v>
      </c>
      <c r="B14" s="1">
        <v>18.53</v>
      </c>
      <c r="C14" s="1">
        <v>18.54</v>
      </c>
      <c r="D14" s="1">
        <v>18.54</v>
      </c>
      <c r="E14" s="1">
        <v>18.55</v>
      </c>
      <c r="F14" s="1">
        <v>18.55</v>
      </c>
      <c r="G14" s="1">
        <f t="shared" si="0"/>
        <v>18.541999999999998</v>
      </c>
      <c r="H14" s="1">
        <f t="shared" si="2"/>
        <v>0.92195444572928875</v>
      </c>
      <c r="I14" s="1">
        <f t="shared" si="1"/>
        <v>9.5462909027538411E-3</v>
      </c>
      <c r="J14" s="1"/>
      <c r="K14" s="1">
        <f t="shared" si="3"/>
        <v>1.1156387060782749E-2</v>
      </c>
      <c r="L14" s="5">
        <f t="shared" si="4"/>
        <v>1.8541999999999998</v>
      </c>
      <c r="M14" s="1">
        <f t="shared" si="5"/>
        <v>1.115638706078275E-3</v>
      </c>
    </row>
    <row r="15" spans="1:20" x14ac:dyDescent="0.25">
      <c r="A15" s="6">
        <v>0.9</v>
      </c>
      <c r="B15" s="1">
        <v>19.059999999999999</v>
      </c>
      <c r="C15" s="1">
        <v>19.059999999999999</v>
      </c>
      <c r="D15" s="1">
        <v>19.059999999999999</v>
      </c>
      <c r="E15" s="1">
        <v>19.07</v>
      </c>
      <c r="F15" s="1">
        <v>19.05</v>
      </c>
      <c r="G15" s="1">
        <f t="shared" si="0"/>
        <v>19.059999999999999</v>
      </c>
      <c r="H15" s="1">
        <f t="shared" si="2"/>
        <v>0.94868329805051377</v>
      </c>
      <c r="I15" s="1">
        <f t="shared" si="1"/>
        <v>8.0680883733383352E-3</v>
      </c>
      <c r="J15" s="1"/>
      <c r="K15" s="1">
        <f t="shared" si="3"/>
        <v>9.9210560047808035E-3</v>
      </c>
      <c r="L15" s="5">
        <f t="shared" si="4"/>
        <v>1.9059999999999999</v>
      </c>
      <c r="M15" s="1">
        <f t="shared" si="5"/>
        <v>9.9210560047808031E-4</v>
      </c>
    </row>
  </sheetData>
  <mergeCells count="4">
    <mergeCell ref="B1:F1"/>
    <mergeCell ref="S2:T2"/>
    <mergeCell ref="S7:T7"/>
    <mergeCell ref="S8:T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i Matiś</dc:creator>
  <cp:lastModifiedBy>Bartek i Matiś</cp:lastModifiedBy>
  <dcterms:created xsi:type="dcterms:W3CDTF">2015-04-15T14:48:47Z</dcterms:created>
  <dcterms:modified xsi:type="dcterms:W3CDTF">2015-04-15T18:43:08Z</dcterms:modified>
</cp:coreProperties>
</file>