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56abb528d6ff357f/Desktop/EC/sysreview_ec/"/>
    </mc:Choice>
  </mc:AlternateContent>
  <xr:revisionPtr revIDLastSave="68" documentId="13_ncr:1_{C671D8F8-6061-4BBD-BE8A-7DA2A1025EE9}" xr6:coauthVersionLast="47" xr6:coauthVersionMax="47" xr10:uidLastSave="{B2F67EB3-AD11-4C08-BF3E-6B799711CF3B}"/>
  <bookViews>
    <workbookView xWindow="1800" yWindow="1800" windowWidth="17280" windowHeight="10134" tabRatio="610" xr2:uid="{F788FC6B-58B3-41D7-90EB-E54DBF356749}"/>
  </bookViews>
  <sheets>
    <sheet name="Tabelle1" sheetId="1" r:id="rId1"/>
  </sheets>
  <definedNames>
    <definedName name="_xlnm._FilterDatabase" localSheetId="0" hidden="1">Tabelle1!$A$1:$AV$112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 l="1"/>
  <c r="P5" i="1"/>
  <c r="T4" i="1"/>
  <c r="T5" i="1"/>
  <c r="T7" i="1"/>
  <c r="T9" i="1"/>
  <c r="T10" i="1"/>
  <c r="T12" i="1"/>
  <c r="T13" i="1"/>
  <c r="T14" i="1"/>
  <c r="T15" i="1"/>
  <c r="T19" i="1"/>
  <c r="T21" i="1"/>
  <c r="T22" i="1"/>
  <c r="T25" i="1"/>
  <c r="T28" i="1"/>
  <c r="T31" i="1"/>
  <c r="T32" i="1"/>
  <c r="T34" i="1"/>
  <c r="T35" i="1"/>
  <c r="T36" i="1"/>
  <c r="T37" i="1"/>
  <c r="T38" i="1"/>
  <c r="T39" i="1"/>
  <c r="T40" i="1"/>
  <c r="T41" i="1"/>
  <c r="T50" i="1"/>
  <c r="T51" i="1"/>
  <c r="T53" i="1"/>
  <c r="T55" i="1"/>
  <c r="T57" i="1"/>
  <c r="T60" i="1"/>
  <c r="T62" i="1"/>
  <c r="T65" i="1"/>
  <c r="T68" i="1"/>
  <c r="T71" i="1"/>
  <c r="T74" i="1"/>
  <c r="T75" i="1"/>
  <c r="T76" i="1"/>
  <c r="T79" i="1"/>
  <c r="T82" i="1"/>
  <c r="T83" i="1"/>
  <c r="T84" i="1"/>
  <c r="T85" i="1"/>
  <c r="T88" i="1"/>
  <c r="T89" i="1"/>
  <c r="T91" i="1"/>
  <c r="T93" i="1"/>
  <c r="T96" i="1"/>
  <c r="T98" i="1"/>
  <c r="T99" i="1"/>
  <c r="T100" i="1"/>
  <c r="T101" i="1"/>
  <c r="T102" i="1"/>
  <c r="T103" i="1"/>
  <c r="T107" i="1"/>
  <c r="T111" i="1"/>
  <c r="T112" i="1"/>
  <c r="T27" i="1"/>
  <c r="T46" i="1"/>
  <c r="T49" i="1"/>
  <c r="T64" i="1"/>
  <c r="T72" i="1"/>
  <c r="T86" i="1"/>
  <c r="T16" i="1"/>
  <c r="T20" i="1"/>
  <c r="T45" i="1"/>
  <c r="T56" i="1"/>
  <c r="T77" i="1"/>
  <c r="T94" i="1"/>
  <c r="T97" i="1"/>
  <c r="T104" i="1"/>
  <c r="T47" i="1"/>
  <c r="T52" i="1"/>
  <c r="T63" i="1"/>
  <c r="T73" i="1"/>
  <c r="S4" i="1"/>
  <c r="S5" i="1"/>
  <c r="S6" i="1"/>
  <c r="S9" i="1"/>
  <c r="S10" i="1"/>
  <c r="S13" i="1"/>
  <c r="S14" i="1"/>
  <c r="S17" i="1"/>
  <c r="S18" i="1"/>
  <c r="S19" i="1"/>
  <c r="S21" i="1"/>
  <c r="S23" i="1"/>
  <c r="S28" i="1"/>
  <c r="S32" i="1"/>
  <c r="S34" i="1"/>
  <c r="S35" i="1"/>
  <c r="S37" i="1"/>
  <c r="S38" i="1"/>
  <c r="S40" i="1"/>
  <c r="S42" i="1"/>
  <c r="S44" i="1"/>
  <c r="S50" i="1"/>
  <c r="S51" i="1"/>
  <c r="S53" i="1"/>
  <c r="S55" i="1"/>
  <c r="S69" i="1"/>
  <c r="S74" i="1"/>
  <c r="S76" i="1"/>
  <c r="S80" i="1"/>
  <c r="S82" i="1"/>
  <c r="S83" i="1"/>
  <c r="S85" i="1"/>
  <c r="S89" i="1"/>
  <c r="S91" i="1"/>
  <c r="S98" i="1"/>
  <c r="S100" i="1"/>
  <c r="S105" i="1"/>
  <c r="S30" i="1"/>
  <c r="S49" i="1"/>
  <c r="S58" i="1"/>
  <c r="S64" i="1"/>
  <c r="S66" i="1"/>
  <c r="S72" i="1"/>
  <c r="S86" i="1"/>
  <c r="S16" i="1"/>
  <c r="S20" i="1"/>
  <c r="S24" i="1"/>
  <c r="S45" i="1"/>
  <c r="S56" i="1"/>
  <c r="S77" i="1"/>
  <c r="S94" i="1"/>
  <c r="S97" i="1"/>
  <c r="S104" i="1"/>
  <c r="S47" i="1"/>
  <c r="S52" i="1"/>
  <c r="S63" i="1"/>
  <c r="S73" i="1"/>
  <c r="T3" i="1"/>
  <c r="S3" i="1"/>
  <c r="K97" i="1"/>
  <c r="P97" i="1"/>
  <c r="P88" i="1"/>
  <c r="K88" i="1"/>
  <c r="K82" i="1"/>
  <c r="K74" i="1"/>
  <c r="P69" i="1"/>
  <c r="K69" i="1"/>
  <c r="P39" i="1"/>
  <c r="P13" i="1"/>
  <c r="P12" i="1"/>
  <c r="K12" i="1"/>
  <c r="P10" i="1"/>
  <c r="K10" i="1"/>
  <c r="P4" i="1"/>
  <c r="P3" i="1"/>
  <c r="K3" i="1"/>
</calcChain>
</file>

<file path=xl/sharedStrings.xml><?xml version="1.0" encoding="utf-8"?>
<sst xmlns="http://schemas.openxmlformats.org/spreadsheetml/2006/main" count="1190" uniqueCount="535">
  <si>
    <t>Autor, Herausgeber oder Institution</t>
  </si>
  <si>
    <t>Titel</t>
  </si>
  <si>
    <t>Jahr</t>
  </si>
  <si>
    <t>2018</t>
  </si>
  <si>
    <t/>
  </si>
  <si>
    <t>Aruguete, Natalia; Calvo, Ernesto; Ventura, Tiago</t>
  </si>
  <si>
    <t>News by Popular Demand: Ideological Congruence, Issue Salience, and Media Reputation in News Sharing( 1 )</t>
  </si>
  <si>
    <t>2021</t>
  </si>
  <si>
    <t>Asatani, Kimitaka; Yamano, Hiroko; Sakaki, Takeshi; Sakata, Ichiro</t>
  </si>
  <si>
    <t>Dense and influential core promotion of daily viral information spread in political echo chambers</t>
  </si>
  <si>
    <t>Auxier, Brooke E.; Vitak, Jessica</t>
  </si>
  <si>
    <t>Factors Motivating Customization and Echo Chamber Creation Within Digital News Environments</t>
  </si>
  <si>
    <t>2019</t>
  </si>
  <si>
    <t>-</t>
  </si>
  <si>
    <t>Bail, Christopher A.; Argyle, Lisa P.; Brown, Taylor W.; Bumpus, John P.; Chen, Haohan; Hunzaker, M. B. Fallin; Lee, Jaemin; Mann, Marcus; Merhout, Friedolin; Volfovsky, Alexander</t>
  </si>
  <si>
    <t>Exposure to opposing views on social media can increase political polarization</t>
  </si>
  <si>
    <t>Bakshy, Eytan; Messing, Solomon; Adamic, Lada A.</t>
  </si>
  <si>
    <t>Political science. Exposure to ideologically diverse news and opinion on Facebook</t>
  </si>
  <si>
    <t>2015</t>
  </si>
  <si>
    <t>Barbera, Pablo; Jost, John T.; Nagler, Jonathan; Tucker, Joshua A.; Bonneau, Richard</t>
  </si>
  <si>
    <t>Tweeting From Left to Right: Is Online Political Communication More Than an Echo Chamber?</t>
  </si>
  <si>
    <t>Bastos, Marco; Mercea, Dan; Baronchelli, Andrea</t>
  </si>
  <si>
    <t>The geographic embedding of online echo chambers: Evidence from the Brexit campaign</t>
  </si>
  <si>
    <t>Campaign affilation: Frequecy of one-sided shared hashtags used throughout the campaign per user.</t>
  </si>
  <si>
    <t>33889</t>
  </si>
  <si>
    <t>Geographic embedding of Echo Chambers</t>
  </si>
  <si>
    <t>Batorski, Dominik; Grzywinska, Ilona</t>
  </si>
  <si>
    <t>Three dimensions of the public sphere on Facebook</t>
  </si>
  <si>
    <t>Activity of users and mentions of parties</t>
  </si>
  <si>
    <t>Beam, Michael A.; Hutchens, Myiah J.; Hmielowski, Jay D.</t>
  </si>
  <si>
    <t>Facebook news and (de)polarization: reinforcing spirals in the 2016 US election</t>
  </si>
  <si>
    <t>Bessi, Alessandro</t>
  </si>
  <si>
    <t>Personality traits and echo chambers on facebook</t>
  </si>
  <si>
    <t>2016</t>
  </si>
  <si>
    <t>Bessi, Alessandro; Zollo, Fabiana; Del Vicario, Michela; Puliga, Michelangelo; Scala, Antonio; Caldarelli, Guido; Uzzi, Brian; Quattrociocchi, Walter</t>
  </si>
  <si>
    <t>Users Polarization on Facebook and Youtube</t>
  </si>
  <si>
    <t>Bessi, Alessandro; Zollo, Fabiana; Del Vicario, Michela; Scala, Antonio; Caldarelli, Guido; Quattrociocchi, Walter</t>
  </si>
  <si>
    <t>Trend of Narratives in the Age of Misinformation</t>
  </si>
  <si>
    <t>Misinformation</t>
  </si>
  <si>
    <t>Bodo, Balazs; Helberger, Natali; Eskens, Sarah; Moller, Judith</t>
  </si>
  <si>
    <t>INTERESTED IN DIVERSITY The role of user attitudes, algorithmic feedback loops, and policy in news personalization</t>
  </si>
  <si>
    <t>Boulianne, Shelley; Koc-Michalska, Karolina</t>
  </si>
  <si>
    <t>The Role of Personality in Political Talk and Like-Minded Discussion</t>
  </si>
  <si>
    <t>2022</t>
  </si>
  <si>
    <t>Boulianne, Shelley; Koc-Michalska, Karolina; Bimber, Bruce</t>
  </si>
  <si>
    <t>Right-wing populism, social media and echo chambers in Western democracies</t>
  </si>
  <si>
    <t>2020</t>
  </si>
  <si>
    <t>Boutyline, Andrei; Willer, Robb</t>
  </si>
  <si>
    <t>The Social Structure of Political Echo Chambers: Variation in Ideological Homophily in Online Networks</t>
  </si>
  <si>
    <t>2017</t>
  </si>
  <si>
    <t>Bright, Jonathan</t>
  </si>
  <si>
    <t>Explaining the Emergence of Political Fragmentation on Social Media: The Role of Ideology and Extremism</t>
  </si>
  <si>
    <t>Brugnoli, Emanuele; Cinelli, Matteo; Quattrociocchi, Walter; Scala, Antonio</t>
  </si>
  <si>
    <t>Recursive patterns in online echo chambers</t>
  </si>
  <si>
    <t>Bruns, Axel</t>
  </si>
  <si>
    <t>Echo chamber? What echo chamber? Reviewing the evidence</t>
  </si>
  <si>
    <t>Cann, Tristan J. B.; Weaver, Iain S.; Williams, Hywel T. P.</t>
  </si>
  <si>
    <t>Ideological biases in social sharing of online information about climate change</t>
  </si>
  <si>
    <t>Ceron, Andrea; Splendore, Sergio</t>
  </si>
  <si>
    <t>'Cheap Talk'? Second screening and the irrelevance of TV political debates</t>
  </si>
  <si>
    <t>Shares in a given timeframe</t>
  </si>
  <si>
    <t>Shared keywords on political talk shows</t>
  </si>
  <si>
    <t>TV, social media and echo chambers</t>
  </si>
  <si>
    <t>Chan, Michael; Chen, Hsuan-Ting; Lee, Francis L. F.</t>
  </si>
  <si>
    <t>Examining the Roles of Political Social Network and Internal Efficacy on Social Media News Engagement: A Comparative Study of Six Asian Countries</t>
  </si>
  <si>
    <t>Choi, Daejin; Chun, Selin; Oh, Hyunchul; Han, Jinyoung; Kwon, Ted Taekyoung</t>
  </si>
  <si>
    <t>Rumor Propagation is Amplified by Echo Chambers in Social Media</t>
  </si>
  <si>
    <t>Cinelli, Matteo; Brugnoli, Emanuele; Schmidt, Ana Lucia; Zollo, Fabiana; Quattrociocchi, Walter; Scala, Antonio</t>
  </si>
  <si>
    <t>Selective exposure shapes the Facebook news diet</t>
  </si>
  <si>
    <t>Cinelli, Matteo; Morales, Gianmarco De Francisci; Galeazzi, Alessandro; Quattrociocchi, Walter; Starnini, Michele</t>
  </si>
  <si>
    <t>The echo chamber effect on social media</t>
  </si>
  <si>
    <t>Cinelli, Matteo; Pelicon, Andraz; Mozetic, Igor; Quattrociocchi, Walter; Novak, Petra Kralj; Zollo, Fabiana</t>
  </si>
  <si>
    <t>Dynamics of online hate and misinformation</t>
  </si>
  <si>
    <t>Colleoni, Elanor; Rozza, Alessandro; Arvidsson, Adam</t>
  </si>
  <si>
    <t>Echo Chamber or Public Sphere? Predicting Political Orientation and Measuring Political Homophily in Twitter Using Big Data</t>
  </si>
  <si>
    <t>2014</t>
  </si>
  <si>
    <t>Cota, Wesley; Ferreira, Silvio C.; Pastor-Satorras, Romualdo; Starnini, Michele</t>
  </si>
  <si>
    <t>Quantifying echo chamber effects in information spreading over political communication networks</t>
  </si>
  <si>
    <t>Del Valle, Marc Esteve; Borge Bravo, Rosa</t>
  </si>
  <si>
    <t>Echo Chambers in Parliamentary Twitter Networks: The Catalan Case</t>
  </si>
  <si>
    <t>Del Valle, Marc Esteve; Broersma, Marcel; Ponsioen, Arnout</t>
  </si>
  <si>
    <t>Political Interaction Beyond Party Lines: Communication Ties and Party Polarization in Parliamentary Twitter Networks</t>
  </si>
  <si>
    <t>Del Vicario, Michela; Bessi, Alessandro; Zollo, Fabiana; Petroni, Fabio; Scala, Antonio; Caldarelli, Guido; Stanley, H. Eugene; Quattrociocchi, Walter</t>
  </si>
  <si>
    <t>The spreading of misinformation online</t>
  </si>
  <si>
    <t>Del Vicario, Michela; Vivaldo, Gianna; Bessi, Alessandro; Zollo, Fabiana; Scala, Antonio; Caldarelli, Guido; Quattrociocchi, Walter</t>
  </si>
  <si>
    <t>Echo Chambers: Emotional Contagion and Group Polarization on Facebook</t>
  </si>
  <si>
    <t>Del Vicario, Michela; Zollo, Fabiana; Caldarelli, Guido; Scala, Antonio; Quattrociocchi, Walter</t>
  </si>
  <si>
    <t>Mapping social dynamics on Facebook: The Brexit debate</t>
  </si>
  <si>
    <t>Dubois, Elizabeth; Blank, Grant</t>
  </si>
  <si>
    <t>The echo chamber is overstated: the moderating effect of political  interest and diverse media</t>
  </si>
  <si>
    <t>Dubois, Elizabeth; Minaeian, Sara; Paquet-Labelle, Ariane; Beaudry, Simon</t>
  </si>
  <si>
    <t>Who to Trust on Social Media: How Opinion Leaders and Seekers Avoid Disinformation and Echo Chambers</t>
  </si>
  <si>
    <t>Eady, Gregory; Nagler, Jonathan; Guess, Andy; Zilinsky, Jan; Tucker, Joshua A.</t>
  </si>
  <si>
    <t>How Many People Live in Political Bubbles on Social Media? Evidence From Linked Survey and Twitter Data</t>
  </si>
  <si>
    <t>Flaxman, Seth; Goel, Sharad; Rao, Justin M.</t>
  </si>
  <si>
    <t>Filter Bubbles, Echo Chambers, and Online News Consumption</t>
  </si>
  <si>
    <t>Fletcher, Richard; Kalogeropoulos, Antonis; Nielsen, Rasmus Kleis</t>
  </si>
  <si>
    <t>More diverse, more politically varied: How social media, search engines and aggregators shape news repertoires in the United Kingdom</t>
  </si>
  <si>
    <t>Furman, Ivo; Tunc, Asli</t>
  </si>
  <si>
    <t>The End of the Habermassian Ideal? Political Communication on Twitter During the 2017 Turkish Constitutional Referendum</t>
  </si>
  <si>
    <t>Gaumont, Noe; Panahi, Maziyar; Chavalarias, David</t>
  </si>
  <si>
    <t>Reconstruction of the socio-semantic dynamics of political activist Twitter networks-Method and application to the 2017 French presidential election</t>
  </si>
  <si>
    <t>Guarino, Stefano; Trino, Noemi; Celestini, Alessandro; Chessa, Alessandro; Riotta, Gianni</t>
  </si>
  <si>
    <t>Characterizing networks of propaganda on twitter: a case study</t>
  </si>
  <si>
    <t>Guerrero-Sole, Frederic</t>
  </si>
  <si>
    <t>Interactive Behavior in Political Discussions on Twitter: Politicians, Media, and Citizens' Patterns of Interaction in the 2015 and 2016 Electoral Campaigns in Spain</t>
  </si>
  <si>
    <t>Guo, Lei; Rohde, Jacob A.; Wu, H. Denis</t>
  </si>
  <si>
    <t>Who is responsible for Twitter's echo chamber problem? Evidence from 2016 US election networks</t>
  </si>
  <si>
    <t>Hilbert, Martin; Ahmed, Saifuddin; Cho, Jaeho; Liu, Billy; Luu, Jonathan</t>
  </si>
  <si>
    <t>Communicating with Algorithms: A Transfer Entropy Analysis of Emotions-based Escapes from Online Echo Chambers</t>
  </si>
  <si>
    <t>Justwan, Florian; Baumgaertner, Bert; Carlisle, Juliet E.; Clark, April K.; Clark, Michael</t>
  </si>
  <si>
    <t>Social media echo chambers and satisfaction with democracy among Democrats and Republicans in the aftermath of the 2016 US elections</t>
  </si>
  <si>
    <t>Kaiser, Jonas; Rauchfleisch, Adrian</t>
  </si>
  <si>
    <t>Birds of a Feather Get Recommended Together: Algorithmic Homophily in YouTube's Channel Recommendations in the United States and Germany</t>
  </si>
  <si>
    <t>Kitchens, Brent; Johnson, Steven L.; Gray, Peter</t>
  </si>
  <si>
    <t>UNDERSTANDING ECHO CHAMBERS AND FILTER BUBBLES: THE IMPACT OF SOCIAL MEDIA ON DIVERSIFICATION AND PARTISAN SHIFTS IN NEWS CONSUMPTION</t>
  </si>
  <si>
    <t>Koivula, Aki; Kaakinen, Markus; Oksanen, Atte; Rasanen, Pekka</t>
  </si>
  <si>
    <t>The Role of Political Activity in the Formation of Online Identity Bubbles</t>
  </si>
  <si>
    <t>Liu, Rui; Greene, Kevin T.; Liu, Ruibo; Mandic, Mihovil; Valentino, Benjamin A.; Vosoughi, Soroush; Subrahmanian, V. S.</t>
  </si>
  <si>
    <t>Using impression data to improve models of online social influence</t>
  </si>
  <si>
    <t>Masip, Pere; Suau, Jaume; Ruiz-Caballero, Carlos</t>
  </si>
  <si>
    <t>Incidental Exposure to Non-Like-Minded News through Social Media: Opposing Voices in Echo-Chambers' News Feeds</t>
  </si>
  <si>
    <t>Matuszewski, Pawel</t>
  </si>
  <si>
    <t>Selective Exposure on Polish Political and News Media Facebook Pages</t>
  </si>
  <si>
    <t>Matuszewski, Pawet; Szabo, Gabriella</t>
  </si>
  <si>
    <t>Are Echo Chambers Based on Partisanship? Twitter and Political Polarity in Poland and Hungary</t>
  </si>
  <si>
    <t>Min, Yong; Jiang, Tingjun; Jin, Cheng; Li, Qu; Jin, Xiaogang</t>
  </si>
  <si>
    <t>Endogenetic structure of filter bubble in social networks</t>
  </si>
  <si>
    <t>Morales, Gianmarco De Francisci; Monti, Corrado; Starnini, Michele</t>
  </si>
  <si>
    <t>No echo in the chambers of political interactions on Reddit</t>
  </si>
  <si>
    <t>Mosleh, Mohsen; Martel, Cameron; Eckles, Dean; Rand, David G.</t>
  </si>
  <si>
    <t>Shared partisanship dramatically increases social tie formation in a Twitter field experiment</t>
  </si>
  <si>
    <t>Mosleh, Mohsen; Pennycook, Gordon; Arechar, Antonio A.; Rand, David G.</t>
  </si>
  <si>
    <t>Cognitive reflection correlates with behavior on Twitter</t>
  </si>
  <si>
    <t>Neely, Stephen R.</t>
  </si>
  <si>
    <t>Politically Motivated Avoidance in Social Networks: A Study of Facebook and the 2020 Presidential Election</t>
  </si>
  <si>
    <t>Nikolov, Dimitar; Lalmas, Mounia; Flammini, Alessandro; Menczer, Filippo</t>
  </si>
  <si>
    <t>Quantifying Biases in Online Information Exposure</t>
  </si>
  <si>
    <t>Nordbrandt, Maria</t>
  </si>
  <si>
    <t>Affective polarization in the digital age: Testing the direction of the relationship between social media and users' feelings for out-group parties</t>
  </si>
  <si>
    <t>Powers, Elia; Koliska, Michael; Guha, Pallavi</t>
  </si>
  <si>
    <t>"Shouting Matches and Echo Chambers": Perceived Identity Threats and Political Self-Censorship on Social Media</t>
  </si>
  <si>
    <t>Radicioni, Tommaso; Saracco, Fabio; Pavan, Elena; Squartini, Tiziano</t>
  </si>
  <si>
    <t>Analysing Twitter semantic networks: the case of 2018 Italian elections</t>
  </si>
  <si>
    <t>Radicioni, Tommaso; Squartini, Tiziano; Pavan, Elena; Saracco, Fabio</t>
  </si>
  <si>
    <t>Networked partisanship and framing: A socio-semantic network analysis of the Italian debate on migration</t>
  </si>
  <si>
    <t>Rafail, Patrick; Freitas, Isaac</t>
  </si>
  <si>
    <t>Grievance Articulation and Community Reactions in the Men's Rights Movement Online</t>
  </si>
  <si>
    <t>Roth, Camille; Mazieres, Antoine; Menezes, Telmo</t>
  </si>
  <si>
    <t>Tubes and bubbles topological confinement of YouTube recommendations</t>
  </si>
  <si>
    <t>YouTube</t>
  </si>
  <si>
    <t>Samantray, Abhishek; Pin, Paolo</t>
  </si>
  <si>
    <t>Credibility of climate change denial in social media</t>
  </si>
  <si>
    <t>Schmidt, Ana L.; Peruzzi, Antonio; Scala, Antonio; Cinelli, Matteo; Pomerantsev, Peter; Applebaum, Anne; Gaston, Sophia; Fusi, Nicole; Peterson, Zachary; Severgnini, Giuseppe; Cesco, Andrea F. de; Casati, Davide; Novak, Petra Kralj; Stanley, H. Eugene; Zollo, Fabina; Quattrociocchi, Walter</t>
  </si>
  <si>
    <t>Measuring social response to different journalistic techniques on Facebook</t>
  </si>
  <si>
    <t>Schmidt, Ana Lucia; Zollo, Fabiana; Scala, Antonio; Betsch, Cornelia; Quattrociocchi, Walter</t>
  </si>
  <si>
    <t>Polarization of the vaccination debate on Facebook</t>
  </si>
  <si>
    <t>Shmargad, Yotam; Klar, Samara</t>
  </si>
  <si>
    <t>How Partisan Online Environments Shape Communication with Political Outgroups</t>
  </si>
  <si>
    <t>Shore, Jesse; Baek, Jiye; Dellarocas, Chrysanthos</t>
  </si>
  <si>
    <t>Network Structure and Patterns of Information Diversity on Twitter</t>
  </si>
  <si>
    <t>US</t>
  </si>
  <si>
    <t>Suelflow, Michael; Schaefer, Svenja; Winter, Stephan</t>
  </si>
  <si>
    <t>Selective attention in the news feed: An eye-tracking study on the perception and selection of political news posts on Facebook</t>
  </si>
  <si>
    <t>Tomlein, Matus; Pecher, Branislav; Simko, Jakub; Srba, Ivan; Moro, Robert; Stefancova, Elena; Kompan, Michal; Hrckova, Andrea; Podrouzek, Juraj; Bielikova, Maria</t>
  </si>
  <si>
    <t>An Audit of Misinformation Filter Bubbles on YouTube: Bubble Bursting and Recent Behavior Changes</t>
  </si>
  <si>
    <t>Torregrosa, Javier; Panizo-Lledot, Angel; Bello-Orgaz, Gema; Camacho, David</t>
  </si>
  <si>
    <t>Analyzing the relationship between relevance and extremist discourse in an alt-right network on Twitter</t>
  </si>
  <si>
    <t>Turetsky, Kate M.; Riddle, Travis A.</t>
  </si>
  <si>
    <t>Porous Chambers, Echoes of Valence and Stereotypes: A Network Analysis of Online News Coverage Interconnectedness Following a Nationally Polarizing Race-Related Event</t>
  </si>
  <si>
    <t>Tyagi, Aman; Uyheng, Joshua; Carley, Kathleen M.</t>
  </si>
  <si>
    <t>Heated conversations in a warming world: affective polarization in online climate change discourse follows real-world climate anomalies</t>
  </si>
  <si>
    <t>Climate change and echo chambers</t>
  </si>
  <si>
    <t>Urman, Aleksandra</t>
  </si>
  <si>
    <t>News Consumption of Russian Vkontakte Users: Polarization and News Avoidance</t>
  </si>
  <si>
    <t>Vaccari, Cristian; Valeriani, Augusto; Barbera, Pablo; Jost, John T.; Nagler, Jonathan; Tucker, Joshua A.</t>
  </si>
  <si>
    <t>Of Echo Chambers and Contrarian Clubs: Exposure to Political Disagreement Among German and Italian Users of Twitter</t>
  </si>
  <si>
    <t>Villa, Giacomo; Pasi, Gabriella; Viviani, Marco</t>
  </si>
  <si>
    <t>Echo chamber detection and analysis A topology- and content-based approach in the COVID-19 scenario</t>
  </si>
  <si>
    <t>Wang, Dandan; Qian, Yuxing</t>
  </si>
  <si>
    <t>Echo Chamber Effect in Rumor Rebuttal Discussions About COVID-19 in China: Social Media Content and Network Analysis Study</t>
  </si>
  <si>
    <t>Wang, Xiaohui; Song, Yunya</t>
  </si>
  <si>
    <t>Viral misinformation and echo chambers: the diffusion of rumors about genetically modified organisms on social media</t>
  </si>
  <si>
    <t>Whittaker, Joe; Looney, Sean; Reed, Alastair; Votta, Fabio</t>
  </si>
  <si>
    <t>Recommender systems and the amplification of extremist content</t>
  </si>
  <si>
    <t>Wieringa, Maranke; van Geenen, Daniela; Schafer, Mirko Tobias; Gorzeman, Ludo</t>
  </si>
  <si>
    <t>Political topic-communities and their framing practices in the Dutch Twittersphere</t>
  </si>
  <si>
    <t>Wolfowicz, Michael; Weisburd, David; Hasisi, Badi</t>
  </si>
  <si>
    <t>Examining the interactive effects of the filter bubble and the echo chamber on radicalization</t>
  </si>
  <si>
    <t>Wollebaek, Dag; Karlsen, Rune; Steen-Johnsen, Kari; Enjolras, Bernard</t>
  </si>
  <si>
    <t>Anger, Fear, and Echo Chambers: The Emotional Basis for Online Behavior</t>
  </si>
  <si>
    <t>Zollo, Fabiana; Bessi, Alessandro; Del Vicario, Michela; Scala, Antonio; Caldarelli, Guido; Shekhtman, Louis; Havlin, Shlomo; Quattrociocchi, Walter</t>
  </si>
  <si>
    <t>Debunking in a world of tribes</t>
  </si>
  <si>
    <t>Zollo, Fabiana; Novak, Petra Kralj; Del Vicario, Michela; Bessi, Alessandro; Mozetic, Igor; Scala, Antonio; Caldarelli, Guido; Quattrociocchi, Walter</t>
  </si>
  <si>
    <t>Emotional Dynamics in the Age of Misinformation</t>
  </si>
  <si>
    <t>Methode</t>
  </si>
  <si>
    <t>SNA</t>
  </si>
  <si>
    <t>Twitter</t>
  </si>
  <si>
    <t>Country1</t>
  </si>
  <si>
    <t>Country2</t>
  </si>
  <si>
    <t>Country3</t>
  </si>
  <si>
    <t>Argentina</t>
  </si>
  <si>
    <t>Brasil</t>
  </si>
  <si>
    <t>User</t>
  </si>
  <si>
    <t>Dataset</t>
  </si>
  <si>
    <t>Data points</t>
  </si>
  <si>
    <t>Focus</t>
  </si>
  <si>
    <t>News sharing Behavior</t>
  </si>
  <si>
    <t>Metric</t>
  </si>
  <si>
    <t>ideological congruence, issue salience</t>
  </si>
  <si>
    <t>trust-based EC</t>
  </si>
  <si>
    <t>Japan</t>
  </si>
  <si>
    <t>social EC</t>
  </si>
  <si>
    <t>retweets</t>
  </si>
  <si>
    <t>TF-IDF</t>
  </si>
  <si>
    <t>EC hypothesis</t>
  </si>
  <si>
    <t>Facebook</t>
  </si>
  <si>
    <t>Youtube</t>
  </si>
  <si>
    <t>content-based EC</t>
  </si>
  <si>
    <t>tweets, URL news sources (hard news)</t>
  </si>
  <si>
    <t>social EC exists</t>
  </si>
  <si>
    <t>cognitive EC exists</t>
  </si>
  <si>
    <t>cognitive EC exists noz</t>
  </si>
  <si>
    <t>content EC exists</t>
  </si>
  <si>
    <t>content EC exists not</t>
  </si>
  <si>
    <t>political EC exists not</t>
  </si>
  <si>
    <t>political EC exists</t>
  </si>
  <si>
    <t>Concept1</t>
  </si>
  <si>
    <t>Concept2</t>
  </si>
  <si>
    <t>content alignment and cross-cutting content</t>
  </si>
  <si>
    <t>UK</t>
  </si>
  <si>
    <t>retweets, hashtags and mentions</t>
  </si>
  <si>
    <t>Poland</t>
  </si>
  <si>
    <t>post, comments and likes</t>
  </si>
  <si>
    <t>cognitive EC</t>
  </si>
  <si>
    <t>comments</t>
  </si>
  <si>
    <t>cognitive associations with EC</t>
  </si>
  <si>
    <t>unsupervised personality recognition approach</t>
  </si>
  <si>
    <t>Plattform2</t>
  </si>
  <si>
    <t>Plattform1</t>
  </si>
  <si>
    <t xml:space="preserve"> bimodality coefficient and polarization</t>
  </si>
  <si>
    <t>comments and posts</t>
  </si>
  <si>
    <t>Italy</t>
  </si>
  <si>
    <t>posts</t>
  </si>
  <si>
    <t>user activity and user mobility</t>
  </si>
  <si>
    <t>political homophily</t>
  </si>
  <si>
    <t>EU</t>
  </si>
  <si>
    <t>fragmentation metric F (similar to E-I-Index)</t>
  </si>
  <si>
    <t>mentions of parties</t>
  </si>
  <si>
    <t>polarization score</t>
  </si>
  <si>
    <t>Australia</t>
  </si>
  <si>
    <t>follower/ followee network</t>
  </si>
  <si>
    <t>E-I-Index</t>
  </si>
  <si>
    <t>Plattform3</t>
  </si>
  <si>
    <t>Reddit</t>
  </si>
  <si>
    <t>sharted content</t>
  </si>
  <si>
    <t>TF-IDF  and correlation coefficient</t>
  </si>
  <si>
    <t>Taiwan</t>
  </si>
  <si>
    <t>Korea</t>
  </si>
  <si>
    <t>country4</t>
  </si>
  <si>
    <t>country5</t>
  </si>
  <si>
    <t>country6</t>
  </si>
  <si>
    <t>Hong Kong</t>
  </si>
  <si>
    <t>Malaysia</t>
  </si>
  <si>
    <t>Singapore</t>
  </si>
  <si>
    <t>tweets and followers</t>
  </si>
  <si>
    <t>Polarity score and homophily</t>
  </si>
  <si>
    <t>likes, shares and comments</t>
  </si>
  <si>
    <t>recommendation algorithms</t>
  </si>
  <si>
    <t>video comments</t>
  </si>
  <si>
    <t>tweets, retweets and comments</t>
  </si>
  <si>
    <t>political homophily, F-IDF</t>
  </si>
  <si>
    <t>tweets</t>
  </si>
  <si>
    <t>Brasli</t>
  </si>
  <si>
    <t>Spain</t>
  </si>
  <si>
    <t>Netherlands</t>
  </si>
  <si>
    <t xml:space="preserve">Parliamentary discussions and echo chambers </t>
  </si>
  <si>
    <t>followers, retweets and mentions</t>
  </si>
  <si>
    <t>polarization score, homophily similarity score</t>
  </si>
  <si>
    <t>News pages, news posts and shares</t>
  </si>
  <si>
    <t>posts and comments</t>
  </si>
  <si>
    <t>Emotions and echo chambers</t>
  </si>
  <si>
    <t>web-browsing records collected via the Bing toolbar</t>
  </si>
  <si>
    <t xml:space="preserve">  </t>
  </si>
  <si>
    <t>Concept3</t>
  </si>
  <si>
    <t>polarity and latent polarity score</t>
  </si>
  <si>
    <t>social EC do not exist</t>
  </si>
  <si>
    <t>France</t>
  </si>
  <si>
    <t>Tweets, retweets and followers of candidates.</t>
  </si>
  <si>
    <t>Opinion dynamics</t>
  </si>
  <si>
    <t>polarization score and E-I-Index</t>
  </si>
  <si>
    <t>Political homogeinity</t>
  </si>
  <si>
    <t>mentions on Trump and Clinton</t>
  </si>
  <si>
    <t>political EC</t>
  </si>
  <si>
    <t>Hungary</t>
  </si>
  <si>
    <t>likes</t>
  </si>
  <si>
    <t>follower/followee network</t>
  </si>
  <si>
    <t>selective exposure</t>
  </si>
  <si>
    <t>preferences of users, political leaning</t>
  </si>
  <si>
    <t>tweets, reply, retweet</t>
  </si>
  <si>
    <t>ego network</t>
  </si>
  <si>
    <t>Cargnino, Manuel; Neubaum, German</t>
  </si>
  <si>
    <t>Cargnino, Manuel; Neubaum, German; Winter, Stephan</t>
  </si>
  <si>
    <t>Cheng, Zicheng; Marcos-Marne, Hugo; Zuniga, Homero Gil de</t>
  </si>
  <si>
    <t>Is it better to strike a balance? How exposure to congruent and incongruent opinion climates on social networking sites impacts users' processing and selection of information</t>
  </si>
  <si>
    <t>We're a good match: Selective political friending on social networking sites</t>
  </si>
  <si>
    <t>Birds of a Feather Get Angrier Together: Social Media News Use and Social Media Political Homophily as Antecedents of Political Anger</t>
  </si>
  <si>
    <t>Etta, Gabriele; Cinelli, Matteo; Galeazzi, Alessandro; Valensise, Carlo Michele; Quattrociocchi, Walter; Conti, Mauro</t>
  </si>
  <si>
    <t>Comparing the Impact of Social Media Regulations on News Consumption</t>
  </si>
  <si>
    <t>Jones-Jang, S. Mo; Chung, Myojung</t>
  </si>
  <si>
    <t>Can we blame social media for polarization? Counter-evidence against filter bubble claims during the COVID-19 pandemic</t>
  </si>
  <si>
    <t>Lima, Lucas; Reis, Julio C. S.; Melo, Philipe; Murai, Fabricio; Araújo, Leandro; Vikatos, Pantelis; Benevenuto, Fabrúcio</t>
  </si>
  <si>
    <t>Ludwig, Katharina; Grote, Alexander; Iana, Andreea; Alam, Mehwish; Paulheim, Heiko; Sack, Harald; Weinhardt, Christof; Mueller, Philipp</t>
  </si>
  <si>
    <t>Matz, Sandra C.</t>
  </si>
  <si>
    <t>Inside the Right-Leaning Echo Chambers: Characterizing Gab, an Unmoderated Social System</t>
  </si>
  <si>
    <t>Divided by the Algorithm? The (Limited) Effects of Content- and Sentiment-Based News Recommendation on Affective, Ideological, and Perceived Polarization</t>
  </si>
  <si>
    <t>Personal Echo Chambers: Openness-to-Experience Is Linked to Higher Levels of Psychological Interest Diversity in Large-Scale Behavioral Data</t>
  </si>
  <si>
    <t>Mirlohi, Amin; Mahdavimoghaddam, Jalehsadat; Jovanovic, Jelena; Al-Obeidat, Feras N.; Khani, Mehdi; Ghorbani, Ali A.; Bagheri, Ebrahim</t>
  </si>
  <si>
    <t>Social Alignment Contagion in Online Social Networks</t>
  </si>
  <si>
    <t>Rusche, Felix</t>
  </si>
  <si>
    <t>Few voices, strong echo: Measuring follower homogeneity of politicians' Twitter accounts</t>
  </si>
  <si>
    <t>Zerback, Thomas; Kobilke, Lara</t>
  </si>
  <si>
    <t>The role of affective and cognitive attitude extremity in perceived viewpoint diversity exposure</t>
  </si>
  <si>
    <t>Ackermann, Kathrin; Stadelmann-Steffen, Isabelle</t>
  </si>
  <si>
    <t>Voting in the Echo Chamber? Patterns of Political Online Activities and Voting Behavior in Switzerland</t>
  </si>
  <si>
    <t>Bond, Robert M.; Sweitzer, Matthew D.</t>
  </si>
  <si>
    <t>Political Homophily in a Large-Scale Online Communication Network</t>
  </si>
  <si>
    <t>Bovet, Alexandre; Grindrod, Peter</t>
  </si>
  <si>
    <t>Organization and evolution of the UK far-right network on Telegram</t>
  </si>
  <si>
    <t>Burnett, Alycia; Knighton, Devin; Wilson, Christopher</t>
  </si>
  <si>
    <t>The Self-Censoring Majority: How Political Identity and Ideology Impacts Willingness to Self-Censor and Fear of Isolation in the United States</t>
  </si>
  <si>
    <t>Enjolras, Bernard; Salway, Andrew</t>
  </si>
  <si>
    <t>Homophily and polarization on political twitter during the 2017 Norwegian election</t>
  </si>
  <si>
    <t>Hagen, Loni; Fox, Ashley; O'Leary, Heather; Dyson, DeAndre; Walker, Kimberly; Lengacher, Cecile A.; Hernandez, Raquel</t>
  </si>
  <si>
    <t>The Role of Influential Actors in Fostering the Polarized COVID-19 Vaccine Discourse on Twitter: Mixed Methods of Machine Learning and Inductive Coding</t>
  </si>
  <si>
    <t>Muise, Daniel; Hosseinmardi, Homa; Howland, Baird; Mobius, Markus; Rothschild, David; Watts, Duncan J.</t>
  </si>
  <si>
    <t>Quantifying partisan news diets in Web and TV audiences</t>
  </si>
  <si>
    <t>Sun, Mingfei; Ma, Xiaoyue; Huo, Yudi</t>
  </si>
  <si>
    <t>Treen, Kathie; Williams, Hywel; O'Neill, Saffron; Coan, Travis G.</t>
  </si>
  <si>
    <t>Wang, Dandan; Zhou, Yadong; Ma, Feicheng</t>
  </si>
  <si>
    <t>Does Social Media Users' Interaction Influence the Formation of Echo Chambers? Social Network Analysis Based on Vaccine Video Comments on YouTube</t>
  </si>
  <si>
    <t>Discussion of Climate Change on Reddit: Polarized Discourse or Deliberative Debate?</t>
  </si>
  <si>
    <t>Opinion Leaders and Structural Hole Spanners Influencing Echo Chambers in Discussions About COVID-19 Vaccines on Social Media in China: Network Analysis</t>
  </si>
  <si>
    <t>Flamino, James; Galeazzi, Alessandro; Feldman, Stuart; Macy, Michael W.; Cross, Brendan; Zhou, Zhenkun; Serafino, Matteo; Bovet, Alexandre; Makse, Hernan A.; Szymanski, Boleslaw K.</t>
  </si>
  <si>
    <t>Political polarization of news media and influencers on Twitter in the 2016 and 2020 US presidential elections</t>
  </si>
  <si>
    <t>2023</t>
  </si>
  <si>
    <t>Goel, Vasu; Sahnan, Dhruv; Dutta, Subhabrata; Bandhakavi, Anil; Chakraborty, Tanmoy</t>
  </si>
  <si>
    <t>Kratzke, Nane</t>
  </si>
  <si>
    <t>Monti, Corrado; D'Ignazi, Jacopo; Starnini, Michele; Morales, Gianmarco De Francisci</t>
  </si>
  <si>
    <t>Hatemongers ride on echo chambers to escalate hate speech diffusion</t>
  </si>
  <si>
    <t>How to Find Orchestrated Trolls?A Case Study on Identifying Polarized Twitter Echo Chambers</t>
  </si>
  <si>
    <t>Evidence of Demographic rather than Ideological Segregation in News Discussion on Reddit</t>
  </si>
  <si>
    <t>Srba, Ivan; Moro, Robert; Tomlein, Matus; Pecher, Branislav; Simko, Jakub; Stefancova, Elena; Kompan, Michal; Hrckova, Andrea; Podrouzek, Juraj; Gavornik, Adrian; Bielikova, Maria</t>
  </si>
  <si>
    <t>Auditing YouTube’s Recommendation Algorithm&amp;nbsp;for Misinformation Filter Bubbles</t>
  </si>
  <si>
    <t>posts, comments and upvotes</t>
  </si>
  <si>
    <t>Mixed Methods</t>
  </si>
  <si>
    <t>Experiment</t>
  </si>
  <si>
    <t>political leaning, reddit score and user activity</t>
  </si>
  <si>
    <t>tweets, retweets</t>
  </si>
  <si>
    <t>average nearest-neighbors degree</t>
  </si>
  <si>
    <t>polarization index</t>
  </si>
  <si>
    <t>posts, upvotes</t>
  </si>
  <si>
    <t>user acitivity per subreddit</t>
  </si>
  <si>
    <t>homophily, emotion opinion polarization</t>
  </si>
  <si>
    <t>Climate change</t>
  </si>
  <si>
    <t>tweets, retweet statistic</t>
  </si>
  <si>
    <t>post, likes, comments</t>
  </si>
  <si>
    <t>COVID-19, vaccines and echo chambers</t>
  </si>
  <si>
    <t>polarization, SE</t>
  </si>
  <si>
    <t>post and comments</t>
  </si>
  <si>
    <t>framing and social conformity</t>
  </si>
  <si>
    <t>political slant</t>
  </si>
  <si>
    <t>Tweets posted by alt-right Twitter accounts</t>
  </si>
  <si>
    <t>Extremism and echo chambers</t>
  </si>
  <si>
    <t xml:space="preserve">Closeness , betweenness, K-shell, eigenvector centrality </t>
  </si>
  <si>
    <t>Vkontakte</t>
  </si>
  <si>
    <t>Russia</t>
  </si>
  <si>
    <t>friendship ties, page followings</t>
  </si>
  <si>
    <t>COVID-19 related tweets</t>
  </si>
  <si>
    <t>Covid-19 and Echo chambers</t>
  </si>
  <si>
    <t>Weibo</t>
  </si>
  <si>
    <t>China</t>
  </si>
  <si>
    <t>Rumor rebuttal content related to COVID-19</t>
  </si>
  <si>
    <t>Vaccines, misinformation and echo chambers</t>
  </si>
  <si>
    <t>Coded posts addressing genetically modified organisms on Weibo from 2018 t</t>
  </si>
  <si>
    <t>heterogeneity in communities</t>
  </si>
  <si>
    <t>The cluster’s modularity and density, and the PageRank  of the nodes within the clusters</t>
  </si>
  <si>
    <t>Media references in the retweet network</t>
  </si>
  <si>
    <t>Facebook posts</t>
  </si>
  <si>
    <t>Sentiment labeled comment</t>
  </si>
  <si>
    <t>assortativity, linguistic intergroup bias</t>
  </si>
  <si>
    <t>links between news articles</t>
  </si>
  <si>
    <t>climate change tweets</t>
  </si>
  <si>
    <t>climate chance and echo chambers</t>
  </si>
  <si>
    <t>affective polarization</t>
  </si>
  <si>
    <t>Socio-demographic features, polarization</t>
  </si>
  <si>
    <t>user replies in a subreddit</t>
  </si>
  <si>
    <t>Germany</t>
  </si>
  <si>
    <t>tweet, retweets</t>
  </si>
  <si>
    <t>Centrality  measures</t>
  </si>
  <si>
    <t>Gab</t>
  </si>
  <si>
    <t>submissions, comments on Gab, Reddit comments, twitter tweets and retweets</t>
  </si>
  <si>
    <t>climate change related subreddits</t>
  </si>
  <si>
    <t>Climate change and EC</t>
  </si>
  <si>
    <t xml:space="preserve"> ideological bias</t>
  </si>
  <si>
    <t>experiment</t>
  </si>
  <si>
    <t xml:space="preserve">tweets, URL news sources </t>
  </si>
  <si>
    <t xml:space="preserve">modularity </t>
  </si>
  <si>
    <t>assortativity coefficient</t>
  </si>
  <si>
    <t>TF-IDF, homogeneous social network intergroup dynamics test</t>
  </si>
  <si>
    <t>Covid-19</t>
  </si>
  <si>
    <t>Norway</t>
  </si>
  <si>
    <t>messages</t>
  </si>
  <si>
    <t>flow stability</t>
  </si>
  <si>
    <t>Browser</t>
  </si>
  <si>
    <t>browser history, TV viewing behaviour</t>
  </si>
  <si>
    <t>cross-cutting content and partisan biased behaviour</t>
  </si>
  <si>
    <t>homogeneity of followers</t>
  </si>
  <si>
    <t>follower / followee</t>
  </si>
  <si>
    <t>URL shares</t>
  </si>
  <si>
    <t xml:space="preserve">Political Leaning </t>
  </si>
  <si>
    <t>browser history</t>
  </si>
  <si>
    <t>cross-cutting content</t>
  </si>
  <si>
    <t>user leaning, power distributions</t>
  </si>
  <si>
    <t>social media sites</t>
  </si>
  <si>
    <t xml:space="preserve">mobile news applications </t>
  </si>
  <si>
    <t>MT survey data</t>
  </si>
  <si>
    <t>content exposure</t>
  </si>
  <si>
    <t>news feed customization, partisanship, information overload, anxiety</t>
  </si>
  <si>
    <t>cognitive states, emotions, personality traits and EC</t>
  </si>
  <si>
    <t>survey</t>
  </si>
  <si>
    <t>user behaviour: selective exposure</t>
  </si>
  <si>
    <t>partisan change over treatment of self-identified affiliated participants (Democrats and Republicans)</t>
  </si>
  <si>
    <t>political affiliation from -1 to 1</t>
  </si>
  <si>
    <t>homophily</t>
  </si>
  <si>
    <t>retweet network</t>
  </si>
  <si>
    <t>percentage of retweets among similar peers, homophily in retweet network, average ideological extremity, cross-ideological retweeting</t>
  </si>
  <si>
    <t>exposure to news websites,  exposure to news apps, exposure to TV news, exposure to political information, exposure to social media, acceptance of social media as platformed, perceived importance of shared public sphere, perceived importance of universal news access, expected impact of news personalization on diversity and news depth, privacy concerns, efficacy</t>
  </si>
  <si>
    <t>News sharing and consuming</t>
  </si>
  <si>
    <t>sample of dutch adults from the academic household panel</t>
  </si>
  <si>
    <t>4500</t>
  </si>
  <si>
    <t>user behaviour: political efficacy</t>
  </si>
  <si>
    <t>Political social networks, Internal efficacy, Interest in hard news, News trust, Political Ideology, Face-to-face news discussion</t>
  </si>
  <si>
    <t>opt-in online panels administered by YouGov</t>
  </si>
  <si>
    <t>Support for right-wing populist candidates or parties, Discussion component of echo chamber effects, Information component of echo chamber effects, Media use</t>
  </si>
  <si>
    <t>Extremism, radicalization and echo chambers</t>
  </si>
  <si>
    <t>pre-electoral survey (France, UK) and post-electoral survey ( US), online panel quota sampling</t>
  </si>
  <si>
    <t>, Like-minded discussion, Social media use, Personality, Ideology</t>
  </si>
  <si>
    <t xml:space="preserve"> retweet overlap</t>
  </si>
  <si>
    <t>annotated watched videos by the sock-puppet, path via recommendations</t>
  </si>
  <si>
    <t>Social Media Use, Fear of Isolation, Willingness to Self-Censor, Political Typology</t>
  </si>
  <si>
    <t>Qualtrics
panel to participants that mirror the US census</t>
  </si>
  <si>
    <t>Swiss</t>
  </si>
  <si>
    <t>vote splitting, online political activities, ideology, extreme ideology, frequency of offline political
discussions, political interest, closeness to a party</t>
  </si>
  <si>
    <t>Elections and EC</t>
  </si>
  <si>
    <t>3 wave panel data during direct election periods</t>
  </si>
  <si>
    <t xml:space="preserve">Perceived viewpoint diversity exposure, Affective and cognitive attitude extremity, frequency of media use, interpersonal communication </t>
  </si>
  <si>
    <t>three-wave online panel survey on immigrants
in Germany</t>
  </si>
  <si>
    <t>Big Five Personality Traits, Schwartz Values, Psychological Interest Diversity, Political Ideology, GPS-Tracked Event Attendances and Their Psychological, Topical Interest Diversity
Profiles.</t>
  </si>
  <si>
    <t>myPersonality dataset: facebook profile and big five personality scores, matched data set fo event attendance data that were obtained from Gravy Analytics and machine learning predicted personality traits from these GPS data</t>
  </si>
  <si>
    <t>selected articles of users from a user interface that shows 6 articles from a corpus of 827 articles on immigration and refugee news coverage from 39
news outlets and self-reported data, control group: negative sentiments, treatment: positive sentiments</t>
  </si>
  <si>
    <t>recommender systems and EC</t>
  </si>
  <si>
    <t>affective polarization, Perceived polarization, political orientation, contact to immigrants, political interest</t>
  </si>
  <si>
    <t>Affective polarization, Political identities, Vaccine hesitancy, Misguided vaccine beliefs, Social media use, Traditional media use for COVID-19</t>
  </si>
  <si>
    <t>national survey conducted in the United States</t>
  </si>
  <si>
    <t>data from the Quello Search Project, a study of media use and politics</t>
  </si>
  <si>
    <t>survey data
data from the Quello Search Project</t>
  </si>
  <si>
    <t>Political intereset, Media diversity online vs. offline , Echo chamber meausures: Disagree, Different, Confirm, Online, Offline and Changed Opinions</t>
  </si>
  <si>
    <t>Political intereset , Fact-Checking, opinion seeker vs opinion leader, Echo chamber measures: Disagree, Different, Confirm, Online, Offline and Changed Opinions, Trust</t>
  </si>
  <si>
    <t xml:space="preserve">Ideology (0 to 100 conservative scale), ideological quintile and three categories of accounts: media elite, political elite and non-elite. </t>
  </si>
  <si>
    <t>follower-followee networkand survey ideology data</t>
  </si>
  <si>
    <t>sentiment labeled videos and experimental data</t>
  </si>
  <si>
    <t>Social Media Activity Level, Social Media Network Homogeneity, Political Ideology</t>
  </si>
  <si>
    <t>survey data in the aftermath of the 2016 US election among Democrats and Republicans</t>
  </si>
  <si>
    <t>sda: tracking</t>
  </si>
  <si>
    <t>effect: polarization</t>
  </si>
  <si>
    <t>effect: misinformation</t>
  </si>
  <si>
    <t>effect:trust loss</t>
  </si>
  <si>
    <t>effect: no effect</t>
  </si>
  <si>
    <t xml:space="preserve">antecedent: offline fragmentation </t>
  </si>
  <si>
    <t>antecedent: institutions and other media sources</t>
  </si>
  <si>
    <t>effect: populism</t>
  </si>
  <si>
    <t>causal</t>
  </si>
  <si>
    <t>property: active users and efficacy</t>
  </si>
  <si>
    <t>effect: toxicity</t>
  </si>
  <si>
    <t>antecedent and property: group behaviour</t>
  </si>
  <si>
    <t>property: mitigation</t>
  </si>
  <si>
    <t>pos. findings ec hypothesis</t>
  </si>
  <si>
    <t>neg. findings ec hypothesis</t>
  </si>
  <si>
    <t>antecedent and property: user behaviour</t>
  </si>
  <si>
    <t>effect: extremism</t>
  </si>
  <si>
    <t>E-I-Index, Modularity</t>
  </si>
  <si>
    <t>labeled populist and far-right YouTube Channels</t>
  </si>
  <si>
    <t>distinct news sites, slant dispersion, reverse gini index, the audience variety , mean slan, cross-cutting proportion</t>
  </si>
  <si>
    <t>self-constructed platform</t>
  </si>
  <si>
    <t xml:space="preserve">Expression and impression data of a simulated social network with 287 users from Amazon’s Mechanical Turk </t>
  </si>
  <si>
    <t>Attitude consistency,  Source credibility and Time spent on a news post</t>
  </si>
  <si>
    <t>Identitity Bubble Reinforcement Scale (IBRS) and Online Political Activity</t>
  </si>
  <si>
    <t>Finland</t>
  </si>
  <si>
    <t>mixed Methods</t>
  </si>
  <si>
    <t>Instagram</t>
  </si>
  <si>
    <t>survey data of registered spanish online news media users</t>
  </si>
  <si>
    <t>post, reposts and group messages</t>
  </si>
  <si>
    <t>group behaviour: structure</t>
  </si>
  <si>
    <t>content exposure, "commenting, sharing, and receiving news"</t>
  </si>
  <si>
    <t>Directed clustering coefficient, connection density</t>
  </si>
  <si>
    <t>user behaviour: cognitive reflection</t>
  </si>
  <si>
    <t>strong and weak co-partisanship and counter-partisanship</t>
  </si>
  <si>
    <t>Cognitive Reflection Test, followers cout, followed count, tweets count, favorites count, list counts, days on twitter, co-follower network</t>
  </si>
  <si>
    <t>user behaviour: avoidance</t>
  </si>
  <si>
    <t>group behaviour: avoidance</t>
  </si>
  <si>
    <t>Reliance on Facebook, Accuracy of Facebook information, party affilation, ideological intensity, Unfriended/Unfollowed someone over their political posts.</t>
  </si>
  <si>
    <t xml:space="preserve">Web traffic dataset of Yahoo Toolbar users </t>
  </si>
  <si>
    <t>survey data pre-election on unfriending</t>
  </si>
  <si>
    <t>Panel data from the LISS (Longitudinal Internet studies for the Social Sciences) project, covering a random sample of Dutch citizens surveyed yearly between 2014 and 2020</t>
  </si>
  <si>
    <t>Measure of affective polarization, sympathy score for party, social media use</t>
  </si>
  <si>
    <t>homogeinity bias and popularity bias</t>
  </si>
  <si>
    <t>following political news and information, endorsing/sharing political
news and information, an expressing political views</t>
  </si>
  <si>
    <t>preelectivon survey and postelection focus groups</t>
  </si>
  <si>
    <t>Social Media Environment and Social Attentiveness</t>
  </si>
  <si>
    <t>survey and experiment with two groups: partisan and non-partisan</t>
  </si>
  <si>
    <t>eyetracking study</t>
  </si>
  <si>
    <t>extremism</t>
  </si>
  <si>
    <t>algorithmic polarization, extremist media index</t>
  </si>
  <si>
    <t>bot data from three accounts (extreme, neutral and baseline) per platform</t>
  </si>
  <si>
    <t>Israel</t>
  </si>
  <si>
    <t>Palestine</t>
  </si>
  <si>
    <t>follower-followee network</t>
  </si>
  <si>
    <t>user behaviour</t>
  </si>
  <si>
    <t>political leaning, polarization, information spreading</t>
  </si>
  <si>
    <t>property: event-specific</t>
  </si>
  <si>
    <t>property: overstated</t>
  </si>
  <si>
    <t>group behaviour</t>
  </si>
  <si>
    <t>F</t>
  </si>
  <si>
    <t>antecedent: recommender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</si>
</sst>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10"/>
      <color rgb="FF000000"/>
      <name val="Arial"/>
      <family val="2"/>
    </font>
    <font>
      <sz val="11"/>
      <name val="Calibri"/>
      <family val="2"/>
      <scheme val="minor"/>
    </font>
    <font>
      <sz val="11"/>
      <color rgb="FFC00000"/>
      <name val="Calibri"/>
      <family val="2"/>
      <scheme val="minor"/>
    </font>
    <font>
      <sz val="11"/>
      <color theme="1"/>
      <name val="Calibri"/>
      <family val="2"/>
      <scheme val="minor"/>
    </font>
    <font>
      <sz val="8"/>
      <color rgb="FFCE9178"/>
      <name val="Consolas"/>
      <family val="3"/>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9"/>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9"/>
      </left>
      <right style="thin">
        <color indexed="9"/>
      </right>
      <top/>
      <bottom/>
      <diagonal/>
    </border>
    <border>
      <left style="thin">
        <color indexed="9"/>
      </left>
      <right/>
      <top/>
      <bottom/>
      <diagonal/>
    </border>
  </borders>
  <cellStyleXfs count="2">
    <xf numFmtId="0" fontId="0" fillId="0" borderId="0"/>
    <xf numFmtId="0" fontId="2" fillId="0" borderId="0"/>
  </cellStyleXfs>
  <cellXfs count="26">
    <xf numFmtId="0" fontId="0" fillId="0" borderId="0" xfId="0"/>
    <xf numFmtId="0" fontId="1" fillId="0" borderId="0" xfId="0" applyFont="1"/>
    <xf numFmtId="0" fontId="3" fillId="0" borderId="0" xfId="0" applyFont="1"/>
    <xf numFmtId="0" fontId="0" fillId="2" borderId="0" xfId="0" applyFill="1"/>
    <xf numFmtId="0" fontId="4" fillId="0" borderId="0" xfId="0" applyFont="1"/>
    <xf numFmtId="0" fontId="1" fillId="2" borderId="0" xfId="0" applyFont="1" applyFill="1"/>
    <xf numFmtId="0" fontId="0" fillId="3" borderId="0" xfId="0" applyFill="1"/>
    <xf numFmtId="0" fontId="5" fillId="0" borderId="1" xfId="1" applyFont="1" applyBorder="1" applyAlignment="1">
      <alignment vertical="center"/>
    </xf>
    <xf numFmtId="0" fontId="5" fillId="0" borderId="3" xfId="1" applyFont="1" applyBorder="1" applyAlignment="1">
      <alignment vertical="center"/>
    </xf>
    <xf numFmtId="0" fontId="6" fillId="0" borderId="0" xfId="0" applyFont="1" applyAlignment="1">
      <alignment vertical="center"/>
    </xf>
    <xf numFmtId="0" fontId="5" fillId="0" borderId="2" xfId="1" applyFont="1" applyBorder="1" applyAlignment="1">
      <alignment vertical="top"/>
    </xf>
    <xf numFmtId="0" fontId="5" fillId="0" borderId="0" xfId="0" applyFont="1"/>
    <xf numFmtId="0" fontId="5" fillId="0" borderId="2" xfId="0" applyFont="1" applyBorder="1"/>
    <xf numFmtId="0" fontId="5" fillId="0" borderId="4" xfId="0" applyFont="1" applyBorder="1"/>
    <xf numFmtId="0" fontId="5" fillId="0" borderId="0" xfId="0" applyFont="1" applyAlignment="1">
      <alignment wrapText="1"/>
    </xf>
    <xf numFmtId="0" fontId="5" fillId="0" borderId="0" xfId="1" applyFont="1" applyAlignment="1">
      <alignment vertical="top"/>
    </xf>
    <xf numFmtId="0" fontId="5" fillId="0" borderId="4" xfId="1" applyFont="1" applyBorder="1" applyAlignment="1">
      <alignment vertical="top"/>
    </xf>
    <xf numFmtId="0" fontId="5" fillId="0" borderId="5" xfId="0" applyFont="1" applyBorder="1"/>
    <xf numFmtId="0" fontId="5" fillId="0" borderId="2" xfId="0" applyFont="1" applyBorder="1" applyAlignment="1">
      <alignment wrapText="1"/>
    </xf>
    <xf numFmtId="0" fontId="5" fillId="0" borderId="5" xfId="1" applyFont="1" applyBorder="1" applyAlignment="1">
      <alignment vertical="top"/>
    </xf>
    <xf numFmtId="3" fontId="5" fillId="0" borderId="2" xfId="1" applyNumberFormat="1" applyFont="1" applyBorder="1" applyAlignment="1">
      <alignment vertical="top"/>
    </xf>
    <xf numFmtId="3" fontId="5" fillId="0" borderId="4" xfId="1" applyNumberFormat="1" applyFont="1" applyBorder="1" applyAlignment="1">
      <alignment vertical="top"/>
    </xf>
    <xf numFmtId="0" fontId="5" fillId="0" borderId="2" xfId="1" applyFont="1" applyBorder="1" applyAlignment="1">
      <alignment vertical="top" wrapText="1"/>
    </xf>
    <xf numFmtId="3" fontId="5" fillId="0" borderId="0" xfId="1" applyNumberFormat="1" applyFont="1" applyAlignment="1">
      <alignment vertical="top"/>
    </xf>
    <xf numFmtId="3" fontId="5" fillId="0" borderId="2" xfId="0" applyNumberFormat="1" applyFont="1" applyBorder="1"/>
    <xf numFmtId="0" fontId="5" fillId="0" borderId="2" xfId="1" applyFont="1" applyBorder="1" applyAlignment="1">
      <alignment horizontal="left" vertical="top"/>
    </xf>
  </cellXfs>
  <cellStyles count="2">
    <cellStyle name="Normal" xfId="1" xr:uid="{F39ED411-9C70-4411-AFAA-D888D4D3E61E}"/>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FD14-0585-4C7F-BD03-597009AF26B2}">
  <dimension ref="A1:AV112"/>
  <sheetViews>
    <sheetView tabSelected="1" topLeftCell="AI1" zoomScale="74" zoomScaleNormal="100" workbookViewId="0">
      <pane ySplit="1" topLeftCell="A94" activePane="bottomLeft" state="frozen"/>
      <selection pane="bottomLeft" activeCell="S98" sqref="S98:AS98"/>
    </sheetView>
  </sheetViews>
  <sheetFormatPr baseColWidth="10" defaultRowHeight="14.4" x14ac:dyDescent="0.55000000000000004"/>
  <cols>
    <col min="2" max="2" width="62.3125" customWidth="1"/>
    <col min="11" max="11" width="14.7890625" customWidth="1"/>
    <col min="21" max="21" width="0" hidden="1" customWidth="1"/>
    <col min="22" max="22" width="14.41796875" hidden="1" customWidth="1"/>
    <col min="23" max="28" width="0" hidden="1" customWidth="1"/>
    <col min="30" max="30" width="17.1015625" customWidth="1"/>
    <col min="32" max="32" width="13.5234375" customWidth="1"/>
    <col min="34" max="34" width="18.7890625" customWidth="1"/>
    <col min="37" max="37" width="18.7890625" style="4" customWidth="1"/>
    <col min="38" max="38" width="22.41796875" customWidth="1"/>
    <col min="40" max="40" width="10.89453125" style="4"/>
  </cols>
  <sheetData>
    <row r="1" spans="1:48" x14ac:dyDescent="0.55000000000000004">
      <c r="A1" s="7" t="s">
        <v>0</v>
      </c>
      <c r="B1" s="7" t="s">
        <v>1</v>
      </c>
      <c r="C1" s="7" t="s">
        <v>2</v>
      </c>
      <c r="D1" s="7" t="s">
        <v>195</v>
      </c>
      <c r="E1" s="7" t="s">
        <v>239</v>
      </c>
      <c r="F1" s="8" t="s">
        <v>238</v>
      </c>
      <c r="G1" s="8" t="s">
        <v>253</v>
      </c>
      <c r="H1" s="7" t="s">
        <v>198</v>
      </c>
      <c r="I1" s="7" t="s">
        <v>199</v>
      </c>
      <c r="J1" s="7" t="s">
        <v>200</v>
      </c>
      <c r="K1" s="7" t="s">
        <v>203</v>
      </c>
      <c r="L1" s="7" t="s">
        <v>227</v>
      </c>
      <c r="M1" s="8" t="s">
        <v>228</v>
      </c>
      <c r="N1" s="8" t="s">
        <v>284</v>
      </c>
      <c r="O1" s="7" t="s">
        <v>204</v>
      </c>
      <c r="P1" s="7" t="s">
        <v>205</v>
      </c>
      <c r="Q1" s="8" t="s">
        <v>206</v>
      </c>
      <c r="R1" s="8" t="s">
        <v>208</v>
      </c>
      <c r="S1" s="8" t="s">
        <v>487</v>
      </c>
      <c r="T1" s="8" t="s">
        <v>488</v>
      </c>
      <c r="U1" s="8" t="s">
        <v>220</v>
      </c>
      <c r="V1" s="8" t="s">
        <v>286</v>
      </c>
      <c r="W1" s="8" t="s">
        <v>221</v>
      </c>
      <c r="X1" s="8" t="s">
        <v>222</v>
      </c>
      <c r="Y1" s="8" t="s">
        <v>223</v>
      </c>
      <c r="Z1" s="8" t="s">
        <v>224</v>
      </c>
      <c r="AA1" s="8" t="s">
        <v>226</v>
      </c>
      <c r="AB1" s="8" t="s">
        <v>225</v>
      </c>
      <c r="AC1" s="8" t="s">
        <v>475</v>
      </c>
      <c r="AD1" s="8" t="s">
        <v>476</v>
      </c>
      <c r="AE1" s="8" t="s">
        <v>477</v>
      </c>
      <c r="AF1" s="8" t="s">
        <v>490</v>
      </c>
      <c r="AG1" s="8" t="s">
        <v>478</v>
      </c>
      <c r="AH1" s="9" t="s">
        <v>534</v>
      </c>
      <c r="AI1" s="8" t="s">
        <v>489</v>
      </c>
      <c r="AJ1" s="8" t="s">
        <v>479</v>
      </c>
      <c r="AK1" s="8" t="s">
        <v>480</v>
      </c>
      <c r="AL1" s="8" t="s">
        <v>481</v>
      </c>
      <c r="AM1" s="8" t="s">
        <v>531</v>
      </c>
      <c r="AN1" s="8" t="s">
        <v>530</v>
      </c>
      <c r="AO1" s="8" t="s">
        <v>482</v>
      </c>
      <c r="AP1" s="8" t="s">
        <v>483</v>
      </c>
      <c r="AQ1" s="8" t="s">
        <v>484</v>
      </c>
      <c r="AR1" s="8" t="s">
        <v>485</v>
      </c>
      <c r="AS1" s="8" t="s">
        <v>486</v>
      </c>
      <c r="AT1" s="8" t="s">
        <v>259</v>
      </c>
      <c r="AU1" s="8" t="s">
        <v>260</v>
      </c>
      <c r="AV1" s="8" t="s">
        <v>261</v>
      </c>
    </row>
    <row r="2" spans="1:48" ht="27.9" customHeight="1" x14ac:dyDescent="0.55000000000000004">
      <c r="A2" s="10" t="s">
        <v>323</v>
      </c>
      <c r="B2" s="10" t="s">
        <v>324</v>
      </c>
      <c r="C2" s="10" t="s">
        <v>43</v>
      </c>
      <c r="D2" s="10" t="s">
        <v>430</v>
      </c>
      <c r="E2" s="10" t="s">
        <v>424</v>
      </c>
      <c r="F2" s="11"/>
      <c r="G2" s="11"/>
      <c r="H2" s="12" t="s">
        <v>452</v>
      </c>
      <c r="I2" s="12"/>
      <c r="J2" s="12"/>
      <c r="K2" s="12">
        <v>5125</v>
      </c>
      <c r="L2" s="12" t="s">
        <v>427</v>
      </c>
      <c r="M2" s="11"/>
      <c r="N2" s="11"/>
      <c r="O2" s="12" t="s">
        <v>455</v>
      </c>
      <c r="P2" s="12">
        <v>16</v>
      </c>
      <c r="Q2" s="13" t="s">
        <v>454</v>
      </c>
      <c r="R2" s="14" t="s">
        <v>453</v>
      </c>
      <c r="S2" s="11">
        <v>1</v>
      </c>
      <c r="T2" s="11">
        <v>1</v>
      </c>
      <c r="U2" s="11"/>
      <c r="V2" s="11"/>
      <c r="W2" s="11"/>
      <c r="X2" s="11"/>
      <c r="Y2" s="11"/>
      <c r="Z2" s="11"/>
      <c r="AA2" s="11"/>
      <c r="AB2" s="11"/>
      <c r="AC2" s="11">
        <v>0</v>
      </c>
      <c r="AD2" s="11">
        <v>0</v>
      </c>
      <c r="AE2" s="11">
        <v>0</v>
      </c>
      <c r="AF2" s="11">
        <v>0</v>
      </c>
      <c r="AG2" s="11">
        <v>0</v>
      </c>
      <c r="AH2" s="11">
        <v>0</v>
      </c>
      <c r="AI2" s="11">
        <v>1</v>
      </c>
      <c r="AJ2" s="11">
        <v>0</v>
      </c>
      <c r="AK2" s="11">
        <v>0</v>
      </c>
      <c r="AL2" s="11">
        <v>0</v>
      </c>
      <c r="AM2" s="11">
        <v>0</v>
      </c>
      <c r="AN2" s="11">
        <v>0</v>
      </c>
      <c r="AO2" s="11">
        <v>0</v>
      </c>
      <c r="AP2" s="11">
        <v>1</v>
      </c>
      <c r="AQ2" s="11">
        <v>0</v>
      </c>
      <c r="AR2" s="11">
        <v>0</v>
      </c>
      <c r="AS2" s="11">
        <v>0</v>
      </c>
      <c r="AT2" s="11"/>
      <c r="AU2" s="11"/>
      <c r="AV2" s="11"/>
    </row>
    <row r="3" spans="1:48" x14ac:dyDescent="0.55000000000000004">
      <c r="A3" s="10" t="s">
        <v>5</v>
      </c>
      <c r="B3" s="10" t="s">
        <v>6</v>
      </c>
      <c r="C3" s="10" t="s">
        <v>7</v>
      </c>
      <c r="D3" s="10" t="s">
        <v>196</v>
      </c>
      <c r="E3" s="10" t="s">
        <v>197</v>
      </c>
      <c r="F3" s="11"/>
      <c r="G3" s="11"/>
      <c r="H3" s="10" t="s">
        <v>201</v>
      </c>
      <c r="I3" s="10" t="s">
        <v>202</v>
      </c>
      <c r="J3" s="10" t="s">
        <v>161</v>
      </c>
      <c r="K3" s="10">
        <f>162107+196066+241217</f>
        <v>599390</v>
      </c>
      <c r="L3" s="10" t="s">
        <v>532</v>
      </c>
      <c r="M3" s="11"/>
      <c r="N3" s="11"/>
      <c r="O3" s="10" t="s">
        <v>213</v>
      </c>
      <c r="P3" s="10">
        <f>2943993+532520+2031518</f>
        <v>5508031</v>
      </c>
      <c r="Q3" s="15" t="s">
        <v>207</v>
      </c>
      <c r="R3" s="11" t="s">
        <v>209</v>
      </c>
      <c r="S3" s="11">
        <f t="shared" ref="S3:T5" si="0">U3+W3+Y3+AA3</f>
        <v>1</v>
      </c>
      <c r="T3" s="11">
        <f t="shared" si="0"/>
        <v>0</v>
      </c>
      <c r="U3" s="11">
        <v>1</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1</v>
      </c>
      <c r="AN3" s="11">
        <v>1</v>
      </c>
      <c r="AO3" s="11">
        <v>0</v>
      </c>
      <c r="AP3" s="11">
        <v>1</v>
      </c>
      <c r="AQ3" s="11">
        <v>0</v>
      </c>
      <c r="AR3" s="11"/>
      <c r="AS3" s="11"/>
      <c r="AT3" s="11"/>
      <c r="AU3" s="11"/>
      <c r="AV3" s="11"/>
    </row>
    <row r="4" spans="1:48" x14ac:dyDescent="0.55000000000000004">
      <c r="A4" s="10" t="s">
        <v>8</v>
      </c>
      <c r="B4" s="10" t="s">
        <v>9</v>
      </c>
      <c r="C4" s="10" t="s">
        <v>7</v>
      </c>
      <c r="D4" s="10" t="s">
        <v>196</v>
      </c>
      <c r="E4" s="10" t="s">
        <v>197</v>
      </c>
      <c r="F4" s="13"/>
      <c r="G4" s="11"/>
      <c r="H4" s="10" t="s">
        <v>211</v>
      </c>
      <c r="I4" s="10"/>
      <c r="J4" s="10"/>
      <c r="K4" s="10">
        <v>43159920</v>
      </c>
      <c r="L4" s="10" t="s">
        <v>434</v>
      </c>
      <c r="M4" s="11"/>
      <c r="N4" s="11"/>
      <c r="O4" s="10" t="s">
        <v>299</v>
      </c>
      <c r="P4" s="10">
        <f>2491216473+633794720+843605425</f>
        <v>3968616618</v>
      </c>
      <c r="Q4" s="11" t="s">
        <v>215</v>
      </c>
      <c r="R4" s="11" t="s">
        <v>214</v>
      </c>
      <c r="S4" s="11">
        <f t="shared" si="0"/>
        <v>1</v>
      </c>
      <c r="T4" s="11">
        <f t="shared" si="0"/>
        <v>0</v>
      </c>
      <c r="U4" s="11">
        <v>1</v>
      </c>
      <c r="V4" s="11">
        <v>0</v>
      </c>
      <c r="W4" s="11">
        <v>0</v>
      </c>
      <c r="X4" s="11">
        <v>0</v>
      </c>
      <c r="Y4" s="11">
        <v>0</v>
      </c>
      <c r="Z4" s="11">
        <v>0</v>
      </c>
      <c r="AA4" s="11">
        <v>0</v>
      </c>
      <c r="AB4" s="11">
        <v>0</v>
      </c>
      <c r="AC4" s="11">
        <v>1</v>
      </c>
      <c r="AD4" s="11">
        <v>0</v>
      </c>
      <c r="AE4" s="11">
        <v>0</v>
      </c>
      <c r="AF4" s="11">
        <v>0</v>
      </c>
      <c r="AG4" s="11">
        <v>0</v>
      </c>
      <c r="AH4" s="11">
        <v>0</v>
      </c>
      <c r="AI4" s="11">
        <v>0</v>
      </c>
      <c r="AJ4" s="11">
        <v>0</v>
      </c>
      <c r="AK4" s="11">
        <v>0</v>
      </c>
      <c r="AL4" s="11">
        <v>1</v>
      </c>
      <c r="AM4" s="11">
        <v>0</v>
      </c>
      <c r="AN4" s="11">
        <v>0</v>
      </c>
      <c r="AO4" s="11">
        <v>0</v>
      </c>
      <c r="AP4" s="11">
        <v>1</v>
      </c>
      <c r="AQ4" s="11">
        <v>0</v>
      </c>
      <c r="AR4">
        <v>0</v>
      </c>
      <c r="AS4">
        <v>0</v>
      </c>
      <c r="AT4" s="11"/>
      <c r="AU4" s="11"/>
      <c r="AV4" s="11"/>
    </row>
    <row r="5" spans="1:48" x14ac:dyDescent="0.55000000000000004">
      <c r="A5" s="10" t="s">
        <v>10</v>
      </c>
      <c r="B5" s="10" t="s">
        <v>11</v>
      </c>
      <c r="C5" s="10" t="s">
        <v>12</v>
      </c>
      <c r="D5" s="10" t="s">
        <v>430</v>
      </c>
      <c r="E5" s="10" t="s">
        <v>424</v>
      </c>
      <c r="F5" s="16" t="s">
        <v>425</v>
      </c>
      <c r="G5" s="11"/>
      <c r="H5" s="10" t="s">
        <v>161</v>
      </c>
      <c r="I5" s="10"/>
      <c r="J5" s="10"/>
      <c r="K5" s="10">
        <v>317</v>
      </c>
      <c r="L5" s="10" t="s">
        <v>427</v>
      </c>
      <c r="M5" s="11"/>
      <c r="N5" s="11"/>
      <c r="O5" s="10" t="s">
        <v>426</v>
      </c>
      <c r="P5" s="10">
        <f>20+15+6</f>
        <v>41</v>
      </c>
      <c r="Q5" s="11" t="s">
        <v>429</v>
      </c>
      <c r="R5" s="11" t="s">
        <v>428</v>
      </c>
      <c r="S5" s="11">
        <f t="shared" si="0"/>
        <v>0</v>
      </c>
      <c r="T5" s="11">
        <f t="shared" si="0"/>
        <v>0</v>
      </c>
      <c r="U5" s="11">
        <v>0</v>
      </c>
      <c r="V5" s="11">
        <v>0</v>
      </c>
      <c r="W5" s="11">
        <v>0</v>
      </c>
      <c r="X5" s="11">
        <v>0</v>
      </c>
      <c r="Y5" s="11">
        <v>0</v>
      </c>
      <c r="Z5" s="11">
        <v>0</v>
      </c>
      <c r="AA5" s="11">
        <v>0</v>
      </c>
      <c r="AB5" s="11">
        <v>0</v>
      </c>
      <c r="AC5" s="11">
        <v>0</v>
      </c>
      <c r="AD5" s="11">
        <v>0</v>
      </c>
      <c r="AE5" s="11">
        <v>0</v>
      </c>
      <c r="AF5" s="11">
        <v>0</v>
      </c>
      <c r="AG5" s="11">
        <v>0</v>
      </c>
      <c r="AH5" s="11">
        <v>0</v>
      </c>
      <c r="AI5" s="11">
        <v>1</v>
      </c>
      <c r="AJ5" s="11">
        <v>0</v>
      </c>
      <c r="AK5" s="11">
        <v>0</v>
      </c>
      <c r="AL5" s="11">
        <v>0</v>
      </c>
      <c r="AM5" s="11">
        <v>0</v>
      </c>
      <c r="AN5" s="11">
        <v>0</v>
      </c>
      <c r="AO5" s="11">
        <v>0</v>
      </c>
      <c r="AP5" s="11">
        <v>0</v>
      </c>
      <c r="AQ5" s="11">
        <v>0</v>
      </c>
      <c r="AR5" s="11"/>
      <c r="AS5" s="11">
        <v>1</v>
      </c>
      <c r="AT5" s="11"/>
      <c r="AU5" s="11"/>
      <c r="AV5" s="11"/>
    </row>
    <row r="6" spans="1:48" x14ac:dyDescent="0.55000000000000004">
      <c r="A6" s="10" t="s">
        <v>14</v>
      </c>
      <c r="B6" s="10" t="s">
        <v>15</v>
      </c>
      <c r="C6" s="10" t="s">
        <v>3</v>
      </c>
      <c r="D6" s="10" t="s">
        <v>405</v>
      </c>
      <c r="E6" s="10" t="s">
        <v>197</v>
      </c>
      <c r="F6" s="15"/>
      <c r="G6" s="11"/>
      <c r="H6" s="10" t="s">
        <v>161</v>
      </c>
      <c r="I6" s="10"/>
      <c r="J6" s="10"/>
      <c r="K6" s="10">
        <v>1652</v>
      </c>
      <c r="L6" s="10" t="s">
        <v>427</v>
      </c>
      <c r="M6" s="11" t="s">
        <v>431</v>
      </c>
      <c r="N6" s="11"/>
      <c r="O6" s="10" t="s">
        <v>432</v>
      </c>
      <c r="P6" s="10">
        <v>10</v>
      </c>
      <c r="Q6" s="11" t="s">
        <v>215</v>
      </c>
      <c r="R6" s="17" t="s">
        <v>433</v>
      </c>
      <c r="S6" s="11">
        <f>U6+W6+Y6+AA6</f>
        <v>0</v>
      </c>
      <c r="T6" s="11">
        <v>1</v>
      </c>
      <c r="U6" s="11"/>
      <c r="V6" s="11"/>
      <c r="W6" s="11"/>
      <c r="X6" s="11"/>
      <c r="Y6" s="11"/>
      <c r="Z6" s="11"/>
      <c r="AA6" s="11"/>
      <c r="AB6" s="11"/>
      <c r="AC6" s="11">
        <v>0</v>
      </c>
      <c r="AD6" s="11">
        <v>0</v>
      </c>
      <c r="AE6" s="11">
        <v>0</v>
      </c>
      <c r="AF6" s="11">
        <v>0</v>
      </c>
      <c r="AG6" s="11">
        <v>0</v>
      </c>
      <c r="AH6" s="11">
        <v>0</v>
      </c>
      <c r="AI6" s="11">
        <v>1</v>
      </c>
      <c r="AJ6" s="11">
        <v>0</v>
      </c>
      <c r="AK6" s="11">
        <v>0</v>
      </c>
      <c r="AL6" s="11">
        <v>0</v>
      </c>
      <c r="AM6" s="11">
        <v>1</v>
      </c>
      <c r="AN6" s="11">
        <v>0</v>
      </c>
      <c r="AO6" s="11">
        <v>1</v>
      </c>
      <c r="AP6" s="11">
        <v>1</v>
      </c>
      <c r="AQ6" s="11">
        <v>0</v>
      </c>
      <c r="AR6" s="11"/>
      <c r="AS6" s="11">
        <v>1</v>
      </c>
      <c r="AT6" s="11"/>
      <c r="AU6" s="11"/>
      <c r="AV6" s="11"/>
    </row>
    <row r="7" spans="1:48" x14ac:dyDescent="0.55000000000000004">
      <c r="A7" s="10" t="s">
        <v>16</v>
      </c>
      <c r="B7" s="10" t="s">
        <v>17</v>
      </c>
      <c r="C7" s="10" t="s">
        <v>18</v>
      </c>
      <c r="D7" s="10" t="s">
        <v>196</v>
      </c>
      <c r="E7" s="10" t="s">
        <v>216</v>
      </c>
      <c r="F7" s="11"/>
      <c r="G7" s="11"/>
      <c r="H7" s="10" t="s">
        <v>161</v>
      </c>
      <c r="I7" s="10"/>
      <c r="J7" s="10"/>
      <c r="K7" s="10">
        <v>10100000</v>
      </c>
      <c r="L7" s="10" t="s">
        <v>427</v>
      </c>
      <c r="M7" s="11" t="s">
        <v>212</v>
      </c>
      <c r="N7" s="11" t="s">
        <v>234</v>
      </c>
      <c r="O7" s="10" t="s">
        <v>219</v>
      </c>
      <c r="P7" s="10">
        <v>7000000</v>
      </c>
      <c r="Q7" s="11" t="s">
        <v>215</v>
      </c>
      <c r="R7" s="15" t="s">
        <v>229</v>
      </c>
      <c r="S7" s="11">
        <v>1</v>
      </c>
      <c r="T7" s="11">
        <f>V7+X7+Z7+AB7</f>
        <v>0</v>
      </c>
      <c r="U7" s="11">
        <v>1</v>
      </c>
      <c r="V7" s="11">
        <v>0</v>
      </c>
      <c r="W7" s="11">
        <v>1</v>
      </c>
      <c r="X7" s="11">
        <v>0</v>
      </c>
      <c r="Y7" s="11">
        <v>1</v>
      </c>
      <c r="Z7" s="11">
        <v>0</v>
      </c>
      <c r="AA7" s="11">
        <v>0</v>
      </c>
      <c r="AB7" s="11">
        <v>0</v>
      </c>
      <c r="AC7" s="11">
        <v>0</v>
      </c>
      <c r="AD7" s="11">
        <v>0</v>
      </c>
      <c r="AE7" s="11">
        <v>0</v>
      </c>
      <c r="AF7" s="11">
        <v>0</v>
      </c>
      <c r="AG7" s="11">
        <v>0</v>
      </c>
      <c r="AH7" s="11">
        <v>0</v>
      </c>
      <c r="AI7" s="11">
        <v>1</v>
      </c>
      <c r="AJ7" s="11">
        <v>0</v>
      </c>
      <c r="AK7" s="11">
        <v>0</v>
      </c>
      <c r="AL7" s="11">
        <v>0</v>
      </c>
      <c r="AM7" s="11">
        <v>1</v>
      </c>
      <c r="AN7" s="11">
        <v>0</v>
      </c>
      <c r="AO7" s="11">
        <v>0</v>
      </c>
      <c r="AP7" s="11">
        <v>0</v>
      </c>
      <c r="AQ7" s="11">
        <v>0</v>
      </c>
      <c r="AR7" s="11"/>
      <c r="AS7" s="11"/>
      <c r="AT7" s="11"/>
      <c r="AU7" s="11"/>
      <c r="AV7" s="11"/>
    </row>
    <row r="8" spans="1:48" x14ac:dyDescent="0.55000000000000004">
      <c r="A8" s="10" t="s">
        <v>19</v>
      </c>
      <c r="B8" s="10" t="s">
        <v>20</v>
      </c>
      <c r="C8" s="10" t="s">
        <v>18</v>
      </c>
      <c r="D8" s="10" t="s">
        <v>196</v>
      </c>
      <c r="E8" s="10" t="s">
        <v>197</v>
      </c>
      <c r="F8" s="11"/>
      <c r="G8" s="11"/>
      <c r="H8" s="10" t="s">
        <v>161</v>
      </c>
      <c r="I8" s="10"/>
      <c r="J8" s="10"/>
      <c r="K8" s="10">
        <v>3800000</v>
      </c>
      <c r="L8" s="15" t="s">
        <v>434</v>
      </c>
      <c r="M8" s="11" t="s">
        <v>431</v>
      </c>
      <c r="N8" s="11"/>
      <c r="O8" s="10" t="s">
        <v>435</v>
      </c>
      <c r="P8" s="10">
        <v>150000000</v>
      </c>
      <c r="Q8" s="12" t="s">
        <v>215</v>
      </c>
      <c r="R8" s="11" t="s">
        <v>436</v>
      </c>
      <c r="S8" s="11">
        <v>1</v>
      </c>
      <c r="T8" s="11">
        <v>1</v>
      </c>
      <c r="U8" s="11"/>
      <c r="V8" s="11"/>
      <c r="W8" s="11"/>
      <c r="X8" s="11"/>
      <c r="Y8" s="11"/>
      <c r="Z8" s="11"/>
      <c r="AA8" s="11"/>
      <c r="AB8" s="11"/>
      <c r="AC8" s="11">
        <v>0</v>
      </c>
      <c r="AD8" s="11">
        <v>0</v>
      </c>
      <c r="AE8" s="11">
        <v>0</v>
      </c>
      <c r="AF8" s="11">
        <v>0</v>
      </c>
      <c r="AG8" s="11">
        <v>0</v>
      </c>
      <c r="AH8" s="11">
        <v>0</v>
      </c>
      <c r="AI8" s="11">
        <v>0</v>
      </c>
      <c r="AJ8" s="11">
        <v>0</v>
      </c>
      <c r="AK8" s="11">
        <v>0</v>
      </c>
      <c r="AL8" s="11">
        <v>0</v>
      </c>
      <c r="AM8" s="11">
        <v>1</v>
      </c>
      <c r="AN8" s="11">
        <v>1</v>
      </c>
      <c r="AO8" s="11">
        <v>0</v>
      </c>
      <c r="AP8" s="11">
        <v>0</v>
      </c>
      <c r="AQ8" s="11">
        <v>0</v>
      </c>
      <c r="AR8" s="11"/>
      <c r="AS8" s="11">
        <v>0</v>
      </c>
      <c r="AT8" s="11"/>
      <c r="AU8" s="11"/>
      <c r="AV8" s="11"/>
    </row>
    <row r="9" spans="1:48" x14ac:dyDescent="0.55000000000000004">
      <c r="A9" s="10" t="s">
        <v>21</v>
      </c>
      <c r="B9" s="10" t="s">
        <v>22</v>
      </c>
      <c r="C9" s="10" t="s">
        <v>3</v>
      </c>
      <c r="D9" s="10" t="s">
        <v>196</v>
      </c>
      <c r="E9" s="10" t="s">
        <v>197</v>
      </c>
      <c r="F9" s="11"/>
      <c r="G9" s="11"/>
      <c r="H9" s="10" t="s">
        <v>230</v>
      </c>
      <c r="I9" s="10"/>
      <c r="J9" s="10"/>
      <c r="K9" s="10">
        <v>15299</v>
      </c>
      <c r="L9" s="10" t="s">
        <v>434</v>
      </c>
      <c r="M9" s="11"/>
      <c r="N9" s="11"/>
      <c r="O9" s="15" t="s">
        <v>231</v>
      </c>
      <c r="P9" s="10" t="s">
        <v>24</v>
      </c>
      <c r="Q9" s="15" t="s">
        <v>25</v>
      </c>
      <c r="R9" s="11" t="s">
        <v>23</v>
      </c>
      <c r="S9" s="11">
        <f>U9+W9+Y9+AA9</f>
        <v>1</v>
      </c>
      <c r="T9" s="11">
        <f>V9+X9+Z9+AB9</f>
        <v>0</v>
      </c>
      <c r="U9" s="11">
        <v>1</v>
      </c>
      <c r="V9" s="11">
        <v>0</v>
      </c>
      <c r="W9" s="11">
        <v>0</v>
      </c>
      <c r="X9" s="11">
        <v>0</v>
      </c>
      <c r="Y9" s="11">
        <v>0</v>
      </c>
      <c r="Z9" s="11">
        <v>0</v>
      </c>
      <c r="AA9" s="11">
        <v>0</v>
      </c>
      <c r="AB9" s="11">
        <v>0</v>
      </c>
      <c r="AC9" s="11">
        <v>1</v>
      </c>
      <c r="AD9" s="11">
        <v>0</v>
      </c>
      <c r="AE9" s="11">
        <v>0</v>
      </c>
      <c r="AF9" s="11">
        <v>0</v>
      </c>
      <c r="AG9" s="11">
        <v>0</v>
      </c>
      <c r="AH9" s="11">
        <v>0</v>
      </c>
      <c r="AI9" s="11">
        <v>0</v>
      </c>
      <c r="AJ9" s="11">
        <v>1</v>
      </c>
      <c r="AK9" s="11">
        <v>0</v>
      </c>
      <c r="AL9" s="11">
        <v>0</v>
      </c>
      <c r="AM9" s="11">
        <v>0</v>
      </c>
      <c r="AN9" s="11">
        <v>1</v>
      </c>
      <c r="AO9" s="11">
        <v>0</v>
      </c>
      <c r="AP9" s="11">
        <v>0</v>
      </c>
      <c r="AQ9" s="11">
        <v>0</v>
      </c>
      <c r="AR9">
        <v>0</v>
      </c>
      <c r="AS9">
        <v>0</v>
      </c>
      <c r="AT9" s="11"/>
      <c r="AU9" s="11"/>
      <c r="AV9" s="11"/>
    </row>
    <row r="10" spans="1:48" x14ac:dyDescent="0.55000000000000004">
      <c r="A10" s="10" t="s">
        <v>26</v>
      </c>
      <c r="B10" s="10" t="s">
        <v>27</v>
      </c>
      <c r="C10" s="10" t="s">
        <v>3</v>
      </c>
      <c r="D10" s="10" t="s">
        <v>196</v>
      </c>
      <c r="E10" s="10" t="s">
        <v>216</v>
      </c>
      <c r="F10" s="11"/>
      <c r="G10" s="11"/>
      <c r="H10" s="10" t="s">
        <v>232</v>
      </c>
      <c r="I10" s="10"/>
      <c r="J10" s="10"/>
      <c r="K10" s="10">
        <f>153756+1493660</f>
        <v>1647416</v>
      </c>
      <c r="L10" s="10" t="s">
        <v>434</v>
      </c>
      <c r="M10" s="11"/>
      <c r="N10" s="11"/>
      <c r="O10" s="12" t="s">
        <v>233</v>
      </c>
      <c r="P10" s="10">
        <f>925258+11144925</f>
        <v>12070183</v>
      </c>
      <c r="Q10" s="11" t="s">
        <v>215</v>
      </c>
      <c r="R10" s="11" t="s">
        <v>28</v>
      </c>
      <c r="S10" s="11">
        <f>U10+W10+Y10+AA10</f>
        <v>1</v>
      </c>
      <c r="T10" s="11">
        <f>V10+X10+Z10+AB10</f>
        <v>0</v>
      </c>
      <c r="U10" s="11">
        <v>1</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1</v>
      </c>
      <c r="AO10" s="11">
        <v>0</v>
      </c>
      <c r="AP10" s="11">
        <v>1</v>
      </c>
      <c r="AQ10" s="11">
        <v>0</v>
      </c>
      <c r="AR10" s="11"/>
      <c r="AS10" s="11"/>
      <c r="AT10" s="11"/>
      <c r="AU10" s="11"/>
      <c r="AV10" s="11"/>
    </row>
    <row r="11" spans="1:48" x14ac:dyDescent="0.55000000000000004">
      <c r="A11" s="10" t="s">
        <v>29</v>
      </c>
      <c r="B11" s="10" t="s">
        <v>30</v>
      </c>
      <c r="C11" s="10" t="s">
        <v>3</v>
      </c>
      <c r="D11" s="10" t="s">
        <v>430</v>
      </c>
      <c r="E11" s="10" t="s">
        <v>216</v>
      </c>
      <c r="F11" s="11"/>
      <c r="G11" s="11"/>
      <c r="H11" s="10" t="s">
        <v>161</v>
      </c>
      <c r="I11" s="10"/>
      <c r="J11" s="10"/>
      <c r="K11" s="10">
        <v>500</v>
      </c>
      <c r="L11" s="12" t="s">
        <v>427</v>
      </c>
      <c r="M11" s="11"/>
      <c r="N11" s="11"/>
      <c r="O11" s="10"/>
      <c r="P11" s="10">
        <v>5</v>
      </c>
      <c r="Q11" s="11" t="s">
        <v>215</v>
      </c>
      <c r="R11" s="11" t="s">
        <v>533</v>
      </c>
      <c r="S11" s="11">
        <v>0</v>
      </c>
      <c r="T11" s="11">
        <v>1</v>
      </c>
      <c r="U11" s="11"/>
      <c r="V11" s="11"/>
      <c r="W11" s="11"/>
      <c r="X11" s="11"/>
      <c r="Y11" s="11"/>
      <c r="Z11" s="11"/>
      <c r="AA11" s="11"/>
      <c r="AB11" s="11"/>
      <c r="AC11" s="11">
        <v>0</v>
      </c>
      <c r="AD11" s="11">
        <v>0</v>
      </c>
      <c r="AE11" s="11">
        <v>0</v>
      </c>
      <c r="AF11" s="11">
        <v>0</v>
      </c>
      <c r="AG11" s="11">
        <v>0</v>
      </c>
      <c r="AH11" s="11">
        <v>0</v>
      </c>
      <c r="AI11" s="11">
        <v>0</v>
      </c>
      <c r="AJ11" s="11">
        <v>0</v>
      </c>
      <c r="AK11" s="11">
        <v>0</v>
      </c>
      <c r="AL11" s="11">
        <v>0</v>
      </c>
      <c r="AM11" s="11">
        <v>1</v>
      </c>
      <c r="AN11" s="11">
        <v>1</v>
      </c>
      <c r="AO11" s="11">
        <v>0</v>
      </c>
      <c r="AP11" s="11">
        <v>1</v>
      </c>
      <c r="AQ11" s="11">
        <v>0</v>
      </c>
      <c r="AR11" s="11"/>
      <c r="AS11" s="11">
        <v>0</v>
      </c>
      <c r="AT11" s="11"/>
      <c r="AU11" s="11"/>
      <c r="AV11" s="11"/>
    </row>
    <row r="12" spans="1:48" x14ac:dyDescent="0.55000000000000004">
      <c r="A12" s="10" t="s">
        <v>31</v>
      </c>
      <c r="B12" s="10" t="s">
        <v>32</v>
      </c>
      <c r="C12" s="10" t="s">
        <v>33</v>
      </c>
      <c r="D12" s="10" t="s">
        <v>196</v>
      </c>
      <c r="E12" s="10" t="s">
        <v>216</v>
      </c>
      <c r="F12" s="13"/>
      <c r="G12" s="11"/>
      <c r="H12" s="10" t="s">
        <v>161</v>
      </c>
      <c r="I12" s="10"/>
      <c r="J12" s="10"/>
      <c r="K12" s="10">
        <f>25767+6262</f>
        <v>32029</v>
      </c>
      <c r="L12" s="15" t="s">
        <v>528</v>
      </c>
      <c r="M12" s="12"/>
      <c r="N12" s="11"/>
      <c r="O12" s="15" t="s">
        <v>235</v>
      </c>
      <c r="P12" s="10">
        <f>2620733+666592</f>
        <v>3287325</v>
      </c>
      <c r="Q12" s="11" t="s">
        <v>236</v>
      </c>
      <c r="R12" s="11" t="s">
        <v>237</v>
      </c>
      <c r="S12" s="11">
        <v>1</v>
      </c>
      <c r="T12" s="11">
        <f>V12+X12+Z12+AB12</f>
        <v>0</v>
      </c>
      <c r="U12" s="11">
        <v>1</v>
      </c>
      <c r="V12" s="11">
        <v>0</v>
      </c>
      <c r="W12" s="11">
        <v>1</v>
      </c>
      <c r="X12" s="11">
        <v>0</v>
      </c>
      <c r="Y12" s="11">
        <v>0</v>
      </c>
      <c r="Z12" s="11">
        <v>0</v>
      </c>
      <c r="AA12" s="11">
        <v>0</v>
      </c>
      <c r="AB12" s="11">
        <v>0</v>
      </c>
      <c r="AC12" s="11">
        <v>1</v>
      </c>
      <c r="AD12" s="11">
        <v>0</v>
      </c>
      <c r="AE12" s="11">
        <v>0</v>
      </c>
      <c r="AF12" s="11">
        <v>0</v>
      </c>
      <c r="AG12" s="11">
        <v>0</v>
      </c>
      <c r="AH12" s="11">
        <v>0</v>
      </c>
      <c r="AI12" s="11">
        <v>0</v>
      </c>
      <c r="AJ12" s="11">
        <v>0</v>
      </c>
      <c r="AK12" s="11">
        <v>0</v>
      </c>
      <c r="AL12" s="11">
        <v>0</v>
      </c>
      <c r="AM12" s="11">
        <v>0</v>
      </c>
      <c r="AN12" s="11">
        <v>0</v>
      </c>
      <c r="AO12" s="11">
        <v>0</v>
      </c>
      <c r="AP12" s="11">
        <v>0</v>
      </c>
      <c r="AQ12" s="11">
        <v>0</v>
      </c>
      <c r="AR12">
        <v>0</v>
      </c>
      <c r="AS12">
        <v>0</v>
      </c>
      <c r="AT12" s="11"/>
      <c r="AU12" s="11"/>
      <c r="AV12" s="11"/>
    </row>
    <row r="13" spans="1:48" x14ac:dyDescent="0.55000000000000004">
      <c r="A13" s="10" t="s">
        <v>34</v>
      </c>
      <c r="B13" s="10" t="s">
        <v>35</v>
      </c>
      <c r="C13" s="10" t="s">
        <v>33</v>
      </c>
      <c r="D13" s="10" t="s">
        <v>196</v>
      </c>
      <c r="E13" s="10" t="s">
        <v>216</v>
      </c>
      <c r="F13" s="15" t="s">
        <v>217</v>
      </c>
      <c r="G13" s="11"/>
      <c r="H13" s="10" t="s">
        <v>161</v>
      </c>
      <c r="I13" s="10"/>
      <c r="J13" s="10"/>
      <c r="K13" s="10">
        <v>12000000</v>
      </c>
      <c r="L13" s="10" t="s">
        <v>434</v>
      </c>
      <c r="M13" s="10" t="s">
        <v>427</v>
      </c>
      <c r="N13" s="11"/>
      <c r="O13" s="12" t="s">
        <v>241</v>
      </c>
      <c r="P13" s="10">
        <f>21077+17452+213000+168000000</f>
        <v>168251529</v>
      </c>
      <c r="Q13" s="11" t="s">
        <v>215</v>
      </c>
      <c r="R13" s="11" t="s">
        <v>240</v>
      </c>
      <c r="S13" s="11">
        <f>U13+W13+Y13+AA13</f>
        <v>1</v>
      </c>
      <c r="T13" s="11">
        <f>V13+X13+Z13+AB13</f>
        <v>0</v>
      </c>
      <c r="U13" s="11">
        <v>0</v>
      </c>
      <c r="V13" s="11">
        <v>0</v>
      </c>
      <c r="W13" s="11">
        <v>0</v>
      </c>
      <c r="X13" s="11">
        <v>0</v>
      </c>
      <c r="Y13" s="11">
        <v>1</v>
      </c>
      <c r="Z13" s="11">
        <v>0</v>
      </c>
      <c r="AA13" s="11">
        <v>0</v>
      </c>
      <c r="AB13" s="11">
        <v>0</v>
      </c>
      <c r="AC13" s="11">
        <v>1</v>
      </c>
      <c r="AD13" s="11">
        <v>0</v>
      </c>
      <c r="AE13" s="11">
        <v>0</v>
      </c>
      <c r="AF13" s="11">
        <v>0</v>
      </c>
      <c r="AG13" s="11">
        <v>0</v>
      </c>
      <c r="AH13" s="11">
        <v>0</v>
      </c>
      <c r="AI13" s="11">
        <v>0</v>
      </c>
      <c r="AJ13" s="11">
        <v>0</v>
      </c>
      <c r="AK13" s="11">
        <v>0</v>
      </c>
      <c r="AL13" s="11">
        <v>0</v>
      </c>
      <c r="AM13" s="11">
        <v>0</v>
      </c>
      <c r="AN13" s="11">
        <v>0</v>
      </c>
      <c r="AO13" s="11">
        <v>0</v>
      </c>
      <c r="AP13" s="11">
        <v>1</v>
      </c>
      <c r="AQ13" s="11">
        <v>0</v>
      </c>
      <c r="AR13">
        <v>0</v>
      </c>
      <c r="AS13">
        <v>0</v>
      </c>
      <c r="AT13" s="11"/>
      <c r="AU13" s="11"/>
      <c r="AV13" s="11"/>
    </row>
    <row r="14" spans="1:48" x14ac:dyDescent="0.55000000000000004">
      <c r="A14" s="10" t="s">
        <v>36</v>
      </c>
      <c r="B14" s="10" t="s">
        <v>37</v>
      </c>
      <c r="C14" s="10" t="s">
        <v>18</v>
      </c>
      <c r="D14" s="10" t="s">
        <v>196</v>
      </c>
      <c r="E14" s="10" t="s">
        <v>216</v>
      </c>
      <c r="F14" s="11"/>
      <c r="G14" s="11"/>
      <c r="H14" s="10" t="s">
        <v>242</v>
      </c>
      <c r="I14" s="10"/>
      <c r="J14" s="10"/>
      <c r="K14" s="10">
        <v>232505</v>
      </c>
      <c r="L14" s="10" t="s">
        <v>434</v>
      </c>
      <c r="M14" s="11"/>
      <c r="N14" s="11"/>
      <c r="O14" s="10" t="s">
        <v>243</v>
      </c>
      <c r="P14" s="10">
        <v>205703</v>
      </c>
      <c r="Q14" s="11" t="s">
        <v>38</v>
      </c>
      <c r="R14" s="11" t="s">
        <v>244</v>
      </c>
      <c r="S14" s="11">
        <f>U14+W14+Y14+AA14</f>
        <v>1</v>
      </c>
      <c r="T14" s="11">
        <f>V14+X14+Z14+AB14</f>
        <v>0</v>
      </c>
      <c r="U14" s="11">
        <v>1</v>
      </c>
      <c r="V14" s="11">
        <v>0</v>
      </c>
      <c r="W14" s="11">
        <v>0</v>
      </c>
      <c r="X14" s="11">
        <v>0</v>
      </c>
      <c r="Y14" s="11">
        <v>0</v>
      </c>
      <c r="Z14" s="11">
        <v>0</v>
      </c>
      <c r="AA14" s="11">
        <v>0</v>
      </c>
      <c r="AB14" s="11">
        <v>0</v>
      </c>
      <c r="AC14" s="11">
        <v>1</v>
      </c>
      <c r="AD14" s="11">
        <v>1</v>
      </c>
      <c r="AE14" s="11">
        <v>0</v>
      </c>
      <c r="AF14" s="11">
        <v>0</v>
      </c>
      <c r="AG14" s="11">
        <v>0</v>
      </c>
      <c r="AH14" s="11">
        <v>0</v>
      </c>
      <c r="AI14" s="11">
        <v>0</v>
      </c>
      <c r="AJ14" s="11">
        <v>0</v>
      </c>
      <c r="AK14" s="11">
        <v>0</v>
      </c>
      <c r="AL14" s="11">
        <v>0</v>
      </c>
      <c r="AM14" s="11">
        <v>0</v>
      </c>
      <c r="AN14" s="11">
        <v>0</v>
      </c>
      <c r="AO14" s="11">
        <v>0</v>
      </c>
      <c r="AP14" s="11">
        <v>1</v>
      </c>
      <c r="AQ14" s="11">
        <v>0</v>
      </c>
      <c r="AR14">
        <v>0</v>
      </c>
      <c r="AS14">
        <v>0</v>
      </c>
      <c r="AT14" s="11"/>
      <c r="AU14" s="11"/>
      <c r="AV14" s="11"/>
    </row>
    <row r="15" spans="1:48" x14ac:dyDescent="0.55000000000000004">
      <c r="A15" s="10" t="s">
        <v>39</v>
      </c>
      <c r="B15" s="10" t="s">
        <v>40</v>
      </c>
      <c r="C15" s="10" t="s">
        <v>12</v>
      </c>
      <c r="D15" s="10" t="s">
        <v>430</v>
      </c>
      <c r="E15" s="10" t="s">
        <v>424</v>
      </c>
      <c r="F15" s="11"/>
      <c r="G15" s="11"/>
      <c r="H15" s="10" t="s">
        <v>275</v>
      </c>
      <c r="I15" s="10"/>
      <c r="J15" s="10"/>
      <c r="K15" s="10">
        <v>1556</v>
      </c>
      <c r="L15" s="15" t="s">
        <v>427</v>
      </c>
      <c r="M15" s="12" t="s">
        <v>431</v>
      </c>
      <c r="N15" s="13"/>
      <c r="O15" s="10" t="s">
        <v>439</v>
      </c>
      <c r="P15" s="10">
        <v>12</v>
      </c>
      <c r="Q15" s="13" t="s">
        <v>438</v>
      </c>
      <c r="R15" s="11" t="s">
        <v>437</v>
      </c>
      <c r="S15" s="11">
        <v>1</v>
      </c>
      <c r="T15" s="11">
        <f>V15+X15+Z15+AB15</f>
        <v>0</v>
      </c>
      <c r="U15" s="11"/>
      <c r="V15" s="11"/>
      <c r="W15" s="11"/>
      <c r="X15" s="11"/>
      <c r="Y15" s="11"/>
      <c r="Z15" s="11"/>
      <c r="AA15" s="11"/>
      <c r="AB15" s="11"/>
      <c r="AC15" s="11">
        <v>1</v>
      </c>
      <c r="AD15" s="11">
        <v>0</v>
      </c>
      <c r="AE15" s="11">
        <v>0</v>
      </c>
      <c r="AF15" s="11">
        <v>0</v>
      </c>
      <c r="AG15" s="11">
        <v>0</v>
      </c>
      <c r="AH15" s="11">
        <v>1</v>
      </c>
      <c r="AI15" s="11">
        <v>1</v>
      </c>
      <c r="AJ15" s="11">
        <v>0</v>
      </c>
      <c r="AK15" s="11">
        <v>0</v>
      </c>
      <c r="AL15" s="11">
        <v>0</v>
      </c>
      <c r="AM15" s="11">
        <v>0</v>
      </c>
      <c r="AN15" s="11">
        <v>0</v>
      </c>
      <c r="AO15" s="11">
        <v>0</v>
      </c>
      <c r="AP15" s="11">
        <v>0</v>
      </c>
      <c r="AQ15" s="11">
        <v>0</v>
      </c>
      <c r="AR15">
        <v>0</v>
      </c>
      <c r="AS15" s="11">
        <v>1</v>
      </c>
      <c r="AT15" s="11"/>
      <c r="AU15" s="11"/>
      <c r="AV15" s="11"/>
    </row>
    <row r="16" spans="1:48" x14ac:dyDescent="0.55000000000000004">
      <c r="A16" s="10" t="s">
        <v>325</v>
      </c>
      <c r="B16" s="10" t="s">
        <v>326</v>
      </c>
      <c r="C16" s="10">
        <v>2018</v>
      </c>
      <c r="D16" s="10" t="s">
        <v>196</v>
      </c>
      <c r="E16" s="10" t="s">
        <v>254</v>
      </c>
      <c r="F16" s="11"/>
      <c r="G16" s="11"/>
      <c r="H16" s="12"/>
      <c r="I16" s="12"/>
      <c r="J16" s="12"/>
      <c r="K16" s="12">
        <v>693498</v>
      </c>
      <c r="L16" s="10" t="s">
        <v>434</v>
      </c>
      <c r="M16" s="12" t="s">
        <v>234</v>
      </c>
      <c r="N16" s="13"/>
      <c r="O16" s="12"/>
      <c r="P16" s="12">
        <v>29752000</v>
      </c>
      <c r="Q16" s="11" t="s">
        <v>215</v>
      </c>
      <c r="R16" s="11" t="s">
        <v>245</v>
      </c>
      <c r="S16" s="11">
        <f t="shared" ref="S16:S21" si="1">U16+W16+Y16+AA16</f>
        <v>1</v>
      </c>
      <c r="T16" s="11">
        <f>V16+X16+Z16+AB16</f>
        <v>0</v>
      </c>
      <c r="U16" s="11">
        <v>0</v>
      </c>
      <c r="V16" s="11">
        <v>0</v>
      </c>
      <c r="W16" s="11">
        <v>1</v>
      </c>
      <c r="X16" s="11">
        <v>0</v>
      </c>
      <c r="Y16" s="11">
        <v>0</v>
      </c>
      <c r="Z16" s="11">
        <v>0</v>
      </c>
      <c r="AA16" s="11">
        <v>0</v>
      </c>
      <c r="AB16" s="11">
        <v>0</v>
      </c>
      <c r="AC16" s="11">
        <v>0</v>
      </c>
      <c r="AD16" s="11">
        <v>0</v>
      </c>
      <c r="AE16" s="11">
        <v>0</v>
      </c>
      <c r="AF16" s="11">
        <v>0</v>
      </c>
      <c r="AG16" s="11">
        <v>0</v>
      </c>
      <c r="AH16" s="11">
        <v>1</v>
      </c>
      <c r="AI16" s="11">
        <v>1</v>
      </c>
      <c r="AJ16" s="11">
        <v>0</v>
      </c>
      <c r="AK16" s="11">
        <v>0</v>
      </c>
      <c r="AL16" s="11">
        <v>0</v>
      </c>
      <c r="AM16" s="11">
        <v>0</v>
      </c>
      <c r="AN16" s="11">
        <v>1</v>
      </c>
      <c r="AO16" s="11">
        <v>0</v>
      </c>
      <c r="AP16" s="11">
        <v>1</v>
      </c>
      <c r="AQ16" s="11">
        <v>0</v>
      </c>
      <c r="AR16" s="11"/>
      <c r="AS16" s="11"/>
      <c r="AT16" s="11"/>
      <c r="AU16" s="11"/>
      <c r="AV16" s="11"/>
    </row>
    <row r="17" spans="1:48" x14ac:dyDescent="0.55000000000000004">
      <c r="A17" s="10" t="s">
        <v>41</v>
      </c>
      <c r="B17" s="10" t="s">
        <v>42</v>
      </c>
      <c r="C17" s="10" t="s">
        <v>43</v>
      </c>
      <c r="D17" s="10" t="s">
        <v>430</v>
      </c>
      <c r="E17" s="10" t="s">
        <v>424</v>
      </c>
      <c r="F17" s="11"/>
      <c r="G17" s="11"/>
      <c r="H17" s="10" t="s">
        <v>287</v>
      </c>
      <c r="I17" s="10" t="s">
        <v>230</v>
      </c>
      <c r="J17" s="10" t="s">
        <v>161</v>
      </c>
      <c r="K17" s="10" t="s">
        <v>440</v>
      </c>
      <c r="L17" s="11" t="s">
        <v>434</v>
      </c>
      <c r="M17" s="15" t="s">
        <v>528</v>
      </c>
      <c r="N17" s="15" t="s">
        <v>427</v>
      </c>
      <c r="O17" s="10" t="s">
        <v>446</v>
      </c>
      <c r="P17" s="10">
        <v>8</v>
      </c>
      <c r="Q17" s="15" t="s">
        <v>445</v>
      </c>
      <c r="R17" s="11" t="s">
        <v>444</v>
      </c>
      <c r="S17" s="11">
        <f t="shared" si="1"/>
        <v>0</v>
      </c>
      <c r="T17" s="11">
        <v>1</v>
      </c>
      <c r="U17" s="11"/>
      <c r="V17" s="11"/>
      <c r="W17" s="11"/>
      <c r="X17" s="11"/>
      <c r="Y17" s="11"/>
      <c r="Z17" s="11"/>
      <c r="AA17" s="11"/>
      <c r="AB17" s="11"/>
      <c r="AC17" s="11">
        <v>0</v>
      </c>
      <c r="AD17" s="11">
        <v>0</v>
      </c>
      <c r="AE17" s="11">
        <v>0</v>
      </c>
      <c r="AF17" s="11">
        <v>-1</v>
      </c>
      <c r="AG17" s="11">
        <v>0</v>
      </c>
      <c r="AH17" s="11">
        <v>0</v>
      </c>
      <c r="AI17" s="11">
        <v>0</v>
      </c>
      <c r="AJ17" s="11">
        <v>0</v>
      </c>
      <c r="AK17" s="11">
        <v>0</v>
      </c>
      <c r="AL17" s="11">
        <v>-1</v>
      </c>
      <c r="AM17" s="11">
        <v>0</v>
      </c>
      <c r="AN17" s="11">
        <v>1</v>
      </c>
      <c r="AO17" s="11">
        <v>0</v>
      </c>
      <c r="AP17" s="11">
        <v>0</v>
      </c>
      <c r="AQ17" s="11">
        <v>0</v>
      </c>
      <c r="AR17" s="11"/>
      <c r="AS17" s="11">
        <v>0</v>
      </c>
      <c r="AT17" s="11"/>
      <c r="AU17" s="11"/>
      <c r="AV17" s="11"/>
    </row>
    <row r="18" spans="1:48" x14ac:dyDescent="0.55000000000000004">
      <c r="A18" s="10" t="s">
        <v>44</v>
      </c>
      <c r="B18" s="10" t="s">
        <v>45</v>
      </c>
      <c r="C18" s="10" t="s">
        <v>46</v>
      </c>
      <c r="D18" s="10" t="s">
        <v>430</v>
      </c>
      <c r="E18" s="10" t="s">
        <v>424</v>
      </c>
      <c r="F18" s="11"/>
      <c r="G18" s="11"/>
      <c r="H18" s="10" t="s">
        <v>287</v>
      </c>
      <c r="I18" s="10" t="s">
        <v>230</v>
      </c>
      <c r="J18" s="10" t="s">
        <v>161</v>
      </c>
      <c r="K18" s="10">
        <v>4500</v>
      </c>
      <c r="L18" s="12" t="s">
        <v>434</v>
      </c>
      <c r="M18" s="15" t="s">
        <v>528</v>
      </c>
      <c r="N18" s="15" t="s">
        <v>427</v>
      </c>
      <c r="O18" s="10" t="s">
        <v>446</v>
      </c>
      <c r="P18" s="10">
        <v>16</v>
      </c>
      <c r="Q18" s="11" t="s">
        <v>429</v>
      </c>
      <c r="R18" s="17" t="s">
        <v>447</v>
      </c>
      <c r="S18" s="11">
        <f t="shared" si="1"/>
        <v>0</v>
      </c>
      <c r="T18" s="11">
        <v>1</v>
      </c>
      <c r="U18" s="11"/>
      <c r="V18" s="11"/>
      <c r="W18" s="11"/>
      <c r="X18" s="11"/>
      <c r="Y18" s="11"/>
      <c r="Z18" s="11"/>
      <c r="AA18" s="11"/>
      <c r="AB18" s="11"/>
      <c r="AC18" s="11">
        <v>0</v>
      </c>
      <c r="AD18" s="11">
        <v>0</v>
      </c>
      <c r="AE18" s="11">
        <v>0</v>
      </c>
      <c r="AF18" s="11">
        <v>0</v>
      </c>
      <c r="AG18" s="11">
        <v>0</v>
      </c>
      <c r="AH18" s="11">
        <v>0</v>
      </c>
      <c r="AI18" s="11">
        <v>1</v>
      </c>
      <c r="AJ18" s="11">
        <v>0</v>
      </c>
      <c r="AK18" s="11">
        <v>0</v>
      </c>
      <c r="AL18" s="11">
        <v>0</v>
      </c>
      <c r="AM18" s="11">
        <v>1</v>
      </c>
      <c r="AN18" s="11">
        <v>1</v>
      </c>
      <c r="AO18" s="11">
        <v>0</v>
      </c>
      <c r="AP18" s="11">
        <v>0</v>
      </c>
      <c r="AQ18" s="11">
        <v>0</v>
      </c>
      <c r="AR18" s="11"/>
      <c r="AS18" s="11">
        <v>0</v>
      </c>
      <c r="AT18" s="11"/>
      <c r="AU18" s="11"/>
      <c r="AV18" s="11"/>
    </row>
    <row r="19" spans="1:48" x14ac:dyDescent="0.55000000000000004">
      <c r="A19" s="10" t="s">
        <v>47</v>
      </c>
      <c r="B19" s="10" t="s">
        <v>48</v>
      </c>
      <c r="C19" s="10" t="s">
        <v>49</v>
      </c>
      <c r="D19" s="10" t="s">
        <v>196</v>
      </c>
      <c r="E19" s="10" t="s">
        <v>197</v>
      </c>
      <c r="F19" s="11"/>
      <c r="G19" s="11"/>
      <c r="H19" s="10" t="s">
        <v>161</v>
      </c>
      <c r="I19" s="10"/>
      <c r="J19" s="10"/>
      <c r="K19" s="10">
        <v>238943</v>
      </c>
      <c r="L19" s="10" t="s">
        <v>434</v>
      </c>
      <c r="M19" s="12"/>
      <c r="N19" s="11"/>
      <c r="O19" s="10" t="s">
        <v>300</v>
      </c>
      <c r="P19" s="10">
        <v>238943</v>
      </c>
      <c r="Q19" s="11" t="s">
        <v>215</v>
      </c>
      <c r="R19" s="11" t="s">
        <v>245</v>
      </c>
      <c r="S19" s="11">
        <f t="shared" si="1"/>
        <v>1</v>
      </c>
      <c r="T19" s="11">
        <f>V19+X19+Z19+AB19</f>
        <v>0</v>
      </c>
      <c r="U19" s="11">
        <v>1</v>
      </c>
      <c r="V19" s="11">
        <v>0</v>
      </c>
      <c r="W19" s="11">
        <v>0</v>
      </c>
      <c r="X19" s="11">
        <v>0</v>
      </c>
      <c r="Y19" s="11">
        <v>0</v>
      </c>
      <c r="Z19" s="11">
        <v>0</v>
      </c>
      <c r="AA19" s="11">
        <v>0</v>
      </c>
      <c r="AB19" s="11">
        <v>0</v>
      </c>
      <c r="AC19" s="11">
        <v>1</v>
      </c>
      <c r="AD19" s="11">
        <v>0</v>
      </c>
      <c r="AE19" s="11">
        <v>0</v>
      </c>
      <c r="AF19" s="11">
        <v>1</v>
      </c>
      <c r="AG19" s="11">
        <v>0</v>
      </c>
      <c r="AH19" s="11">
        <v>0</v>
      </c>
      <c r="AI19" s="11">
        <v>0</v>
      </c>
      <c r="AJ19" s="11">
        <v>0</v>
      </c>
      <c r="AK19" s="11">
        <v>0</v>
      </c>
      <c r="AL19" s="11">
        <v>1</v>
      </c>
      <c r="AM19" s="11">
        <v>0</v>
      </c>
      <c r="AN19" s="11">
        <v>0</v>
      </c>
      <c r="AO19" s="11">
        <v>0</v>
      </c>
      <c r="AP19" s="11">
        <v>0</v>
      </c>
      <c r="AQ19" s="11">
        <v>0</v>
      </c>
      <c r="AR19">
        <v>0</v>
      </c>
      <c r="AS19">
        <v>0</v>
      </c>
      <c r="AT19" s="11"/>
      <c r="AU19" s="11"/>
      <c r="AV19" s="11"/>
    </row>
    <row r="20" spans="1:48" x14ac:dyDescent="0.55000000000000004">
      <c r="A20" s="10" t="s">
        <v>327</v>
      </c>
      <c r="B20" s="10" t="s">
        <v>328</v>
      </c>
      <c r="C20" s="10" t="s">
        <v>43</v>
      </c>
      <c r="D20" s="10" t="s">
        <v>196</v>
      </c>
      <c r="E20" s="12"/>
      <c r="F20" s="11"/>
      <c r="G20" s="11"/>
      <c r="H20" s="12" t="s">
        <v>230</v>
      </c>
      <c r="I20" s="12"/>
      <c r="J20" s="12"/>
      <c r="K20" s="12">
        <v>2200000</v>
      </c>
      <c r="L20" s="10" t="s">
        <v>434</v>
      </c>
      <c r="M20" s="12" t="s">
        <v>532</v>
      </c>
      <c r="N20" s="11"/>
      <c r="O20" s="12" t="s">
        <v>412</v>
      </c>
      <c r="P20" s="12">
        <v>7000000</v>
      </c>
      <c r="Q20" s="15" t="s">
        <v>373</v>
      </c>
      <c r="R20" s="11" t="s">
        <v>413</v>
      </c>
      <c r="S20" s="11">
        <f t="shared" si="1"/>
        <v>2</v>
      </c>
      <c r="T20" s="11">
        <f>V20+X20+Z20+AB20</f>
        <v>0</v>
      </c>
      <c r="U20" s="11">
        <v>1</v>
      </c>
      <c r="V20" s="11">
        <v>0</v>
      </c>
      <c r="W20" s="11">
        <v>0</v>
      </c>
      <c r="X20" s="11">
        <v>0</v>
      </c>
      <c r="Y20" s="11">
        <v>0</v>
      </c>
      <c r="Z20" s="11">
        <v>0</v>
      </c>
      <c r="AA20" s="11">
        <v>1</v>
      </c>
      <c r="AB20" s="11">
        <v>0</v>
      </c>
      <c r="AC20" s="11">
        <v>1</v>
      </c>
      <c r="AD20" s="11">
        <v>0</v>
      </c>
      <c r="AE20" s="11">
        <v>0</v>
      </c>
      <c r="AF20" s="11">
        <v>1</v>
      </c>
      <c r="AG20" s="11">
        <v>0</v>
      </c>
      <c r="AH20" s="11">
        <v>0</v>
      </c>
      <c r="AI20" s="11">
        <v>0</v>
      </c>
      <c r="AJ20" s="11">
        <v>0</v>
      </c>
      <c r="AK20" s="11">
        <v>0</v>
      </c>
      <c r="AL20" s="11">
        <v>1</v>
      </c>
      <c r="AM20" s="11">
        <v>0</v>
      </c>
      <c r="AN20" s="11">
        <v>0</v>
      </c>
      <c r="AO20" s="11">
        <v>0</v>
      </c>
      <c r="AP20" s="11">
        <v>1</v>
      </c>
      <c r="AQ20" s="11">
        <v>0</v>
      </c>
      <c r="AR20">
        <v>0</v>
      </c>
      <c r="AS20">
        <v>0</v>
      </c>
      <c r="AT20" s="11"/>
      <c r="AU20" s="11"/>
      <c r="AV20" s="11"/>
    </row>
    <row r="21" spans="1:48" x14ac:dyDescent="0.55000000000000004">
      <c r="A21" s="10" t="s">
        <v>50</v>
      </c>
      <c r="B21" s="10" t="s">
        <v>51</v>
      </c>
      <c r="C21" s="10" t="s">
        <v>3</v>
      </c>
      <c r="D21" s="10" t="s">
        <v>196</v>
      </c>
      <c r="E21" s="10" t="s">
        <v>197</v>
      </c>
      <c r="F21" s="11"/>
      <c r="G21" s="11"/>
      <c r="H21" s="10" t="s">
        <v>246</v>
      </c>
      <c r="I21" s="10"/>
      <c r="J21" s="10"/>
      <c r="K21" s="10" t="s">
        <v>13</v>
      </c>
      <c r="L21" s="10" t="s">
        <v>434</v>
      </c>
      <c r="M21" s="10" t="s">
        <v>427</v>
      </c>
      <c r="N21" s="11"/>
      <c r="O21" s="10" t="s">
        <v>248</v>
      </c>
      <c r="P21" s="10">
        <v>1426620</v>
      </c>
      <c r="Q21" s="13" t="s">
        <v>215</v>
      </c>
      <c r="R21" s="16" t="s">
        <v>247</v>
      </c>
      <c r="S21" s="11">
        <f t="shared" si="1"/>
        <v>1</v>
      </c>
      <c r="T21" s="11">
        <f>V21+X21+Z21+AB21</f>
        <v>1</v>
      </c>
      <c r="U21" s="11">
        <v>1</v>
      </c>
      <c r="V21" s="11">
        <v>0</v>
      </c>
      <c r="W21" s="11">
        <v>0</v>
      </c>
      <c r="X21" s="11">
        <v>0</v>
      </c>
      <c r="Y21" s="11">
        <v>0</v>
      </c>
      <c r="Z21" s="11">
        <v>1</v>
      </c>
      <c r="AA21" s="11">
        <v>0</v>
      </c>
      <c r="AB21" s="11">
        <v>0</v>
      </c>
      <c r="AC21" s="11">
        <v>0</v>
      </c>
      <c r="AD21" s="11">
        <v>0</v>
      </c>
      <c r="AE21" s="11">
        <v>0</v>
      </c>
      <c r="AF21" s="11">
        <v>1</v>
      </c>
      <c r="AG21" s="11">
        <v>0</v>
      </c>
      <c r="AH21" s="11">
        <v>0</v>
      </c>
      <c r="AI21" s="11">
        <v>0</v>
      </c>
      <c r="AJ21" s="11">
        <v>0</v>
      </c>
      <c r="AK21" s="11">
        <v>0</v>
      </c>
      <c r="AL21" s="11">
        <v>0</v>
      </c>
      <c r="AM21" s="11">
        <v>1</v>
      </c>
      <c r="AN21" s="11">
        <v>0</v>
      </c>
      <c r="AO21" s="11">
        <v>0</v>
      </c>
      <c r="AP21" s="11">
        <v>0</v>
      </c>
      <c r="AQ21" s="11">
        <v>0</v>
      </c>
      <c r="AR21" s="11"/>
      <c r="AS21" s="11"/>
      <c r="AT21" s="11"/>
      <c r="AU21" s="11"/>
      <c r="AV21" s="11"/>
    </row>
    <row r="22" spans="1:48" x14ac:dyDescent="0.55000000000000004">
      <c r="A22" s="10" t="s">
        <v>52</v>
      </c>
      <c r="B22" s="10" t="s">
        <v>53</v>
      </c>
      <c r="C22" s="10" t="s">
        <v>12</v>
      </c>
      <c r="D22" s="10" t="s">
        <v>196</v>
      </c>
      <c r="E22" s="10" t="s">
        <v>216</v>
      </c>
      <c r="F22" s="11"/>
      <c r="G22" s="11"/>
      <c r="H22" s="10" t="s">
        <v>242</v>
      </c>
      <c r="I22" s="10"/>
      <c r="J22" s="10"/>
      <c r="K22" s="10">
        <v>2576276</v>
      </c>
      <c r="L22" s="10" t="s">
        <v>434</v>
      </c>
      <c r="M22" s="10" t="s">
        <v>427</v>
      </c>
      <c r="N22" s="11"/>
      <c r="O22" s="10" t="s">
        <v>241</v>
      </c>
      <c r="P22" s="10">
        <v>559944</v>
      </c>
      <c r="Q22" s="12" t="s">
        <v>215</v>
      </c>
      <c r="R22" s="12" t="s">
        <v>249</v>
      </c>
      <c r="S22" s="11">
        <v>1</v>
      </c>
      <c r="T22" s="11">
        <f>V22+X22+Z22+AB22</f>
        <v>0</v>
      </c>
      <c r="U22" s="11">
        <v>1</v>
      </c>
      <c r="V22" s="11">
        <v>0</v>
      </c>
      <c r="W22" s="11">
        <v>1</v>
      </c>
      <c r="X22" s="11">
        <v>0</v>
      </c>
      <c r="Y22" s="11">
        <v>1</v>
      </c>
      <c r="Z22" s="11">
        <v>0</v>
      </c>
      <c r="AA22" s="11">
        <v>0</v>
      </c>
      <c r="AB22" s="11">
        <v>0</v>
      </c>
      <c r="AC22" s="11">
        <v>1</v>
      </c>
      <c r="AD22" s="11">
        <v>0</v>
      </c>
      <c r="AE22" s="11">
        <v>0</v>
      </c>
      <c r="AF22" s="11">
        <v>0</v>
      </c>
      <c r="AG22" s="11">
        <v>0</v>
      </c>
      <c r="AH22" s="11">
        <v>0</v>
      </c>
      <c r="AI22" s="11">
        <v>0</v>
      </c>
      <c r="AJ22" s="11">
        <v>0</v>
      </c>
      <c r="AK22" s="11">
        <v>0</v>
      </c>
      <c r="AL22" s="11">
        <v>0</v>
      </c>
      <c r="AM22" s="11">
        <v>0</v>
      </c>
      <c r="AN22" s="11">
        <v>0</v>
      </c>
      <c r="AO22" s="11">
        <v>0</v>
      </c>
      <c r="AP22" s="11">
        <v>1</v>
      </c>
      <c r="AQ22" s="11">
        <v>0</v>
      </c>
      <c r="AR22">
        <v>0</v>
      </c>
      <c r="AS22">
        <v>0</v>
      </c>
      <c r="AT22" s="11"/>
      <c r="AU22" s="11"/>
      <c r="AV22" s="11"/>
    </row>
    <row r="23" spans="1:48" x14ac:dyDescent="0.55000000000000004">
      <c r="A23" s="10" t="s">
        <v>54</v>
      </c>
      <c r="B23" s="10" t="s">
        <v>55</v>
      </c>
      <c r="C23" s="10" t="s">
        <v>49</v>
      </c>
      <c r="D23" s="10" t="s">
        <v>196</v>
      </c>
      <c r="E23" s="10" t="s">
        <v>197</v>
      </c>
      <c r="F23" s="11"/>
      <c r="G23" s="11"/>
      <c r="H23" s="10" t="s">
        <v>250</v>
      </c>
      <c r="I23" s="10"/>
      <c r="J23" s="10"/>
      <c r="K23" s="10">
        <v>255000</v>
      </c>
      <c r="L23" s="10" t="s">
        <v>434</v>
      </c>
      <c r="M23" s="10" t="s">
        <v>427</v>
      </c>
      <c r="N23" s="11"/>
      <c r="O23" s="10" t="s">
        <v>251</v>
      </c>
      <c r="P23" s="10">
        <v>55000000</v>
      </c>
      <c r="Q23" s="11" t="s">
        <v>215</v>
      </c>
      <c r="R23" s="11" t="s">
        <v>252</v>
      </c>
      <c r="S23" s="11">
        <f>U23+W23+Y23+AA23</f>
        <v>0</v>
      </c>
      <c r="T23" s="11">
        <v>1</v>
      </c>
      <c r="U23" s="11">
        <v>0</v>
      </c>
      <c r="V23" s="11">
        <v>1</v>
      </c>
      <c r="W23" s="11">
        <v>0</v>
      </c>
      <c r="X23" s="11">
        <v>0</v>
      </c>
      <c r="Y23" s="11">
        <v>0</v>
      </c>
      <c r="Z23" s="11">
        <v>1</v>
      </c>
      <c r="AA23" s="11">
        <v>0</v>
      </c>
      <c r="AB23" s="11">
        <v>0</v>
      </c>
      <c r="AC23" s="11">
        <v>0</v>
      </c>
      <c r="AD23" s="11">
        <v>0</v>
      </c>
      <c r="AE23" s="11">
        <v>0</v>
      </c>
      <c r="AF23" s="11">
        <v>0</v>
      </c>
      <c r="AG23" s="11">
        <v>0</v>
      </c>
      <c r="AH23" s="11">
        <v>0</v>
      </c>
      <c r="AI23" s="11">
        <v>0</v>
      </c>
      <c r="AJ23" s="11">
        <v>0</v>
      </c>
      <c r="AK23" s="11">
        <v>0</v>
      </c>
      <c r="AL23" s="11">
        <v>0</v>
      </c>
      <c r="AM23" s="11">
        <v>1</v>
      </c>
      <c r="AN23" s="11">
        <v>0</v>
      </c>
      <c r="AO23" s="11">
        <v>0</v>
      </c>
      <c r="AP23" s="11">
        <v>0</v>
      </c>
      <c r="AQ23" s="11">
        <v>0</v>
      </c>
      <c r="AR23" s="11"/>
      <c r="AS23" s="11"/>
      <c r="AT23" s="11" t="s">
        <v>262</v>
      </c>
      <c r="AU23" s="11" t="s">
        <v>263</v>
      </c>
      <c r="AV23" s="11" t="s">
        <v>264</v>
      </c>
    </row>
    <row r="24" spans="1:48" ht="86.4" x14ac:dyDescent="0.55000000000000004">
      <c r="A24" s="10" t="s">
        <v>329</v>
      </c>
      <c r="B24" s="10" t="s">
        <v>330</v>
      </c>
      <c r="C24" s="10" t="s">
        <v>43</v>
      </c>
      <c r="D24" s="10" t="s">
        <v>430</v>
      </c>
      <c r="E24" s="10" t="s">
        <v>424</v>
      </c>
      <c r="F24" s="11"/>
      <c r="G24" s="11"/>
      <c r="H24" s="16" t="s">
        <v>161</v>
      </c>
      <c r="I24" s="11"/>
      <c r="J24" s="11"/>
      <c r="K24" s="12">
        <v>1047</v>
      </c>
      <c r="L24" s="12" t="s">
        <v>427</v>
      </c>
      <c r="M24" s="12" t="s">
        <v>434</v>
      </c>
      <c r="N24" s="11"/>
      <c r="O24" s="18" t="s">
        <v>451</v>
      </c>
      <c r="P24" s="12">
        <v>23</v>
      </c>
      <c r="Q24" s="12" t="s">
        <v>438</v>
      </c>
      <c r="R24" s="13" t="s">
        <v>450</v>
      </c>
      <c r="S24" s="11">
        <f>U24+W24+Y24+AA24</f>
        <v>0</v>
      </c>
      <c r="T24" s="11">
        <v>1</v>
      </c>
      <c r="U24" s="11"/>
      <c r="V24" s="11"/>
      <c r="W24" s="11"/>
      <c r="X24" s="11"/>
      <c r="Y24" s="11"/>
      <c r="Z24" s="11"/>
      <c r="AA24" s="11"/>
      <c r="AB24" s="11"/>
      <c r="AC24" s="11">
        <v>0</v>
      </c>
      <c r="AD24" s="11">
        <v>0</v>
      </c>
      <c r="AE24" s="11">
        <v>0</v>
      </c>
      <c r="AF24" s="11">
        <v>0</v>
      </c>
      <c r="AG24" s="11">
        <v>0</v>
      </c>
      <c r="AH24" s="11">
        <v>0</v>
      </c>
      <c r="AI24" s="11">
        <v>0</v>
      </c>
      <c r="AJ24" s="11">
        <v>0</v>
      </c>
      <c r="AK24" s="11">
        <v>0</v>
      </c>
      <c r="AL24" s="11">
        <v>0</v>
      </c>
      <c r="AM24" s="11">
        <v>0</v>
      </c>
      <c r="AN24" s="11">
        <v>0</v>
      </c>
      <c r="AO24" s="11">
        <v>0</v>
      </c>
      <c r="AP24" s="11">
        <v>1</v>
      </c>
      <c r="AQ24" s="11">
        <v>0</v>
      </c>
      <c r="AR24" s="11">
        <v>1</v>
      </c>
      <c r="AS24" s="11">
        <v>1</v>
      </c>
      <c r="AT24" s="11"/>
      <c r="AU24" s="11"/>
      <c r="AV24" s="11"/>
    </row>
    <row r="25" spans="1:48" x14ac:dyDescent="0.55000000000000004">
      <c r="A25" s="10" t="s">
        <v>56</v>
      </c>
      <c r="B25" s="10" t="s">
        <v>57</v>
      </c>
      <c r="C25" s="10" t="s">
        <v>7</v>
      </c>
      <c r="D25" s="10" t="s">
        <v>196</v>
      </c>
      <c r="E25" s="16" t="s">
        <v>197</v>
      </c>
      <c r="F25" s="11"/>
      <c r="G25" s="11"/>
      <c r="H25" s="10" t="s">
        <v>161</v>
      </c>
      <c r="I25" s="10" t="s">
        <v>230</v>
      </c>
      <c r="J25" s="10"/>
      <c r="K25" s="10">
        <v>195134</v>
      </c>
      <c r="L25" s="10" t="s">
        <v>434</v>
      </c>
      <c r="M25" s="10" t="s">
        <v>427</v>
      </c>
      <c r="N25" s="11"/>
      <c r="O25" s="10" t="s">
        <v>255</v>
      </c>
      <c r="P25" s="10">
        <v>592830</v>
      </c>
      <c r="Q25" s="15" t="s">
        <v>172</v>
      </c>
      <c r="R25" s="15" t="s">
        <v>256</v>
      </c>
      <c r="S25" s="11">
        <v>1</v>
      </c>
      <c r="T25" s="11">
        <f>V25+X25+Z25+AB25</f>
        <v>0</v>
      </c>
      <c r="U25" s="11">
        <v>1</v>
      </c>
      <c r="V25" s="11">
        <v>0</v>
      </c>
      <c r="W25" s="15">
        <v>0</v>
      </c>
      <c r="X25" s="15">
        <v>0</v>
      </c>
      <c r="Y25" s="15">
        <v>1</v>
      </c>
      <c r="Z25" s="15">
        <v>0</v>
      </c>
      <c r="AA25" s="15">
        <v>0</v>
      </c>
      <c r="AB25" s="15">
        <v>0</v>
      </c>
      <c r="AC25" s="15">
        <v>1</v>
      </c>
      <c r="AD25" s="15">
        <v>0</v>
      </c>
      <c r="AE25" s="15">
        <v>0</v>
      </c>
      <c r="AF25" s="15">
        <v>0</v>
      </c>
      <c r="AG25" s="15">
        <v>0</v>
      </c>
      <c r="AH25" s="15">
        <v>0</v>
      </c>
      <c r="AI25" s="15">
        <v>0</v>
      </c>
      <c r="AJ25" s="11"/>
      <c r="AK25" s="15">
        <v>0</v>
      </c>
      <c r="AL25" s="15">
        <v>0</v>
      </c>
      <c r="AM25" s="15">
        <v>0</v>
      </c>
      <c r="AN25" s="15">
        <v>0</v>
      </c>
      <c r="AO25" s="15">
        <v>0</v>
      </c>
      <c r="AP25" s="15">
        <v>0</v>
      </c>
      <c r="AQ25" s="11"/>
      <c r="AR25" s="15">
        <v>0</v>
      </c>
      <c r="AS25" s="15">
        <v>0</v>
      </c>
      <c r="AT25" s="11"/>
      <c r="AU25" s="11"/>
      <c r="AV25" s="11"/>
    </row>
    <row r="26" spans="1:48" s="5" customFormat="1" x14ac:dyDescent="0.55000000000000004">
      <c r="A26" s="10" t="s">
        <v>301</v>
      </c>
      <c r="B26" s="10" t="s">
        <v>304</v>
      </c>
      <c r="C26" s="10">
        <v>2022</v>
      </c>
      <c r="D26" s="10" t="s">
        <v>356</v>
      </c>
      <c r="E26" s="12" t="s">
        <v>197</v>
      </c>
      <c r="F26" s="13"/>
      <c r="G26" s="13"/>
      <c r="H26" s="12" t="s">
        <v>397</v>
      </c>
      <c r="I26" s="12"/>
      <c r="J26" s="12"/>
      <c r="K26" s="11">
        <v>704</v>
      </c>
      <c r="L26" s="12" t="s">
        <v>528</v>
      </c>
      <c r="M26" s="12"/>
      <c r="N26" s="12"/>
      <c r="O26" s="12"/>
      <c r="P26" s="11"/>
      <c r="Q26" s="12" t="s">
        <v>429</v>
      </c>
      <c r="R26" s="11"/>
      <c r="S26" s="11">
        <v>0</v>
      </c>
      <c r="T26" s="11">
        <v>1</v>
      </c>
      <c r="U26" s="11"/>
      <c r="V26" s="11"/>
      <c r="W26" s="11"/>
      <c r="X26" s="11"/>
      <c r="Y26" s="11"/>
      <c r="Z26" s="11"/>
      <c r="AA26" s="11"/>
      <c r="AB26" s="11"/>
      <c r="AC26" s="11">
        <v>0</v>
      </c>
      <c r="AD26" s="11">
        <v>0</v>
      </c>
      <c r="AE26" s="11">
        <v>0</v>
      </c>
      <c r="AF26" s="11">
        <v>0</v>
      </c>
      <c r="AG26" s="11">
        <v>0</v>
      </c>
      <c r="AH26" s="11">
        <v>0</v>
      </c>
      <c r="AI26" s="11">
        <v>1</v>
      </c>
      <c r="AJ26" s="11">
        <v>0</v>
      </c>
      <c r="AK26" s="11">
        <v>0</v>
      </c>
      <c r="AL26" s="11">
        <v>0</v>
      </c>
      <c r="AM26" s="11">
        <v>0</v>
      </c>
      <c r="AN26" s="11">
        <v>0</v>
      </c>
      <c r="AO26" s="11">
        <v>0</v>
      </c>
      <c r="AP26" s="11">
        <v>0</v>
      </c>
      <c r="AQ26" s="11">
        <v>0</v>
      </c>
      <c r="AR26" s="11">
        <v>0</v>
      </c>
      <c r="AS26" s="11">
        <v>0</v>
      </c>
      <c r="AT26" s="11"/>
      <c r="AU26" s="11"/>
      <c r="AV26" s="11"/>
    </row>
    <row r="27" spans="1:48" s="3" customFormat="1" x14ac:dyDescent="0.55000000000000004">
      <c r="A27" s="10" t="s">
        <v>302</v>
      </c>
      <c r="B27" s="10" t="s">
        <v>305</v>
      </c>
      <c r="C27" s="10">
        <v>2021</v>
      </c>
      <c r="D27" s="12" t="s">
        <v>356</v>
      </c>
      <c r="E27" s="12"/>
      <c r="F27" s="11"/>
      <c r="G27" s="11"/>
      <c r="H27" s="12"/>
      <c r="I27" s="12"/>
      <c r="J27" s="12"/>
      <c r="K27" s="12"/>
      <c r="L27" s="12"/>
      <c r="M27" s="11"/>
      <c r="N27" s="11"/>
      <c r="O27" s="12"/>
      <c r="P27" s="12"/>
      <c r="Q27" s="11"/>
      <c r="R27" s="11"/>
      <c r="S27" s="11">
        <v>1</v>
      </c>
      <c r="T27" s="11">
        <f>V27+X27+Z27+AB27</f>
        <v>0</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row>
    <row r="28" spans="1:48" x14ac:dyDescent="0.55000000000000004">
      <c r="A28" s="10" t="s">
        <v>58</v>
      </c>
      <c r="B28" s="10" t="s">
        <v>59</v>
      </c>
      <c r="C28" s="10" t="s">
        <v>12</v>
      </c>
      <c r="D28" s="10" t="s">
        <v>196</v>
      </c>
      <c r="E28" s="10" t="s">
        <v>197</v>
      </c>
      <c r="F28" s="11"/>
      <c r="G28" s="11"/>
      <c r="H28" s="10" t="s">
        <v>242</v>
      </c>
      <c r="I28" s="10"/>
      <c r="J28" s="10"/>
      <c r="K28" s="10" t="s">
        <v>13</v>
      </c>
      <c r="L28" s="10" t="s">
        <v>434</v>
      </c>
      <c r="M28" s="11"/>
      <c r="N28" s="11"/>
      <c r="O28" s="10" t="s">
        <v>61</v>
      </c>
      <c r="P28" s="10">
        <v>2369333</v>
      </c>
      <c r="Q28" s="15" t="s">
        <v>62</v>
      </c>
      <c r="R28" s="19" t="s">
        <v>60</v>
      </c>
      <c r="S28" s="11">
        <f>U28+W28+Y28+AA28</f>
        <v>1</v>
      </c>
      <c r="T28" s="11">
        <f>V28+X28+Z28+AB28</f>
        <v>0</v>
      </c>
      <c r="U28" s="11">
        <v>1</v>
      </c>
      <c r="V28" s="11">
        <v>0</v>
      </c>
      <c r="W28" s="11">
        <v>0</v>
      </c>
      <c r="X28" s="11">
        <v>0</v>
      </c>
      <c r="Y28" s="11">
        <v>0</v>
      </c>
      <c r="Z28" s="11">
        <v>0</v>
      </c>
      <c r="AA28" s="11">
        <v>0</v>
      </c>
      <c r="AB28" s="11">
        <v>0</v>
      </c>
      <c r="AC28" s="11">
        <v>1</v>
      </c>
      <c r="AD28" s="11">
        <v>0</v>
      </c>
      <c r="AE28" s="11">
        <v>0</v>
      </c>
      <c r="AF28" s="11">
        <v>0</v>
      </c>
      <c r="AG28" s="11">
        <v>0</v>
      </c>
      <c r="AH28" s="11">
        <v>0</v>
      </c>
      <c r="AI28" s="11">
        <v>0</v>
      </c>
      <c r="AJ28" s="11">
        <v>0</v>
      </c>
      <c r="AK28" s="11">
        <v>0</v>
      </c>
      <c r="AL28" s="11">
        <v>0</v>
      </c>
      <c r="AM28" s="11">
        <v>0</v>
      </c>
      <c r="AN28" s="11">
        <v>0</v>
      </c>
      <c r="AO28" s="11">
        <v>0</v>
      </c>
      <c r="AP28" s="11">
        <v>0</v>
      </c>
      <c r="AQ28" s="11">
        <v>0</v>
      </c>
      <c r="AR28">
        <v>0</v>
      </c>
      <c r="AS28">
        <v>0</v>
      </c>
      <c r="AT28" s="11"/>
      <c r="AU28" s="11"/>
      <c r="AV28" s="11"/>
    </row>
    <row r="29" spans="1:48" s="1" customFormat="1" x14ac:dyDescent="0.55000000000000004">
      <c r="A29" s="10" t="s">
        <v>63</v>
      </c>
      <c r="B29" s="10" t="s">
        <v>64</v>
      </c>
      <c r="C29" s="10" t="s">
        <v>12</v>
      </c>
      <c r="D29" s="10" t="s">
        <v>430</v>
      </c>
      <c r="E29" s="10" t="s">
        <v>424</v>
      </c>
      <c r="F29" s="11"/>
      <c r="G29" s="11"/>
      <c r="H29" s="10" t="s">
        <v>257</v>
      </c>
      <c r="I29" s="10" t="s">
        <v>211</v>
      </c>
      <c r="J29" s="10" t="s">
        <v>258</v>
      </c>
      <c r="K29" s="10">
        <f>1017+2000+2002+2015+2018+2000</f>
        <v>11052</v>
      </c>
      <c r="L29" s="12" t="s">
        <v>441</v>
      </c>
      <c r="M29" s="10" t="s">
        <v>427</v>
      </c>
      <c r="N29" s="11"/>
      <c r="O29" s="10" t="s">
        <v>443</v>
      </c>
      <c r="P29" s="10">
        <v>14</v>
      </c>
      <c r="Q29" s="11" t="s">
        <v>438</v>
      </c>
      <c r="R29" s="11" t="s">
        <v>442</v>
      </c>
      <c r="S29" s="11">
        <v>1</v>
      </c>
      <c r="T29" s="11">
        <v>1</v>
      </c>
      <c r="U29" s="11"/>
      <c r="V29" s="11"/>
      <c r="W29" s="11"/>
      <c r="X29" s="11"/>
      <c r="Y29" s="11"/>
      <c r="Z29" s="11"/>
      <c r="AA29" s="11"/>
      <c r="AB29" s="11"/>
      <c r="AC29" s="11">
        <v>0</v>
      </c>
      <c r="AD29" s="11">
        <v>0</v>
      </c>
      <c r="AE29" s="11">
        <v>0</v>
      </c>
      <c r="AF29" s="11">
        <v>0</v>
      </c>
      <c r="AG29" s="11">
        <v>0</v>
      </c>
      <c r="AH29" s="11">
        <v>0</v>
      </c>
      <c r="AI29" s="11">
        <v>1</v>
      </c>
      <c r="AJ29" s="11">
        <v>0</v>
      </c>
      <c r="AK29" s="11">
        <v>0</v>
      </c>
      <c r="AL29" s="11">
        <v>0</v>
      </c>
      <c r="AM29" s="11">
        <v>0</v>
      </c>
      <c r="AN29" s="11">
        <v>0</v>
      </c>
      <c r="AO29" s="11">
        <v>0</v>
      </c>
      <c r="AP29" s="11">
        <v>1</v>
      </c>
      <c r="AQ29" s="11">
        <v>0</v>
      </c>
      <c r="AR29" s="11"/>
      <c r="AS29" s="11">
        <v>0</v>
      </c>
      <c r="AT29" s="11"/>
      <c r="AU29" s="11"/>
      <c r="AV29" s="11"/>
    </row>
    <row r="30" spans="1:48" s="3" customFormat="1" x14ac:dyDescent="0.55000000000000004">
      <c r="A30" s="10" t="s">
        <v>303</v>
      </c>
      <c r="B30" s="10" t="s">
        <v>306</v>
      </c>
      <c r="C30" s="10">
        <v>2023</v>
      </c>
      <c r="D30" s="10" t="s">
        <v>430</v>
      </c>
      <c r="E30" s="12"/>
      <c r="F30" s="11"/>
      <c r="G30" s="11"/>
      <c r="H30" s="12"/>
      <c r="I30" s="12"/>
      <c r="J30" s="12"/>
      <c r="K30" s="12"/>
      <c r="L30" s="12" t="s">
        <v>427</v>
      </c>
      <c r="M30" s="12" t="s">
        <v>441</v>
      </c>
      <c r="N30" s="11"/>
      <c r="O30" s="12"/>
      <c r="P30" s="12"/>
      <c r="Q30" s="11" t="s">
        <v>429</v>
      </c>
      <c r="R30" s="11"/>
      <c r="S30" s="11">
        <f>U30+W30+Y30+AA30</f>
        <v>0</v>
      </c>
      <c r="T30" s="11">
        <v>1</v>
      </c>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row>
    <row r="31" spans="1:48" x14ac:dyDescent="0.55000000000000004">
      <c r="A31" s="10" t="s">
        <v>65</v>
      </c>
      <c r="B31" s="10" t="s">
        <v>66</v>
      </c>
      <c r="C31" s="10" t="s">
        <v>46</v>
      </c>
      <c r="D31" s="10" t="s">
        <v>196</v>
      </c>
      <c r="E31" s="10" t="s">
        <v>197</v>
      </c>
      <c r="F31" s="11"/>
      <c r="G31" s="11"/>
      <c r="H31" s="10" t="s">
        <v>161</v>
      </c>
      <c r="I31" s="12"/>
      <c r="J31" s="12"/>
      <c r="K31" s="10">
        <v>176362</v>
      </c>
      <c r="L31" s="10" t="s">
        <v>434</v>
      </c>
      <c r="M31" s="15" t="s">
        <v>234</v>
      </c>
      <c r="N31" s="11"/>
      <c r="O31" s="10" t="s">
        <v>265</v>
      </c>
      <c r="P31" s="10">
        <v>289202</v>
      </c>
      <c r="Q31" s="15" t="s">
        <v>38</v>
      </c>
      <c r="R31" s="15" t="s">
        <v>266</v>
      </c>
      <c r="S31" s="11">
        <v>1</v>
      </c>
      <c r="T31" s="11">
        <f>V31+X31+Z31+AB31</f>
        <v>0</v>
      </c>
      <c r="U31" s="11">
        <v>1</v>
      </c>
      <c r="V31" s="11">
        <v>0</v>
      </c>
      <c r="W31" s="11">
        <v>1</v>
      </c>
      <c r="X31" s="11">
        <v>0</v>
      </c>
      <c r="Y31" s="11">
        <v>0</v>
      </c>
      <c r="Z31" s="11">
        <v>0</v>
      </c>
      <c r="AA31" s="11">
        <v>0</v>
      </c>
      <c r="AB31" s="11">
        <v>0</v>
      </c>
      <c r="AC31" s="11">
        <v>0</v>
      </c>
      <c r="AD31" s="11">
        <v>1</v>
      </c>
      <c r="AE31" s="11">
        <v>0</v>
      </c>
      <c r="AF31" s="11">
        <v>0</v>
      </c>
      <c r="AG31" s="11">
        <v>0</v>
      </c>
      <c r="AH31" s="11">
        <v>0</v>
      </c>
      <c r="AI31" s="11">
        <v>0</v>
      </c>
      <c r="AJ31" s="11">
        <v>0</v>
      </c>
      <c r="AK31" s="11">
        <v>0</v>
      </c>
      <c r="AL31" s="11">
        <v>0</v>
      </c>
      <c r="AM31" s="11">
        <v>0</v>
      </c>
      <c r="AN31" s="11">
        <v>0</v>
      </c>
      <c r="AO31" s="11">
        <v>0</v>
      </c>
      <c r="AP31" s="11">
        <v>1</v>
      </c>
      <c r="AQ31" s="11">
        <v>0</v>
      </c>
      <c r="AR31" s="11"/>
      <c r="AS31" s="11"/>
      <c r="AT31" s="11"/>
      <c r="AU31" s="11"/>
      <c r="AV31" s="11"/>
    </row>
    <row r="32" spans="1:48" x14ac:dyDescent="0.55000000000000004">
      <c r="A32" s="10" t="s">
        <v>67</v>
      </c>
      <c r="B32" s="10" t="s">
        <v>68</v>
      </c>
      <c r="C32" s="10" t="s">
        <v>46</v>
      </c>
      <c r="D32" s="10" t="s">
        <v>196</v>
      </c>
      <c r="E32" s="10" t="s">
        <v>216</v>
      </c>
      <c r="F32" s="11"/>
      <c r="G32" s="11"/>
      <c r="H32" s="10" t="s">
        <v>246</v>
      </c>
      <c r="I32" s="10"/>
      <c r="J32" s="10"/>
      <c r="K32" s="10">
        <v>14000000</v>
      </c>
      <c r="L32" s="10" t="s">
        <v>528</v>
      </c>
      <c r="M32" s="12"/>
      <c r="N32" s="11"/>
      <c r="O32" s="10" t="s">
        <v>267</v>
      </c>
      <c r="P32" s="15">
        <v>50000</v>
      </c>
      <c r="Q32" s="11" t="s">
        <v>215</v>
      </c>
      <c r="R32" s="11"/>
      <c r="S32" s="11">
        <f>U32+W32+Y32+AA32</f>
        <v>1</v>
      </c>
      <c r="T32" s="11">
        <f>V32+X32+Z32+AB32</f>
        <v>0</v>
      </c>
      <c r="U32" s="11">
        <v>0</v>
      </c>
      <c r="V32" s="11">
        <v>0</v>
      </c>
      <c r="W32" s="11">
        <v>1</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1</v>
      </c>
      <c r="AO32" s="11">
        <v>0</v>
      </c>
      <c r="AP32" s="11"/>
      <c r="AQ32" s="11"/>
      <c r="AR32" s="11"/>
      <c r="AS32" s="11"/>
      <c r="AT32" s="11"/>
      <c r="AU32" s="11"/>
      <c r="AV32" s="11"/>
    </row>
    <row r="33" spans="1:48" x14ac:dyDescent="0.55000000000000004">
      <c r="A33" s="10" t="s">
        <v>69</v>
      </c>
      <c r="B33" s="10" t="s">
        <v>70</v>
      </c>
      <c r="C33" s="10" t="s">
        <v>7</v>
      </c>
      <c r="D33" s="10" t="s">
        <v>196</v>
      </c>
      <c r="E33" s="10" t="s">
        <v>197</v>
      </c>
      <c r="F33" s="15" t="s">
        <v>216</v>
      </c>
      <c r="G33" s="15" t="s">
        <v>254</v>
      </c>
      <c r="H33" s="10" t="s">
        <v>161</v>
      </c>
      <c r="I33" s="10"/>
      <c r="J33" s="10"/>
      <c r="K33" s="12">
        <v>20067</v>
      </c>
      <c r="L33" s="10" t="s">
        <v>434</v>
      </c>
      <c r="M33" s="10" t="s">
        <v>528</v>
      </c>
      <c r="N33" s="15" t="s">
        <v>218</v>
      </c>
      <c r="O33" s="10" t="s">
        <v>527</v>
      </c>
      <c r="P33" s="12">
        <v>92000000</v>
      </c>
      <c r="Q33" s="10" t="s">
        <v>268</v>
      </c>
      <c r="R33" s="11" t="s">
        <v>529</v>
      </c>
      <c r="S33" s="11">
        <v>1</v>
      </c>
      <c r="T33" s="11">
        <v>1</v>
      </c>
      <c r="U33" s="11"/>
      <c r="V33" s="11"/>
      <c r="W33" s="11"/>
      <c r="X33" s="11"/>
      <c r="Y33" s="11"/>
      <c r="Z33" s="11"/>
      <c r="AA33" s="11"/>
      <c r="AB33" s="11"/>
      <c r="AC33" s="11">
        <v>0</v>
      </c>
      <c r="AD33" s="11">
        <v>1</v>
      </c>
      <c r="AE33" s="11">
        <v>0</v>
      </c>
      <c r="AF33" s="11">
        <v>0</v>
      </c>
      <c r="AG33" s="11">
        <v>0</v>
      </c>
      <c r="AH33" s="11">
        <v>1</v>
      </c>
      <c r="AI33" s="11">
        <v>1</v>
      </c>
      <c r="AJ33" s="11">
        <v>0</v>
      </c>
      <c r="AK33" s="11">
        <v>0</v>
      </c>
      <c r="AL33" s="11">
        <v>0</v>
      </c>
      <c r="AM33" s="11">
        <v>0</v>
      </c>
      <c r="AN33" s="11">
        <v>0</v>
      </c>
      <c r="AO33" s="11">
        <v>0</v>
      </c>
      <c r="AP33" s="11">
        <v>0</v>
      </c>
      <c r="AQ33" s="11">
        <v>0</v>
      </c>
      <c r="AR33" s="11">
        <v>0</v>
      </c>
      <c r="AS33" s="11">
        <v>1</v>
      </c>
      <c r="AT33" s="11"/>
      <c r="AU33" s="11"/>
      <c r="AV33" s="11"/>
    </row>
    <row r="34" spans="1:48" x14ac:dyDescent="0.55000000000000004">
      <c r="A34" s="10" t="s">
        <v>71</v>
      </c>
      <c r="B34" s="10" t="s">
        <v>72</v>
      </c>
      <c r="C34" s="10" t="s">
        <v>7</v>
      </c>
      <c r="D34" s="10" t="s">
        <v>196</v>
      </c>
      <c r="E34" s="10" t="s">
        <v>150</v>
      </c>
      <c r="F34" s="11"/>
      <c r="G34" s="11"/>
      <c r="H34" s="10" t="s">
        <v>242</v>
      </c>
      <c r="I34" s="10"/>
      <c r="J34" s="10"/>
      <c r="K34" s="10">
        <v>345000</v>
      </c>
      <c r="L34" s="10" t="s">
        <v>434</v>
      </c>
      <c r="M34" s="12"/>
      <c r="N34" s="11"/>
      <c r="O34" s="10" t="s">
        <v>269</v>
      </c>
      <c r="P34" s="10">
        <v>1000000</v>
      </c>
      <c r="Q34" s="11" t="s">
        <v>38</v>
      </c>
      <c r="R34" s="11"/>
      <c r="S34" s="11">
        <f>U34+W34+Y34+AA34</f>
        <v>1</v>
      </c>
      <c r="T34" s="11">
        <f>V34+X34+Z34+AB34</f>
        <v>0</v>
      </c>
      <c r="U34" s="11">
        <v>1</v>
      </c>
      <c r="V34" s="11">
        <v>0</v>
      </c>
      <c r="W34" s="11">
        <v>0</v>
      </c>
      <c r="X34" s="11">
        <v>0</v>
      </c>
      <c r="Y34" s="11">
        <v>0</v>
      </c>
      <c r="Z34" s="11">
        <v>0</v>
      </c>
      <c r="AA34" s="11">
        <v>0</v>
      </c>
      <c r="AB34" s="11">
        <v>0</v>
      </c>
      <c r="AC34" s="11">
        <v>0</v>
      </c>
      <c r="AD34" s="11">
        <v>1</v>
      </c>
      <c r="AE34" s="11">
        <v>0</v>
      </c>
      <c r="AF34" s="11">
        <v>1</v>
      </c>
      <c r="AG34" s="11">
        <v>0</v>
      </c>
      <c r="AH34" s="11">
        <v>0</v>
      </c>
      <c r="AI34" s="11">
        <v>0</v>
      </c>
      <c r="AJ34" s="11">
        <v>0</v>
      </c>
      <c r="AK34" s="11">
        <v>0</v>
      </c>
      <c r="AL34" s="11">
        <v>0</v>
      </c>
      <c r="AM34" s="11">
        <v>0</v>
      </c>
      <c r="AN34" s="11">
        <v>0</v>
      </c>
      <c r="AO34" s="11">
        <v>0</v>
      </c>
      <c r="AP34" s="11">
        <v>1</v>
      </c>
      <c r="AQ34" s="11">
        <v>1</v>
      </c>
      <c r="AR34" s="11"/>
      <c r="AS34" s="11"/>
      <c r="AT34" s="11"/>
      <c r="AU34" s="11"/>
      <c r="AV34" s="11"/>
    </row>
    <row r="35" spans="1:48" x14ac:dyDescent="0.55000000000000004">
      <c r="A35" s="10" t="s">
        <v>73</v>
      </c>
      <c r="B35" s="10" t="s">
        <v>74</v>
      </c>
      <c r="C35" s="10" t="s">
        <v>75</v>
      </c>
      <c r="D35" s="10" t="s">
        <v>196</v>
      </c>
      <c r="E35" s="10" t="s">
        <v>197</v>
      </c>
      <c r="F35" s="11"/>
      <c r="G35" s="11"/>
      <c r="H35" s="10" t="s">
        <v>161</v>
      </c>
      <c r="I35" s="10"/>
      <c r="J35" s="10"/>
      <c r="K35" s="10">
        <v>20000000</v>
      </c>
      <c r="L35" s="10" t="s">
        <v>434</v>
      </c>
      <c r="M35" s="11"/>
      <c r="N35" s="11"/>
      <c r="O35" s="10" t="s">
        <v>270</v>
      </c>
      <c r="P35" s="10">
        <v>467000000</v>
      </c>
      <c r="Q35" s="11" t="s">
        <v>215</v>
      </c>
      <c r="R35" s="15" t="s">
        <v>271</v>
      </c>
      <c r="S35" s="11">
        <f>U35+W35+Y35+AA35</f>
        <v>1</v>
      </c>
      <c r="T35" s="11">
        <f>V35+X35+Z35+AB35</f>
        <v>1</v>
      </c>
      <c r="U35" s="11">
        <v>1</v>
      </c>
      <c r="V35" s="11">
        <v>0</v>
      </c>
      <c r="W35" s="11">
        <v>0</v>
      </c>
      <c r="X35" s="11">
        <v>0</v>
      </c>
      <c r="Y35" s="11">
        <v>0</v>
      </c>
      <c r="Z35" s="11">
        <v>1</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c r="AS35" s="11"/>
      <c r="AT35" s="11"/>
      <c r="AU35" s="11"/>
      <c r="AV35" s="11"/>
    </row>
    <row r="36" spans="1:48" x14ac:dyDescent="0.55000000000000004">
      <c r="A36" s="10" t="s">
        <v>76</v>
      </c>
      <c r="B36" s="10" t="s">
        <v>77</v>
      </c>
      <c r="C36" s="10" t="s">
        <v>12</v>
      </c>
      <c r="D36" s="10" t="s">
        <v>196</v>
      </c>
      <c r="E36" s="10" t="s">
        <v>197</v>
      </c>
      <c r="F36" s="11"/>
      <c r="G36" s="11"/>
      <c r="H36" s="10" t="s">
        <v>273</v>
      </c>
      <c r="I36" s="10"/>
      <c r="J36" s="10"/>
      <c r="K36" s="10">
        <v>31412</v>
      </c>
      <c r="L36" s="10" t="s">
        <v>434</v>
      </c>
      <c r="M36" s="10" t="s">
        <v>427</v>
      </c>
      <c r="N36" s="11"/>
      <c r="O36" s="10" t="s">
        <v>272</v>
      </c>
      <c r="P36" s="10">
        <v>12000000</v>
      </c>
      <c r="Q36" s="11" t="s">
        <v>215</v>
      </c>
      <c r="R36" s="11" t="s">
        <v>529</v>
      </c>
      <c r="S36" s="11">
        <v>1</v>
      </c>
      <c r="T36" s="11">
        <f t="shared" ref="T36:T41" si="2">V36+X36+Z36+AB36</f>
        <v>0</v>
      </c>
      <c r="U36" s="11"/>
      <c r="V36" s="11"/>
      <c r="W36" s="11"/>
      <c r="X36" s="11"/>
      <c r="Y36" s="11"/>
      <c r="Z36" s="11"/>
      <c r="AA36" s="11"/>
      <c r="AB36" s="11"/>
      <c r="AC36" s="11">
        <v>1</v>
      </c>
      <c r="AD36" s="11">
        <v>0</v>
      </c>
      <c r="AE36" s="11">
        <v>0</v>
      </c>
      <c r="AF36" s="11">
        <v>0</v>
      </c>
      <c r="AG36" s="11">
        <v>0</v>
      </c>
      <c r="AH36" s="11">
        <v>0</v>
      </c>
      <c r="AI36" s="11">
        <v>0</v>
      </c>
      <c r="AJ36" s="11">
        <v>0</v>
      </c>
      <c r="AK36" s="11">
        <v>0</v>
      </c>
      <c r="AL36" s="11">
        <v>0</v>
      </c>
      <c r="AM36" s="11">
        <v>0</v>
      </c>
      <c r="AN36" s="11">
        <v>1</v>
      </c>
      <c r="AO36" s="11">
        <v>0</v>
      </c>
      <c r="AP36" s="11">
        <v>1</v>
      </c>
      <c r="AQ36" s="11">
        <v>0</v>
      </c>
      <c r="AR36" s="11">
        <v>0</v>
      </c>
      <c r="AS36" s="11">
        <v>0</v>
      </c>
      <c r="AT36" s="11"/>
      <c r="AU36" s="11"/>
      <c r="AV36" s="11"/>
    </row>
    <row r="37" spans="1:48" x14ac:dyDescent="0.55000000000000004">
      <c r="A37" s="10" t="s">
        <v>78</v>
      </c>
      <c r="B37" s="10" t="s">
        <v>79</v>
      </c>
      <c r="C37" s="10" t="s">
        <v>3</v>
      </c>
      <c r="D37" s="10" t="s">
        <v>196</v>
      </c>
      <c r="E37" s="10" t="s">
        <v>197</v>
      </c>
      <c r="F37" s="11"/>
      <c r="G37" s="11"/>
      <c r="H37" s="10" t="s">
        <v>274</v>
      </c>
      <c r="I37" s="10"/>
      <c r="J37" s="10"/>
      <c r="K37" s="10"/>
      <c r="L37" s="10" t="s">
        <v>434</v>
      </c>
      <c r="M37" s="11"/>
      <c r="N37" s="11"/>
      <c r="O37" s="10" t="s">
        <v>277</v>
      </c>
      <c r="P37" s="10">
        <v>30086</v>
      </c>
      <c r="Q37" s="11" t="s">
        <v>276</v>
      </c>
      <c r="R37" s="11" t="s">
        <v>252</v>
      </c>
      <c r="S37" s="11">
        <f>U37+W37+Y37+AA37</f>
        <v>1</v>
      </c>
      <c r="T37" s="11">
        <f t="shared" si="2"/>
        <v>0</v>
      </c>
      <c r="U37" s="11">
        <v>1</v>
      </c>
      <c r="V37" s="11">
        <v>0</v>
      </c>
      <c r="W37" s="11">
        <v>0</v>
      </c>
      <c r="X37" s="11">
        <v>0</v>
      </c>
      <c r="Y37" s="11">
        <v>0</v>
      </c>
      <c r="Z37" s="11">
        <v>0</v>
      </c>
      <c r="AA37" s="11">
        <v>0</v>
      </c>
      <c r="AB37" s="11">
        <v>0</v>
      </c>
      <c r="AC37" s="11">
        <v>1</v>
      </c>
      <c r="AD37" s="11">
        <v>0</v>
      </c>
      <c r="AE37" s="11">
        <v>0</v>
      </c>
      <c r="AF37" s="11">
        <v>0</v>
      </c>
      <c r="AG37" s="11">
        <v>0</v>
      </c>
      <c r="AH37" s="11">
        <v>0</v>
      </c>
      <c r="AI37" s="11">
        <v>0</v>
      </c>
      <c r="AJ37" s="11">
        <v>0</v>
      </c>
      <c r="AK37" s="11">
        <v>0</v>
      </c>
      <c r="AL37" s="11">
        <v>0</v>
      </c>
      <c r="AM37" s="11">
        <v>0</v>
      </c>
      <c r="AN37" s="11">
        <v>0</v>
      </c>
      <c r="AO37" s="11">
        <v>0</v>
      </c>
      <c r="AP37" s="11">
        <v>0</v>
      </c>
      <c r="AQ37" s="11">
        <v>0</v>
      </c>
      <c r="AR37">
        <v>0</v>
      </c>
      <c r="AS37">
        <v>0</v>
      </c>
      <c r="AT37" s="11"/>
      <c r="AU37" s="11"/>
      <c r="AV37" s="11"/>
    </row>
    <row r="38" spans="1:48" s="1" customFormat="1" x14ac:dyDescent="0.55000000000000004">
      <c r="A38" s="10" t="s">
        <v>80</v>
      </c>
      <c r="B38" s="10" t="s">
        <v>81</v>
      </c>
      <c r="C38" s="10" t="s">
        <v>4</v>
      </c>
      <c r="D38" s="10" t="s">
        <v>196</v>
      </c>
      <c r="E38" s="10" t="s">
        <v>197</v>
      </c>
      <c r="F38" s="11"/>
      <c r="G38" s="11"/>
      <c r="H38" s="10" t="s">
        <v>275</v>
      </c>
      <c r="I38" s="10"/>
      <c r="J38" s="10"/>
      <c r="K38" s="10">
        <v>144</v>
      </c>
      <c r="L38" s="10" t="s">
        <v>434</v>
      </c>
      <c r="M38" s="12"/>
      <c r="N38" s="11"/>
      <c r="O38" s="10" t="s">
        <v>277</v>
      </c>
      <c r="P38" s="10">
        <v>7365</v>
      </c>
      <c r="Q38" s="11" t="s">
        <v>276</v>
      </c>
      <c r="R38" s="11" t="s">
        <v>252</v>
      </c>
      <c r="S38" s="11">
        <f>U38+W38+Y38+AA38</f>
        <v>0</v>
      </c>
      <c r="T38" s="11">
        <f t="shared" si="2"/>
        <v>1</v>
      </c>
      <c r="U38" s="11">
        <v>0</v>
      </c>
      <c r="V38" s="11">
        <v>1</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1</v>
      </c>
      <c r="AN38" s="11">
        <v>0</v>
      </c>
      <c r="AO38" s="11">
        <v>0</v>
      </c>
      <c r="AP38" s="11">
        <v>0</v>
      </c>
      <c r="AQ38" s="11">
        <v>0</v>
      </c>
      <c r="AR38" s="11"/>
      <c r="AS38" s="11"/>
      <c r="AT38" s="11"/>
      <c r="AU38" s="11"/>
      <c r="AV38" s="11"/>
    </row>
    <row r="39" spans="1:48" x14ac:dyDescent="0.55000000000000004">
      <c r="A39" s="10" t="s">
        <v>82</v>
      </c>
      <c r="B39" s="10" t="s">
        <v>83</v>
      </c>
      <c r="C39" s="10" t="s">
        <v>33</v>
      </c>
      <c r="D39" s="10" t="s">
        <v>196</v>
      </c>
      <c r="E39" s="10" t="s">
        <v>216</v>
      </c>
      <c r="F39" s="11"/>
      <c r="G39" s="11"/>
      <c r="H39" s="10" t="s">
        <v>161</v>
      </c>
      <c r="I39" s="10"/>
      <c r="J39" s="10"/>
      <c r="K39" s="10">
        <v>73379</v>
      </c>
      <c r="L39" s="10" t="s">
        <v>434</v>
      </c>
      <c r="M39" s="10" t="s">
        <v>427</v>
      </c>
      <c r="N39" s="11"/>
      <c r="O39" s="10" t="s">
        <v>279</v>
      </c>
      <c r="P39" s="12">
        <f>266211+9642</f>
        <v>275853</v>
      </c>
      <c r="Q39" s="11" t="s">
        <v>38</v>
      </c>
      <c r="R39" s="11" t="s">
        <v>278</v>
      </c>
      <c r="S39" s="11">
        <v>1</v>
      </c>
      <c r="T39" s="11">
        <f t="shared" si="2"/>
        <v>0</v>
      </c>
      <c r="U39" s="11">
        <v>1</v>
      </c>
      <c r="V39" s="11">
        <v>0</v>
      </c>
      <c r="W39" s="11">
        <v>1</v>
      </c>
      <c r="X39" s="11">
        <v>0</v>
      </c>
      <c r="Y39" s="11">
        <v>0</v>
      </c>
      <c r="Z39" s="11">
        <v>0</v>
      </c>
      <c r="AA39" s="11">
        <v>0</v>
      </c>
      <c r="AB39" s="11">
        <v>0</v>
      </c>
      <c r="AC39" s="11">
        <v>1</v>
      </c>
      <c r="AD39" s="11">
        <v>1</v>
      </c>
      <c r="AE39" s="11">
        <v>0</v>
      </c>
      <c r="AF39" s="11">
        <v>0</v>
      </c>
      <c r="AG39" s="11">
        <v>0</v>
      </c>
      <c r="AH39" s="11">
        <v>0</v>
      </c>
      <c r="AI39" s="11">
        <v>0</v>
      </c>
      <c r="AJ39" s="11">
        <v>0</v>
      </c>
      <c r="AK39" s="11">
        <v>0</v>
      </c>
      <c r="AL39" s="11">
        <v>0</v>
      </c>
      <c r="AM39" s="11">
        <v>0</v>
      </c>
      <c r="AN39" s="11">
        <v>0</v>
      </c>
      <c r="AO39" s="11">
        <v>0</v>
      </c>
      <c r="AP39" s="11">
        <v>1</v>
      </c>
      <c r="AQ39" s="11">
        <v>0</v>
      </c>
      <c r="AR39">
        <v>0</v>
      </c>
      <c r="AS39">
        <v>0</v>
      </c>
      <c r="AT39" s="11"/>
      <c r="AU39" s="11"/>
      <c r="AV39" s="11"/>
    </row>
    <row r="40" spans="1:48" x14ac:dyDescent="0.55000000000000004">
      <c r="A40" s="10" t="s">
        <v>84</v>
      </c>
      <c r="B40" s="10" t="s">
        <v>85</v>
      </c>
      <c r="C40" s="10" t="s">
        <v>33</v>
      </c>
      <c r="D40" s="10" t="s">
        <v>196</v>
      </c>
      <c r="E40" s="10" t="s">
        <v>216</v>
      </c>
      <c r="F40" s="11"/>
      <c r="G40" s="11"/>
      <c r="H40" s="10" t="s">
        <v>161</v>
      </c>
      <c r="I40" s="10"/>
      <c r="J40" s="10"/>
      <c r="K40" s="10"/>
      <c r="L40" s="10" t="s">
        <v>434</v>
      </c>
      <c r="M40" s="10" t="s">
        <v>427</v>
      </c>
      <c r="N40" s="11"/>
      <c r="O40" s="10" t="s">
        <v>280</v>
      </c>
      <c r="P40" s="20">
        <v>1288805</v>
      </c>
      <c r="Q40" s="15" t="s">
        <v>281</v>
      </c>
      <c r="R40" s="11"/>
      <c r="S40" s="11">
        <f>U40+W40+Y40+AA40</f>
        <v>1</v>
      </c>
      <c r="T40" s="11">
        <f t="shared" si="2"/>
        <v>0</v>
      </c>
      <c r="U40" s="11">
        <v>1</v>
      </c>
      <c r="V40" s="11">
        <v>0</v>
      </c>
      <c r="W40" s="11">
        <v>0</v>
      </c>
      <c r="X40" s="11">
        <v>0</v>
      </c>
      <c r="Y40" s="11">
        <v>0</v>
      </c>
      <c r="Z40" s="11">
        <v>0</v>
      </c>
      <c r="AA40" s="11">
        <v>0</v>
      </c>
      <c r="AB40" s="11">
        <v>0</v>
      </c>
      <c r="AC40" s="11">
        <v>1</v>
      </c>
      <c r="AD40" s="11">
        <v>1</v>
      </c>
      <c r="AE40" s="11">
        <v>0</v>
      </c>
      <c r="AF40" s="11">
        <v>0</v>
      </c>
      <c r="AG40" s="11">
        <v>0</v>
      </c>
      <c r="AH40" s="11">
        <v>0</v>
      </c>
      <c r="AI40" s="11">
        <v>1</v>
      </c>
      <c r="AJ40" s="11">
        <v>0</v>
      </c>
      <c r="AK40" s="11">
        <v>0</v>
      </c>
      <c r="AL40" s="11">
        <v>0</v>
      </c>
      <c r="AM40" s="11">
        <v>0</v>
      </c>
      <c r="AN40" s="11">
        <v>0</v>
      </c>
      <c r="AO40" s="11">
        <v>0</v>
      </c>
      <c r="AP40" s="11">
        <v>1</v>
      </c>
      <c r="AQ40" s="11">
        <v>0</v>
      </c>
      <c r="AR40">
        <v>0</v>
      </c>
      <c r="AS40">
        <v>0</v>
      </c>
      <c r="AT40" s="11"/>
      <c r="AU40" s="11"/>
      <c r="AV40" s="11"/>
    </row>
    <row r="41" spans="1:48" x14ac:dyDescent="0.55000000000000004">
      <c r="A41" s="10" t="s">
        <v>86</v>
      </c>
      <c r="B41" s="10" t="s">
        <v>87</v>
      </c>
      <c r="C41" s="10" t="s">
        <v>49</v>
      </c>
      <c r="D41" s="10" t="s">
        <v>196</v>
      </c>
      <c r="E41" s="10" t="s">
        <v>216</v>
      </c>
      <c r="F41" s="11"/>
      <c r="G41" s="11"/>
      <c r="H41" s="10" t="s">
        <v>230</v>
      </c>
      <c r="I41" s="10"/>
      <c r="J41" s="10"/>
      <c r="K41" s="10">
        <v>7222273</v>
      </c>
      <c r="L41" s="10" t="s">
        <v>283</v>
      </c>
      <c r="M41" s="10" t="s">
        <v>427</v>
      </c>
      <c r="N41" s="11"/>
      <c r="O41" s="10" t="s">
        <v>280</v>
      </c>
      <c r="P41" s="21">
        <v>38485969</v>
      </c>
      <c r="Q41" s="11" t="s">
        <v>215</v>
      </c>
      <c r="R41" s="11" t="s">
        <v>249</v>
      </c>
      <c r="S41" s="11">
        <v>1</v>
      </c>
      <c r="T41" s="11">
        <f t="shared" si="2"/>
        <v>0</v>
      </c>
      <c r="U41" s="11">
        <v>1</v>
      </c>
      <c r="V41" s="11">
        <v>0</v>
      </c>
      <c r="W41" s="11">
        <v>1</v>
      </c>
      <c r="X41" s="11">
        <v>0</v>
      </c>
      <c r="Y41" s="11">
        <v>0</v>
      </c>
      <c r="Z41" s="11">
        <v>0</v>
      </c>
      <c r="AA41" s="11">
        <v>0</v>
      </c>
      <c r="AB41" s="11">
        <v>0</v>
      </c>
      <c r="AC41" s="11">
        <v>1</v>
      </c>
      <c r="AD41" s="11">
        <v>0</v>
      </c>
      <c r="AE41" s="11">
        <v>0</v>
      </c>
      <c r="AF41" s="11">
        <v>0</v>
      </c>
      <c r="AG41" s="11">
        <v>0</v>
      </c>
      <c r="AH41" s="11">
        <v>1</v>
      </c>
      <c r="AI41" s="11">
        <v>0</v>
      </c>
      <c r="AJ41" s="11">
        <v>0</v>
      </c>
      <c r="AK41" s="11">
        <v>0</v>
      </c>
      <c r="AL41" s="11">
        <v>0</v>
      </c>
      <c r="AM41" s="11">
        <v>0</v>
      </c>
      <c r="AN41" s="11">
        <v>1</v>
      </c>
      <c r="AO41" s="11">
        <v>0</v>
      </c>
      <c r="AP41" s="11">
        <v>1</v>
      </c>
      <c r="AQ41" s="11">
        <v>0</v>
      </c>
      <c r="AR41">
        <v>0</v>
      </c>
      <c r="AS41">
        <v>0</v>
      </c>
      <c r="AT41" s="11"/>
      <c r="AU41" s="11"/>
      <c r="AV41" s="11"/>
    </row>
    <row r="42" spans="1:48" s="2" customFormat="1" x14ac:dyDescent="0.55000000000000004">
      <c r="A42" s="10" t="s">
        <v>88</v>
      </c>
      <c r="B42" s="10" t="s">
        <v>89</v>
      </c>
      <c r="C42" s="10" t="s">
        <v>3</v>
      </c>
      <c r="D42" s="10" t="s">
        <v>430</v>
      </c>
      <c r="E42" s="10" t="s">
        <v>424</v>
      </c>
      <c r="F42" s="11"/>
      <c r="G42" s="11"/>
      <c r="H42" s="10" t="s">
        <v>230</v>
      </c>
      <c r="I42" s="10"/>
      <c r="J42" s="10"/>
      <c r="K42" s="10">
        <v>2000</v>
      </c>
      <c r="L42" s="12" t="s">
        <v>427</v>
      </c>
      <c r="M42" s="12" t="s">
        <v>441</v>
      </c>
      <c r="N42" s="11"/>
      <c r="O42" s="10" t="s">
        <v>465</v>
      </c>
      <c r="P42" s="10">
        <v>26</v>
      </c>
      <c r="Q42" s="11" t="s">
        <v>215</v>
      </c>
      <c r="R42" s="11" t="s">
        <v>467</v>
      </c>
      <c r="S42" s="11">
        <f>U42+W42+Y42+AA42</f>
        <v>0</v>
      </c>
      <c r="T42" s="11">
        <v>1</v>
      </c>
      <c r="U42" s="11"/>
      <c r="V42" s="11"/>
      <c r="W42" s="11"/>
      <c r="X42" s="11"/>
      <c r="Y42" s="11"/>
      <c r="Z42" s="11"/>
      <c r="AA42" s="11"/>
      <c r="AB42" s="11"/>
      <c r="AC42" s="11">
        <v>0</v>
      </c>
      <c r="AD42" s="11">
        <v>0</v>
      </c>
      <c r="AE42" s="11">
        <v>0</v>
      </c>
      <c r="AF42" s="11">
        <v>0</v>
      </c>
      <c r="AG42" s="11">
        <v>0</v>
      </c>
      <c r="AH42" s="11">
        <v>0</v>
      </c>
      <c r="AI42" s="11">
        <v>0</v>
      </c>
      <c r="AJ42" s="11">
        <v>0</v>
      </c>
      <c r="AK42" s="11">
        <v>0</v>
      </c>
      <c r="AL42" s="11">
        <v>0</v>
      </c>
      <c r="AM42" s="11">
        <v>1</v>
      </c>
      <c r="AN42" s="11">
        <v>0</v>
      </c>
      <c r="AO42" s="11">
        <v>0</v>
      </c>
      <c r="AP42" s="11">
        <v>1</v>
      </c>
      <c r="AQ42" s="11">
        <v>0</v>
      </c>
      <c r="AR42" s="11">
        <v>0</v>
      </c>
      <c r="AS42" s="11">
        <v>0</v>
      </c>
      <c r="AT42" s="11"/>
      <c r="AU42" s="11"/>
      <c r="AV42" s="11"/>
    </row>
    <row r="43" spans="1:48" s="1" customFormat="1" ht="72" x14ac:dyDescent="0.55000000000000004">
      <c r="A43" s="10" t="s">
        <v>90</v>
      </c>
      <c r="B43" s="10" t="s">
        <v>91</v>
      </c>
      <c r="C43" s="10" t="s">
        <v>46</v>
      </c>
      <c r="D43" s="10" t="s">
        <v>430</v>
      </c>
      <c r="E43" s="10" t="s">
        <v>424</v>
      </c>
      <c r="F43" s="11"/>
      <c r="G43" s="11"/>
      <c r="H43" s="10" t="s">
        <v>287</v>
      </c>
      <c r="I43" s="10"/>
      <c r="J43" s="10"/>
      <c r="K43" s="10">
        <v>2000</v>
      </c>
      <c r="L43" s="12" t="s">
        <v>427</v>
      </c>
      <c r="M43" s="12" t="s">
        <v>441</v>
      </c>
      <c r="N43" s="11"/>
      <c r="O43" s="22" t="s">
        <v>466</v>
      </c>
      <c r="P43" s="10">
        <v>26</v>
      </c>
      <c r="Q43" s="11" t="s">
        <v>215</v>
      </c>
      <c r="R43" s="11" t="s">
        <v>468</v>
      </c>
      <c r="S43" s="11">
        <v>1</v>
      </c>
      <c r="T43" s="11">
        <v>1</v>
      </c>
      <c r="U43" s="11"/>
      <c r="V43" s="11"/>
      <c r="W43" s="11"/>
      <c r="X43" s="11"/>
      <c r="Y43" s="11"/>
      <c r="Z43" s="11"/>
      <c r="AA43" s="11"/>
      <c r="AB43" s="11"/>
      <c r="AC43" s="11">
        <v>0</v>
      </c>
      <c r="AD43" s="11">
        <v>1</v>
      </c>
      <c r="AE43" s="11">
        <v>0</v>
      </c>
      <c r="AF43" s="11">
        <v>0</v>
      </c>
      <c r="AG43" s="11">
        <v>0</v>
      </c>
      <c r="AH43" s="11">
        <v>1</v>
      </c>
      <c r="AI43" s="11">
        <v>1</v>
      </c>
      <c r="AJ43" s="11">
        <v>0</v>
      </c>
      <c r="AK43" s="11">
        <v>0</v>
      </c>
      <c r="AL43" s="11">
        <v>0</v>
      </c>
      <c r="AM43" s="11">
        <v>0</v>
      </c>
      <c r="AN43" s="11">
        <v>0</v>
      </c>
      <c r="AO43" s="11">
        <v>0</v>
      </c>
      <c r="AP43" s="11">
        <v>1</v>
      </c>
      <c r="AQ43" s="11">
        <v>0</v>
      </c>
      <c r="AR43" s="11">
        <v>1</v>
      </c>
      <c r="AS43" s="11">
        <v>1</v>
      </c>
      <c r="AT43" s="11"/>
      <c r="AU43" s="11"/>
      <c r="AV43" s="11"/>
    </row>
    <row r="44" spans="1:48" x14ac:dyDescent="0.55000000000000004">
      <c r="A44" s="10" t="s">
        <v>92</v>
      </c>
      <c r="B44" s="10" t="s">
        <v>93</v>
      </c>
      <c r="C44" s="10" t="s">
        <v>12</v>
      </c>
      <c r="D44" s="10" t="s">
        <v>355</v>
      </c>
      <c r="E44" s="10" t="s">
        <v>197</v>
      </c>
      <c r="F44" s="11"/>
      <c r="G44" s="11"/>
      <c r="H44" s="10" t="s">
        <v>161</v>
      </c>
      <c r="I44" s="10"/>
      <c r="J44" s="10"/>
      <c r="K44" s="10">
        <v>1496</v>
      </c>
      <c r="L44" s="10" t="s">
        <v>427</v>
      </c>
      <c r="M44" s="11"/>
      <c r="N44" s="11"/>
      <c r="O44" s="10" t="s">
        <v>470</v>
      </c>
      <c r="P44" s="10">
        <v>642345</v>
      </c>
      <c r="Q44" s="11" t="s">
        <v>215</v>
      </c>
      <c r="R44" s="11" t="s">
        <v>469</v>
      </c>
      <c r="S44" s="11">
        <f>U44+W44+Y44+AA44</f>
        <v>0</v>
      </c>
      <c r="T44" s="11">
        <v>1</v>
      </c>
      <c r="U44" s="11"/>
      <c r="V44" s="11"/>
      <c r="W44" s="11"/>
      <c r="X44" s="11"/>
      <c r="Y44" s="11"/>
      <c r="Z44" s="11"/>
      <c r="AA44" s="11"/>
      <c r="AB44" s="11"/>
      <c r="AC44" s="11">
        <v>0</v>
      </c>
      <c r="AD44" s="11">
        <v>0</v>
      </c>
      <c r="AE44" s="11">
        <v>0</v>
      </c>
      <c r="AF44" s="11">
        <v>0</v>
      </c>
      <c r="AG44" s="11">
        <v>0</v>
      </c>
      <c r="AH44" s="11">
        <v>0</v>
      </c>
      <c r="AI44" s="11">
        <v>0</v>
      </c>
      <c r="AJ44" s="11">
        <v>0</v>
      </c>
      <c r="AK44" s="11">
        <v>0</v>
      </c>
      <c r="AL44" s="11">
        <v>0</v>
      </c>
      <c r="AM44" s="11">
        <v>1</v>
      </c>
      <c r="AN44" s="11">
        <v>0</v>
      </c>
      <c r="AO44" s="11">
        <v>0</v>
      </c>
      <c r="AP44" s="11">
        <v>0</v>
      </c>
      <c r="AQ44" s="11">
        <v>0</v>
      </c>
      <c r="AR44" s="11">
        <v>0</v>
      </c>
      <c r="AS44" s="11">
        <v>0</v>
      </c>
      <c r="AT44" s="11"/>
      <c r="AU44" s="11"/>
      <c r="AV44" s="11"/>
    </row>
    <row r="45" spans="1:48" s="3" customFormat="1" x14ac:dyDescent="0.55000000000000004">
      <c r="A45" s="10" t="s">
        <v>331</v>
      </c>
      <c r="B45" s="10" t="s">
        <v>332</v>
      </c>
      <c r="C45" s="10" t="s">
        <v>43</v>
      </c>
      <c r="D45" s="10" t="s">
        <v>196</v>
      </c>
      <c r="E45" s="10" t="s">
        <v>197</v>
      </c>
      <c r="F45" s="11"/>
      <c r="G45" s="11"/>
      <c r="H45" s="12" t="s">
        <v>411</v>
      </c>
      <c r="I45" s="12"/>
      <c r="J45" s="12"/>
      <c r="K45" s="12"/>
      <c r="L45" s="12"/>
      <c r="M45" s="11"/>
      <c r="N45" s="11"/>
      <c r="O45" s="12"/>
      <c r="P45" s="12"/>
      <c r="Q45" s="11"/>
      <c r="R45" s="11"/>
      <c r="S45" s="11">
        <f>U45+W45+Y45+AA45</f>
        <v>0</v>
      </c>
      <c r="T45" s="11">
        <f t="shared" ref="T45:T53" si="3">V45+X45+Z45+AB45</f>
        <v>0</v>
      </c>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row>
    <row r="46" spans="1:48" x14ac:dyDescent="0.55000000000000004">
      <c r="A46" s="10" t="s">
        <v>307</v>
      </c>
      <c r="B46" s="10" t="s">
        <v>308</v>
      </c>
      <c r="C46" s="10">
        <v>2022</v>
      </c>
      <c r="D46" s="12" t="s">
        <v>196</v>
      </c>
      <c r="E46" s="10" t="s">
        <v>197</v>
      </c>
      <c r="F46" s="15" t="s">
        <v>400</v>
      </c>
      <c r="G46" s="11"/>
      <c r="H46" s="10" t="s">
        <v>161</v>
      </c>
      <c r="I46" s="12"/>
      <c r="J46" s="12"/>
      <c r="K46" s="12"/>
      <c r="L46" s="10" t="s">
        <v>434</v>
      </c>
      <c r="M46" s="10" t="s">
        <v>427</v>
      </c>
      <c r="N46" s="11" t="s">
        <v>234</v>
      </c>
      <c r="O46" s="12" t="s">
        <v>243</v>
      </c>
      <c r="P46" s="12">
        <v>253321</v>
      </c>
      <c r="Q46" s="11" t="s">
        <v>215</v>
      </c>
      <c r="R46" s="11" t="s">
        <v>423</v>
      </c>
      <c r="S46" s="11">
        <v>1</v>
      </c>
      <c r="T46" s="11">
        <f t="shared" si="3"/>
        <v>0</v>
      </c>
      <c r="U46" s="11">
        <v>1</v>
      </c>
      <c r="V46" s="11">
        <v>0</v>
      </c>
      <c r="W46" s="11">
        <v>1</v>
      </c>
      <c r="X46" s="11">
        <v>0</v>
      </c>
      <c r="Y46" s="11">
        <v>0</v>
      </c>
      <c r="Z46" s="11">
        <v>0</v>
      </c>
      <c r="AA46" s="11">
        <v>0</v>
      </c>
      <c r="AB46" s="11">
        <v>0</v>
      </c>
      <c r="AC46" s="11">
        <v>1</v>
      </c>
      <c r="AD46" s="11">
        <v>1</v>
      </c>
      <c r="AE46" s="11">
        <v>0</v>
      </c>
      <c r="AF46" s="11">
        <v>0</v>
      </c>
      <c r="AG46" s="11">
        <v>0</v>
      </c>
      <c r="AH46" s="11">
        <v>0</v>
      </c>
      <c r="AI46" s="11">
        <v>1</v>
      </c>
      <c r="AJ46" s="11">
        <v>0</v>
      </c>
      <c r="AK46" s="11">
        <v>0</v>
      </c>
      <c r="AL46" s="11">
        <v>0</v>
      </c>
      <c r="AM46" s="11">
        <v>0</v>
      </c>
      <c r="AN46" s="11">
        <v>0</v>
      </c>
      <c r="AO46" s="11">
        <v>0</v>
      </c>
      <c r="AP46" s="11">
        <v>1</v>
      </c>
      <c r="AQ46" s="11">
        <v>0</v>
      </c>
      <c r="AR46">
        <v>0</v>
      </c>
      <c r="AS46">
        <v>0</v>
      </c>
      <c r="AT46" s="11"/>
      <c r="AU46" s="11"/>
      <c r="AV46" s="11"/>
    </row>
    <row r="47" spans="1:48" x14ac:dyDescent="0.55000000000000004">
      <c r="A47" s="10" t="s">
        <v>343</v>
      </c>
      <c r="B47" s="10" t="s">
        <v>344</v>
      </c>
      <c r="C47" s="10" t="s">
        <v>345</v>
      </c>
      <c r="D47" s="10" t="s">
        <v>196</v>
      </c>
      <c r="E47" s="10" t="s">
        <v>197</v>
      </c>
      <c r="F47" s="13"/>
      <c r="G47" s="13"/>
      <c r="H47" s="10" t="s">
        <v>161</v>
      </c>
      <c r="I47" s="12"/>
      <c r="J47" s="12"/>
      <c r="K47" s="12">
        <v>6000000</v>
      </c>
      <c r="L47" s="10" t="s">
        <v>434</v>
      </c>
      <c r="M47" s="10" t="s">
        <v>427</v>
      </c>
      <c r="N47" s="11"/>
      <c r="O47" s="10" t="s">
        <v>406</v>
      </c>
      <c r="P47" s="11">
        <v>103400000</v>
      </c>
      <c r="Q47" s="11" t="s">
        <v>215</v>
      </c>
      <c r="R47" s="11" t="s">
        <v>407</v>
      </c>
      <c r="S47" s="11">
        <f t="shared" ref="S47:S53" si="4">U47+W47+Y47+AA47</f>
        <v>2</v>
      </c>
      <c r="T47" s="11">
        <f t="shared" si="3"/>
        <v>0</v>
      </c>
      <c r="U47" s="11">
        <v>1</v>
      </c>
      <c r="V47" s="11">
        <v>0</v>
      </c>
      <c r="W47" s="11">
        <v>0</v>
      </c>
      <c r="X47" s="11">
        <v>0</v>
      </c>
      <c r="Y47" s="11">
        <v>1</v>
      </c>
      <c r="Z47" s="11">
        <v>0</v>
      </c>
      <c r="AA47" s="11">
        <v>0</v>
      </c>
      <c r="AB47" s="11">
        <v>0</v>
      </c>
      <c r="AC47" s="11">
        <v>1</v>
      </c>
      <c r="AD47" s="11">
        <v>0</v>
      </c>
      <c r="AE47" s="11">
        <v>0</v>
      </c>
      <c r="AF47" s="11">
        <v>0</v>
      </c>
      <c r="AG47" s="11">
        <v>0</v>
      </c>
      <c r="AH47" s="11">
        <v>0</v>
      </c>
      <c r="AI47" s="11">
        <v>0</v>
      </c>
      <c r="AJ47" s="11">
        <v>0</v>
      </c>
      <c r="AK47" s="11">
        <v>0</v>
      </c>
      <c r="AL47" s="11">
        <v>1</v>
      </c>
      <c r="AM47" s="11">
        <v>0</v>
      </c>
      <c r="AN47" s="11">
        <v>1</v>
      </c>
      <c r="AO47" s="11">
        <v>0</v>
      </c>
      <c r="AP47" s="11">
        <v>1</v>
      </c>
      <c r="AQ47" s="11">
        <v>0</v>
      </c>
      <c r="AR47">
        <v>0</v>
      </c>
      <c r="AS47">
        <v>0</v>
      </c>
      <c r="AT47" s="11"/>
      <c r="AU47" s="11"/>
      <c r="AV47" s="11"/>
    </row>
    <row r="48" spans="1:48" s="3" customFormat="1" x14ac:dyDescent="0.55000000000000004">
      <c r="A48" s="10" t="s">
        <v>94</v>
      </c>
      <c r="B48" s="10" t="s">
        <v>95</v>
      </c>
      <c r="C48" s="10" t="s">
        <v>33</v>
      </c>
      <c r="D48" s="10" t="s">
        <v>196</v>
      </c>
      <c r="E48" s="10"/>
      <c r="F48" s="11"/>
      <c r="G48" s="11"/>
      <c r="H48" s="10"/>
      <c r="I48" s="10"/>
      <c r="J48" s="10"/>
      <c r="K48" s="10">
        <v>50383</v>
      </c>
      <c r="L48" s="10" t="s">
        <v>434</v>
      </c>
      <c r="M48" s="10" t="s">
        <v>427</v>
      </c>
      <c r="N48" s="11"/>
      <c r="O48" s="10" t="s">
        <v>282</v>
      </c>
      <c r="P48" s="15">
        <v>19000000</v>
      </c>
      <c r="Q48" s="11" t="s">
        <v>215</v>
      </c>
      <c r="R48" s="11" t="s">
        <v>285</v>
      </c>
      <c r="S48">
        <v>1</v>
      </c>
      <c r="T48">
        <v>1</v>
      </c>
      <c r="U48">
        <v>0</v>
      </c>
      <c r="V48">
        <v>0</v>
      </c>
      <c r="W48">
        <v>0</v>
      </c>
      <c r="X48">
        <v>0</v>
      </c>
      <c r="Y48">
        <v>1</v>
      </c>
      <c r="Z48">
        <v>1</v>
      </c>
      <c r="AA48">
        <v>1</v>
      </c>
      <c r="AB48">
        <v>1</v>
      </c>
      <c r="AC48">
        <v>0</v>
      </c>
      <c r="AD48">
        <v>0</v>
      </c>
      <c r="AE48">
        <v>0</v>
      </c>
      <c r="AF48">
        <v>0</v>
      </c>
      <c r="AG48">
        <v>1</v>
      </c>
      <c r="AH48">
        <v>0</v>
      </c>
      <c r="AI48">
        <v>0</v>
      </c>
      <c r="AJ48">
        <v>1</v>
      </c>
      <c r="AK48">
        <v>0</v>
      </c>
      <c r="AL48">
        <v>0</v>
      </c>
      <c r="AM48">
        <v>1</v>
      </c>
      <c r="AN48">
        <v>0</v>
      </c>
      <c r="AO48">
        <v>1</v>
      </c>
      <c r="AP48">
        <v>0</v>
      </c>
      <c r="AQ48">
        <v>0</v>
      </c>
      <c r="AR48">
        <v>0</v>
      </c>
      <c r="AS48">
        <v>0</v>
      </c>
      <c r="AT48" s="11"/>
      <c r="AU48" s="11"/>
      <c r="AV48" s="11"/>
    </row>
    <row r="49" spans="1:48" x14ac:dyDescent="0.55000000000000004">
      <c r="A49" s="10" t="s">
        <v>96</v>
      </c>
      <c r="B49" s="10" t="s">
        <v>97</v>
      </c>
      <c r="C49" s="10">
        <v>2021</v>
      </c>
      <c r="D49" s="12" t="s">
        <v>196</v>
      </c>
      <c r="E49" s="10" t="s">
        <v>414</v>
      </c>
      <c r="F49" s="11"/>
      <c r="G49" s="11"/>
      <c r="H49" s="12" t="s">
        <v>230</v>
      </c>
      <c r="I49" s="12"/>
      <c r="J49" s="12"/>
      <c r="K49" s="12">
        <v>3071</v>
      </c>
      <c r="L49" s="12" t="s">
        <v>427</v>
      </c>
      <c r="M49" s="11"/>
      <c r="N49" s="11"/>
      <c r="O49" s="12" t="s">
        <v>421</v>
      </c>
      <c r="P49" s="11"/>
      <c r="Q49" s="15" t="s">
        <v>207</v>
      </c>
      <c r="R49" s="11" t="s">
        <v>422</v>
      </c>
      <c r="S49" s="11">
        <f t="shared" si="4"/>
        <v>1</v>
      </c>
      <c r="T49" s="11">
        <f t="shared" si="3"/>
        <v>1</v>
      </c>
      <c r="U49" s="11">
        <v>0</v>
      </c>
      <c r="V49" s="11">
        <v>0</v>
      </c>
      <c r="W49" s="11">
        <v>0</v>
      </c>
      <c r="X49" s="11">
        <v>0</v>
      </c>
      <c r="Y49" s="11">
        <v>0</v>
      </c>
      <c r="Z49" s="11">
        <v>1</v>
      </c>
      <c r="AA49" s="11">
        <v>1</v>
      </c>
      <c r="AB49" s="11">
        <v>0</v>
      </c>
      <c r="AC49" s="11">
        <v>0</v>
      </c>
      <c r="AD49" s="11">
        <v>0</v>
      </c>
      <c r="AE49" s="11">
        <v>0</v>
      </c>
      <c r="AF49" s="11">
        <v>0</v>
      </c>
      <c r="AG49" s="11">
        <v>0</v>
      </c>
      <c r="AH49" s="11">
        <v>0</v>
      </c>
      <c r="AI49" s="11">
        <v>0</v>
      </c>
      <c r="AJ49" s="11">
        <v>0</v>
      </c>
      <c r="AK49" s="11">
        <v>0</v>
      </c>
      <c r="AL49" s="11">
        <v>0</v>
      </c>
      <c r="AM49" s="11">
        <v>1</v>
      </c>
      <c r="AN49" s="11">
        <v>0</v>
      </c>
      <c r="AO49" s="11">
        <v>0</v>
      </c>
      <c r="AP49" s="11">
        <v>1</v>
      </c>
      <c r="AQ49" s="11">
        <v>0</v>
      </c>
      <c r="AR49" s="11"/>
      <c r="AS49" s="11"/>
      <c r="AT49" s="11"/>
      <c r="AU49" s="11"/>
      <c r="AV49" s="11"/>
    </row>
    <row r="50" spans="1:48" x14ac:dyDescent="0.55000000000000004">
      <c r="A50" s="10" t="s">
        <v>98</v>
      </c>
      <c r="B50" s="10" t="s">
        <v>99</v>
      </c>
      <c r="C50" s="10" t="s">
        <v>46</v>
      </c>
      <c r="D50" s="10" t="s">
        <v>196</v>
      </c>
      <c r="E50" s="10" t="s">
        <v>197</v>
      </c>
      <c r="F50" s="13"/>
      <c r="G50" s="13"/>
      <c r="H50" s="10"/>
      <c r="I50" s="10"/>
      <c r="J50" s="10"/>
      <c r="K50" s="10">
        <v>144420</v>
      </c>
      <c r="L50" s="10" t="s">
        <v>434</v>
      </c>
      <c r="M50" s="11"/>
      <c r="N50" s="11"/>
      <c r="O50" s="10" t="s">
        <v>280</v>
      </c>
      <c r="P50" s="15">
        <v>1303348</v>
      </c>
      <c r="Q50" s="11" t="s">
        <v>215</v>
      </c>
      <c r="R50" s="11"/>
      <c r="S50" s="11">
        <f t="shared" si="4"/>
        <v>0</v>
      </c>
      <c r="T50" s="11">
        <f t="shared" si="3"/>
        <v>1</v>
      </c>
      <c r="U50" s="11">
        <v>0</v>
      </c>
      <c r="V50" s="11">
        <v>1</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1</v>
      </c>
      <c r="AO50" s="11">
        <v>0</v>
      </c>
      <c r="AP50" s="11">
        <v>1</v>
      </c>
      <c r="AQ50" s="11">
        <v>0</v>
      </c>
      <c r="AR50" s="11"/>
      <c r="AS50" s="11"/>
      <c r="AT50" s="11"/>
      <c r="AU50" s="11"/>
      <c r="AV50" s="11"/>
    </row>
    <row r="51" spans="1:48" x14ac:dyDescent="0.55000000000000004">
      <c r="A51" s="10" t="s">
        <v>100</v>
      </c>
      <c r="B51" s="10" t="s">
        <v>101</v>
      </c>
      <c r="C51" s="10" t="s">
        <v>3</v>
      </c>
      <c r="D51" s="10" t="s">
        <v>196</v>
      </c>
      <c r="E51" s="10" t="s">
        <v>197</v>
      </c>
      <c r="F51" s="11"/>
      <c r="G51" s="11"/>
      <c r="H51" s="10" t="s">
        <v>287</v>
      </c>
      <c r="I51" s="10"/>
      <c r="J51" s="10"/>
      <c r="K51" s="10">
        <v>2400000</v>
      </c>
      <c r="L51" s="10" t="s">
        <v>434</v>
      </c>
      <c r="M51" s="11"/>
      <c r="N51" s="11"/>
      <c r="O51" s="10" t="s">
        <v>288</v>
      </c>
      <c r="P51" s="10">
        <v>60000000</v>
      </c>
      <c r="Q51" s="11" t="s">
        <v>289</v>
      </c>
      <c r="R51" s="11"/>
      <c r="S51" s="11">
        <f t="shared" si="4"/>
        <v>1</v>
      </c>
      <c r="T51" s="11">
        <f t="shared" si="3"/>
        <v>0</v>
      </c>
      <c r="U51" s="11">
        <v>1</v>
      </c>
      <c r="V51" s="11">
        <v>0</v>
      </c>
      <c r="W51" s="11">
        <v>0</v>
      </c>
      <c r="X51" s="11">
        <v>0</v>
      </c>
      <c r="Y51" s="11">
        <v>0</v>
      </c>
      <c r="Z51" s="11">
        <v>0</v>
      </c>
      <c r="AA51" s="11">
        <v>0</v>
      </c>
      <c r="AB51" s="11">
        <v>0</v>
      </c>
      <c r="AC51" s="11">
        <v>0</v>
      </c>
      <c r="AD51" s="11">
        <v>1</v>
      </c>
      <c r="AE51" s="11">
        <v>0</v>
      </c>
      <c r="AF51" s="11">
        <v>0</v>
      </c>
      <c r="AG51" s="11">
        <v>0</v>
      </c>
      <c r="AH51" s="11">
        <v>0</v>
      </c>
      <c r="AI51" s="11">
        <v>0</v>
      </c>
      <c r="AJ51" s="11">
        <v>0</v>
      </c>
      <c r="AK51" s="11">
        <v>0</v>
      </c>
      <c r="AL51" s="11">
        <v>1</v>
      </c>
      <c r="AM51" s="11">
        <v>0</v>
      </c>
      <c r="AN51" s="11">
        <v>1</v>
      </c>
      <c r="AO51" s="11">
        <v>0</v>
      </c>
      <c r="AP51" s="11">
        <v>1</v>
      </c>
      <c r="AQ51" s="11">
        <v>0</v>
      </c>
      <c r="AR51" s="11"/>
      <c r="AS51" s="11"/>
      <c r="AT51" s="11"/>
      <c r="AU51" s="11"/>
      <c r="AV51" s="11"/>
    </row>
    <row r="52" spans="1:48" x14ac:dyDescent="0.55000000000000004">
      <c r="A52" s="10" t="s">
        <v>346</v>
      </c>
      <c r="B52" s="10" t="s">
        <v>349</v>
      </c>
      <c r="C52" s="10" t="s">
        <v>345</v>
      </c>
      <c r="D52" s="10" t="s">
        <v>196</v>
      </c>
      <c r="E52" s="10" t="s">
        <v>254</v>
      </c>
      <c r="F52" s="15" t="s">
        <v>197</v>
      </c>
      <c r="G52" s="15" t="s">
        <v>400</v>
      </c>
      <c r="H52" s="10" t="s">
        <v>161</v>
      </c>
      <c r="I52" s="12"/>
      <c r="J52" s="12"/>
      <c r="K52" s="12"/>
      <c r="L52" s="10" t="s">
        <v>434</v>
      </c>
      <c r="M52" s="11" t="s">
        <v>234</v>
      </c>
      <c r="N52" s="11"/>
      <c r="O52" s="12" t="s">
        <v>401</v>
      </c>
      <c r="P52" s="12"/>
      <c r="Q52" s="11"/>
      <c r="R52" s="11"/>
      <c r="S52" s="11">
        <f t="shared" si="4"/>
        <v>2</v>
      </c>
      <c r="T52" s="11">
        <f t="shared" si="3"/>
        <v>0</v>
      </c>
      <c r="U52" s="11">
        <v>1</v>
      </c>
      <c r="V52" s="11">
        <v>0</v>
      </c>
      <c r="W52" s="11">
        <v>1</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1</v>
      </c>
      <c r="AR52" s="11"/>
      <c r="AS52" s="11"/>
      <c r="AT52" s="11"/>
      <c r="AU52" s="11"/>
      <c r="AV52" s="11"/>
    </row>
    <row r="53" spans="1:48" x14ac:dyDescent="0.55000000000000004">
      <c r="A53" s="10" t="s">
        <v>102</v>
      </c>
      <c r="B53" s="10" t="s">
        <v>103</v>
      </c>
      <c r="C53" s="10" t="s">
        <v>46</v>
      </c>
      <c r="D53" s="10" t="s">
        <v>196</v>
      </c>
      <c r="E53" s="10" t="s">
        <v>197</v>
      </c>
      <c r="F53" s="11"/>
      <c r="G53" s="11"/>
      <c r="H53" s="10" t="s">
        <v>242</v>
      </c>
      <c r="I53" s="10"/>
      <c r="J53" s="10"/>
      <c r="K53" s="10"/>
      <c r="L53" s="10" t="s">
        <v>434</v>
      </c>
      <c r="M53" s="10" t="s">
        <v>427</v>
      </c>
      <c r="N53" s="11"/>
      <c r="O53" s="10" t="s">
        <v>213</v>
      </c>
      <c r="P53" s="10">
        <v>1300000</v>
      </c>
      <c r="Q53" s="11" t="s">
        <v>215</v>
      </c>
      <c r="R53" s="11" t="s">
        <v>290</v>
      </c>
      <c r="S53" s="11">
        <f t="shared" si="4"/>
        <v>1</v>
      </c>
      <c r="T53" s="11">
        <f t="shared" si="3"/>
        <v>0</v>
      </c>
      <c r="U53" s="11">
        <v>1</v>
      </c>
      <c r="V53" s="11">
        <v>0</v>
      </c>
      <c r="W53" s="11">
        <v>0</v>
      </c>
      <c r="X53" s="11">
        <v>0</v>
      </c>
      <c r="Y53" s="11">
        <v>0</v>
      </c>
      <c r="Z53" s="11">
        <v>0</v>
      </c>
      <c r="AA53" s="11">
        <v>0</v>
      </c>
      <c r="AB53" s="11">
        <v>0</v>
      </c>
      <c r="AC53" s="11">
        <v>0</v>
      </c>
      <c r="AD53" s="11">
        <v>1</v>
      </c>
      <c r="AE53" s="11">
        <v>0</v>
      </c>
      <c r="AF53" s="11">
        <v>0</v>
      </c>
      <c r="AG53" s="11">
        <v>0</v>
      </c>
      <c r="AH53" s="11">
        <v>0</v>
      </c>
      <c r="AI53" s="11">
        <v>0</v>
      </c>
      <c r="AJ53" s="11">
        <v>0</v>
      </c>
      <c r="AK53" s="11">
        <v>0</v>
      </c>
      <c r="AL53" s="11">
        <v>0</v>
      </c>
      <c r="AM53" s="11">
        <v>0</v>
      </c>
      <c r="AN53" s="11">
        <v>1</v>
      </c>
      <c r="AO53" s="11">
        <v>0</v>
      </c>
      <c r="AP53" s="11">
        <v>1</v>
      </c>
      <c r="AQ53" s="11">
        <v>0</v>
      </c>
      <c r="AR53" s="11"/>
      <c r="AS53" s="11"/>
      <c r="AT53" s="11"/>
      <c r="AU53" s="11"/>
      <c r="AV53" s="11"/>
    </row>
    <row r="54" spans="1:48" x14ac:dyDescent="0.55000000000000004">
      <c r="A54" s="10" t="s">
        <v>104</v>
      </c>
      <c r="B54" s="10" t="s">
        <v>105</v>
      </c>
      <c r="C54" s="10" t="s">
        <v>3</v>
      </c>
      <c r="D54" s="10" t="s">
        <v>196</v>
      </c>
      <c r="E54" s="10" t="s">
        <v>197</v>
      </c>
      <c r="F54" s="11"/>
      <c r="G54" s="11"/>
      <c r="H54" s="10" t="s">
        <v>274</v>
      </c>
      <c r="I54" s="10"/>
      <c r="J54" s="10"/>
      <c r="K54" s="10">
        <v>180238</v>
      </c>
      <c r="L54" s="10" t="s">
        <v>434</v>
      </c>
      <c r="M54" s="11"/>
      <c r="N54" s="11"/>
      <c r="O54" s="10" t="s">
        <v>435</v>
      </c>
      <c r="P54" s="10">
        <v>430326</v>
      </c>
      <c r="Q54" s="11" t="s">
        <v>215</v>
      </c>
      <c r="R54" s="11" t="s">
        <v>448</v>
      </c>
      <c r="S54" s="11">
        <v>1</v>
      </c>
      <c r="T54" s="11">
        <v>0</v>
      </c>
      <c r="U54" s="11"/>
      <c r="V54" s="11"/>
      <c r="W54" s="11"/>
      <c r="X54" s="11"/>
      <c r="Y54" s="11"/>
      <c r="Z54" s="11"/>
      <c r="AA54" s="11"/>
      <c r="AB54" s="11"/>
      <c r="AC54" s="11">
        <v>1</v>
      </c>
      <c r="AD54" s="11">
        <v>0</v>
      </c>
      <c r="AE54" s="11">
        <v>0</v>
      </c>
      <c r="AF54" s="11">
        <v>0</v>
      </c>
      <c r="AG54" s="11">
        <v>0</v>
      </c>
      <c r="AH54" s="11">
        <v>0</v>
      </c>
      <c r="AI54" s="11">
        <v>0</v>
      </c>
      <c r="AJ54" s="11">
        <v>0</v>
      </c>
      <c r="AK54" s="11">
        <v>1</v>
      </c>
      <c r="AL54" s="11">
        <v>0</v>
      </c>
      <c r="AM54" s="11">
        <v>0</v>
      </c>
      <c r="AN54" s="11">
        <v>0</v>
      </c>
      <c r="AO54" s="11">
        <v>0</v>
      </c>
      <c r="AP54" s="11">
        <v>0</v>
      </c>
      <c r="AQ54" s="11">
        <v>0</v>
      </c>
      <c r="AR54">
        <v>0</v>
      </c>
      <c r="AS54" s="11">
        <v>0</v>
      </c>
      <c r="AT54" s="11"/>
      <c r="AU54" s="11"/>
      <c r="AV54" s="11"/>
    </row>
    <row r="55" spans="1:48" x14ac:dyDescent="0.55000000000000004">
      <c r="A55" s="10" t="s">
        <v>106</v>
      </c>
      <c r="B55" s="10" t="s">
        <v>107</v>
      </c>
      <c r="C55" s="10" t="s">
        <v>46</v>
      </c>
      <c r="D55" s="10" t="s">
        <v>196</v>
      </c>
      <c r="E55" s="10" t="s">
        <v>197</v>
      </c>
      <c r="F55" s="11"/>
      <c r="G55" s="11"/>
      <c r="H55" s="10" t="s">
        <v>161</v>
      </c>
      <c r="I55" s="10"/>
      <c r="J55" s="10"/>
      <c r="K55" s="10">
        <v>50000000</v>
      </c>
      <c r="L55" s="10" t="s">
        <v>434</v>
      </c>
      <c r="M55" s="12" t="s">
        <v>532</v>
      </c>
      <c r="N55" s="11"/>
      <c r="O55" s="16" t="s">
        <v>292</v>
      </c>
      <c r="P55" s="10">
        <v>228313</v>
      </c>
      <c r="Q55" s="11" t="s">
        <v>215</v>
      </c>
      <c r="R55" s="11" t="s">
        <v>291</v>
      </c>
      <c r="S55" s="11">
        <f>U55+W55+Y55+AA55</f>
        <v>2</v>
      </c>
      <c r="T55" s="11">
        <f>V55+X55+Z55+AB55</f>
        <v>0</v>
      </c>
      <c r="U55" s="11">
        <v>1</v>
      </c>
      <c r="V55" s="11">
        <v>0</v>
      </c>
      <c r="W55" s="11">
        <v>0</v>
      </c>
      <c r="X55" s="11">
        <v>0</v>
      </c>
      <c r="Y55" s="11">
        <v>0</v>
      </c>
      <c r="Z55" s="11">
        <v>0</v>
      </c>
      <c r="AA55" s="11">
        <v>1</v>
      </c>
      <c r="AB55" s="11">
        <v>0</v>
      </c>
      <c r="AC55" s="11">
        <v>0</v>
      </c>
      <c r="AD55" s="11">
        <v>0</v>
      </c>
      <c r="AE55" s="11">
        <v>0</v>
      </c>
      <c r="AF55" s="11">
        <v>0</v>
      </c>
      <c r="AG55" s="11">
        <v>0</v>
      </c>
      <c r="AH55" s="11">
        <v>0</v>
      </c>
      <c r="AI55" s="11">
        <v>0</v>
      </c>
      <c r="AJ55" s="11">
        <v>0</v>
      </c>
      <c r="AK55" s="11">
        <v>0</v>
      </c>
      <c r="AL55" s="11">
        <v>0</v>
      </c>
      <c r="AM55" s="11">
        <v>0</v>
      </c>
      <c r="AN55" s="11">
        <v>0</v>
      </c>
      <c r="AO55" s="11">
        <v>0</v>
      </c>
      <c r="AP55" s="11"/>
      <c r="AQ55" s="11"/>
      <c r="AR55" s="11"/>
      <c r="AS55" s="11"/>
      <c r="AT55" s="11"/>
      <c r="AU55" s="11"/>
      <c r="AV55" s="11"/>
    </row>
    <row r="56" spans="1:48" x14ac:dyDescent="0.55000000000000004">
      <c r="A56" s="10" t="s">
        <v>333</v>
      </c>
      <c r="B56" s="10" t="s">
        <v>334</v>
      </c>
      <c r="C56" s="10" t="s">
        <v>43</v>
      </c>
      <c r="D56" s="10" t="s">
        <v>355</v>
      </c>
      <c r="E56" s="10" t="s">
        <v>197</v>
      </c>
      <c r="F56" s="11"/>
      <c r="G56" s="11"/>
      <c r="H56" s="10" t="s">
        <v>13</v>
      </c>
      <c r="I56" s="12"/>
      <c r="J56" s="12"/>
      <c r="K56" s="11">
        <v>751691</v>
      </c>
      <c r="L56" s="10" t="s">
        <v>434</v>
      </c>
      <c r="M56" s="11"/>
      <c r="N56" s="11"/>
      <c r="O56" s="12" t="s">
        <v>358</v>
      </c>
      <c r="P56" s="12">
        <v>1300828</v>
      </c>
      <c r="Q56" s="11"/>
      <c r="R56" s="11"/>
      <c r="S56" s="11">
        <f>U56+W56+Y56+AA56</f>
        <v>2</v>
      </c>
      <c r="T56" s="11">
        <f>V56+X56+Z56+AB56</f>
        <v>0</v>
      </c>
      <c r="U56" s="11">
        <v>1</v>
      </c>
      <c r="V56" s="11">
        <v>0</v>
      </c>
      <c r="W56" s="11">
        <v>1</v>
      </c>
      <c r="X56" s="11">
        <v>0</v>
      </c>
      <c r="Y56" s="11">
        <v>0</v>
      </c>
      <c r="Z56" s="11">
        <v>0</v>
      </c>
      <c r="AA56" s="11">
        <v>0</v>
      </c>
      <c r="AB56" s="11">
        <v>0</v>
      </c>
      <c r="AC56" s="11">
        <v>1</v>
      </c>
      <c r="AD56" s="11">
        <v>1</v>
      </c>
      <c r="AE56" s="11">
        <v>0</v>
      </c>
      <c r="AF56" s="11">
        <v>0</v>
      </c>
      <c r="AG56" s="11">
        <v>0</v>
      </c>
      <c r="AH56" s="11">
        <v>0</v>
      </c>
      <c r="AI56" s="11">
        <v>0</v>
      </c>
      <c r="AJ56" s="11">
        <v>0</v>
      </c>
      <c r="AK56" s="11">
        <v>0</v>
      </c>
      <c r="AL56" s="11">
        <v>0</v>
      </c>
      <c r="AM56" s="11">
        <v>0</v>
      </c>
      <c r="AN56" s="11">
        <v>0</v>
      </c>
      <c r="AO56" s="11">
        <v>0</v>
      </c>
      <c r="AP56" s="11">
        <v>1</v>
      </c>
      <c r="AQ56" s="11">
        <v>0</v>
      </c>
      <c r="AR56">
        <v>0</v>
      </c>
      <c r="AS56">
        <v>0</v>
      </c>
      <c r="AT56" s="11"/>
      <c r="AU56" s="11"/>
      <c r="AV56" s="11"/>
    </row>
    <row r="57" spans="1:48" x14ac:dyDescent="0.55000000000000004">
      <c r="A57" s="10" t="s">
        <v>108</v>
      </c>
      <c r="B57" s="10" t="s">
        <v>109</v>
      </c>
      <c r="C57" s="10" t="s">
        <v>3</v>
      </c>
      <c r="D57" s="10" t="s">
        <v>355</v>
      </c>
      <c r="E57" s="10" t="s">
        <v>150</v>
      </c>
      <c r="F57" s="11"/>
      <c r="G57" s="11"/>
      <c r="H57" s="10" t="s">
        <v>161</v>
      </c>
      <c r="I57" s="10"/>
      <c r="J57" s="10"/>
      <c r="K57" s="10">
        <v>73</v>
      </c>
      <c r="L57" s="16" t="s">
        <v>434</v>
      </c>
      <c r="M57" s="11"/>
      <c r="N57" s="11"/>
      <c r="O57" s="10" t="s">
        <v>471</v>
      </c>
      <c r="P57" s="23">
        <v>26766</v>
      </c>
      <c r="Q57" s="11" t="s">
        <v>461</v>
      </c>
      <c r="R57" s="11"/>
      <c r="S57" s="11">
        <v>1</v>
      </c>
      <c r="T57" s="11">
        <f>V57+X57+Z57+AB57</f>
        <v>0</v>
      </c>
      <c r="U57" s="11"/>
      <c r="V57" s="11"/>
      <c r="W57" s="11"/>
      <c r="X57" s="11"/>
      <c r="Y57" s="11"/>
      <c r="Z57" s="11"/>
      <c r="AA57" s="11"/>
      <c r="AB57" s="11"/>
      <c r="AC57" s="11">
        <v>1</v>
      </c>
      <c r="AD57" s="11">
        <v>0</v>
      </c>
      <c r="AE57" s="11">
        <v>0</v>
      </c>
      <c r="AF57" s="11">
        <v>0</v>
      </c>
      <c r="AG57" s="11">
        <v>0</v>
      </c>
      <c r="AH57" s="11">
        <v>1</v>
      </c>
      <c r="AI57" s="11">
        <v>0</v>
      </c>
      <c r="AJ57" s="11">
        <v>0</v>
      </c>
      <c r="AK57" s="11">
        <v>0</v>
      </c>
      <c r="AL57" s="11">
        <v>0</v>
      </c>
      <c r="AM57" s="11">
        <v>0</v>
      </c>
      <c r="AN57" s="11">
        <v>0</v>
      </c>
      <c r="AO57" s="11">
        <v>0</v>
      </c>
      <c r="AP57" s="11">
        <v>0</v>
      </c>
      <c r="AQ57" s="11">
        <v>0</v>
      </c>
      <c r="AR57" s="11">
        <v>0</v>
      </c>
      <c r="AS57" s="11">
        <v>1</v>
      </c>
      <c r="AT57" s="11"/>
      <c r="AU57" s="11"/>
      <c r="AV57" s="11"/>
    </row>
    <row r="58" spans="1:48" x14ac:dyDescent="0.55000000000000004">
      <c r="A58" s="10" t="s">
        <v>309</v>
      </c>
      <c r="B58" s="10" t="s">
        <v>310</v>
      </c>
      <c r="C58" s="10">
        <v>2022</v>
      </c>
      <c r="D58" s="10" t="s">
        <v>430</v>
      </c>
      <c r="E58" s="10" t="s">
        <v>424</v>
      </c>
      <c r="F58" s="11"/>
      <c r="G58" s="11"/>
      <c r="H58" s="12" t="s">
        <v>161</v>
      </c>
      <c r="I58" s="12"/>
      <c r="J58" s="12"/>
      <c r="K58" s="11">
        <v>1106</v>
      </c>
      <c r="L58" s="12" t="s">
        <v>427</v>
      </c>
      <c r="M58" s="12" t="s">
        <v>441</v>
      </c>
      <c r="N58" s="11"/>
      <c r="O58" s="12" t="s">
        <v>464</v>
      </c>
      <c r="P58" s="12">
        <v>10</v>
      </c>
      <c r="Q58" s="13" t="s">
        <v>383</v>
      </c>
      <c r="R58" s="11" t="s">
        <v>463</v>
      </c>
      <c r="S58" s="11">
        <f>U58+W58+Y58+AA58</f>
        <v>0</v>
      </c>
      <c r="T58" s="11">
        <v>1</v>
      </c>
      <c r="U58" s="11"/>
      <c r="V58" s="11"/>
      <c r="W58" s="11"/>
      <c r="X58" s="11"/>
      <c r="Y58" s="11"/>
      <c r="Z58" s="11"/>
      <c r="AA58" s="11"/>
      <c r="AB58" s="11"/>
      <c r="AC58" s="11">
        <v>0</v>
      </c>
      <c r="AD58" s="11">
        <v>-1</v>
      </c>
      <c r="AE58" s="11">
        <v>0</v>
      </c>
      <c r="AF58" s="11">
        <v>0</v>
      </c>
      <c r="AG58" s="11">
        <v>0</v>
      </c>
      <c r="AH58" s="11">
        <v>0</v>
      </c>
      <c r="AI58" s="11">
        <v>0</v>
      </c>
      <c r="AJ58" s="11">
        <v>0</v>
      </c>
      <c r="AK58" s="11">
        <v>0</v>
      </c>
      <c r="AL58" s="11">
        <v>0</v>
      </c>
      <c r="AM58" s="11">
        <v>1</v>
      </c>
      <c r="AN58" s="11">
        <v>0</v>
      </c>
      <c r="AO58" s="11">
        <v>0</v>
      </c>
      <c r="AP58" s="11">
        <v>0</v>
      </c>
      <c r="AQ58" s="11">
        <v>0</v>
      </c>
      <c r="AR58" s="11">
        <v>0</v>
      </c>
      <c r="AS58" s="11">
        <v>0</v>
      </c>
      <c r="AT58" s="11"/>
      <c r="AU58" s="11"/>
      <c r="AV58" s="11"/>
    </row>
    <row r="59" spans="1:48" s="4" customFormat="1" x14ac:dyDescent="0.55000000000000004">
      <c r="A59" s="10" t="s">
        <v>110</v>
      </c>
      <c r="B59" s="10" t="s">
        <v>111</v>
      </c>
      <c r="C59" s="10" t="s">
        <v>3</v>
      </c>
      <c r="D59" s="10" t="s">
        <v>430</v>
      </c>
      <c r="E59" s="10" t="s">
        <v>424</v>
      </c>
      <c r="F59" s="11"/>
      <c r="G59" s="11"/>
      <c r="H59" s="10" t="s">
        <v>161</v>
      </c>
      <c r="I59" s="10"/>
      <c r="J59" s="10"/>
      <c r="K59" s="10">
        <v>1001</v>
      </c>
      <c r="L59" s="10" t="s">
        <v>434</v>
      </c>
      <c r="M59" s="12" t="s">
        <v>441</v>
      </c>
      <c r="N59" s="11"/>
      <c r="O59" s="10" t="s">
        <v>473</v>
      </c>
      <c r="P59" s="10">
        <v>10</v>
      </c>
      <c r="Q59" s="11" t="s">
        <v>429</v>
      </c>
      <c r="R59" s="11" t="s">
        <v>472</v>
      </c>
      <c r="S59" s="11">
        <v>0</v>
      </c>
      <c r="T59" s="11">
        <v>1</v>
      </c>
      <c r="U59" s="11"/>
      <c r="V59" s="11"/>
      <c r="W59" s="11"/>
      <c r="X59" s="11"/>
      <c r="Y59" s="11"/>
      <c r="Z59" s="11"/>
      <c r="AA59" s="11"/>
      <c r="AB59" s="11"/>
      <c r="AC59" s="11">
        <v>0</v>
      </c>
      <c r="AD59" s="11">
        <v>0</v>
      </c>
      <c r="AE59" s="11">
        <v>0</v>
      </c>
      <c r="AF59" s="11">
        <v>0</v>
      </c>
      <c r="AG59" s="11">
        <v>0</v>
      </c>
      <c r="AH59" s="11">
        <v>0</v>
      </c>
      <c r="AI59" s="11">
        <v>0</v>
      </c>
      <c r="AJ59" s="11">
        <v>0</v>
      </c>
      <c r="AK59" s="11">
        <v>0</v>
      </c>
      <c r="AL59" s="11">
        <v>0</v>
      </c>
      <c r="AM59" s="11">
        <v>1</v>
      </c>
      <c r="AN59" s="11">
        <v>0</v>
      </c>
      <c r="AO59" s="11">
        <v>0</v>
      </c>
      <c r="AP59" s="11">
        <v>0</v>
      </c>
      <c r="AQ59" s="11">
        <v>0</v>
      </c>
      <c r="AR59" s="11">
        <v>0</v>
      </c>
      <c r="AS59" s="11">
        <v>0</v>
      </c>
      <c r="AT59" s="11"/>
      <c r="AU59" s="11"/>
      <c r="AV59" s="11"/>
    </row>
    <row r="60" spans="1:48" x14ac:dyDescent="0.55000000000000004">
      <c r="A60" s="10" t="s">
        <v>112</v>
      </c>
      <c r="B60" s="10" t="s">
        <v>113</v>
      </c>
      <c r="C60" s="10" t="s">
        <v>46</v>
      </c>
      <c r="D60" s="10" t="s">
        <v>196</v>
      </c>
      <c r="E60" s="10" t="s">
        <v>150</v>
      </c>
      <c r="F60" s="11"/>
      <c r="G60" s="11"/>
      <c r="H60" s="10" t="s">
        <v>397</v>
      </c>
      <c r="I60" s="10" t="s">
        <v>161</v>
      </c>
      <c r="J60" s="10"/>
      <c r="K60" s="10"/>
      <c r="L60" s="10" t="s">
        <v>434</v>
      </c>
      <c r="M60" s="11"/>
      <c r="N60" s="11"/>
      <c r="O60" s="10" t="s">
        <v>492</v>
      </c>
      <c r="P60" s="10">
        <v>21529</v>
      </c>
      <c r="Q60" s="11" t="s">
        <v>461</v>
      </c>
      <c r="R60" s="11" t="s">
        <v>491</v>
      </c>
      <c r="S60" s="11">
        <v>1</v>
      </c>
      <c r="T60" s="11">
        <f t="shared" ref="T60:T65" si="5">V60+X60+Z60+AB60</f>
        <v>0</v>
      </c>
      <c r="U60" s="11"/>
      <c r="V60" s="11"/>
      <c r="W60" s="11"/>
      <c r="X60" s="11"/>
      <c r="Y60" s="11"/>
      <c r="Z60" s="11"/>
      <c r="AA60" s="11"/>
      <c r="AB60" s="11"/>
      <c r="AC60" s="11">
        <v>1</v>
      </c>
      <c r="AD60" s="11">
        <v>0</v>
      </c>
      <c r="AE60" s="11">
        <v>0</v>
      </c>
      <c r="AF60" s="11">
        <v>0</v>
      </c>
      <c r="AG60" s="11">
        <v>0</v>
      </c>
      <c r="AH60" s="11">
        <v>1</v>
      </c>
      <c r="AI60" s="11">
        <v>0</v>
      </c>
      <c r="AJ60" s="11">
        <v>0</v>
      </c>
      <c r="AK60" s="11">
        <v>0</v>
      </c>
      <c r="AL60" s="11">
        <v>1</v>
      </c>
      <c r="AM60" s="11">
        <v>0</v>
      </c>
      <c r="AN60" s="11">
        <v>0</v>
      </c>
      <c r="AO60" s="11">
        <v>0</v>
      </c>
      <c r="AP60" s="11">
        <v>0</v>
      </c>
      <c r="AQ60" s="11">
        <v>0</v>
      </c>
      <c r="AR60" s="11">
        <v>0</v>
      </c>
      <c r="AS60" s="11">
        <v>0</v>
      </c>
      <c r="AT60" s="11"/>
      <c r="AU60" s="11"/>
      <c r="AV60" s="11"/>
    </row>
    <row r="61" spans="1:48" s="6" customFormat="1" x14ac:dyDescent="0.55000000000000004">
      <c r="A61" s="10" t="s">
        <v>114</v>
      </c>
      <c r="B61" s="10" t="s">
        <v>115</v>
      </c>
      <c r="C61" s="10" t="s">
        <v>46</v>
      </c>
      <c r="D61" s="10" t="s">
        <v>355</v>
      </c>
      <c r="E61" s="10" t="s">
        <v>216</v>
      </c>
      <c r="F61" s="15" t="s">
        <v>197</v>
      </c>
      <c r="G61" s="15" t="s">
        <v>254</v>
      </c>
      <c r="H61" s="10"/>
      <c r="I61" s="10"/>
      <c r="J61" s="10"/>
      <c r="K61" s="10">
        <v>185548</v>
      </c>
      <c r="L61" s="10" t="s">
        <v>427</v>
      </c>
      <c r="M61" s="11" t="s">
        <v>434</v>
      </c>
      <c r="N61" s="11"/>
      <c r="O61" s="10"/>
      <c r="P61" s="12">
        <v>1096480</v>
      </c>
      <c r="Q61" s="12" t="s">
        <v>474</v>
      </c>
      <c r="R61" s="11" t="s">
        <v>493</v>
      </c>
      <c r="S61" s="11">
        <v>1</v>
      </c>
      <c r="T61" s="11">
        <v>1</v>
      </c>
      <c r="U61" s="11"/>
      <c r="V61" s="11"/>
      <c r="W61" s="11"/>
      <c r="X61" s="11"/>
      <c r="Y61" s="11"/>
      <c r="Z61" s="11"/>
      <c r="AA61" s="11"/>
      <c r="AB61" s="11"/>
      <c r="AC61" s="11">
        <v>0</v>
      </c>
      <c r="AD61" s="11">
        <v>0</v>
      </c>
      <c r="AE61" s="11">
        <v>0</v>
      </c>
      <c r="AF61" s="11">
        <v>0</v>
      </c>
      <c r="AG61" s="11">
        <v>0</v>
      </c>
      <c r="AH61" s="11">
        <v>0</v>
      </c>
      <c r="AI61" s="11">
        <v>1</v>
      </c>
      <c r="AJ61" s="11">
        <v>0</v>
      </c>
      <c r="AK61" s="11">
        <v>0</v>
      </c>
      <c r="AL61" s="11">
        <v>0</v>
      </c>
      <c r="AM61" s="11">
        <v>0</v>
      </c>
      <c r="AN61" s="11">
        <v>0</v>
      </c>
      <c r="AO61" s="11">
        <v>0</v>
      </c>
      <c r="AP61" s="11">
        <v>0</v>
      </c>
      <c r="AQ61" s="11">
        <v>0</v>
      </c>
      <c r="AR61" s="11">
        <v>0</v>
      </c>
      <c r="AS61" s="11">
        <v>0</v>
      </c>
      <c r="AT61" s="11"/>
      <c r="AU61" s="11"/>
      <c r="AV61" s="11"/>
    </row>
    <row r="62" spans="1:48" x14ac:dyDescent="0.55000000000000004">
      <c r="A62" s="10" t="s">
        <v>116</v>
      </c>
      <c r="B62" s="10" t="s">
        <v>117</v>
      </c>
      <c r="C62" s="10" t="s">
        <v>12</v>
      </c>
      <c r="D62" s="10" t="s">
        <v>430</v>
      </c>
      <c r="E62" s="10" t="s">
        <v>424</v>
      </c>
      <c r="F62" s="11"/>
      <c r="G62" s="11"/>
      <c r="H62" s="10" t="s">
        <v>498</v>
      </c>
      <c r="I62" s="10"/>
      <c r="J62" s="10"/>
      <c r="K62" s="10">
        <v>3724</v>
      </c>
      <c r="L62" s="10" t="s">
        <v>427</v>
      </c>
      <c r="M62" s="12" t="s">
        <v>441</v>
      </c>
      <c r="N62" s="11"/>
      <c r="O62" s="10"/>
      <c r="P62" s="12">
        <v>10</v>
      </c>
      <c r="Q62" s="11" t="s">
        <v>438</v>
      </c>
      <c r="R62" s="11" t="s">
        <v>497</v>
      </c>
      <c r="S62" s="11">
        <v>1</v>
      </c>
      <c r="T62" s="11">
        <f t="shared" si="5"/>
        <v>0</v>
      </c>
      <c r="U62" s="11"/>
      <c r="V62" s="11"/>
      <c r="W62" s="11"/>
      <c r="X62" s="11"/>
      <c r="Y62" s="11"/>
      <c r="Z62" s="11"/>
      <c r="AA62" s="11"/>
      <c r="AB62" s="11"/>
      <c r="AC62" s="11">
        <v>0</v>
      </c>
      <c r="AD62" s="11">
        <v>0</v>
      </c>
      <c r="AE62" s="11">
        <v>0</v>
      </c>
      <c r="AF62" s="11">
        <v>0</v>
      </c>
      <c r="AG62" s="11">
        <v>0</v>
      </c>
      <c r="AH62" s="11">
        <v>0</v>
      </c>
      <c r="AI62" s="11">
        <v>0</v>
      </c>
      <c r="AJ62" s="11">
        <v>0</v>
      </c>
      <c r="AK62" s="11">
        <v>0</v>
      </c>
      <c r="AL62" s="11">
        <v>0</v>
      </c>
      <c r="AM62" s="11">
        <v>0</v>
      </c>
      <c r="AN62" s="11">
        <v>0</v>
      </c>
      <c r="AO62" s="11">
        <v>0</v>
      </c>
      <c r="AP62" s="11">
        <v>1</v>
      </c>
      <c r="AQ62" s="11">
        <v>0</v>
      </c>
      <c r="AR62" s="11">
        <v>0</v>
      </c>
      <c r="AS62" s="11">
        <v>0</v>
      </c>
      <c r="AT62" s="11"/>
      <c r="AU62" s="11"/>
      <c r="AV62" s="11"/>
    </row>
    <row r="63" spans="1:48" x14ac:dyDescent="0.55000000000000004">
      <c r="A63" s="10" t="s">
        <v>347</v>
      </c>
      <c r="B63" s="10" t="s">
        <v>350</v>
      </c>
      <c r="C63" s="10" t="s">
        <v>345</v>
      </c>
      <c r="D63" s="10" t="s">
        <v>196</v>
      </c>
      <c r="E63" s="10" t="s">
        <v>197</v>
      </c>
      <c r="F63" s="11"/>
      <c r="G63" s="11"/>
      <c r="H63" s="10" t="s">
        <v>397</v>
      </c>
      <c r="I63" s="12"/>
      <c r="J63" s="12"/>
      <c r="K63" s="12">
        <v>6750000</v>
      </c>
      <c r="L63" s="10" t="s">
        <v>434</v>
      </c>
      <c r="M63" s="11" t="s">
        <v>532</v>
      </c>
      <c r="N63" s="11"/>
      <c r="O63" s="12" t="s">
        <v>398</v>
      </c>
      <c r="P63" s="12">
        <v>75460000</v>
      </c>
      <c r="Q63" s="11" t="s">
        <v>215</v>
      </c>
      <c r="R63" s="11" t="s">
        <v>399</v>
      </c>
      <c r="S63" s="11">
        <f>U63+W63+Y63+AA63</f>
        <v>1</v>
      </c>
      <c r="T63" s="11">
        <f t="shared" si="5"/>
        <v>0</v>
      </c>
      <c r="U63" s="11">
        <v>1</v>
      </c>
      <c r="V63" s="11">
        <v>0</v>
      </c>
      <c r="W63" s="11">
        <v>0</v>
      </c>
      <c r="X63" s="11">
        <v>0</v>
      </c>
      <c r="Y63" s="11">
        <v>0</v>
      </c>
      <c r="Z63" s="11">
        <v>0</v>
      </c>
      <c r="AA63" s="11">
        <v>0</v>
      </c>
      <c r="AB63" s="11">
        <v>0</v>
      </c>
      <c r="AC63" s="11">
        <v>1</v>
      </c>
      <c r="AD63" s="11">
        <v>0</v>
      </c>
      <c r="AE63" s="11">
        <v>0</v>
      </c>
      <c r="AF63" s="11">
        <v>0</v>
      </c>
      <c r="AG63" s="11">
        <v>0</v>
      </c>
      <c r="AH63" s="11">
        <v>1</v>
      </c>
      <c r="AI63" s="11">
        <v>0</v>
      </c>
      <c r="AJ63" s="11">
        <v>0</v>
      </c>
      <c r="AK63" s="11">
        <v>0</v>
      </c>
      <c r="AL63" s="11">
        <v>0</v>
      </c>
      <c r="AM63" s="11">
        <v>0</v>
      </c>
      <c r="AN63" s="11">
        <v>0</v>
      </c>
      <c r="AO63" s="11">
        <v>0</v>
      </c>
      <c r="AP63" s="11">
        <v>1</v>
      </c>
      <c r="AQ63" s="11">
        <v>0</v>
      </c>
      <c r="AR63">
        <v>0</v>
      </c>
      <c r="AS63">
        <v>0</v>
      </c>
      <c r="AT63" s="15"/>
      <c r="AU63" s="15"/>
      <c r="AV63" s="15"/>
    </row>
    <row r="64" spans="1:48" s="1" customFormat="1" x14ac:dyDescent="0.55000000000000004">
      <c r="A64" s="10" t="s">
        <v>311</v>
      </c>
      <c r="B64" s="10" t="s">
        <v>314</v>
      </c>
      <c r="C64" s="10">
        <v>2018</v>
      </c>
      <c r="D64" s="12" t="s">
        <v>196</v>
      </c>
      <c r="E64" s="10" t="s">
        <v>400</v>
      </c>
      <c r="F64" s="11"/>
      <c r="G64" s="11"/>
      <c r="H64" s="12" t="s">
        <v>161</v>
      </c>
      <c r="I64" s="12"/>
      <c r="J64" s="12"/>
      <c r="K64" s="12">
        <v>171920</v>
      </c>
      <c r="L64" s="10" t="s">
        <v>434</v>
      </c>
      <c r="M64" s="10" t="s">
        <v>427</v>
      </c>
      <c r="N64" s="11"/>
      <c r="O64" s="12" t="s">
        <v>419</v>
      </c>
      <c r="P64" s="12">
        <v>1297165</v>
      </c>
      <c r="Q64" s="11"/>
      <c r="R64" s="11" t="s">
        <v>420</v>
      </c>
      <c r="S64" s="11">
        <f>U64+W64+Y64+AA64</f>
        <v>1</v>
      </c>
      <c r="T64" s="11">
        <f t="shared" si="5"/>
        <v>0</v>
      </c>
      <c r="U64" s="11">
        <v>1</v>
      </c>
      <c r="V64" s="11">
        <v>0</v>
      </c>
      <c r="W64" s="11">
        <v>0</v>
      </c>
      <c r="X64" s="11">
        <v>0</v>
      </c>
      <c r="Y64" s="11">
        <v>0</v>
      </c>
      <c r="Z64" s="11">
        <v>0</v>
      </c>
      <c r="AA64" s="11">
        <v>0</v>
      </c>
      <c r="AB64" s="11">
        <v>0</v>
      </c>
      <c r="AC64" s="11">
        <v>1</v>
      </c>
      <c r="AD64" s="11">
        <v>0</v>
      </c>
      <c r="AE64" s="11">
        <v>0</v>
      </c>
      <c r="AF64" s="11">
        <v>1</v>
      </c>
      <c r="AG64" s="11">
        <v>0</v>
      </c>
      <c r="AH64" s="11">
        <v>0</v>
      </c>
      <c r="AI64" s="11">
        <v>1</v>
      </c>
      <c r="AJ64" s="11">
        <v>1</v>
      </c>
      <c r="AK64" s="11">
        <v>0</v>
      </c>
      <c r="AL64" s="11">
        <v>1</v>
      </c>
      <c r="AM64" s="11">
        <v>0</v>
      </c>
      <c r="AN64" s="11">
        <v>0</v>
      </c>
      <c r="AO64" s="11">
        <v>0</v>
      </c>
      <c r="AP64" s="11">
        <v>1</v>
      </c>
      <c r="AQ64" s="11">
        <v>0</v>
      </c>
      <c r="AR64">
        <v>0</v>
      </c>
      <c r="AS64">
        <v>0</v>
      </c>
      <c r="AT64" s="11"/>
      <c r="AU64" s="11"/>
      <c r="AV64" s="11"/>
    </row>
    <row r="65" spans="1:48" s="1" customFormat="1" x14ac:dyDescent="0.55000000000000004">
      <c r="A65" s="10" t="s">
        <v>118</v>
      </c>
      <c r="B65" s="10" t="s">
        <v>119</v>
      </c>
      <c r="C65" s="10" t="s">
        <v>7</v>
      </c>
      <c r="D65" s="10" t="s">
        <v>405</v>
      </c>
      <c r="E65" s="10" t="s">
        <v>494</v>
      </c>
      <c r="F65" s="11"/>
      <c r="G65" s="11"/>
      <c r="H65" s="10" t="s">
        <v>161</v>
      </c>
      <c r="I65" s="10"/>
      <c r="J65" s="10"/>
      <c r="K65" s="10">
        <v>287</v>
      </c>
      <c r="L65" s="10" t="s">
        <v>427</v>
      </c>
      <c r="M65" s="11" t="s">
        <v>431</v>
      </c>
      <c r="N65" s="11"/>
      <c r="O65" s="10" t="s">
        <v>495</v>
      </c>
      <c r="P65" s="12"/>
      <c r="Q65" s="11" t="s">
        <v>461</v>
      </c>
      <c r="R65" s="11"/>
      <c r="S65" s="11">
        <v>1</v>
      </c>
      <c r="T65" s="11">
        <f t="shared" si="5"/>
        <v>0</v>
      </c>
      <c r="U65" s="11"/>
      <c r="V65" s="11"/>
      <c r="W65" s="11"/>
      <c r="X65" s="11"/>
      <c r="Y65" s="11"/>
      <c r="Z65" s="11"/>
      <c r="AA65" s="11"/>
      <c r="AB65" s="11"/>
      <c r="AC65" s="11">
        <v>0</v>
      </c>
      <c r="AD65" s="11">
        <v>0</v>
      </c>
      <c r="AE65" s="11">
        <v>0</v>
      </c>
      <c r="AF65" s="11">
        <v>0</v>
      </c>
      <c r="AG65" s="11">
        <v>0</v>
      </c>
      <c r="AH65" s="11">
        <v>0</v>
      </c>
      <c r="AI65" s="11">
        <v>1</v>
      </c>
      <c r="AJ65" s="11">
        <v>0</v>
      </c>
      <c r="AK65" s="11">
        <v>0</v>
      </c>
      <c r="AL65" s="11">
        <v>0</v>
      </c>
      <c r="AM65" s="11">
        <v>0</v>
      </c>
      <c r="AN65" s="11">
        <v>0</v>
      </c>
      <c r="AO65" s="11">
        <v>0</v>
      </c>
      <c r="AP65" s="11">
        <v>1</v>
      </c>
      <c r="AQ65" s="11">
        <v>0</v>
      </c>
      <c r="AR65" s="11">
        <v>0</v>
      </c>
      <c r="AS65" s="11">
        <v>0</v>
      </c>
      <c r="AT65" s="11"/>
      <c r="AU65" s="11"/>
      <c r="AV65" s="11"/>
    </row>
    <row r="66" spans="1:48" ht="14.4" customHeight="1" x14ac:dyDescent="0.55000000000000004">
      <c r="A66" s="10" t="s">
        <v>312</v>
      </c>
      <c r="B66" s="10" t="s">
        <v>315</v>
      </c>
      <c r="C66" s="10">
        <v>2023</v>
      </c>
      <c r="D66" s="12" t="s">
        <v>405</v>
      </c>
      <c r="E66" s="12"/>
      <c r="F66" s="11"/>
      <c r="G66" s="11"/>
      <c r="H66" s="11" t="s">
        <v>397</v>
      </c>
      <c r="I66" s="11"/>
      <c r="J66" s="12"/>
      <c r="K66" s="12">
        <v>750</v>
      </c>
      <c r="L66" s="12" t="s">
        <v>427</v>
      </c>
      <c r="M66" s="12"/>
      <c r="N66" s="11"/>
      <c r="O66" s="18" t="s">
        <v>460</v>
      </c>
      <c r="P66" s="11">
        <v>27</v>
      </c>
      <c r="Q66" s="11" t="s">
        <v>461</v>
      </c>
      <c r="R66" s="11" t="s">
        <v>462</v>
      </c>
      <c r="S66" s="11">
        <f>U66+W66+Y66+AA66</f>
        <v>0</v>
      </c>
      <c r="T66" s="11">
        <v>1</v>
      </c>
      <c r="U66" s="11"/>
      <c r="V66" s="11"/>
      <c r="W66" s="11"/>
      <c r="X66" s="11"/>
      <c r="Y66" s="11"/>
      <c r="Z66" s="11"/>
      <c r="AA66" s="11"/>
      <c r="AB66" s="11"/>
      <c r="AC66" s="11">
        <v>0</v>
      </c>
      <c r="AD66" s="11">
        <v>-1</v>
      </c>
      <c r="AE66" s="11">
        <v>0</v>
      </c>
      <c r="AF66" s="11">
        <v>0</v>
      </c>
      <c r="AG66" s="11">
        <v>0</v>
      </c>
      <c r="AH66" s="11">
        <v>-1</v>
      </c>
      <c r="AI66" s="11">
        <v>0</v>
      </c>
      <c r="AJ66" s="11">
        <v>0</v>
      </c>
      <c r="AK66" s="11">
        <v>0</v>
      </c>
      <c r="AL66" s="11">
        <v>0</v>
      </c>
      <c r="AM66" s="11">
        <v>1</v>
      </c>
      <c r="AN66" s="11">
        <v>0</v>
      </c>
      <c r="AO66" s="11">
        <v>1</v>
      </c>
      <c r="AP66" s="11">
        <v>1</v>
      </c>
      <c r="AQ66" s="11">
        <v>0</v>
      </c>
      <c r="AR66" s="11">
        <v>0</v>
      </c>
      <c r="AS66" s="11">
        <v>0</v>
      </c>
      <c r="AT66" s="11"/>
      <c r="AU66" s="11"/>
      <c r="AV66" s="11"/>
    </row>
    <row r="67" spans="1:48" x14ac:dyDescent="0.55000000000000004">
      <c r="A67" s="10" t="s">
        <v>120</v>
      </c>
      <c r="B67" s="10" t="s">
        <v>121</v>
      </c>
      <c r="C67" s="10" t="s">
        <v>46</v>
      </c>
      <c r="D67" s="10" t="s">
        <v>430</v>
      </c>
      <c r="E67" s="10" t="s">
        <v>216</v>
      </c>
      <c r="F67" s="15" t="s">
        <v>197</v>
      </c>
      <c r="G67" s="15" t="s">
        <v>500</v>
      </c>
      <c r="H67" s="10" t="s">
        <v>274</v>
      </c>
      <c r="I67" s="10"/>
      <c r="J67" s="10"/>
      <c r="K67" s="10">
        <v>6625</v>
      </c>
      <c r="L67" s="10" t="s">
        <v>427</v>
      </c>
      <c r="M67" s="12" t="s">
        <v>441</v>
      </c>
      <c r="N67" s="11"/>
      <c r="O67" s="10" t="s">
        <v>501</v>
      </c>
      <c r="P67" s="12">
        <v>19</v>
      </c>
      <c r="Q67" s="11" t="s">
        <v>215</v>
      </c>
      <c r="R67" s="11" t="s">
        <v>504</v>
      </c>
      <c r="S67" s="11">
        <v>0</v>
      </c>
      <c r="T67" s="11">
        <v>1</v>
      </c>
      <c r="U67" s="11"/>
      <c r="V67" s="11"/>
      <c r="W67" s="11"/>
      <c r="X67" s="11"/>
      <c r="Y67" s="11"/>
      <c r="Z67" s="11"/>
      <c r="AA67" s="11"/>
      <c r="AB67" s="11"/>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c r="AU67" s="11"/>
      <c r="AV67" s="11"/>
    </row>
    <row r="68" spans="1:48" x14ac:dyDescent="0.55000000000000004">
      <c r="A68" s="10" t="s">
        <v>122</v>
      </c>
      <c r="B68" s="10" t="s">
        <v>123</v>
      </c>
      <c r="C68" s="10" t="s">
        <v>12</v>
      </c>
      <c r="D68" s="10" t="s">
        <v>196</v>
      </c>
      <c r="E68" s="10" t="s">
        <v>216</v>
      </c>
      <c r="F68" s="11"/>
      <c r="G68" s="11"/>
      <c r="H68" s="10" t="s">
        <v>232</v>
      </c>
      <c r="I68" s="10"/>
      <c r="J68" s="10"/>
      <c r="K68" s="10">
        <v>1398148</v>
      </c>
      <c r="L68" s="11" t="s">
        <v>427</v>
      </c>
      <c r="M68" s="11" t="s">
        <v>234</v>
      </c>
      <c r="N68" s="11"/>
      <c r="O68" s="10" t="s">
        <v>295</v>
      </c>
      <c r="P68" s="10">
        <v>30491492</v>
      </c>
      <c r="Q68" s="11" t="s">
        <v>215</v>
      </c>
      <c r="R68" s="11" t="s">
        <v>297</v>
      </c>
      <c r="S68" s="11">
        <v>1</v>
      </c>
      <c r="T68" s="11">
        <f>V68+X68+Z68+AB68</f>
        <v>0</v>
      </c>
      <c r="U68" s="11">
        <v>0</v>
      </c>
      <c r="V68" s="11">
        <v>0</v>
      </c>
      <c r="W68" s="11">
        <v>1</v>
      </c>
      <c r="X68" s="11">
        <v>0</v>
      </c>
      <c r="Y68" s="11">
        <v>1</v>
      </c>
      <c r="Z68" s="11">
        <v>0</v>
      </c>
      <c r="AA68" s="11">
        <v>0</v>
      </c>
      <c r="AB68" s="11">
        <v>0</v>
      </c>
      <c r="AC68" s="11">
        <v>0</v>
      </c>
      <c r="AD68" s="11">
        <v>0</v>
      </c>
      <c r="AE68" s="11">
        <v>0</v>
      </c>
      <c r="AF68" s="11">
        <v>0</v>
      </c>
      <c r="AG68" s="11">
        <v>0</v>
      </c>
      <c r="AH68" s="11">
        <v>0</v>
      </c>
      <c r="AI68" s="11">
        <v>0</v>
      </c>
      <c r="AJ68" s="11">
        <v>1</v>
      </c>
      <c r="AK68" s="11">
        <v>0</v>
      </c>
      <c r="AL68" s="11">
        <v>0</v>
      </c>
      <c r="AM68" s="11">
        <v>0</v>
      </c>
      <c r="AN68" s="11">
        <v>0</v>
      </c>
      <c r="AO68" s="11">
        <v>0</v>
      </c>
      <c r="AP68" s="11">
        <v>1</v>
      </c>
      <c r="AQ68" s="11">
        <v>0</v>
      </c>
      <c r="AR68" s="11"/>
      <c r="AS68" s="11"/>
      <c r="AT68" s="11"/>
      <c r="AU68" s="11"/>
      <c r="AV68" s="11"/>
    </row>
    <row r="69" spans="1:48" x14ac:dyDescent="0.55000000000000004">
      <c r="A69" s="10" t="s">
        <v>124</v>
      </c>
      <c r="B69" s="10" t="s">
        <v>125</v>
      </c>
      <c r="C69" s="10" t="s">
        <v>12</v>
      </c>
      <c r="D69" s="10" t="s">
        <v>196</v>
      </c>
      <c r="E69" s="10" t="s">
        <v>197</v>
      </c>
      <c r="F69" s="11"/>
      <c r="G69" s="11"/>
      <c r="H69" s="10" t="s">
        <v>232</v>
      </c>
      <c r="I69" s="10" t="s">
        <v>294</v>
      </c>
      <c r="J69" s="10"/>
      <c r="K69" s="10">
        <f>455912+1803837</f>
        <v>2259749</v>
      </c>
      <c r="L69" s="11" t="s">
        <v>427</v>
      </c>
      <c r="M69" s="11" t="s">
        <v>212</v>
      </c>
      <c r="N69" s="11"/>
      <c r="O69" s="10" t="s">
        <v>296</v>
      </c>
      <c r="P69" s="10">
        <f>10124501+851557</f>
        <v>10976058</v>
      </c>
      <c r="Q69" s="11" t="s">
        <v>215</v>
      </c>
      <c r="R69" s="11" t="s">
        <v>298</v>
      </c>
      <c r="S69" s="11">
        <f>U69+W69+Y69+AA69</f>
        <v>0</v>
      </c>
      <c r="T69" s="11">
        <v>1</v>
      </c>
      <c r="U69" s="11">
        <v>0</v>
      </c>
      <c r="V69" s="11">
        <v>1</v>
      </c>
      <c r="W69" s="11">
        <v>0</v>
      </c>
      <c r="X69" s="11">
        <v>0</v>
      </c>
      <c r="Y69" s="11">
        <v>0</v>
      </c>
      <c r="Z69" s="11">
        <v>1</v>
      </c>
      <c r="AA69" s="11">
        <v>0</v>
      </c>
      <c r="AB69" s="11">
        <v>0</v>
      </c>
      <c r="AC69" s="11">
        <v>0</v>
      </c>
      <c r="AD69" s="11">
        <v>0</v>
      </c>
      <c r="AE69" s="11">
        <v>0</v>
      </c>
      <c r="AF69" s="11">
        <v>0</v>
      </c>
      <c r="AG69" s="11">
        <v>0</v>
      </c>
      <c r="AH69" s="11">
        <v>0</v>
      </c>
      <c r="AI69" s="11">
        <v>0</v>
      </c>
      <c r="AJ69" s="11">
        <v>0</v>
      </c>
      <c r="AK69" s="11">
        <v>0</v>
      </c>
      <c r="AL69" s="11">
        <v>0</v>
      </c>
      <c r="AM69" s="11">
        <v>1</v>
      </c>
      <c r="AN69" s="11">
        <v>0</v>
      </c>
      <c r="AO69" s="11">
        <v>0</v>
      </c>
      <c r="AP69" s="11">
        <v>0</v>
      </c>
      <c r="AQ69" s="11">
        <v>0</v>
      </c>
      <c r="AR69" s="11"/>
      <c r="AS69" s="11"/>
      <c r="AT69" s="11"/>
      <c r="AU69" s="11"/>
      <c r="AV69" s="11"/>
    </row>
    <row r="70" spans="1:48" ht="273.60000000000002" x14ac:dyDescent="0.55000000000000004">
      <c r="A70" s="10" t="s">
        <v>313</v>
      </c>
      <c r="B70" s="10" t="s">
        <v>316</v>
      </c>
      <c r="C70" s="10">
        <v>2021</v>
      </c>
      <c r="D70" s="12" t="s">
        <v>355</v>
      </c>
      <c r="E70" s="10" t="s">
        <v>216</v>
      </c>
      <c r="F70" s="11"/>
      <c r="G70" s="11"/>
      <c r="H70" s="12" t="s">
        <v>161</v>
      </c>
      <c r="I70" s="12"/>
      <c r="J70" s="12"/>
      <c r="K70" s="12">
        <v>22953</v>
      </c>
      <c r="L70" s="12" t="s">
        <v>528</v>
      </c>
      <c r="M70" s="11" t="s">
        <v>434</v>
      </c>
      <c r="N70" s="11" t="s">
        <v>427</v>
      </c>
      <c r="O70" s="12" t="s">
        <v>459</v>
      </c>
      <c r="P70" s="12">
        <v>4000000</v>
      </c>
      <c r="Q70" s="11" t="s">
        <v>429</v>
      </c>
      <c r="R70" s="14" t="s">
        <v>458</v>
      </c>
      <c r="S70" s="11">
        <v>1</v>
      </c>
      <c r="T70" s="11">
        <v>1</v>
      </c>
      <c r="U70" s="11"/>
      <c r="V70" s="11"/>
      <c r="W70" s="11"/>
      <c r="X70" s="11"/>
      <c r="Y70" s="11"/>
      <c r="Z70" s="11"/>
      <c r="AA70" s="11"/>
      <c r="AB70" s="11"/>
      <c r="AC70" s="11">
        <v>0</v>
      </c>
      <c r="AD70" s="11">
        <v>0</v>
      </c>
      <c r="AE70" s="11">
        <v>0</v>
      </c>
      <c r="AF70" s="11">
        <v>0</v>
      </c>
      <c r="AG70" s="11">
        <v>0</v>
      </c>
      <c r="AH70" s="11">
        <v>0</v>
      </c>
      <c r="AI70" s="11">
        <v>1</v>
      </c>
      <c r="AJ70" s="11">
        <v>0</v>
      </c>
      <c r="AK70" s="11">
        <v>0</v>
      </c>
      <c r="AL70" s="11">
        <v>0</v>
      </c>
      <c r="AM70" s="11">
        <v>0</v>
      </c>
      <c r="AN70" s="11">
        <v>0</v>
      </c>
      <c r="AO70" s="11">
        <v>0</v>
      </c>
      <c r="AP70" s="11">
        <v>1</v>
      </c>
      <c r="AQ70" s="11">
        <v>0</v>
      </c>
      <c r="AR70" s="11">
        <v>1</v>
      </c>
      <c r="AS70" s="11">
        <v>0</v>
      </c>
      <c r="AT70" s="11"/>
      <c r="AU70" s="11"/>
      <c r="AV70" s="11"/>
    </row>
    <row r="71" spans="1:48" s="4" customFormat="1" x14ac:dyDescent="0.55000000000000004">
      <c r="A71" s="10" t="s">
        <v>126</v>
      </c>
      <c r="B71" s="10" t="s">
        <v>127</v>
      </c>
      <c r="C71" s="10" t="s">
        <v>12</v>
      </c>
      <c r="D71" s="10" t="s">
        <v>356</v>
      </c>
      <c r="E71" s="16" t="s">
        <v>380</v>
      </c>
      <c r="F71" s="11"/>
      <c r="G71" s="11"/>
      <c r="H71" s="15" t="s">
        <v>381</v>
      </c>
      <c r="I71" s="15"/>
      <c r="J71" s="15"/>
      <c r="K71" s="15">
        <v>128</v>
      </c>
      <c r="L71" s="15" t="s">
        <v>427</v>
      </c>
      <c r="M71" s="11" t="s">
        <v>503</v>
      </c>
      <c r="N71" s="11"/>
      <c r="O71" s="15" t="s">
        <v>502</v>
      </c>
      <c r="P71" s="15">
        <v>1300000</v>
      </c>
      <c r="Q71" s="15" t="s">
        <v>215</v>
      </c>
      <c r="R71" s="11" t="s">
        <v>505</v>
      </c>
      <c r="S71" s="11">
        <v>1</v>
      </c>
      <c r="T71" s="11">
        <f t="shared" ref="T71:T77" si="6">V71+X71+Z71+AB71</f>
        <v>0</v>
      </c>
      <c r="U71" s="11"/>
      <c r="V71" s="11"/>
      <c r="W71" s="11"/>
      <c r="X71" s="11"/>
      <c r="Y71" s="11"/>
      <c r="Z71" s="11"/>
      <c r="AA71" s="11"/>
      <c r="AB71" s="11"/>
      <c r="AC71" s="11">
        <v>1</v>
      </c>
      <c r="AD71" s="11">
        <v>0</v>
      </c>
      <c r="AE71" s="11">
        <v>0</v>
      </c>
      <c r="AF71" s="11">
        <v>0</v>
      </c>
      <c r="AG71" s="11">
        <v>0</v>
      </c>
      <c r="AH71" s="11">
        <v>0</v>
      </c>
      <c r="AI71" s="11">
        <v>0</v>
      </c>
      <c r="AJ71" s="11">
        <v>0</v>
      </c>
      <c r="AK71" s="11">
        <v>0</v>
      </c>
      <c r="AL71" s="11">
        <v>0</v>
      </c>
      <c r="AM71" s="11">
        <v>0</v>
      </c>
      <c r="AN71" s="11">
        <v>0</v>
      </c>
      <c r="AO71" s="11">
        <v>0</v>
      </c>
      <c r="AP71" s="11">
        <v>1</v>
      </c>
      <c r="AQ71" s="11">
        <v>0</v>
      </c>
      <c r="AR71" s="11">
        <v>0</v>
      </c>
      <c r="AS71" s="11">
        <v>0</v>
      </c>
      <c r="AT71" s="11"/>
      <c r="AU71" s="11"/>
      <c r="AV71" s="11"/>
    </row>
    <row r="72" spans="1:48" s="3" customFormat="1" x14ac:dyDescent="0.55000000000000004">
      <c r="A72" s="10" t="s">
        <v>317</v>
      </c>
      <c r="B72" s="10" t="s">
        <v>318</v>
      </c>
      <c r="C72" s="10">
        <v>2022</v>
      </c>
      <c r="D72" s="12" t="s">
        <v>196</v>
      </c>
      <c r="E72" s="10"/>
      <c r="F72" s="11"/>
      <c r="G72" s="11"/>
      <c r="H72" s="12"/>
      <c r="I72" s="12"/>
      <c r="J72" s="12"/>
      <c r="K72" s="12"/>
      <c r="L72" s="11"/>
      <c r="M72" s="12"/>
      <c r="N72" s="11"/>
      <c r="O72" s="12"/>
      <c r="P72" s="12"/>
      <c r="Q72" s="12"/>
      <c r="R72" s="11"/>
      <c r="S72" s="11">
        <f>U72+W72+Y72+AA72</f>
        <v>0</v>
      </c>
      <c r="T72" s="11">
        <f t="shared" si="6"/>
        <v>0</v>
      </c>
      <c r="U72" s="11"/>
      <c r="V72" s="11"/>
      <c r="W72" s="11"/>
      <c r="X72" s="11"/>
      <c r="Y72" s="11"/>
      <c r="Z72" s="11"/>
      <c r="AA72" s="11"/>
      <c r="AB72" s="11"/>
      <c r="AC72" s="11"/>
      <c r="AD72" s="11"/>
      <c r="AE72" s="11"/>
      <c r="AF72" s="11"/>
      <c r="AG72" s="11"/>
      <c r="AH72" s="11"/>
      <c r="AI72" s="11"/>
      <c r="AJ72" s="11"/>
      <c r="AK72" s="11"/>
      <c r="AL72" s="11"/>
      <c r="AM72" s="11"/>
      <c r="AN72" s="11"/>
      <c r="AO72" s="11">
        <v>1</v>
      </c>
      <c r="AP72" s="11"/>
      <c r="AQ72" s="11"/>
      <c r="AR72" s="11"/>
      <c r="AS72" s="11"/>
      <c r="AT72" s="11"/>
      <c r="AU72" s="11"/>
      <c r="AV72" s="11"/>
    </row>
    <row r="73" spans="1:48" x14ac:dyDescent="0.55000000000000004">
      <c r="A73" s="10" t="s">
        <v>348</v>
      </c>
      <c r="B73" s="10" t="s">
        <v>351</v>
      </c>
      <c r="C73" s="10" t="s">
        <v>345</v>
      </c>
      <c r="D73" s="10" t="s">
        <v>196</v>
      </c>
      <c r="E73" s="10" t="s">
        <v>254</v>
      </c>
      <c r="F73" s="11"/>
      <c r="G73" s="11"/>
      <c r="H73" s="10" t="s">
        <v>161</v>
      </c>
      <c r="I73" s="12"/>
      <c r="J73" s="12"/>
      <c r="K73" s="12"/>
      <c r="L73" s="10" t="s">
        <v>434</v>
      </c>
      <c r="M73" s="11"/>
      <c r="N73" s="11"/>
      <c r="O73" s="12" t="s">
        <v>396</v>
      </c>
      <c r="P73" s="24">
        <v>144303</v>
      </c>
      <c r="Q73" s="13" t="s">
        <v>215</v>
      </c>
      <c r="R73" s="11" t="s">
        <v>395</v>
      </c>
      <c r="S73" s="11">
        <f>U73+W73+Y73+AA73</f>
        <v>0</v>
      </c>
      <c r="T73" s="11">
        <f t="shared" si="6"/>
        <v>1</v>
      </c>
      <c r="U73" s="11">
        <v>0</v>
      </c>
      <c r="V73" s="11">
        <v>1</v>
      </c>
      <c r="W73" s="11">
        <v>0</v>
      </c>
      <c r="X73" s="11">
        <v>0</v>
      </c>
      <c r="Y73" s="11">
        <v>0</v>
      </c>
      <c r="Z73" s="11">
        <v>0</v>
      </c>
      <c r="AA73" s="11">
        <v>0</v>
      </c>
      <c r="AB73" s="11">
        <v>0</v>
      </c>
      <c r="AC73" s="11">
        <v>0</v>
      </c>
      <c r="AD73" s="11">
        <v>0</v>
      </c>
      <c r="AE73" s="11">
        <v>0</v>
      </c>
      <c r="AF73" s="11">
        <v>0</v>
      </c>
      <c r="AG73" s="11">
        <v>0</v>
      </c>
      <c r="AH73" s="11">
        <v>0</v>
      </c>
      <c r="AI73" s="11">
        <v>0</v>
      </c>
      <c r="AJ73" s="11">
        <v>1</v>
      </c>
      <c r="AK73" s="11">
        <v>0</v>
      </c>
      <c r="AL73" s="11">
        <v>0</v>
      </c>
      <c r="AM73" s="11">
        <v>1</v>
      </c>
      <c r="AN73" s="11">
        <v>0</v>
      </c>
      <c r="AO73" s="11">
        <v>0</v>
      </c>
      <c r="AP73" s="11">
        <v>0</v>
      </c>
      <c r="AQ73" s="11">
        <v>0</v>
      </c>
      <c r="AR73" s="11"/>
      <c r="AS73" s="11"/>
      <c r="AT73" s="11"/>
      <c r="AU73" s="11"/>
      <c r="AV73" s="11"/>
    </row>
    <row r="74" spans="1:48" x14ac:dyDescent="0.55000000000000004">
      <c r="A74" s="10" t="s">
        <v>128</v>
      </c>
      <c r="B74" s="10" t="s">
        <v>129</v>
      </c>
      <c r="C74" s="10" t="s">
        <v>7</v>
      </c>
      <c r="D74" s="10" t="s">
        <v>196</v>
      </c>
      <c r="E74" s="10" t="s">
        <v>254</v>
      </c>
      <c r="F74" s="11"/>
      <c r="G74" s="11"/>
      <c r="H74" s="10" t="s">
        <v>161</v>
      </c>
      <c r="I74" s="10"/>
      <c r="J74" s="10"/>
      <c r="K74" s="10">
        <f>110806+10240</f>
        <v>121046</v>
      </c>
      <c r="L74" s="10" t="s">
        <v>434</v>
      </c>
      <c r="M74" s="11"/>
      <c r="N74" s="11"/>
      <c r="O74" s="10" t="s">
        <v>354</v>
      </c>
      <c r="P74" s="10">
        <v>500030</v>
      </c>
      <c r="Q74" s="12" t="s">
        <v>215</v>
      </c>
      <c r="R74" s="11" t="s">
        <v>357</v>
      </c>
      <c r="S74" s="11">
        <f>U74+W74+Y74+AA74</f>
        <v>0</v>
      </c>
      <c r="T74" s="11">
        <f t="shared" si="6"/>
        <v>1</v>
      </c>
      <c r="U74" s="11">
        <v>0</v>
      </c>
      <c r="V74" s="11">
        <v>1</v>
      </c>
      <c r="W74" s="11">
        <v>0</v>
      </c>
      <c r="X74" s="11">
        <v>0</v>
      </c>
      <c r="Y74" s="11">
        <v>0</v>
      </c>
      <c r="Z74" s="11">
        <v>0</v>
      </c>
      <c r="AA74" s="11"/>
      <c r="AB74" s="11">
        <v>0</v>
      </c>
      <c r="AC74" s="11">
        <v>0</v>
      </c>
      <c r="AD74" s="11">
        <v>0</v>
      </c>
      <c r="AE74" s="11">
        <v>0</v>
      </c>
      <c r="AF74" s="11">
        <v>0</v>
      </c>
      <c r="AG74" s="11">
        <v>0</v>
      </c>
      <c r="AH74" s="11">
        <v>0</v>
      </c>
      <c r="AI74" s="11">
        <v>0</v>
      </c>
      <c r="AJ74" s="11">
        <v>1</v>
      </c>
      <c r="AK74" s="11">
        <v>0</v>
      </c>
      <c r="AL74" s="11">
        <v>0</v>
      </c>
      <c r="AM74" s="11">
        <v>1</v>
      </c>
      <c r="AN74" s="11">
        <v>1</v>
      </c>
      <c r="AO74" s="11">
        <v>0</v>
      </c>
      <c r="AP74" s="11">
        <v>1</v>
      </c>
      <c r="AQ74" s="11">
        <v>0</v>
      </c>
      <c r="AR74" s="11"/>
      <c r="AS74" s="11"/>
      <c r="AT74" s="11"/>
      <c r="AU74" s="11"/>
      <c r="AV74" s="11"/>
    </row>
    <row r="75" spans="1:48" x14ac:dyDescent="0.55000000000000004">
      <c r="A75" s="10" t="s">
        <v>130</v>
      </c>
      <c r="B75" s="10" t="s">
        <v>131</v>
      </c>
      <c r="C75" s="10" t="s">
        <v>7</v>
      </c>
      <c r="D75" s="10" t="s">
        <v>356</v>
      </c>
      <c r="E75" s="10" t="s">
        <v>197</v>
      </c>
      <c r="F75" s="11"/>
      <c r="G75" s="11"/>
      <c r="H75" s="10" t="s">
        <v>161</v>
      </c>
      <c r="I75" s="10"/>
      <c r="J75" s="10"/>
      <c r="K75" s="10">
        <v>842</v>
      </c>
      <c r="L75" s="15" t="s">
        <v>434</v>
      </c>
      <c r="M75" s="12" t="s">
        <v>431</v>
      </c>
      <c r="N75" s="11"/>
      <c r="O75" s="10" t="s">
        <v>272</v>
      </c>
      <c r="P75" s="10">
        <v>4416</v>
      </c>
      <c r="Q75" s="13" t="s">
        <v>215</v>
      </c>
      <c r="R75" s="11" t="s">
        <v>507</v>
      </c>
      <c r="S75" s="11">
        <v>1</v>
      </c>
      <c r="T75" s="11">
        <f t="shared" si="6"/>
        <v>0</v>
      </c>
      <c r="U75" s="11"/>
      <c r="V75" s="11"/>
      <c r="W75" s="11"/>
      <c r="X75" s="11"/>
      <c r="Y75" s="11"/>
      <c r="Z75" s="11"/>
      <c r="AA75" s="11"/>
      <c r="AB75" s="11"/>
      <c r="AC75" s="11">
        <v>1</v>
      </c>
      <c r="AD75" s="11">
        <v>0</v>
      </c>
      <c r="AE75" s="11">
        <v>0</v>
      </c>
      <c r="AF75" s="11">
        <v>0</v>
      </c>
      <c r="AG75" s="11">
        <v>0</v>
      </c>
      <c r="AH75" s="11">
        <v>-1</v>
      </c>
      <c r="AI75" s="11">
        <v>1</v>
      </c>
      <c r="AJ75" s="11">
        <v>0</v>
      </c>
      <c r="AK75" s="11">
        <v>0</v>
      </c>
      <c r="AL75" s="11">
        <v>0</v>
      </c>
      <c r="AM75" s="11">
        <v>0</v>
      </c>
      <c r="AN75" s="11">
        <v>0</v>
      </c>
      <c r="AO75" s="11">
        <v>1</v>
      </c>
      <c r="AP75" s="11">
        <v>0</v>
      </c>
      <c r="AQ75" s="11">
        <v>0</v>
      </c>
      <c r="AR75" s="11">
        <v>0</v>
      </c>
      <c r="AS75" s="11">
        <v>0</v>
      </c>
      <c r="AT75" s="11"/>
      <c r="AU75" s="11"/>
      <c r="AV75" s="11"/>
    </row>
    <row r="76" spans="1:48" x14ac:dyDescent="0.55000000000000004">
      <c r="A76" s="10" t="s">
        <v>132</v>
      </c>
      <c r="B76" s="10" t="s">
        <v>133</v>
      </c>
      <c r="C76" s="10" t="s">
        <v>7</v>
      </c>
      <c r="D76" s="10" t="s">
        <v>499</v>
      </c>
      <c r="E76" s="10" t="s">
        <v>197</v>
      </c>
      <c r="F76" s="11"/>
      <c r="G76" s="11"/>
      <c r="H76" s="10" t="s">
        <v>161</v>
      </c>
      <c r="I76" s="10"/>
      <c r="J76" s="10"/>
      <c r="K76" s="12">
        <v>1901</v>
      </c>
      <c r="L76" s="10" t="s">
        <v>434</v>
      </c>
      <c r="M76" s="11" t="s">
        <v>506</v>
      </c>
      <c r="N76" s="11"/>
      <c r="O76" s="10" t="s">
        <v>272</v>
      </c>
      <c r="P76" s="20">
        <v>6083200</v>
      </c>
      <c r="Q76" s="11" t="s">
        <v>429</v>
      </c>
      <c r="R76" s="11" t="s">
        <v>508</v>
      </c>
      <c r="S76" s="11">
        <f>U76+W76+Y76+AA76</f>
        <v>0</v>
      </c>
      <c r="T76" s="11">
        <f t="shared" si="6"/>
        <v>0</v>
      </c>
      <c r="U76" s="11"/>
      <c r="V76" s="11"/>
      <c r="W76" s="11"/>
      <c r="X76" s="11"/>
      <c r="Y76" s="11"/>
      <c r="Z76" s="11"/>
      <c r="AA76" s="11"/>
      <c r="AB76" s="11"/>
      <c r="AC76" s="11">
        <v>0</v>
      </c>
      <c r="AD76" s="11">
        <v>0</v>
      </c>
      <c r="AE76" s="11">
        <v>0</v>
      </c>
      <c r="AF76" s="11">
        <v>0</v>
      </c>
      <c r="AG76" s="11">
        <v>0</v>
      </c>
      <c r="AH76" s="11">
        <v>0</v>
      </c>
      <c r="AI76" s="11">
        <v>1</v>
      </c>
      <c r="AJ76" s="11">
        <v>0</v>
      </c>
      <c r="AK76" s="11">
        <v>0</v>
      </c>
      <c r="AL76" s="11">
        <v>0</v>
      </c>
      <c r="AM76" s="11">
        <v>0</v>
      </c>
      <c r="AN76" s="11">
        <v>0</v>
      </c>
      <c r="AO76" s="11">
        <v>0</v>
      </c>
      <c r="AP76" s="11">
        <v>0</v>
      </c>
      <c r="AQ76" s="11">
        <v>0</v>
      </c>
      <c r="AR76" s="11">
        <v>0</v>
      </c>
      <c r="AS76" s="11">
        <v>0</v>
      </c>
      <c r="AT76" s="11"/>
      <c r="AU76" s="11"/>
      <c r="AV76" s="11"/>
    </row>
    <row r="77" spans="1:48" x14ac:dyDescent="0.55000000000000004">
      <c r="A77" s="10" t="s">
        <v>335</v>
      </c>
      <c r="B77" s="10" t="s">
        <v>336</v>
      </c>
      <c r="C77" s="10" t="s">
        <v>43</v>
      </c>
      <c r="D77" s="10" t="s">
        <v>196</v>
      </c>
      <c r="E77" s="10" t="s">
        <v>414</v>
      </c>
      <c r="F77" s="11"/>
      <c r="G77" s="11"/>
      <c r="H77" s="12" t="s">
        <v>161</v>
      </c>
      <c r="I77" s="12"/>
      <c r="J77" s="12"/>
      <c r="K77" s="12">
        <v>85000</v>
      </c>
      <c r="L77" s="12" t="s">
        <v>427</v>
      </c>
      <c r="M77" s="11" t="s">
        <v>234</v>
      </c>
      <c r="N77" s="11" t="s">
        <v>293</v>
      </c>
      <c r="O77" s="12" t="s">
        <v>415</v>
      </c>
      <c r="P77" s="12">
        <v>60000</v>
      </c>
      <c r="Q77" s="10" t="s">
        <v>62</v>
      </c>
      <c r="R77" s="11" t="s">
        <v>416</v>
      </c>
      <c r="S77" s="11">
        <f>U77+W77+Y77+AA77</f>
        <v>0</v>
      </c>
      <c r="T77" s="11">
        <f t="shared" si="6"/>
        <v>2</v>
      </c>
      <c r="U77" s="11">
        <v>0</v>
      </c>
      <c r="V77" s="11">
        <v>0</v>
      </c>
      <c r="W77" s="11">
        <v>0</v>
      </c>
      <c r="X77" s="11">
        <v>0</v>
      </c>
      <c r="Y77" s="11">
        <v>0</v>
      </c>
      <c r="Z77" s="11">
        <v>1</v>
      </c>
      <c r="AA77" s="11">
        <v>0</v>
      </c>
      <c r="AB77" s="11">
        <v>1</v>
      </c>
      <c r="AC77" s="11">
        <v>0</v>
      </c>
      <c r="AD77" s="11">
        <v>0</v>
      </c>
      <c r="AE77" s="11">
        <v>0</v>
      </c>
      <c r="AF77" s="11">
        <v>0</v>
      </c>
      <c r="AG77" s="11">
        <v>0</v>
      </c>
      <c r="AH77" s="11">
        <v>0</v>
      </c>
      <c r="AI77" s="11">
        <v>0</v>
      </c>
      <c r="AJ77" s="11">
        <v>1</v>
      </c>
      <c r="AK77" s="11">
        <v>0</v>
      </c>
      <c r="AL77" s="11">
        <v>0</v>
      </c>
      <c r="AM77" s="11">
        <v>1</v>
      </c>
      <c r="AN77" s="11">
        <v>0</v>
      </c>
      <c r="AO77" s="11">
        <v>0</v>
      </c>
      <c r="AP77" s="11">
        <v>0</v>
      </c>
      <c r="AQ77" s="11">
        <v>0</v>
      </c>
      <c r="AR77" s="11"/>
      <c r="AS77" s="11"/>
      <c r="AT77" s="11"/>
      <c r="AU77" s="11"/>
      <c r="AV77" s="11"/>
    </row>
    <row r="78" spans="1:48" ht="33" customHeight="1" x14ac:dyDescent="0.55000000000000004">
      <c r="A78" s="10" t="s">
        <v>134</v>
      </c>
      <c r="B78" s="10" t="s">
        <v>135</v>
      </c>
      <c r="C78" s="10" t="s">
        <v>7</v>
      </c>
      <c r="D78" s="10" t="s">
        <v>430</v>
      </c>
      <c r="E78" s="10" t="s">
        <v>216</v>
      </c>
      <c r="F78" s="11"/>
      <c r="G78" s="11"/>
      <c r="H78" s="10" t="s">
        <v>161</v>
      </c>
      <c r="I78" s="10"/>
      <c r="J78" s="10"/>
      <c r="K78" s="10">
        <v>600</v>
      </c>
      <c r="L78" s="10" t="s">
        <v>509</v>
      </c>
      <c r="M78" s="11" t="s">
        <v>510</v>
      </c>
      <c r="N78" s="11" t="s">
        <v>434</v>
      </c>
      <c r="O78" s="10" t="s">
        <v>513</v>
      </c>
      <c r="P78" s="12">
        <v>10</v>
      </c>
      <c r="Q78" s="12" t="s">
        <v>454</v>
      </c>
      <c r="R78" s="11" t="s">
        <v>511</v>
      </c>
      <c r="S78" s="11">
        <v>1</v>
      </c>
      <c r="T78" s="11">
        <v>1</v>
      </c>
      <c r="U78" s="11"/>
      <c r="V78" s="11"/>
      <c r="W78" s="11"/>
      <c r="X78" s="11"/>
      <c r="Y78" s="11"/>
      <c r="Z78" s="11"/>
      <c r="AA78" s="11"/>
      <c r="AB78" s="11"/>
      <c r="AC78" s="11">
        <v>1</v>
      </c>
      <c r="AD78" s="11">
        <v>0</v>
      </c>
      <c r="AE78" s="11">
        <v>0</v>
      </c>
      <c r="AF78" s="11">
        <v>0</v>
      </c>
      <c r="AG78" s="11">
        <v>0</v>
      </c>
      <c r="AH78" s="11">
        <v>0</v>
      </c>
      <c r="AI78" s="11">
        <v>1</v>
      </c>
      <c r="AJ78" s="11">
        <v>0</v>
      </c>
      <c r="AK78" s="11">
        <v>0</v>
      </c>
      <c r="AL78" s="11">
        <v>0</v>
      </c>
      <c r="AM78" s="11">
        <v>0</v>
      </c>
      <c r="AN78" s="11">
        <v>1</v>
      </c>
      <c r="AO78" s="11">
        <v>0</v>
      </c>
      <c r="AP78" s="11">
        <v>1</v>
      </c>
      <c r="AQ78" s="11">
        <v>0</v>
      </c>
      <c r="AR78" s="11">
        <v>0</v>
      </c>
      <c r="AS78" s="11">
        <v>0</v>
      </c>
      <c r="AT78" s="11"/>
      <c r="AU78" s="11"/>
      <c r="AV78" s="11"/>
    </row>
    <row r="79" spans="1:48" ht="17.100000000000001" customHeight="1" x14ac:dyDescent="0.55000000000000004">
      <c r="A79" s="10" t="s">
        <v>136</v>
      </c>
      <c r="B79" s="10" t="s">
        <v>137</v>
      </c>
      <c r="C79" s="10" t="s">
        <v>12</v>
      </c>
      <c r="D79" s="10" t="s">
        <v>196</v>
      </c>
      <c r="E79" s="10" t="s">
        <v>424</v>
      </c>
      <c r="F79" s="11"/>
      <c r="G79" s="11"/>
      <c r="H79" s="10" t="s">
        <v>161</v>
      </c>
      <c r="I79" s="10"/>
      <c r="J79" s="10"/>
      <c r="K79" s="12">
        <v>10500000</v>
      </c>
      <c r="L79" s="10" t="s">
        <v>427</v>
      </c>
      <c r="M79" s="11"/>
      <c r="N79" s="11"/>
      <c r="O79" s="10" t="s">
        <v>512</v>
      </c>
      <c r="P79" s="10">
        <v>3200</v>
      </c>
      <c r="Q79" s="12" t="s">
        <v>454</v>
      </c>
      <c r="R79" s="11" t="s">
        <v>516</v>
      </c>
      <c r="S79" s="11">
        <v>1</v>
      </c>
      <c r="T79" s="11">
        <f>V79+X79+Z79+AB79</f>
        <v>0</v>
      </c>
      <c r="U79" s="11"/>
      <c r="V79" s="11"/>
      <c r="W79" s="11"/>
      <c r="X79" s="11"/>
      <c r="Y79" s="11"/>
      <c r="Z79" s="11"/>
      <c r="AA79" s="11"/>
      <c r="AB79" s="11"/>
      <c r="AC79" s="11">
        <v>1</v>
      </c>
      <c r="AD79" s="11">
        <v>0</v>
      </c>
      <c r="AE79" s="11">
        <v>0</v>
      </c>
      <c r="AF79" s="11">
        <v>0</v>
      </c>
      <c r="AG79" s="11">
        <v>0</v>
      </c>
      <c r="AH79" s="11">
        <v>1</v>
      </c>
      <c r="AI79" s="11">
        <v>0</v>
      </c>
      <c r="AJ79" s="11">
        <v>0</v>
      </c>
      <c r="AK79" s="11">
        <v>0</v>
      </c>
      <c r="AL79" s="11">
        <v>0</v>
      </c>
      <c r="AM79" s="11">
        <v>0</v>
      </c>
      <c r="AN79" s="11">
        <v>1</v>
      </c>
      <c r="AO79" s="11">
        <v>0</v>
      </c>
      <c r="AP79" s="11">
        <v>0</v>
      </c>
      <c r="AQ79" s="11">
        <v>0</v>
      </c>
      <c r="AR79" s="11">
        <v>0</v>
      </c>
      <c r="AS79" s="11">
        <v>0</v>
      </c>
      <c r="AT79" s="11"/>
      <c r="AU79" s="11"/>
      <c r="AV79" s="11"/>
    </row>
    <row r="80" spans="1:48" s="4" customFormat="1" x14ac:dyDescent="0.55000000000000004">
      <c r="A80" s="10" t="s">
        <v>138</v>
      </c>
      <c r="B80" s="10" t="s">
        <v>139</v>
      </c>
      <c r="C80" s="10" t="s">
        <v>4</v>
      </c>
      <c r="D80" s="10" t="s">
        <v>430</v>
      </c>
      <c r="E80" s="10" t="s">
        <v>424</v>
      </c>
      <c r="F80" s="11"/>
      <c r="G80" s="11"/>
      <c r="H80" s="10" t="s">
        <v>275</v>
      </c>
      <c r="I80" s="10"/>
      <c r="J80" s="10"/>
      <c r="K80" s="10">
        <v>3581</v>
      </c>
      <c r="L80" s="10" t="s">
        <v>427</v>
      </c>
      <c r="M80" s="11" t="s">
        <v>434</v>
      </c>
      <c r="N80" s="11" t="s">
        <v>431</v>
      </c>
      <c r="O80" s="10" t="s">
        <v>514</v>
      </c>
      <c r="P80" s="10">
        <v>30621131</v>
      </c>
      <c r="Q80" s="11" t="s">
        <v>215</v>
      </c>
      <c r="R80" s="11" t="s">
        <v>515</v>
      </c>
      <c r="S80" s="11">
        <f>U80+W80+Y80+AA80</f>
        <v>0</v>
      </c>
      <c r="T80" s="11">
        <v>1</v>
      </c>
      <c r="U80" s="11"/>
      <c r="V80" s="11"/>
      <c r="W80" s="11"/>
      <c r="X80" s="11"/>
      <c r="Y80" s="11"/>
      <c r="Z80" s="11"/>
      <c r="AA80" s="11"/>
      <c r="AB80" s="11"/>
      <c r="AC80" s="11">
        <v>-1</v>
      </c>
      <c r="AD80" s="11">
        <v>0</v>
      </c>
      <c r="AE80" s="11">
        <v>0</v>
      </c>
      <c r="AF80" s="11">
        <v>0</v>
      </c>
      <c r="AG80" s="11">
        <v>0</v>
      </c>
      <c r="AH80" s="11">
        <v>0</v>
      </c>
      <c r="AI80" s="11">
        <v>0</v>
      </c>
      <c r="AJ80" s="11">
        <v>1</v>
      </c>
      <c r="AK80" s="11">
        <v>0</v>
      </c>
      <c r="AL80" s="11">
        <v>0</v>
      </c>
      <c r="AM80" s="11">
        <v>1</v>
      </c>
      <c r="AN80" s="11">
        <v>0</v>
      </c>
      <c r="AO80" s="11">
        <v>0</v>
      </c>
      <c r="AP80" s="11">
        <v>1</v>
      </c>
      <c r="AQ80" s="11">
        <v>0</v>
      </c>
      <c r="AR80" s="11">
        <v>0</v>
      </c>
      <c r="AS80" s="11">
        <v>0</v>
      </c>
      <c r="AT80" s="11"/>
      <c r="AU80" s="11"/>
      <c r="AV80" s="11"/>
    </row>
    <row r="81" spans="1:48" ht="15.75" customHeight="1" x14ac:dyDescent="0.55000000000000004">
      <c r="A81" s="10" t="s">
        <v>140</v>
      </c>
      <c r="B81" s="10" t="s">
        <v>141</v>
      </c>
      <c r="C81" s="10" t="s">
        <v>12</v>
      </c>
      <c r="D81" s="10" t="s">
        <v>430</v>
      </c>
      <c r="E81" s="10" t="s">
        <v>424</v>
      </c>
      <c r="F81" s="11"/>
      <c r="G81" s="11"/>
      <c r="H81" s="10" t="s">
        <v>161</v>
      </c>
      <c r="I81" s="10"/>
      <c r="J81" s="10"/>
      <c r="K81" s="10">
        <v>198</v>
      </c>
      <c r="L81" s="10" t="s">
        <v>427</v>
      </c>
      <c r="M81" s="12" t="s">
        <v>441</v>
      </c>
      <c r="N81" s="11"/>
      <c r="O81" s="10" t="s">
        <v>518</v>
      </c>
      <c r="P81" s="10">
        <v>8</v>
      </c>
      <c r="Q81" s="11" t="s">
        <v>454</v>
      </c>
      <c r="R81" s="14" t="s">
        <v>517</v>
      </c>
      <c r="S81" s="11">
        <v>0</v>
      </c>
      <c r="T81" s="11">
        <v>1</v>
      </c>
      <c r="U81" s="11"/>
      <c r="V81" s="11"/>
      <c r="W81" s="11"/>
      <c r="X81" s="11"/>
      <c r="Y81" s="11"/>
      <c r="Z81" s="11"/>
      <c r="AA81" s="11"/>
      <c r="AB81" s="11"/>
      <c r="AC81" s="11">
        <v>0</v>
      </c>
      <c r="AD81" s="11">
        <v>0</v>
      </c>
      <c r="AE81" s="11">
        <v>0</v>
      </c>
      <c r="AF81" s="11">
        <v>0</v>
      </c>
      <c r="AG81" s="11">
        <v>0</v>
      </c>
      <c r="AH81" s="11">
        <v>0</v>
      </c>
      <c r="AI81" s="11">
        <v>0</v>
      </c>
      <c r="AJ81" s="11">
        <v>1</v>
      </c>
      <c r="AK81" s="11">
        <v>0</v>
      </c>
      <c r="AL81" s="11">
        <v>0</v>
      </c>
      <c r="AM81" s="11">
        <v>0</v>
      </c>
      <c r="AN81" s="11">
        <v>1</v>
      </c>
      <c r="AO81" s="11"/>
      <c r="AP81" s="11">
        <v>0</v>
      </c>
      <c r="AQ81" s="11">
        <v>0</v>
      </c>
      <c r="AR81" s="11">
        <v>0</v>
      </c>
      <c r="AS81" s="11">
        <v>0</v>
      </c>
      <c r="AT81" s="11"/>
      <c r="AU81" s="11"/>
      <c r="AV81" s="11"/>
    </row>
    <row r="82" spans="1:48" x14ac:dyDescent="0.55000000000000004">
      <c r="A82" s="10" t="s">
        <v>142</v>
      </c>
      <c r="B82" s="10" t="s">
        <v>143</v>
      </c>
      <c r="C82" s="10" t="s">
        <v>7</v>
      </c>
      <c r="D82" s="10" t="s">
        <v>196</v>
      </c>
      <c r="E82" s="10" t="s">
        <v>197</v>
      </c>
      <c r="F82" s="11"/>
      <c r="G82" s="11"/>
      <c r="H82" s="10" t="s">
        <v>242</v>
      </c>
      <c r="I82" s="10"/>
      <c r="J82" s="10"/>
      <c r="K82" s="15">
        <f>12321+115885</f>
        <v>128206</v>
      </c>
      <c r="L82" s="10" t="s">
        <v>434</v>
      </c>
      <c r="M82" s="11"/>
      <c r="N82" s="11"/>
      <c r="O82" s="10" t="s">
        <v>358</v>
      </c>
      <c r="P82" s="10">
        <v>1200000</v>
      </c>
      <c r="Q82" s="15" t="s">
        <v>62</v>
      </c>
      <c r="R82" s="11" t="s">
        <v>359</v>
      </c>
      <c r="S82" s="11">
        <f>U82+W82+Y82+AA82</f>
        <v>0</v>
      </c>
      <c r="T82" s="11">
        <f>V82+X82+Z82+AB82</f>
        <v>0</v>
      </c>
      <c r="U82" s="11">
        <v>0</v>
      </c>
      <c r="V82" s="11">
        <v>0</v>
      </c>
      <c r="W82" s="11">
        <v>0</v>
      </c>
      <c r="X82" s="11">
        <v>0</v>
      </c>
      <c r="Y82" s="11"/>
      <c r="Z82" s="11">
        <v>0</v>
      </c>
      <c r="AA82" s="11">
        <v>0</v>
      </c>
      <c r="AB82" s="11">
        <v>0</v>
      </c>
      <c r="AC82" s="11">
        <v>0</v>
      </c>
      <c r="AD82" s="11">
        <v>0</v>
      </c>
      <c r="AE82" s="11">
        <v>0</v>
      </c>
      <c r="AF82" s="11">
        <v>0</v>
      </c>
      <c r="AG82" s="11">
        <v>0</v>
      </c>
      <c r="AH82" s="11">
        <v>0</v>
      </c>
      <c r="AI82" s="11">
        <v>0</v>
      </c>
      <c r="AJ82" s="11">
        <v>1</v>
      </c>
      <c r="AK82" s="11">
        <v>0</v>
      </c>
      <c r="AL82" s="11">
        <v>0</v>
      </c>
      <c r="AM82" s="11">
        <v>0</v>
      </c>
      <c r="AN82" s="11">
        <v>1</v>
      </c>
      <c r="AO82" s="11">
        <v>0</v>
      </c>
      <c r="AP82" s="11">
        <v>1</v>
      </c>
      <c r="AQ82" s="11">
        <v>0</v>
      </c>
      <c r="AR82" s="11"/>
      <c r="AS82" s="11"/>
      <c r="AT82" s="11"/>
      <c r="AU82" s="11"/>
      <c r="AV82" s="11"/>
    </row>
    <row r="83" spans="1:48" x14ac:dyDescent="0.55000000000000004">
      <c r="A83" s="10" t="s">
        <v>144</v>
      </c>
      <c r="B83" s="10" t="s">
        <v>145</v>
      </c>
      <c r="C83" s="10" t="s">
        <v>7</v>
      </c>
      <c r="D83" s="10" t="s">
        <v>196</v>
      </c>
      <c r="E83" s="10" t="s">
        <v>197</v>
      </c>
      <c r="F83" s="11"/>
      <c r="G83" s="11"/>
      <c r="H83" s="10" t="s">
        <v>242</v>
      </c>
      <c r="I83" s="10"/>
      <c r="J83" s="10"/>
      <c r="K83" s="10">
        <v>306894</v>
      </c>
      <c r="L83" s="10" t="s">
        <v>434</v>
      </c>
      <c r="M83" s="11"/>
      <c r="N83" s="11"/>
      <c r="O83" s="10" t="s">
        <v>358</v>
      </c>
      <c r="P83" s="10">
        <v>5000000</v>
      </c>
      <c r="Q83" s="11" t="s">
        <v>215</v>
      </c>
      <c r="R83" s="11" t="s">
        <v>360</v>
      </c>
      <c r="S83" s="11">
        <f>U83+W83+Y83+AA83</f>
        <v>1</v>
      </c>
      <c r="T83" s="11">
        <f>V83+X83+Z83+AB83</f>
        <v>1</v>
      </c>
      <c r="U83" s="11">
        <v>0</v>
      </c>
      <c r="V83" s="11">
        <v>1</v>
      </c>
      <c r="W83" s="11">
        <v>1</v>
      </c>
      <c r="X83" s="11">
        <v>0</v>
      </c>
      <c r="Y83" s="11">
        <v>0</v>
      </c>
      <c r="Z83" s="11">
        <v>0</v>
      </c>
      <c r="AA83" s="11">
        <v>0</v>
      </c>
      <c r="AB83" s="11">
        <v>0</v>
      </c>
      <c r="AC83" s="11">
        <v>0</v>
      </c>
      <c r="AD83" s="11">
        <v>0</v>
      </c>
      <c r="AE83" s="11">
        <v>0</v>
      </c>
      <c r="AF83" s="11">
        <v>0</v>
      </c>
      <c r="AG83" s="11">
        <v>0</v>
      </c>
      <c r="AH83" s="11">
        <v>0</v>
      </c>
      <c r="AI83" s="11">
        <v>0</v>
      </c>
      <c r="AJ83" s="11">
        <v>1</v>
      </c>
      <c r="AK83" s="11">
        <v>0</v>
      </c>
      <c r="AL83" s="11">
        <v>0</v>
      </c>
      <c r="AM83" s="11">
        <v>0</v>
      </c>
      <c r="AN83" s="11">
        <v>1</v>
      </c>
      <c r="AO83" s="11">
        <v>0</v>
      </c>
      <c r="AP83" s="11">
        <v>1</v>
      </c>
      <c r="AQ83" s="11">
        <v>0</v>
      </c>
      <c r="AR83" s="11"/>
      <c r="AS83" s="11"/>
      <c r="AT83" s="11"/>
      <c r="AU83" s="11"/>
      <c r="AV83" s="11"/>
    </row>
    <row r="84" spans="1:48" x14ac:dyDescent="0.55000000000000004">
      <c r="A84" s="10" t="s">
        <v>146</v>
      </c>
      <c r="B84" s="10" t="s">
        <v>147</v>
      </c>
      <c r="C84" s="10" t="s">
        <v>12</v>
      </c>
      <c r="D84" s="10" t="s">
        <v>196</v>
      </c>
      <c r="E84" s="10" t="s">
        <v>254</v>
      </c>
      <c r="F84" s="11"/>
      <c r="G84" s="11"/>
      <c r="H84" s="10" t="s">
        <v>161</v>
      </c>
      <c r="I84" s="10"/>
      <c r="J84" s="10"/>
      <c r="K84" s="10"/>
      <c r="L84" s="10" t="s">
        <v>532</v>
      </c>
      <c r="M84" s="11" t="s">
        <v>434</v>
      </c>
      <c r="N84" s="11"/>
      <c r="O84" s="10" t="s">
        <v>361</v>
      </c>
      <c r="P84" s="10">
        <v>70580</v>
      </c>
      <c r="Q84" s="15" t="s">
        <v>215</v>
      </c>
      <c r="R84" s="15" t="s">
        <v>362</v>
      </c>
      <c r="S84" s="11">
        <v>1</v>
      </c>
      <c r="T84" s="11">
        <f>V84+X84+Z84+AB84</f>
        <v>0</v>
      </c>
      <c r="U84" s="11">
        <v>1</v>
      </c>
      <c r="V84" s="11">
        <v>0</v>
      </c>
      <c r="W84" s="15">
        <v>0</v>
      </c>
      <c r="X84" s="15">
        <v>0</v>
      </c>
      <c r="Y84" s="15">
        <v>1</v>
      </c>
      <c r="Z84" s="15">
        <v>0</v>
      </c>
      <c r="AA84" s="15">
        <v>1</v>
      </c>
      <c r="AB84" s="15">
        <v>0</v>
      </c>
      <c r="AC84" s="15">
        <v>0</v>
      </c>
      <c r="AD84" s="15">
        <v>0</v>
      </c>
      <c r="AE84" s="15">
        <v>0</v>
      </c>
      <c r="AF84" s="15">
        <v>1</v>
      </c>
      <c r="AG84" s="15">
        <v>0</v>
      </c>
      <c r="AH84" s="15">
        <v>0</v>
      </c>
      <c r="AI84" s="15">
        <v>0</v>
      </c>
      <c r="AJ84" s="15">
        <v>0</v>
      </c>
      <c r="AK84" s="15">
        <v>0</v>
      </c>
      <c r="AL84" s="15">
        <v>0</v>
      </c>
      <c r="AM84" s="15">
        <v>0</v>
      </c>
      <c r="AN84" s="15">
        <v>0</v>
      </c>
      <c r="AO84" s="15">
        <v>0</v>
      </c>
      <c r="AP84" s="15">
        <v>1</v>
      </c>
      <c r="AQ84" s="11"/>
      <c r="AR84" s="11"/>
      <c r="AS84" s="11"/>
      <c r="AT84" s="11"/>
      <c r="AU84" s="11"/>
      <c r="AV84" s="11"/>
    </row>
    <row r="85" spans="1:48" s="3" customFormat="1" x14ac:dyDescent="0.55000000000000004">
      <c r="A85" s="10" t="s">
        <v>148</v>
      </c>
      <c r="B85" s="10" t="s">
        <v>149</v>
      </c>
      <c r="C85" s="10" t="s">
        <v>46</v>
      </c>
      <c r="D85" s="10" t="s">
        <v>196</v>
      </c>
      <c r="E85" s="10" t="s">
        <v>150</v>
      </c>
      <c r="F85" s="11"/>
      <c r="G85" s="11"/>
      <c r="H85" s="10" t="s">
        <v>246</v>
      </c>
      <c r="I85" s="10"/>
      <c r="J85" s="10"/>
      <c r="K85" s="10"/>
      <c r="L85" s="10"/>
      <c r="M85" s="11"/>
      <c r="N85" s="11"/>
      <c r="O85" s="10"/>
      <c r="P85" s="10"/>
      <c r="Q85" s="12"/>
      <c r="R85" s="11"/>
      <c r="S85" s="11">
        <f>U85+W85+Y85+AA85</f>
        <v>0</v>
      </c>
      <c r="T85" s="11">
        <f>V85+X85+Z85+AB85</f>
        <v>0</v>
      </c>
      <c r="U85" s="11"/>
      <c r="V85" s="11"/>
      <c r="W85" s="11"/>
      <c r="X85" s="11"/>
      <c r="Y85" s="11"/>
      <c r="Z85" s="11"/>
      <c r="AA85" s="11"/>
      <c r="AB85" s="11"/>
      <c r="AC85" s="11"/>
      <c r="AD85" s="11"/>
      <c r="AE85" s="11"/>
      <c r="AF85" s="11"/>
      <c r="AG85" s="11"/>
      <c r="AH85" s="11">
        <v>1</v>
      </c>
      <c r="AI85" s="11"/>
      <c r="AJ85" s="11"/>
      <c r="AK85" s="11"/>
      <c r="AL85" s="11"/>
      <c r="AM85" s="11"/>
      <c r="AN85" s="11"/>
      <c r="AO85" s="11"/>
      <c r="AP85" s="11"/>
      <c r="AQ85" s="11"/>
      <c r="AR85" s="11"/>
      <c r="AS85" s="11"/>
      <c r="AT85" s="11"/>
      <c r="AU85" s="11"/>
      <c r="AV85" s="11"/>
    </row>
    <row r="86" spans="1:48" x14ac:dyDescent="0.55000000000000004">
      <c r="A86" s="10" t="s">
        <v>319</v>
      </c>
      <c r="B86" s="10" t="s">
        <v>320</v>
      </c>
      <c r="C86" s="25">
        <v>2022</v>
      </c>
      <c r="D86" s="13" t="s">
        <v>196</v>
      </c>
      <c r="E86" s="15" t="s">
        <v>197</v>
      </c>
      <c r="F86" s="11"/>
      <c r="G86" s="11"/>
      <c r="H86" s="11" t="s">
        <v>397</v>
      </c>
      <c r="I86" s="11"/>
      <c r="J86" s="11"/>
      <c r="K86" s="11">
        <v>1780000</v>
      </c>
      <c r="L86" s="10" t="s">
        <v>434</v>
      </c>
      <c r="M86" s="11"/>
      <c r="N86" s="11"/>
      <c r="O86" s="11" t="s">
        <v>418</v>
      </c>
      <c r="P86" s="11">
        <v>5436552</v>
      </c>
      <c r="Q86" s="11" t="s">
        <v>215</v>
      </c>
      <c r="R86" s="11" t="s">
        <v>417</v>
      </c>
      <c r="S86" s="11">
        <f>U86+W86+Y86+AA86</f>
        <v>2</v>
      </c>
      <c r="T86" s="11">
        <f>V86+X86+Z86+AB86</f>
        <v>0</v>
      </c>
      <c r="U86" s="11">
        <v>1</v>
      </c>
      <c r="V86" s="11">
        <v>0</v>
      </c>
      <c r="W86" s="11">
        <v>0</v>
      </c>
      <c r="X86" s="11">
        <v>0</v>
      </c>
      <c r="Y86" s="11">
        <v>0</v>
      </c>
      <c r="Z86" s="11">
        <v>0</v>
      </c>
      <c r="AA86" s="11">
        <v>1</v>
      </c>
      <c r="AB86" s="11">
        <v>0</v>
      </c>
      <c r="AC86" s="11">
        <v>1</v>
      </c>
      <c r="AD86" s="11">
        <v>0</v>
      </c>
      <c r="AE86" s="11">
        <v>0</v>
      </c>
      <c r="AF86" s="11">
        <v>1</v>
      </c>
      <c r="AG86" s="11">
        <v>0</v>
      </c>
      <c r="AH86" s="11">
        <v>0</v>
      </c>
      <c r="AI86" s="11">
        <v>0</v>
      </c>
      <c r="AJ86" s="11">
        <v>0</v>
      </c>
      <c r="AK86" s="11">
        <v>1</v>
      </c>
      <c r="AL86" s="11">
        <v>0</v>
      </c>
      <c r="AM86" s="11">
        <v>0</v>
      </c>
      <c r="AN86" s="11">
        <v>0</v>
      </c>
      <c r="AO86" s="11">
        <v>0</v>
      </c>
      <c r="AP86" s="11">
        <v>1</v>
      </c>
      <c r="AQ86" s="11">
        <v>0</v>
      </c>
      <c r="AR86">
        <v>0</v>
      </c>
      <c r="AS86">
        <v>0</v>
      </c>
      <c r="AT86" s="11"/>
      <c r="AU86" s="11"/>
      <c r="AV86" s="11"/>
    </row>
    <row r="87" spans="1:48" x14ac:dyDescent="0.55000000000000004">
      <c r="A87" s="10" t="s">
        <v>151</v>
      </c>
      <c r="B87" s="10" t="s">
        <v>152</v>
      </c>
      <c r="C87" s="10" t="s">
        <v>12</v>
      </c>
      <c r="D87" s="15" t="s">
        <v>196</v>
      </c>
      <c r="E87" s="15" t="s">
        <v>197</v>
      </c>
      <c r="F87" s="11"/>
      <c r="G87" s="11"/>
      <c r="H87" s="15"/>
      <c r="I87" s="15"/>
      <c r="J87" s="15"/>
      <c r="K87" s="15">
        <v>3595205</v>
      </c>
      <c r="L87" s="10" t="s">
        <v>434</v>
      </c>
      <c r="M87" s="11" t="s">
        <v>210</v>
      </c>
      <c r="N87" s="11"/>
      <c r="O87" s="15" t="s">
        <v>365</v>
      </c>
      <c r="P87" s="15">
        <v>14353859</v>
      </c>
      <c r="Q87" s="11" t="s">
        <v>364</v>
      </c>
      <c r="R87" s="11" t="s">
        <v>363</v>
      </c>
      <c r="S87" s="11">
        <v>1</v>
      </c>
      <c r="T87" s="11">
        <v>1</v>
      </c>
      <c r="U87" s="11"/>
      <c r="V87" s="11"/>
      <c r="W87" s="11"/>
      <c r="X87" s="11"/>
      <c r="Y87" s="11"/>
      <c r="Z87" s="11"/>
      <c r="AA87" s="11"/>
      <c r="AB87" s="11"/>
      <c r="AC87" s="11">
        <v>-1</v>
      </c>
      <c r="AD87" s="11">
        <v>1</v>
      </c>
      <c r="AE87" s="11">
        <v>0</v>
      </c>
      <c r="AF87" s="11">
        <v>0</v>
      </c>
      <c r="AG87" s="11">
        <v>0</v>
      </c>
      <c r="AH87" s="11">
        <v>0</v>
      </c>
      <c r="AI87" s="11">
        <v>0</v>
      </c>
      <c r="AJ87" s="11">
        <v>0</v>
      </c>
      <c r="AK87" s="11">
        <v>0</v>
      </c>
      <c r="AL87" s="11">
        <v>0</v>
      </c>
      <c r="AM87" s="11">
        <v>0</v>
      </c>
      <c r="AN87" s="11">
        <v>0</v>
      </c>
      <c r="AO87" s="11">
        <v>0</v>
      </c>
      <c r="AP87" s="11">
        <v>1</v>
      </c>
      <c r="AQ87" s="11">
        <v>0</v>
      </c>
      <c r="AR87" s="11">
        <v>1</v>
      </c>
      <c r="AS87" s="11">
        <v>0</v>
      </c>
      <c r="AT87" s="11"/>
      <c r="AU87" s="11"/>
      <c r="AV87" s="11"/>
    </row>
    <row r="88" spans="1:48" ht="9" customHeight="1" x14ac:dyDescent="0.55000000000000004">
      <c r="A88" s="10" t="s">
        <v>153</v>
      </c>
      <c r="B88" s="10" t="s">
        <v>154</v>
      </c>
      <c r="C88" s="10" t="s">
        <v>46</v>
      </c>
      <c r="D88" s="10" t="s">
        <v>196</v>
      </c>
      <c r="E88" s="15" t="s">
        <v>216</v>
      </c>
      <c r="F88" s="11"/>
      <c r="G88" s="11"/>
      <c r="H88" s="15" t="s">
        <v>242</v>
      </c>
      <c r="I88" s="11"/>
      <c r="J88" s="15"/>
      <c r="K88" s="15">
        <f>1388677+1277170</f>
        <v>2665847</v>
      </c>
      <c r="L88" s="10" t="s">
        <v>434</v>
      </c>
      <c r="M88" s="15" t="s">
        <v>234</v>
      </c>
      <c r="N88" s="11"/>
      <c r="O88" s="15" t="s">
        <v>366</v>
      </c>
      <c r="P88" s="11">
        <f>1351839+749209</f>
        <v>2101048</v>
      </c>
      <c r="Q88" s="11" t="s">
        <v>215</v>
      </c>
      <c r="R88" s="11" t="s">
        <v>368</v>
      </c>
      <c r="S88" s="11">
        <v>1</v>
      </c>
      <c r="T88" s="11">
        <f>V88+X88+Z88+AB88</f>
        <v>0</v>
      </c>
      <c r="U88" s="11">
        <v>1</v>
      </c>
      <c r="V88" s="11">
        <v>0</v>
      </c>
      <c r="W88" s="11">
        <v>1</v>
      </c>
      <c r="X88" s="11">
        <v>0</v>
      </c>
      <c r="Y88" s="11">
        <v>0</v>
      </c>
      <c r="Z88" s="11">
        <v>0</v>
      </c>
      <c r="AA88" s="11">
        <v>0</v>
      </c>
      <c r="AB88" s="11">
        <v>0</v>
      </c>
      <c r="AC88" s="11">
        <v>1</v>
      </c>
      <c r="AD88" s="11">
        <v>1</v>
      </c>
      <c r="AE88" s="11">
        <v>0</v>
      </c>
      <c r="AF88" s="11">
        <v>0</v>
      </c>
      <c r="AG88" s="11">
        <v>0</v>
      </c>
      <c r="AH88" s="11">
        <v>0</v>
      </c>
      <c r="AI88" s="11">
        <v>0</v>
      </c>
      <c r="AJ88" s="11">
        <v>0</v>
      </c>
      <c r="AK88" s="11">
        <v>0</v>
      </c>
      <c r="AL88" s="11">
        <v>0</v>
      </c>
      <c r="AM88" s="11">
        <v>0</v>
      </c>
      <c r="AN88" s="11">
        <v>0</v>
      </c>
      <c r="AO88" s="11">
        <v>0</v>
      </c>
      <c r="AP88" s="11">
        <v>1</v>
      </c>
      <c r="AQ88" s="11">
        <v>0</v>
      </c>
      <c r="AR88">
        <v>0</v>
      </c>
      <c r="AS88">
        <v>0</v>
      </c>
      <c r="AT88" s="11"/>
      <c r="AU88" s="11"/>
      <c r="AV88" s="11"/>
    </row>
    <row r="89" spans="1:48" x14ac:dyDescent="0.55000000000000004">
      <c r="A89" s="10" t="s">
        <v>155</v>
      </c>
      <c r="B89" s="10" t="s">
        <v>156</v>
      </c>
      <c r="C89" s="10" t="s">
        <v>3</v>
      </c>
      <c r="D89" s="15" t="s">
        <v>196</v>
      </c>
      <c r="E89" s="19" t="s">
        <v>216</v>
      </c>
      <c r="F89" s="17"/>
      <c r="G89" s="11"/>
      <c r="H89" s="15" t="s">
        <v>242</v>
      </c>
      <c r="I89" s="15"/>
      <c r="J89" s="15"/>
      <c r="K89" s="15"/>
      <c r="L89" s="10" t="s">
        <v>434</v>
      </c>
      <c r="M89" s="10" t="s">
        <v>427</v>
      </c>
      <c r="N89" s="11" t="s">
        <v>234</v>
      </c>
      <c r="O89" s="15" t="s">
        <v>369</v>
      </c>
      <c r="P89" s="15">
        <v>22236</v>
      </c>
      <c r="Q89" s="11" t="s">
        <v>367</v>
      </c>
      <c r="R89" s="11" t="s">
        <v>370</v>
      </c>
      <c r="S89" s="11">
        <f>U89+W89+Y89+AA89</f>
        <v>1</v>
      </c>
      <c r="T89" s="11">
        <f>V89+X89+Z89+AB89</f>
        <v>0</v>
      </c>
      <c r="U89" s="11">
        <v>1</v>
      </c>
      <c r="V89" s="11">
        <v>0</v>
      </c>
      <c r="W89" s="11">
        <v>0</v>
      </c>
      <c r="X89" s="11">
        <v>0</v>
      </c>
      <c r="Y89" s="11">
        <v>0</v>
      </c>
      <c r="Z89" s="11">
        <v>0</v>
      </c>
      <c r="AA89" s="11">
        <v>0</v>
      </c>
      <c r="AB89" s="11">
        <v>0</v>
      </c>
      <c r="AC89" s="11">
        <v>1</v>
      </c>
      <c r="AD89" s="11">
        <v>0</v>
      </c>
      <c r="AE89" s="11">
        <v>1</v>
      </c>
      <c r="AF89" s="11">
        <v>0</v>
      </c>
      <c r="AG89" s="11">
        <v>0</v>
      </c>
      <c r="AH89" s="11">
        <v>0</v>
      </c>
      <c r="AI89" s="11">
        <v>0</v>
      </c>
      <c r="AJ89" s="11">
        <v>0</v>
      </c>
      <c r="AK89" s="11">
        <v>0</v>
      </c>
      <c r="AL89" s="11">
        <v>0</v>
      </c>
      <c r="AM89" s="11">
        <v>0</v>
      </c>
      <c r="AN89" s="11">
        <v>0</v>
      </c>
      <c r="AO89" s="11">
        <v>0</v>
      </c>
      <c r="AP89" s="11">
        <v>1</v>
      </c>
      <c r="AQ89" s="11">
        <v>0</v>
      </c>
      <c r="AR89">
        <v>0</v>
      </c>
      <c r="AS89">
        <v>0</v>
      </c>
      <c r="AT89" s="11"/>
      <c r="AU89" s="11"/>
      <c r="AV89" s="11"/>
    </row>
    <row r="90" spans="1:48" x14ac:dyDescent="0.55000000000000004">
      <c r="A90" s="10" t="s">
        <v>157</v>
      </c>
      <c r="B90" s="10" t="s">
        <v>158</v>
      </c>
      <c r="C90" s="10" t="s">
        <v>12</v>
      </c>
      <c r="D90" s="15" t="s">
        <v>405</v>
      </c>
      <c r="E90" s="19" t="s">
        <v>424</v>
      </c>
      <c r="F90" s="11"/>
      <c r="G90" s="11"/>
      <c r="H90" s="15" t="s">
        <v>161</v>
      </c>
      <c r="I90" s="15"/>
      <c r="J90" s="15"/>
      <c r="K90" s="15">
        <v>139</v>
      </c>
      <c r="L90" s="11" t="s">
        <v>427</v>
      </c>
      <c r="M90" s="11" t="s">
        <v>434</v>
      </c>
      <c r="N90" s="11"/>
      <c r="O90" s="15" t="s">
        <v>520</v>
      </c>
      <c r="P90" s="15">
        <v>9</v>
      </c>
      <c r="Q90" s="13" t="s">
        <v>438</v>
      </c>
      <c r="R90" s="11" t="s">
        <v>519</v>
      </c>
      <c r="S90" s="11">
        <v>1</v>
      </c>
      <c r="T90" s="11">
        <v>0</v>
      </c>
      <c r="U90" s="11"/>
      <c r="V90" s="11"/>
      <c r="W90" s="11"/>
      <c r="X90" s="11"/>
      <c r="Y90" s="11"/>
      <c r="Z90" s="11"/>
      <c r="AA90" s="11"/>
      <c r="AB90" s="11"/>
      <c r="AC90" s="11">
        <v>1</v>
      </c>
      <c r="AD90" s="11">
        <v>0</v>
      </c>
      <c r="AE90" s="11">
        <v>0</v>
      </c>
      <c r="AF90" s="11">
        <v>0</v>
      </c>
      <c r="AG90" s="11">
        <v>0</v>
      </c>
      <c r="AH90" s="11">
        <v>0</v>
      </c>
      <c r="AI90" s="11">
        <v>1</v>
      </c>
      <c r="AJ90" s="11">
        <v>0</v>
      </c>
      <c r="AK90" s="11">
        <v>0</v>
      </c>
      <c r="AL90" s="11">
        <v>0</v>
      </c>
      <c r="AM90" s="11">
        <v>0</v>
      </c>
      <c r="AN90" s="11">
        <v>0</v>
      </c>
      <c r="AO90" s="11">
        <v>0</v>
      </c>
      <c r="AP90" s="11">
        <v>0</v>
      </c>
      <c r="AQ90" s="11">
        <v>0</v>
      </c>
      <c r="AR90" s="11">
        <v>0</v>
      </c>
      <c r="AS90" s="11">
        <v>0</v>
      </c>
      <c r="AT90" s="11"/>
      <c r="AU90" s="11"/>
      <c r="AV90" s="11"/>
    </row>
    <row r="91" spans="1:48" x14ac:dyDescent="0.55000000000000004">
      <c r="A91" s="10" t="s">
        <v>159</v>
      </c>
      <c r="B91" s="10" t="s">
        <v>160</v>
      </c>
      <c r="C91" s="10" t="s">
        <v>3</v>
      </c>
      <c r="D91" s="10" t="s">
        <v>196</v>
      </c>
      <c r="E91" s="19" t="s">
        <v>197</v>
      </c>
      <c r="F91" s="11"/>
      <c r="G91" s="11"/>
      <c r="H91" s="15" t="s">
        <v>161</v>
      </c>
      <c r="I91" s="15"/>
      <c r="J91" s="15"/>
      <c r="K91" s="15">
        <v>215174</v>
      </c>
      <c r="L91" s="10" t="s">
        <v>434</v>
      </c>
      <c r="M91" s="10" t="s">
        <v>427</v>
      </c>
      <c r="N91" s="11"/>
      <c r="O91" s="15" t="s">
        <v>219</v>
      </c>
      <c r="P91" s="15">
        <v>908565</v>
      </c>
      <c r="Q91" s="11" t="s">
        <v>215</v>
      </c>
      <c r="R91" s="11" t="s">
        <v>371</v>
      </c>
      <c r="S91" s="11">
        <f>U91+W91+Y91+AA91</f>
        <v>1</v>
      </c>
      <c r="T91" s="11">
        <f>V91+X91+Z91+AB91</f>
        <v>1</v>
      </c>
      <c r="U91" s="11">
        <v>1</v>
      </c>
      <c r="V91" s="11">
        <v>0</v>
      </c>
      <c r="W91" s="11">
        <v>0</v>
      </c>
      <c r="X91" s="11">
        <v>0</v>
      </c>
      <c r="Y91" s="11">
        <v>0</v>
      </c>
      <c r="Z91" s="11">
        <v>1</v>
      </c>
      <c r="AA91" s="11">
        <v>0</v>
      </c>
      <c r="AB91" s="11">
        <v>0</v>
      </c>
      <c r="AC91" s="11">
        <v>1</v>
      </c>
      <c r="AD91" s="11">
        <v>0</v>
      </c>
      <c r="AE91" s="11">
        <v>0</v>
      </c>
      <c r="AF91" s="11">
        <v>0</v>
      </c>
      <c r="AG91" s="11">
        <v>0</v>
      </c>
      <c r="AH91" s="11">
        <v>1</v>
      </c>
      <c r="AI91" s="11">
        <v>0</v>
      </c>
      <c r="AJ91" s="11">
        <v>0</v>
      </c>
      <c r="AK91" s="11">
        <v>0</v>
      </c>
      <c r="AL91" s="11">
        <v>0</v>
      </c>
      <c r="AM91" s="11">
        <v>0</v>
      </c>
      <c r="AN91" s="11">
        <v>0</v>
      </c>
      <c r="AO91" s="11">
        <v>0</v>
      </c>
      <c r="AP91" s="11">
        <v>1</v>
      </c>
      <c r="AQ91" s="11">
        <v>0</v>
      </c>
      <c r="AR91">
        <v>0</v>
      </c>
      <c r="AS91">
        <v>0</v>
      </c>
      <c r="AT91" s="11"/>
      <c r="AU91" s="11"/>
      <c r="AV91" s="11"/>
    </row>
    <row r="92" spans="1:48" x14ac:dyDescent="0.55000000000000004">
      <c r="A92" s="10" t="s">
        <v>352</v>
      </c>
      <c r="B92" s="10" t="s">
        <v>353</v>
      </c>
      <c r="C92" s="10" t="s">
        <v>345</v>
      </c>
      <c r="D92" s="15" t="s">
        <v>196</v>
      </c>
      <c r="E92" s="19" t="s">
        <v>150</v>
      </c>
      <c r="F92" s="11"/>
      <c r="G92" s="11"/>
      <c r="H92" s="11"/>
      <c r="I92" s="11"/>
      <c r="J92" s="11"/>
      <c r="K92" s="11">
        <v>50</v>
      </c>
      <c r="L92" s="11" t="s">
        <v>427</v>
      </c>
      <c r="M92" s="11"/>
      <c r="N92" s="11"/>
      <c r="O92" s="11" t="s">
        <v>449</v>
      </c>
      <c r="P92" s="11">
        <v>2914</v>
      </c>
      <c r="Q92" s="11" t="s">
        <v>38</v>
      </c>
      <c r="R92" s="11"/>
      <c r="S92" s="11">
        <v>1</v>
      </c>
      <c r="T92" s="11">
        <v>1</v>
      </c>
      <c r="U92" s="11"/>
      <c r="V92" s="11"/>
      <c r="W92" s="11"/>
      <c r="X92" s="11"/>
      <c r="Y92" s="11"/>
      <c r="Z92" s="11"/>
      <c r="AA92" s="11"/>
      <c r="AB92" s="11"/>
      <c r="AC92" s="11">
        <v>0</v>
      </c>
      <c r="AD92" s="11">
        <v>1</v>
      </c>
      <c r="AE92" s="11"/>
      <c r="AF92" s="11">
        <v>0</v>
      </c>
      <c r="AG92" s="11">
        <v>0</v>
      </c>
      <c r="AH92" s="11">
        <v>1</v>
      </c>
      <c r="AI92" s="11">
        <v>0</v>
      </c>
      <c r="AJ92" s="11">
        <v>0</v>
      </c>
      <c r="AK92" s="11">
        <v>0</v>
      </c>
      <c r="AL92" s="11">
        <v>0</v>
      </c>
      <c r="AM92" s="11">
        <v>0</v>
      </c>
      <c r="AN92" s="11">
        <v>0</v>
      </c>
      <c r="AO92" s="11">
        <v>0</v>
      </c>
      <c r="AP92" s="11">
        <v>0</v>
      </c>
      <c r="AQ92" s="11">
        <v>0</v>
      </c>
      <c r="AR92" s="11">
        <v>0</v>
      </c>
      <c r="AS92" s="11">
        <v>1</v>
      </c>
      <c r="AT92" s="11"/>
      <c r="AU92" s="11"/>
      <c r="AV92" s="11"/>
    </row>
    <row r="93" spans="1:48" x14ac:dyDescent="0.55000000000000004">
      <c r="A93" s="10" t="s">
        <v>162</v>
      </c>
      <c r="B93" s="10" t="s">
        <v>163</v>
      </c>
      <c r="C93" s="10" t="s">
        <v>12</v>
      </c>
      <c r="D93" s="15" t="s">
        <v>356</v>
      </c>
      <c r="E93" s="15" t="s">
        <v>216</v>
      </c>
      <c r="F93" s="11"/>
      <c r="G93" s="11"/>
      <c r="H93" s="15" t="s">
        <v>161</v>
      </c>
      <c r="I93" s="15"/>
      <c r="J93" s="15"/>
      <c r="K93" s="15">
        <v>103</v>
      </c>
      <c r="L93" s="15" t="s">
        <v>431</v>
      </c>
      <c r="M93" s="10" t="s">
        <v>427</v>
      </c>
      <c r="N93" s="11"/>
      <c r="O93" s="15" t="s">
        <v>521</v>
      </c>
      <c r="P93" s="15">
        <v>10</v>
      </c>
      <c r="Q93" s="11" t="s">
        <v>461</v>
      </c>
      <c r="R93" s="11" t="s">
        <v>496</v>
      </c>
      <c r="S93" s="11">
        <v>1</v>
      </c>
      <c r="T93" s="11">
        <f>V93+X93+Z93+AB93</f>
        <v>0</v>
      </c>
      <c r="U93" s="11"/>
      <c r="V93" s="11"/>
      <c r="W93" s="11"/>
      <c r="X93" s="11"/>
      <c r="Y93" s="11"/>
      <c r="Z93" s="11"/>
      <c r="AA93" s="11"/>
      <c r="AB93" s="11"/>
      <c r="AC93" s="11">
        <v>0</v>
      </c>
      <c r="AD93" s="11">
        <v>0</v>
      </c>
      <c r="AE93" s="11">
        <v>0</v>
      </c>
      <c r="AF93" s="11">
        <v>0</v>
      </c>
      <c r="AG93" s="11">
        <v>0</v>
      </c>
      <c r="AH93" s="11">
        <v>1</v>
      </c>
      <c r="AI93" s="11">
        <v>1</v>
      </c>
      <c r="AJ93" s="11">
        <v>0</v>
      </c>
      <c r="AK93" s="11">
        <v>0</v>
      </c>
      <c r="AL93" s="11">
        <v>0</v>
      </c>
      <c r="AM93" s="11">
        <v>0</v>
      </c>
      <c r="AN93" s="11">
        <v>0</v>
      </c>
      <c r="AO93" s="11">
        <v>0</v>
      </c>
      <c r="AP93" s="11">
        <v>0</v>
      </c>
      <c r="AQ93" s="11">
        <v>0</v>
      </c>
      <c r="AR93" s="11">
        <v>0</v>
      </c>
      <c r="AS93" s="11">
        <v>0</v>
      </c>
      <c r="AT93" s="11"/>
      <c r="AU93" s="11"/>
      <c r="AV93" s="11"/>
    </row>
    <row r="94" spans="1:48" x14ac:dyDescent="0.55000000000000004">
      <c r="A94" s="10" t="s">
        <v>337</v>
      </c>
      <c r="B94" s="10" t="s">
        <v>340</v>
      </c>
      <c r="C94" s="10" t="s">
        <v>43</v>
      </c>
      <c r="D94" s="15" t="s">
        <v>196</v>
      </c>
      <c r="E94" s="19" t="s">
        <v>150</v>
      </c>
      <c r="F94" s="11"/>
      <c r="G94" s="11"/>
      <c r="H94" s="15" t="s">
        <v>161</v>
      </c>
      <c r="I94" s="11"/>
      <c r="J94" s="11"/>
      <c r="K94" s="11"/>
      <c r="L94" s="10" t="s">
        <v>434</v>
      </c>
      <c r="M94" s="11" t="s">
        <v>234</v>
      </c>
      <c r="N94" s="11"/>
      <c r="O94" s="11" t="s">
        <v>235</v>
      </c>
      <c r="P94" s="11">
        <v>16699</v>
      </c>
      <c r="Q94" s="11" t="s">
        <v>410</v>
      </c>
      <c r="R94" s="11" t="s">
        <v>409</v>
      </c>
      <c r="S94" s="11">
        <f>U94+W94+Y94+AA94</f>
        <v>2</v>
      </c>
      <c r="T94" s="11">
        <f>V94+X94+Z94+AB94</f>
        <v>0</v>
      </c>
      <c r="U94" s="11">
        <v>1</v>
      </c>
      <c r="V94" s="11">
        <v>0</v>
      </c>
      <c r="W94" s="11">
        <v>1</v>
      </c>
      <c r="X94" s="11">
        <v>0</v>
      </c>
      <c r="Y94" s="11">
        <v>0</v>
      </c>
      <c r="Z94" s="11">
        <v>0</v>
      </c>
      <c r="AA94" s="11">
        <v>0</v>
      </c>
      <c r="AB94" s="11">
        <v>0</v>
      </c>
      <c r="AC94" s="11">
        <v>0</v>
      </c>
      <c r="AD94" s="11">
        <v>1</v>
      </c>
      <c r="AE94" s="11">
        <v>0</v>
      </c>
      <c r="AF94" s="11">
        <v>0</v>
      </c>
      <c r="AG94" s="11">
        <v>0</v>
      </c>
      <c r="AH94" s="11">
        <v>0</v>
      </c>
      <c r="AI94" s="11">
        <v>0</v>
      </c>
      <c r="AJ94" s="11">
        <v>0</v>
      </c>
      <c r="AK94" s="11">
        <v>0</v>
      </c>
      <c r="AL94" s="11">
        <v>0</v>
      </c>
      <c r="AM94" s="11">
        <v>1</v>
      </c>
      <c r="AN94" s="11">
        <v>0</v>
      </c>
      <c r="AO94" s="11">
        <v>0</v>
      </c>
      <c r="AP94" s="11">
        <v>1</v>
      </c>
      <c r="AQ94" s="11">
        <v>0</v>
      </c>
      <c r="AR94" s="11"/>
      <c r="AS94" s="11"/>
      <c r="AT94" s="11"/>
      <c r="AU94" s="11"/>
      <c r="AV94" s="11"/>
    </row>
    <row r="95" spans="1:48" s="3" customFormat="1" x14ac:dyDescent="0.55000000000000004">
      <c r="A95" s="10" t="s">
        <v>164</v>
      </c>
      <c r="B95" s="10" t="s">
        <v>165</v>
      </c>
      <c r="C95" s="10" t="s">
        <v>4</v>
      </c>
      <c r="D95" s="15" t="s">
        <v>196</v>
      </c>
      <c r="E95" s="19" t="s">
        <v>150</v>
      </c>
      <c r="F95" s="11"/>
      <c r="G95" s="11"/>
      <c r="H95" s="11"/>
      <c r="I95" s="11"/>
      <c r="J95" s="11"/>
      <c r="K95" s="11">
        <v>50</v>
      </c>
      <c r="L95" s="11" t="s">
        <v>427</v>
      </c>
      <c r="M95" s="11"/>
      <c r="N95" s="11"/>
      <c r="O95" s="11" t="s">
        <v>449</v>
      </c>
      <c r="P95" s="11">
        <v>2914</v>
      </c>
      <c r="Q95" s="11" t="s">
        <v>38</v>
      </c>
      <c r="R95" s="11"/>
      <c r="S95" s="11">
        <v>1</v>
      </c>
      <c r="T95" s="11">
        <v>1</v>
      </c>
      <c r="U95" s="11">
        <v>0</v>
      </c>
      <c r="V95" s="11">
        <v>1</v>
      </c>
      <c r="W95" s="11"/>
      <c r="X95" s="11">
        <v>0</v>
      </c>
      <c r="Y95" s="11">
        <v>0</v>
      </c>
      <c r="Z95" s="11">
        <v>1</v>
      </c>
      <c r="AA95" s="11">
        <v>0</v>
      </c>
      <c r="AB95" s="11">
        <v>0</v>
      </c>
      <c r="AC95" s="11">
        <v>0</v>
      </c>
      <c r="AD95" s="11">
        <v>1</v>
      </c>
      <c r="AE95" s="11">
        <v>0</v>
      </c>
      <c r="AF95" s="11">
        <v>0</v>
      </c>
      <c r="AG95" s="11">
        <v>0</v>
      </c>
      <c r="AH95" s="11">
        <v>1</v>
      </c>
      <c r="AI95" s="11">
        <v>0</v>
      </c>
      <c r="AJ95" s="11">
        <v>0</v>
      </c>
      <c r="AK95" s="11">
        <v>0</v>
      </c>
      <c r="AL95" s="11">
        <v>0</v>
      </c>
      <c r="AM95" s="11">
        <v>0</v>
      </c>
      <c r="AN95" s="11">
        <v>0</v>
      </c>
      <c r="AO95" s="11">
        <v>0</v>
      </c>
      <c r="AP95" s="11">
        <v>0</v>
      </c>
      <c r="AQ95" s="11">
        <v>0</v>
      </c>
      <c r="AR95" s="11">
        <v>0</v>
      </c>
      <c r="AS95" s="11">
        <v>1</v>
      </c>
      <c r="AT95" s="11"/>
      <c r="AU95" s="11"/>
      <c r="AV95" s="11"/>
    </row>
    <row r="96" spans="1:48" x14ac:dyDescent="0.55000000000000004">
      <c r="A96" s="10" t="s">
        <v>166</v>
      </c>
      <c r="B96" s="10" t="s">
        <v>167</v>
      </c>
      <c r="C96" s="10" t="s">
        <v>46</v>
      </c>
      <c r="D96" s="15" t="s">
        <v>196</v>
      </c>
      <c r="E96" s="19" t="s">
        <v>197</v>
      </c>
      <c r="F96" s="11"/>
      <c r="G96" s="11"/>
      <c r="H96" s="15" t="s">
        <v>161</v>
      </c>
      <c r="I96" s="15"/>
      <c r="J96" s="15"/>
      <c r="K96" s="15">
        <v>546</v>
      </c>
      <c r="L96" s="10" t="s">
        <v>434</v>
      </c>
      <c r="M96" s="15" t="s">
        <v>234</v>
      </c>
      <c r="N96" s="11"/>
      <c r="O96" s="15" t="s">
        <v>372</v>
      </c>
      <c r="P96" s="15">
        <v>11387</v>
      </c>
      <c r="Q96" s="15" t="s">
        <v>373</v>
      </c>
      <c r="R96" s="11" t="s">
        <v>374</v>
      </c>
      <c r="S96" s="11">
        <v>1</v>
      </c>
      <c r="T96" s="11">
        <f t="shared" ref="T96:T104" si="7">V96+X96+Z96+AB96</f>
        <v>0</v>
      </c>
      <c r="U96" s="11">
        <v>1</v>
      </c>
      <c r="V96" s="11">
        <v>0</v>
      </c>
      <c r="W96" s="11">
        <v>0</v>
      </c>
      <c r="X96" s="11">
        <v>0</v>
      </c>
      <c r="Y96" s="11">
        <v>0</v>
      </c>
      <c r="Z96" s="11">
        <v>0</v>
      </c>
      <c r="AA96" s="11">
        <v>1</v>
      </c>
      <c r="AB96" s="11">
        <v>0</v>
      </c>
      <c r="AC96" s="11">
        <v>0</v>
      </c>
      <c r="AD96" s="11">
        <v>0</v>
      </c>
      <c r="AE96" s="11">
        <v>0</v>
      </c>
      <c r="AF96" s="11">
        <v>1</v>
      </c>
      <c r="AG96" s="11">
        <v>0</v>
      </c>
      <c r="AH96" s="11">
        <v>0</v>
      </c>
      <c r="AI96" s="11">
        <v>0</v>
      </c>
      <c r="AJ96" s="11">
        <v>0</v>
      </c>
      <c r="AK96" s="11">
        <v>0</v>
      </c>
      <c r="AL96" s="11">
        <v>0</v>
      </c>
      <c r="AM96" s="11">
        <v>0</v>
      </c>
      <c r="AN96" s="11">
        <v>0</v>
      </c>
      <c r="AO96" s="11">
        <v>0</v>
      </c>
      <c r="AP96" s="11">
        <v>1</v>
      </c>
      <c r="AQ96" s="11">
        <v>0</v>
      </c>
      <c r="AR96" s="11"/>
      <c r="AS96" s="11"/>
      <c r="AT96" s="11"/>
      <c r="AU96" s="11"/>
      <c r="AV96" s="11"/>
    </row>
    <row r="97" spans="1:48" x14ac:dyDescent="0.55000000000000004">
      <c r="A97" s="10" t="s">
        <v>338</v>
      </c>
      <c r="B97" s="10" t="s">
        <v>341</v>
      </c>
      <c r="C97" s="10" t="s">
        <v>43</v>
      </c>
      <c r="D97" s="19" t="s">
        <v>196</v>
      </c>
      <c r="E97" s="16" t="s">
        <v>254</v>
      </c>
      <c r="F97" s="11"/>
      <c r="G97" s="11"/>
      <c r="H97" s="15" t="s">
        <v>161</v>
      </c>
      <c r="I97" s="11"/>
      <c r="J97" s="11"/>
      <c r="K97" s="11">
        <f>93850</f>
        <v>93850</v>
      </c>
      <c r="L97" s="10" t="s">
        <v>434</v>
      </c>
      <c r="M97" s="10" t="s">
        <v>427</v>
      </c>
      <c r="N97" s="11"/>
      <c r="O97" s="11" t="s">
        <v>402</v>
      </c>
      <c r="P97" s="11">
        <f>18558+267147</f>
        <v>285705</v>
      </c>
      <c r="Q97" s="11" t="s">
        <v>403</v>
      </c>
      <c r="R97" s="11" t="s">
        <v>404</v>
      </c>
      <c r="S97" s="11">
        <f>U97+W97+Y97+AA97</f>
        <v>0</v>
      </c>
      <c r="T97" s="11">
        <f t="shared" si="7"/>
        <v>2</v>
      </c>
      <c r="U97" s="11">
        <v>0</v>
      </c>
      <c r="V97" s="11">
        <v>1</v>
      </c>
      <c r="W97" s="11">
        <v>0</v>
      </c>
      <c r="X97" s="11">
        <v>0</v>
      </c>
      <c r="Y97" s="11">
        <v>0</v>
      </c>
      <c r="Z97" s="11">
        <v>1</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c r="AS97" s="11"/>
      <c r="AT97" s="11"/>
      <c r="AU97" s="11"/>
      <c r="AV97" s="11"/>
    </row>
    <row r="98" spans="1:48" ht="49.05" customHeight="1" x14ac:dyDescent="0.55000000000000004">
      <c r="A98" s="10" t="s">
        <v>168</v>
      </c>
      <c r="B98" s="10" t="s">
        <v>169</v>
      </c>
      <c r="C98" s="10" t="s">
        <v>3</v>
      </c>
      <c r="D98" s="16" t="s">
        <v>196</v>
      </c>
      <c r="E98" s="16"/>
      <c r="F98" s="11"/>
      <c r="G98" s="11"/>
      <c r="H98" s="15" t="s">
        <v>161</v>
      </c>
      <c r="I98" s="15"/>
      <c r="J98" s="15"/>
      <c r="K98" s="15"/>
      <c r="L98" s="15" t="s">
        <v>427</v>
      </c>
      <c r="M98" s="11"/>
      <c r="N98" s="11"/>
      <c r="O98" s="15" t="s">
        <v>391</v>
      </c>
      <c r="P98" s="15">
        <v>3284</v>
      </c>
      <c r="Q98" s="15" t="s">
        <v>207</v>
      </c>
      <c r="R98" s="11" t="s">
        <v>390</v>
      </c>
      <c r="S98" s="11">
        <f>U98+W98+Y98+AA98</f>
        <v>0</v>
      </c>
      <c r="T98" s="11">
        <f t="shared" si="7"/>
        <v>1</v>
      </c>
      <c r="U98" s="11">
        <v>0</v>
      </c>
      <c r="V98" s="11">
        <v>0</v>
      </c>
      <c r="W98" s="11">
        <v>0</v>
      </c>
      <c r="X98" s="11">
        <v>1</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c r="AS98" s="11"/>
      <c r="AT98" s="11"/>
      <c r="AU98" s="11"/>
      <c r="AV98" s="11"/>
    </row>
    <row r="99" spans="1:48" x14ac:dyDescent="0.55000000000000004">
      <c r="A99" s="10" t="s">
        <v>170</v>
      </c>
      <c r="B99" s="10" t="s">
        <v>171</v>
      </c>
      <c r="C99" s="10" t="s">
        <v>7</v>
      </c>
      <c r="D99" s="16" t="s">
        <v>196</v>
      </c>
      <c r="E99" s="16" t="s">
        <v>197</v>
      </c>
      <c r="F99" s="11"/>
      <c r="G99" s="11"/>
      <c r="H99" s="15" t="s">
        <v>161</v>
      </c>
      <c r="I99" s="15"/>
      <c r="J99" s="15"/>
      <c r="K99" s="15">
        <v>7000000</v>
      </c>
      <c r="L99" s="10" t="s">
        <v>434</v>
      </c>
      <c r="M99" s="11"/>
      <c r="N99" s="11"/>
      <c r="O99" s="15" t="s">
        <v>392</v>
      </c>
      <c r="P99" s="15">
        <v>38000000</v>
      </c>
      <c r="Q99" s="15" t="s">
        <v>393</v>
      </c>
      <c r="R99" s="11" t="s">
        <v>394</v>
      </c>
      <c r="S99" s="11">
        <v>1</v>
      </c>
      <c r="T99" s="11">
        <f t="shared" si="7"/>
        <v>0</v>
      </c>
      <c r="U99" s="11">
        <v>0</v>
      </c>
      <c r="V99" s="11">
        <v>0</v>
      </c>
      <c r="W99" s="11">
        <v>0</v>
      </c>
      <c r="X99" s="11">
        <v>0</v>
      </c>
      <c r="Y99" s="11">
        <v>1</v>
      </c>
      <c r="Z99" s="11">
        <v>0</v>
      </c>
      <c r="AA99" s="11">
        <v>1</v>
      </c>
      <c r="AB99" s="11">
        <v>0</v>
      </c>
      <c r="AC99" s="11">
        <v>1</v>
      </c>
      <c r="AD99" s="11">
        <v>0</v>
      </c>
      <c r="AE99" s="11">
        <v>0</v>
      </c>
      <c r="AF99" s="11">
        <v>1</v>
      </c>
      <c r="AG99" s="11">
        <v>0</v>
      </c>
      <c r="AH99" s="11">
        <v>0</v>
      </c>
      <c r="AI99" s="11">
        <v>1</v>
      </c>
      <c r="AJ99" s="11">
        <v>0</v>
      </c>
      <c r="AK99" s="11">
        <v>0</v>
      </c>
      <c r="AL99" s="11">
        <v>0</v>
      </c>
      <c r="AM99" s="11">
        <v>0</v>
      </c>
      <c r="AN99" s="11">
        <v>0</v>
      </c>
      <c r="AO99" s="11">
        <v>0</v>
      </c>
      <c r="AP99" s="11">
        <v>0</v>
      </c>
      <c r="AQ99" s="11">
        <v>0</v>
      </c>
      <c r="AR99">
        <v>0</v>
      </c>
      <c r="AS99">
        <v>0</v>
      </c>
      <c r="AT99" s="11"/>
      <c r="AU99" s="11"/>
      <c r="AV99" s="11"/>
    </row>
    <row r="100" spans="1:48" x14ac:dyDescent="0.55000000000000004">
      <c r="A100" s="10" t="s">
        <v>173</v>
      </c>
      <c r="B100" s="10" t="s">
        <v>174</v>
      </c>
      <c r="C100" s="10" t="s">
        <v>12</v>
      </c>
      <c r="D100" s="16" t="s">
        <v>196</v>
      </c>
      <c r="E100" s="15" t="s">
        <v>375</v>
      </c>
      <c r="F100" s="11"/>
      <c r="G100" s="11"/>
      <c r="H100" s="15" t="s">
        <v>376</v>
      </c>
      <c r="I100" s="15"/>
      <c r="J100" s="15"/>
      <c r="K100" s="15"/>
      <c r="L100" s="10" t="s">
        <v>434</v>
      </c>
      <c r="M100" s="10" t="s">
        <v>427</v>
      </c>
      <c r="N100" s="11"/>
      <c r="O100" s="15" t="s">
        <v>377</v>
      </c>
      <c r="P100" s="15"/>
      <c r="Q100" s="10" t="s">
        <v>215</v>
      </c>
      <c r="R100" s="11"/>
      <c r="S100" s="11">
        <f>U100+W100+Y100+AA100</f>
        <v>1</v>
      </c>
      <c r="T100" s="11">
        <f t="shared" si="7"/>
        <v>0</v>
      </c>
      <c r="U100" s="11">
        <v>1</v>
      </c>
      <c r="V100" s="11">
        <v>0</v>
      </c>
      <c r="W100" s="11">
        <v>0</v>
      </c>
      <c r="X100" s="11">
        <v>0</v>
      </c>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v>0</v>
      </c>
      <c r="AS100">
        <v>0</v>
      </c>
      <c r="AT100" s="11"/>
      <c r="AU100" s="11"/>
      <c r="AV100" s="11"/>
    </row>
    <row r="101" spans="1:48" x14ac:dyDescent="0.55000000000000004">
      <c r="A101" s="10" t="s">
        <v>175</v>
      </c>
      <c r="B101" s="10" t="s">
        <v>176</v>
      </c>
      <c r="C101" s="10" t="s">
        <v>33</v>
      </c>
      <c r="D101" s="16" t="s">
        <v>430</v>
      </c>
      <c r="E101" s="16" t="s">
        <v>197</v>
      </c>
      <c r="F101" s="11"/>
      <c r="G101" s="11"/>
      <c r="H101" s="15" t="s">
        <v>242</v>
      </c>
      <c r="I101" s="15" t="s">
        <v>397</v>
      </c>
      <c r="J101" s="15"/>
      <c r="K101" s="15">
        <v>426000</v>
      </c>
      <c r="L101" s="15" t="s">
        <v>434</v>
      </c>
      <c r="M101" s="11"/>
      <c r="N101" s="11"/>
      <c r="O101" s="15"/>
      <c r="P101" s="15">
        <v>5800000</v>
      </c>
      <c r="Q101" s="11" t="s">
        <v>215</v>
      </c>
      <c r="R101" s="11"/>
      <c r="S101" s="11">
        <v>1</v>
      </c>
      <c r="T101" s="11">
        <f t="shared" si="7"/>
        <v>0</v>
      </c>
      <c r="U101" s="11"/>
      <c r="V101" s="11"/>
      <c r="W101" s="11"/>
      <c r="X101" s="11"/>
      <c r="Y101" s="11"/>
      <c r="Z101" s="11"/>
      <c r="AA101" s="11"/>
      <c r="AB101" s="11"/>
      <c r="AC101" s="11">
        <v>1</v>
      </c>
      <c r="AD101" s="11">
        <v>0</v>
      </c>
      <c r="AE101" s="11">
        <v>0</v>
      </c>
      <c r="AF101" s="11">
        <v>0</v>
      </c>
      <c r="AG101" s="11">
        <v>0</v>
      </c>
      <c r="AH101" s="11">
        <v>0</v>
      </c>
      <c r="AI101" s="11">
        <v>1</v>
      </c>
      <c r="AJ101" s="11">
        <v>0</v>
      </c>
      <c r="AK101" s="11">
        <v>0</v>
      </c>
      <c r="AL101" s="11">
        <v>0</v>
      </c>
      <c r="AM101" s="11">
        <v>0</v>
      </c>
      <c r="AN101" s="11">
        <v>0</v>
      </c>
      <c r="AO101" s="11">
        <v>0</v>
      </c>
      <c r="AP101" s="11">
        <v>1</v>
      </c>
      <c r="AQ101" s="11">
        <v>0</v>
      </c>
      <c r="AR101" s="11">
        <v>0</v>
      </c>
      <c r="AS101" s="11">
        <v>0</v>
      </c>
      <c r="AT101" s="11"/>
      <c r="AU101" s="11"/>
      <c r="AV101" s="11"/>
    </row>
    <row r="102" spans="1:48" s="1" customFormat="1" x14ac:dyDescent="0.55000000000000004">
      <c r="A102" s="10" t="s">
        <v>177</v>
      </c>
      <c r="B102" s="10" t="s">
        <v>178</v>
      </c>
      <c r="C102" s="10" t="s">
        <v>7</v>
      </c>
      <c r="D102" s="16" t="s">
        <v>196</v>
      </c>
      <c r="E102" s="16" t="s">
        <v>197</v>
      </c>
      <c r="F102" s="11"/>
      <c r="G102" s="11"/>
      <c r="H102" s="15" t="s">
        <v>246</v>
      </c>
      <c r="I102" s="15"/>
      <c r="J102" s="15"/>
      <c r="K102" s="15">
        <v>4000000</v>
      </c>
      <c r="L102" s="10" t="s">
        <v>434</v>
      </c>
      <c r="M102" s="10" t="s">
        <v>427</v>
      </c>
      <c r="N102" s="11" t="s">
        <v>234</v>
      </c>
      <c r="O102" s="15" t="s">
        <v>378</v>
      </c>
      <c r="P102" s="15">
        <v>10000000</v>
      </c>
      <c r="Q102" s="15" t="s">
        <v>379</v>
      </c>
      <c r="R102" s="11"/>
      <c r="S102" s="11">
        <v>1</v>
      </c>
      <c r="T102" s="11">
        <f t="shared" si="7"/>
        <v>0</v>
      </c>
      <c r="U102" s="11">
        <v>1</v>
      </c>
      <c r="V102" s="11">
        <v>0</v>
      </c>
      <c r="W102" s="11">
        <v>1</v>
      </c>
      <c r="X102" s="11">
        <v>0</v>
      </c>
      <c r="Y102" s="11">
        <v>0</v>
      </c>
      <c r="Z102" s="11">
        <v>0</v>
      </c>
      <c r="AA102" s="11">
        <v>0</v>
      </c>
      <c r="AB102" s="11">
        <v>0</v>
      </c>
      <c r="AC102" s="11">
        <v>1</v>
      </c>
      <c r="AD102" s="11">
        <v>1</v>
      </c>
      <c r="AE102" s="11">
        <v>0</v>
      </c>
      <c r="AF102" s="11">
        <v>0</v>
      </c>
      <c r="AG102" s="11">
        <v>0</v>
      </c>
      <c r="AH102" s="11">
        <v>0</v>
      </c>
      <c r="AI102" s="11">
        <v>0</v>
      </c>
      <c r="AJ102" s="11">
        <v>0</v>
      </c>
      <c r="AK102" s="11">
        <v>0</v>
      </c>
      <c r="AL102" s="11">
        <v>0</v>
      </c>
      <c r="AM102" s="11">
        <v>0</v>
      </c>
      <c r="AN102" s="11">
        <v>1</v>
      </c>
      <c r="AO102" s="11">
        <v>0</v>
      </c>
      <c r="AP102" s="11">
        <v>1</v>
      </c>
      <c r="AQ102" s="11">
        <v>0</v>
      </c>
      <c r="AR102">
        <v>0</v>
      </c>
      <c r="AS102">
        <v>0</v>
      </c>
      <c r="AT102" s="11"/>
      <c r="AU102" s="11"/>
      <c r="AV102" s="11"/>
    </row>
    <row r="103" spans="1:48" x14ac:dyDescent="0.55000000000000004">
      <c r="A103" s="10" t="s">
        <v>179</v>
      </c>
      <c r="B103" s="10" t="s">
        <v>180</v>
      </c>
      <c r="C103" s="10" t="s">
        <v>7</v>
      </c>
      <c r="D103" s="16" t="s">
        <v>196</v>
      </c>
      <c r="E103" s="16" t="s">
        <v>380</v>
      </c>
      <c r="F103" s="11"/>
      <c r="G103" s="11"/>
      <c r="H103" s="15" t="s">
        <v>381</v>
      </c>
      <c r="I103" s="15"/>
      <c r="J103" s="15"/>
      <c r="K103" s="15"/>
      <c r="L103" s="10" t="s">
        <v>434</v>
      </c>
      <c r="M103" s="10" t="s">
        <v>427</v>
      </c>
      <c r="N103" s="11"/>
      <c r="O103" s="15" t="s">
        <v>382</v>
      </c>
      <c r="P103" s="15">
        <v>4863</v>
      </c>
      <c r="Q103" s="15" t="s">
        <v>383</v>
      </c>
      <c r="R103" s="11" t="s">
        <v>385</v>
      </c>
      <c r="S103" s="11">
        <v>1</v>
      </c>
      <c r="T103" s="11">
        <f t="shared" si="7"/>
        <v>0</v>
      </c>
      <c r="U103" s="11">
        <v>1</v>
      </c>
      <c r="V103" s="11">
        <v>0</v>
      </c>
      <c r="W103" s="11">
        <v>1</v>
      </c>
      <c r="X103" s="11">
        <v>0</v>
      </c>
      <c r="Y103" s="11">
        <v>0</v>
      </c>
      <c r="Z103" s="11">
        <v>0</v>
      </c>
      <c r="AA103" s="11">
        <v>0</v>
      </c>
      <c r="AB103" s="11">
        <v>0</v>
      </c>
      <c r="AC103" s="11">
        <v>1</v>
      </c>
      <c r="AD103" s="11">
        <v>1</v>
      </c>
      <c r="AE103" s="11">
        <v>0</v>
      </c>
      <c r="AF103" s="11">
        <v>0</v>
      </c>
      <c r="AG103" s="11">
        <v>0</v>
      </c>
      <c r="AH103" s="11">
        <v>0</v>
      </c>
      <c r="AI103" s="11">
        <v>0</v>
      </c>
      <c r="AJ103" s="11">
        <v>0</v>
      </c>
      <c r="AK103" s="11">
        <v>0</v>
      </c>
      <c r="AL103" s="11">
        <v>0</v>
      </c>
      <c r="AM103" s="11">
        <v>0</v>
      </c>
      <c r="AN103" s="11">
        <v>0</v>
      </c>
      <c r="AO103" s="11">
        <v>0</v>
      </c>
      <c r="AP103" s="11">
        <v>0</v>
      </c>
      <c r="AQ103" s="11">
        <v>0</v>
      </c>
      <c r="AR103">
        <v>0</v>
      </c>
      <c r="AS103">
        <v>0</v>
      </c>
      <c r="AT103" s="11"/>
      <c r="AU103" s="11"/>
      <c r="AV103" s="11"/>
    </row>
    <row r="104" spans="1:48" x14ac:dyDescent="0.55000000000000004">
      <c r="A104" s="10" t="s">
        <v>339</v>
      </c>
      <c r="B104" s="10" t="s">
        <v>342</v>
      </c>
      <c r="C104" s="10" t="s">
        <v>43</v>
      </c>
      <c r="D104" s="16" t="s">
        <v>196</v>
      </c>
      <c r="E104" s="19" t="s">
        <v>380</v>
      </c>
      <c r="F104" s="11"/>
      <c r="G104" s="11"/>
      <c r="H104" s="15" t="s">
        <v>381</v>
      </c>
      <c r="I104" s="11"/>
      <c r="J104" s="11"/>
      <c r="K104" s="11"/>
      <c r="L104" s="10" t="s">
        <v>434</v>
      </c>
      <c r="M104" s="11"/>
      <c r="N104" s="11"/>
      <c r="O104" s="11" t="s">
        <v>280</v>
      </c>
      <c r="P104" s="11">
        <v>121243</v>
      </c>
      <c r="Q104" s="12" t="s">
        <v>215</v>
      </c>
      <c r="R104" s="11" t="s">
        <v>408</v>
      </c>
      <c r="S104" s="11">
        <f>U104+W104+Y104+AA104</f>
        <v>1</v>
      </c>
      <c r="T104" s="11">
        <f t="shared" si="7"/>
        <v>0</v>
      </c>
      <c r="U104" s="11">
        <v>1</v>
      </c>
      <c r="V104" s="11">
        <v>0</v>
      </c>
      <c r="W104" s="11">
        <v>0</v>
      </c>
      <c r="X104" s="11">
        <v>0</v>
      </c>
      <c r="Y104" s="11">
        <v>0</v>
      </c>
      <c r="Z104" s="11">
        <v>0</v>
      </c>
      <c r="AA104" s="11">
        <v>0</v>
      </c>
      <c r="AB104" s="11">
        <v>0</v>
      </c>
      <c r="AC104" s="11">
        <v>1</v>
      </c>
      <c r="AD104" s="11">
        <v>1</v>
      </c>
      <c r="AE104" s="11">
        <v>0</v>
      </c>
      <c r="AF104" s="11">
        <v>0</v>
      </c>
      <c r="AG104" s="11">
        <v>0</v>
      </c>
      <c r="AH104" s="11">
        <v>0</v>
      </c>
      <c r="AI104" s="11">
        <v>0</v>
      </c>
      <c r="AJ104" s="11">
        <v>0</v>
      </c>
      <c r="AK104" s="11">
        <v>0</v>
      </c>
      <c r="AL104" s="11">
        <v>0</v>
      </c>
      <c r="AM104" s="11">
        <v>0</v>
      </c>
      <c r="AN104" s="11">
        <v>0</v>
      </c>
      <c r="AO104" s="11">
        <v>0</v>
      </c>
      <c r="AP104" s="11">
        <v>0</v>
      </c>
      <c r="AQ104" s="11">
        <v>0</v>
      </c>
      <c r="AR104">
        <v>0</v>
      </c>
      <c r="AS104">
        <v>0</v>
      </c>
      <c r="AT104" s="11"/>
      <c r="AU104" s="11"/>
      <c r="AV104" s="11"/>
    </row>
    <row r="105" spans="1:48" x14ac:dyDescent="0.55000000000000004">
      <c r="A105" s="10" t="s">
        <v>181</v>
      </c>
      <c r="B105" s="10" t="s">
        <v>182</v>
      </c>
      <c r="C105" s="10" t="s">
        <v>46</v>
      </c>
      <c r="D105" s="16" t="s">
        <v>196</v>
      </c>
      <c r="E105" s="16" t="s">
        <v>380</v>
      </c>
      <c r="F105" s="11"/>
      <c r="G105" s="11"/>
      <c r="H105" s="15" t="s">
        <v>381</v>
      </c>
      <c r="I105" s="15"/>
      <c r="J105" s="15"/>
      <c r="K105" s="15"/>
      <c r="L105" s="10" t="s">
        <v>434</v>
      </c>
      <c r="M105" s="10" t="s">
        <v>427</v>
      </c>
      <c r="N105" s="11"/>
      <c r="O105" s="15" t="s">
        <v>384</v>
      </c>
      <c r="P105" s="15">
        <v>21837</v>
      </c>
      <c r="Q105" s="15" t="s">
        <v>38</v>
      </c>
      <c r="R105" s="11" t="s">
        <v>385</v>
      </c>
      <c r="S105" s="11">
        <f>U105+W105+Y105+AA105</f>
        <v>0</v>
      </c>
      <c r="T105" s="11">
        <v>1</v>
      </c>
      <c r="U105" s="11">
        <v>0</v>
      </c>
      <c r="V105" s="11">
        <v>1</v>
      </c>
      <c r="W105" s="11">
        <v>0</v>
      </c>
      <c r="X105" s="11">
        <v>1</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1</v>
      </c>
      <c r="AQ105" s="11">
        <v>0</v>
      </c>
      <c r="AR105" s="11"/>
      <c r="AS105" s="11"/>
      <c r="AT105" s="11"/>
      <c r="AU105" s="11"/>
      <c r="AV105" s="11"/>
    </row>
    <row r="106" spans="1:48" x14ac:dyDescent="0.55000000000000004">
      <c r="A106" s="10" t="s">
        <v>183</v>
      </c>
      <c r="B106" s="10" t="s">
        <v>184</v>
      </c>
      <c r="C106" s="10" t="s">
        <v>7</v>
      </c>
      <c r="D106" s="16" t="s">
        <v>356</v>
      </c>
      <c r="E106" s="16" t="s">
        <v>150</v>
      </c>
      <c r="F106" s="11" t="s">
        <v>400</v>
      </c>
      <c r="G106" s="11" t="s">
        <v>254</v>
      </c>
      <c r="H106" s="15"/>
      <c r="I106" s="15"/>
      <c r="J106" s="15"/>
      <c r="K106" s="15"/>
      <c r="L106" s="15" t="s">
        <v>427</v>
      </c>
      <c r="M106" s="11" t="s">
        <v>431</v>
      </c>
      <c r="N106" s="11"/>
      <c r="O106" s="15" t="s">
        <v>524</v>
      </c>
      <c r="P106" s="15">
        <v>30</v>
      </c>
      <c r="Q106" s="11" t="s">
        <v>522</v>
      </c>
      <c r="R106" s="11" t="s">
        <v>523</v>
      </c>
      <c r="S106" s="11">
        <v>1</v>
      </c>
      <c r="T106" s="11">
        <v>1</v>
      </c>
      <c r="U106" s="11"/>
      <c r="V106" s="11"/>
      <c r="W106" s="11"/>
      <c r="X106" s="11"/>
      <c r="Y106" s="11"/>
      <c r="Z106" s="11"/>
      <c r="AA106" s="11"/>
      <c r="AB106" s="11"/>
      <c r="AC106" s="11">
        <v>1</v>
      </c>
      <c r="AD106" s="11">
        <v>0</v>
      </c>
      <c r="AE106" s="11">
        <v>0</v>
      </c>
      <c r="AF106" s="11">
        <v>1</v>
      </c>
      <c r="AG106" s="11">
        <v>0</v>
      </c>
      <c r="AH106" s="11">
        <v>1</v>
      </c>
      <c r="AI106" s="11">
        <v>0</v>
      </c>
      <c r="AJ106" s="11">
        <v>0</v>
      </c>
      <c r="AK106" s="11">
        <v>0</v>
      </c>
      <c r="AL106" s="11">
        <v>0</v>
      </c>
      <c r="AM106" s="11">
        <v>0</v>
      </c>
      <c r="AN106" s="11">
        <v>0</v>
      </c>
      <c r="AO106" s="11">
        <v>0</v>
      </c>
      <c r="AP106" s="11">
        <v>0</v>
      </c>
      <c r="AQ106" s="11">
        <v>0</v>
      </c>
      <c r="AR106" s="11">
        <v>0</v>
      </c>
      <c r="AS106" s="11">
        <v>1</v>
      </c>
      <c r="AT106" s="11"/>
      <c r="AU106" s="11"/>
      <c r="AV106" s="11"/>
    </row>
    <row r="107" spans="1:48" x14ac:dyDescent="0.55000000000000004">
      <c r="A107" s="10" t="s">
        <v>185</v>
      </c>
      <c r="B107" s="10" t="s">
        <v>186</v>
      </c>
      <c r="C107" s="10" t="s">
        <v>3</v>
      </c>
      <c r="D107" s="16" t="s">
        <v>196</v>
      </c>
      <c r="E107" s="16" t="s">
        <v>197</v>
      </c>
      <c r="F107" s="11"/>
      <c r="G107" s="11"/>
      <c r="H107" s="15" t="s">
        <v>275</v>
      </c>
      <c r="I107" s="15"/>
      <c r="J107" s="15"/>
      <c r="K107" s="15">
        <v>50000</v>
      </c>
      <c r="L107" s="10" t="s">
        <v>434</v>
      </c>
      <c r="M107" s="10" t="s">
        <v>427</v>
      </c>
      <c r="N107" s="11"/>
      <c r="O107" s="15" t="s">
        <v>387</v>
      </c>
      <c r="P107" s="15">
        <v>76000000</v>
      </c>
      <c r="Q107" s="11" t="s">
        <v>215</v>
      </c>
      <c r="R107" s="11" t="s">
        <v>386</v>
      </c>
      <c r="S107" s="11">
        <v>1</v>
      </c>
      <c r="T107" s="11">
        <f>V107+X107+Z107+AB107</f>
        <v>0</v>
      </c>
      <c r="U107" s="11"/>
      <c r="V107" s="11"/>
      <c r="W107" s="11"/>
      <c r="X107" s="11"/>
      <c r="Y107" s="11"/>
      <c r="Z107" s="11"/>
      <c r="AA107" s="11"/>
      <c r="AB107" s="11"/>
      <c r="AC107" s="11">
        <v>1</v>
      </c>
      <c r="AD107" s="11">
        <v>0</v>
      </c>
      <c r="AE107" s="11">
        <v>0</v>
      </c>
      <c r="AF107" s="11">
        <v>0</v>
      </c>
      <c r="AG107" s="11">
        <v>0</v>
      </c>
      <c r="AH107" s="11">
        <v>0</v>
      </c>
      <c r="AI107" s="11">
        <v>1</v>
      </c>
      <c r="AJ107" s="11">
        <v>0</v>
      </c>
      <c r="AK107" s="11">
        <v>0</v>
      </c>
      <c r="AL107" s="11">
        <v>0</v>
      </c>
      <c r="AM107" s="11">
        <v>0</v>
      </c>
      <c r="AN107" s="11">
        <v>0</v>
      </c>
      <c r="AO107" s="11">
        <v>0</v>
      </c>
      <c r="AP107" s="11">
        <v>0</v>
      </c>
      <c r="AQ107" s="11">
        <v>0</v>
      </c>
      <c r="AR107" s="11">
        <v>0</v>
      </c>
      <c r="AS107" s="11">
        <v>0</v>
      </c>
      <c r="AT107" s="11"/>
      <c r="AU107" s="11"/>
      <c r="AV107" s="11"/>
    </row>
    <row r="108" spans="1:48" x14ac:dyDescent="0.55000000000000004">
      <c r="A108" s="10" t="s">
        <v>187</v>
      </c>
      <c r="B108" s="10" t="s">
        <v>188</v>
      </c>
      <c r="C108" s="10" t="s">
        <v>4</v>
      </c>
      <c r="D108" s="16" t="s">
        <v>355</v>
      </c>
      <c r="E108" s="16" t="s">
        <v>197</v>
      </c>
      <c r="F108" s="11"/>
      <c r="G108" s="11"/>
      <c r="H108" s="15" t="s">
        <v>525</v>
      </c>
      <c r="I108" s="15" t="s">
        <v>526</v>
      </c>
      <c r="J108" s="15"/>
      <c r="K108" s="15">
        <v>96</v>
      </c>
      <c r="L108" s="15" t="s">
        <v>427</v>
      </c>
      <c r="M108" s="11"/>
      <c r="N108" s="11"/>
      <c r="O108" s="10"/>
      <c r="P108" s="15">
        <v>6</v>
      </c>
      <c r="Q108" s="11" t="s">
        <v>522</v>
      </c>
      <c r="R108" s="11" t="s">
        <v>491</v>
      </c>
      <c r="S108" s="11">
        <v>1</v>
      </c>
      <c r="T108" s="11">
        <v>1</v>
      </c>
      <c r="U108" s="11"/>
      <c r="V108" s="11"/>
      <c r="W108" s="11"/>
      <c r="X108" s="11"/>
      <c r="Y108" s="11"/>
      <c r="Z108" s="11"/>
      <c r="AA108" s="11"/>
      <c r="AB108" s="11"/>
      <c r="AC108" s="11">
        <v>1</v>
      </c>
      <c r="AD108" s="11">
        <v>0</v>
      </c>
      <c r="AE108" s="11">
        <v>0</v>
      </c>
      <c r="AF108" s="11">
        <v>1</v>
      </c>
      <c r="AG108" s="11">
        <v>0</v>
      </c>
      <c r="AH108" s="11">
        <v>1</v>
      </c>
      <c r="AI108" s="11">
        <v>0</v>
      </c>
      <c r="AJ108" s="11">
        <v>0</v>
      </c>
      <c r="AK108" s="11">
        <v>0</v>
      </c>
      <c r="AL108" s="11">
        <v>0</v>
      </c>
      <c r="AM108" s="11">
        <v>1</v>
      </c>
      <c r="AN108" s="11">
        <v>0</v>
      </c>
      <c r="AO108" s="11">
        <v>1</v>
      </c>
      <c r="AP108" s="11">
        <v>0</v>
      </c>
      <c r="AQ108" s="11">
        <v>0</v>
      </c>
      <c r="AR108" s="11">
        <v>0</v>
      </c>
      <c r="AS108" s="11">
        <v>0</v>
      </c>
      <c r="AT108" s="11"/>
      <c r="AU108" s="11"/>
      <c r="AV108" s="11"/>
    </row>
    <row r="109" spans="1:48" x14ac:dyDescent="0.55000000000000004">
      <c r="A109" s="10" t="s">
        <v>189</v>
      </c>
      <c r="B109" s="10" t="s">
        <v>190</v>
      </c>
      <c r="C109" s="10" t="s">
        <v>12</v>
      </c>
      <c r="D109" s="16" t="s">
        <v>430</v>
      </c>
      <c r="E109" s="19" t="s">
        <v>424</v>
      </c>
      <c r="F109" s="17"/>
      <c r="G109" s="17"/>
      <c r="H109" s="19" t="s">
        <v>411</v>
      </c>
      <c r="I109" s="15"/>
      <c r="J109" s="15"/>
      <c r="K109" s="15">
        <v>10000</v>
      </c>
      <c r="L109" s="15" t="s">
        <v>434</v>
      </c>
      <c r="M109" s="11" t="s">
        <v>427</v>
      </c>
      <c r="N109" s="11"/>
      <c r="O109" s="15"/>
      <c r="P109" s="15">
        <v>6</v>
      </c>
      <c r="Q109" s="11" t="s">
        <v>429</v>
      </c>
      <c r="R109" s="11"/>
      <c r="S109" s="11">
        <v>1</v>
      </c>
      <c r="T109" s="11">
        <v>1</v>
      </c>
      <c r="U109" s="11"/>
      <c r="V109" s="11"/>
      <c r="W109" s="11"/>
      <c r="X109" s="11"/>
      <c r="Y109" s="11"/>
      <c r="Z109" s="11"/>
      <c r="AA109" s="11"/>
      <c r="AB109" s="11"/>
      <c r="AC109" s="11">
        <v>1</v>
      </c>
      <c r="AD109" s="11">
        <v>0</v>
      </c>
      <c r="AE109" s="11">
        <v>0</v>
      </c>
      <c r="AF109" s="11">
        <v>0</v>
      </c>
      <c r="AG109" s="11">
        <v>0</v>
      </c>
      <c r="AH109" s="11">
        <v>0</v>
      </c>
      <c r="AI109" s="11">
        <v>1</v>
      </c>
      <c r="AJ109" s="11">
        <v>0</v>
      </c>
      <c r="AK109" s="11">
        <v>0</v>
      </c>
      <c r="AL109" s="11">
        <v>0</v>
      </c>
      <c r="AM109" s="11">
        <v>0</v>
      </c>
      <c r="AN109" s="11">
        <v>0</v>
      </c>
      <c r="AO109" s="11">
        <v>0</v>
      </c>
      <c r="AP109" s="11">
        <v>0</v>
      </c>
      <c r="AQ109" s="11">
        <v>0</v>
      </c>
      <c r="AR109" s="11">
        <v>0</v>
      </c>
      <c r="AS109" s="11">
        <v>1</v>
      </c>
      <c r="AT109" s="11"/>
      <c r="AU109" s="11"/>
      <c r="AV109" s="11"/>
    </row>
    <row r="110" spans="1:48" s="3" customFormat="1" ht="72" x14ac:dyDescent="0.55000000000000004">
      <c r="A110" s="10" t="s">
        <v>321</v>
      </c>
      <c r="B110" s="10" t="s">
        <v>322</v>
      </c>
      <c r="C110" s="10">
        <v>2022</v>
      </c>
      <c r="D110" s="16" t="s">
        <v>430</v>
      </c>
      <c r="E110" s="16" t="s">
        <v>424</v>
      </c>
      <c r="F110" s="11"/>
      <c r="G110" s="11"/>
      <c r="H110" s="11" t="s">
        <v>397</v>
      </c>
      <c r="I110" s="11"/>
      <c r="J110" s="11"/>
      <c r="K110" s="11">
        <v>527</v>
      </c>
      <c r="L110" s="15" t="s">
        <v>528</v>
      </c>
      <c r="M110" s="11" t="s">
        <v>427</v>
      </c>
      <c r="N110" s="11"/>
      <c r="O110" s="14" t="s">
        <v>457</v>
      </c>
      <c r="P110" s="11">
        <v>19</v>
      </c>
      <c r="Q110" s="11" t="s">
        <v>445</v>
      </c>
      <c r="R110" s="11" t="s">
        <v>456</v>
      </c>
      <c r="S110" s="11">
        <v>1</v>
      </c>
      <c r="T110" s="11">
        <v>1</v>
      </c>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1:48" x14ac:dyDescent="0.55000000000000004">
      <c r="A111" s="10" t="s">
        <v>191</v>
      </c>
      <c r="B111" s="10" t="s">
        <v>192</v>
      </c>
      <c r="C111" s="10" t="s">
        <v>49</v>
      </c>
      <c r="D111" s="16" t="s">
        <v>196</v>
      </c>
      <c r="E111" s="16" t="s">
        <v>216</v>
      </c>
      <c r="F111" s="11"/>
      <c r="G111" s="11"/>
      <c r="H111" s="15" t="s">
        <v>161</v>
      </c>
      <c r="I111" s="15"/>
      <c r="J111" s="15"/>
      <c r="K111" s="15">
        <v>54000000</v>
      </c>
      <c r="L111" s="10" t="s">
        <v>434</v>
      </c>
      <c r="M111" s="11"/>
      <c r="N111" s="11"/>
      <c r="O111" s="15" t="s">
        <v>388</v>
      </c>
      <c r="P111" s="15">
        <v>50220</v>
      </c>
      <c r="Q111" s="11" t="s">
        <v>215</v>
      </c>
      <c r="R111" s="11"/>
      <c r="S111" s="11">
        <v>1</v>
      </c>
      <c r="T111" s="11">
        <f>V111+X111+Z111+AB111</f>
        <v>0</v>
      </c>
      <c r="U111" s="11">
        <v>1</v>
      </c>
      <c r="V111" s="11">
        <v>0</v>
      </c>
      <c r="W111" s="11">
        <v>1</v>
      </c>
      <c r="X111" s="11">
        <v>0</v>
      </c>
      <c r="Y111" s="11">
        <v>0</v>
      </c>
      <c r="Z111" s="11">
        <v>0</v>
      </c>
      <c r="AA111" s="11">
        <v>0</v>
      </c>
      <c r="AB111" s="11">
        <v>0</v>
      </c>
      <c r="AC111" s="11">
        <v>0</v>
      </c>
      <c r="AD111" s="11">
        <v>1</v>
      </c>
      <c r="AE111" s="11">
        <v>0</v>
      </c>
      <c r="AF111" s="11">
        <v>0</v>
      </c>
      <c r="AG111" s="11">
        <v>0</v>
      </c>
      <c r="AH111" s="11">
        <v>0</v>
      </c>
      <c r="AI111" s="11">
        <v>0</v>
      </c>
      <c r="AJ111" s="11">
        <v>0</v>
      </c>
      <c r="AK111" s="11">
        <v>0</v>
      </c>
      <c r="AL111" s="11">
        <v>0</v>
      </c>
      <c r="AM111" s="11">
        <v>0</v>
      </c>
      <c r="AN111" s="11">
        <v>0</v>
      </c>
      <c r="AO111" s="11">
        <v>0</v>
      </c>
      <c r="AP111" s="11">
        <v>1</v>
      </c>
      <c r="AQ111" s="11">
        <v>0</v>
      </c>
      <c r="AR111" s="11"/>
      <c r="AS111" s="11"/>
      <c r="AT111" s="11"/>
      <c r="AU111" s="11"/>
      <c r="AV111" s="11"/>
    </row>
    <row r="112" spans="1:48" x14ac:dyDescent="0.55000000000000004">
      <c r="A112" s="10" t="s">
        <v>193</v>
      </c>
      <c r="B112" s="10" t="s">
        <v>194</v>
      </c>
      <c r="C112" s="10" t="s">
        <v>18</v>
      </c>
      <c r="D112" s="10" t="s">
        <v>196</v>
      </c>
      <c r="E112" s="16" t="s">
        <v>216</v>
      </c>
      <c r="F112" s="11"/>
      <c r="G112" s="11"/>
      <c r="H112" s="15" t="s">
        <v>161</v>
      </c>
      <c r="I112" s="15"/>
      <c r="J112" s="15"/>
      <c r="K112" s="15"/>
      <c r="L112" s="10" t="s">
        <v>434</v>
      </c>
      <c r="M112" s="11"/>
      <c r="N112" s="11"/>
      <c r="O112" s="15" t="s">
        <v>389</v>
      </c>
      <c r="P112" s="15">
        <v>19642</v>
      </c>
      <c r="Q112" s="15" t="s">
        <v>281</v>
      </c>
      <c r="R112" s="11"/>
      <c r="S112" s="11">
        <v>1</v>
      </c>
      <c r="T112" s="11">
        <f>V112+X112+Z112+AB112</f>
        <v>0</v>
      </c>
      <c r="U112" s="11">
        <v>1</v>
      </c>
      <c r="V112" s="11">
        <v>0</v>
      </c>
      <c r="W112" s="11">
        <v>1</v>
      </c>
      <c r="X112" s="11">
        <v>0</v>
      </c>
      <c r="Y112" s="11">
        <v>0</v>
      </c>
      <c r="Z112" s="11">
        <v>0</v>
      </c>
      <c r="AA112" s="11">
        <v>0</v>
      </c>
      <c r="AB112" s="11">
        <v>0</v>
      </c>
      <c r="AC112" s="11">
        <v>1</v>
      </c>
      <c r="AD112" s="11">
        <v>1</v>
      </c>
      <c r="AE112" s="11">
        <v>0</v>
      </c>
      <c r="AF112" s="11">
        <v>0</v>
      </c>
      <c r="AG112" s="11">
        <v>0</v>
      </c>
      <c r="AH112" s="11">
        <v>0</v>
      </c>
      <c r="AI112" s="11">
        <v>0</v>
      </c>
      <c r="AJ112" s="11">
        <v>0</v>
      </c>
      <c r="AK112" s="11">
        <v>0</v>
      </c>
      <c r="AL112" s="11">
        <v>0</v>
      </c>
      <c r="AM112" s="11">
        <v>0</v>
      </c>
      <c r="AN112" s="11">
        <v>0</v>
      </c>
      <c r="AO112" s="11">
        <v>0</v>
      </c>
      <c r="AP112" s="11">
        <v>1</v>
      </c>
      <c r="AQ112" s="11">
        <v>0</v>
      </c>
      <c r="AR112">
        <v>0</v>
      </c>
      <c r="AS112">
        <v>0</v>
      </c>
      <c r="AT112" s="11"/>
      <c r="AU112" s="11"/>
      <c r="AV112" s="1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Hartmann</cp:lastModifiedBy>
  <dcterms:created xsi:type="dcterms:W3CDTF">2023-04-21T12:34:27Z</dcterms:created>
  <dcterms:modified xsi:type="dcterms:W3CDTF">2024-07-13T10:06:45Z</dcterms:modified>
</cp:coreProperties>
</file>