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3680" windowHeight="5730" activeTab="1"/>
  </bookViews>
  <sheets>
    <sheet name="Master_Affiliate_Report_4-1-201" sheetId="1" r:id="rId1"/>
    <sheet name="Coreg" sheetId="3" r:id="rId2"/>
    <sheet name="Sheet1" sheetId="4" r:id="rId3"/>
    <sheet name="Master_Offer_Report_4-1-2017_4-" sheetId="2" r:id="rId4"/>
  </sheets>
  <calcPr calcId="145621"/>
</workbook>
</file>

<file path=xl/calcChain.xml><?xml version="1.0" encoding="utf-8"?>
<calcChain xmlns="http://schemas.openxmlformats.org/spreadsheetml/2006/main">
  <c r="E27" i="1" l="1"/>
  <c r="E25" i="1"/>
  <c r="E20" i="1"/>
  <c r="F168" i="3" l="1"/>
  <c r="I108" i="2" l="1"/>
  <c r="I107" i="2"/>
  <c r="I143" i="3"/>
  <c r="D110" i="1"/>
  <c r="I111" i="2" s="1"/>
  <c r="I34" i="3" l="1"/>
  <c r="G75" i="2" l="1"/>
  <c r="I82" i="3"/>
  <c r="I79" i="3"/>
  <c r="K40" i="3"/>
  <c r="I40" i="3" l="1"/>
  <c r="I3" i="3"/>
  <c r="I5" i="3"/>
  <c r="I6" i="3"/>
  <c r="I7" i="3"/>
  <c r="I8" i="3"/>
  <c r="I9" i="3"/>
  <c r="I11" i="3"/>
  <c r="I12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66" i="3"/>
  <c r="I32" i="3"/>
  <c r="I33" i="3"/>
  <c r="I38" i="3"/>
  <c r="I39" i="3"/>
  <c r="I41" i="3"/>
  <c r="I42" i="3"/>
  <c r="I43" i="3"/>
  <c r="I44" i="3"/>
  <c r="I45" i="3"/>
  <c r="I46" i="3"/>
  <c r="I10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131" i="3"/>
  <c r="I65" i="3"/>
  <c r="I142" i="3"/>
  <c r="I67" i="3"/>
  <c r="I68" i="3"/>
  <c r="I69" i="3"/>
  <c r="I70" i="3"/>
  <c r="I72" i="3"/>
  <c r="I73" i="3"/>
  <c r="I74" i="3"/>
  <c r="I75" i="3"/>
  <c r="I76" i="3"/>
  <c r="I77" i="3"/>
  <c r="I78" i="3"/>
  <c r="I80" i="3"/>
  <c r="I81" i="3"/>
  <c r="I83" i="3"/>
  <c r="I84" i="3"/>
  <c r="I85" i="3"/>
  <c r="I86" i="3"/>
  <c r="I87" i="3"/>
  <c r="I88" i="3"/>
  <c r="I89" i="3"/>
  <c r="I90" i="3"/>
  <c r="I91" i="3"/>
  <c r="I92" i="3"/>
  <c r="I93" i="3"/>
  <c r="I95" i="3"/>
  <c r="I36" i="3"/>
  <c r="I97" i="3"/>
  <c r="I98" i="3"/>
  <c r="I100" i="3"/>
  <c r="I102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96" i="3"/>
  <c r="I120" i="3"/>
  <c r="I121" i="3"/>
  <c r="I122" i="3"/>
  <c r="I124" i="3"/>
  <c r="I125" i="3"/>
  <c r="I126" i="3"/>
  <c r="I127" i="3"/>
  <c r="I129" i="3"/>
  <c r="I130" i="3"/>
  <c r="I133" i="3"/>
  <c r="I134" i="3"/>
  <c r="I135" i="3"/>
  <c r="I136" i="3"/>
  <c r="I137" i="3"/>
  <c r="I138" i="3"/>
  <c r="I140" i="3"/>
  <c r="I141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8" i="3"/>
  <c r="I159" i="3"/>
  <c r="I160" i="3"/>
  <c r="I161" i="3"/>
  <c r="I162" i="3"/>
  <c r="I163" i="3"/>
  <c r="I164" i="3"/>
  <c r="I165" i="3"/>
  <c r="I35" i="3"/>
  <c r="I167" i="3"/>
  <c r="I168" i="3"/>
  <c r="I169" i="3"/>
  <c r="I170" i="3"/>
  <c r="I171" i="3"/>
  <c r="I172" i="3"/>
  <c r="I173" i="3"/>
  <c r="I174" i="3"/>
  <c r="I175" i="3"/>
  <c r="I176" i="3"/>
  <c r="I179" i="3"/>
  <c r="I180" i="3"/>
  <c r="I181" i="3"/>
  <c r="I139" i="3"/>
  <c r="I2" i="3"/>
  <c r="F2" i="3"/>
  <c r="K2" i="3" s="1"/>
  <c r="F125" i="3"/>
  <c r="K125" i="3" s="1"/>
  <c r="F55" i="3"/>
  <c r="K55" i="3" s="1"/>
  <c r="F181" i="3"/>
  <c r="K181" i="3" s="1"/>
  <c r="F151" i="3"/>
  <c r="K151" i="3" s="1"/>
  <c r="F106" i="3"/>
  <c r="K106" i="3" s="1"/>
  <c r="F124" i="3"/>
  <c r="K124" i="3" s="1"/>
  <c r="F93" i="3"/>
  <c r="K93" i="3" s="1"/>
  <c r="F83" i="3"/>
  <c r="K83" i="3" s="1"/>
  <c r="F81" i="3"/>
  <c r="K81" i="3" s="1"/>
  <c r="F65" i="3"/>
  <c r="K65" i="3" s="1"/>
  <c r="F100" i="3"/>
  <c r="K100" i="3" s="1"/>
  <c r="F177" i="3"/>
  <c r="K177" i="3" s="1"/>
  <c r="F176" i="3"/>
  <c r="K176" i="3" s="1"/>
  <c r="F175" i="3"/>
  <c r="K175" i="3" s="1"/>
  <c r="F174" i="3"/>
  <c r="K174" i="3" s="1"/>
  <c r="F172" i="3"/>
  <c r="K172" i="3" s="1"/>
  <c r="F171" i="3"/>
  <c r="K171" i="3" s="1"/>
  <c r="F140" i="3"/>
  <c r="K140" i="3" s="1"/>
  <c r="F123" i="3"/>
  <c r="K123" i="3" s="1"/>
  <c r="F167" i="3"/>
  <c r="K167" i="3" s="1"/>
  <c r="F166" i="3"/>
  <c r="K166" i="3" s="1"/>
  <c r="F110" i="3"/>
  <c r="K110" i="3" s="1"/>
  <c r="F109" i="3"/>
  <c r="K109" i="3" s="1"/>
  <c r="F108" i="3"/>
  <c r="K108" i="3" s="1"/>
  <c r="F107" i="3"/>
  <c r="K107" i="3" s="1"/>
  <c r="F56" i="3"/>
  <c r="K56" i="3" s="1"/>
  <c r="F122" i="3"/>
  <c r="K122" i="3" s="1"/>
  <c r="F46" i="3"/>
  <c r="K46" i="3" s="1"/>
  <c r="F54" i="3"/>
  <c r="K54" i="3" s="1"/>
  <c r="F105" i="3"/>
  <c r="K105" i="3" s="1"/>
  <c r="F98" i="3"/>
  <c r="K98" i="3" s="1"/>
  <c r="F159" i="3"/>
  <c r="K159" i="3" s="1"/>
  <c r="F158" i="3"/>
  <c r="K158" i="3" s="1"/>
  <c r="F157" i="3"/>
  <c r="K157" i="3" s="1"/>
  <c r="F132" i="3"/>
  <c r="K132" i="3" s="1"/>
  <c r="F150" i="3"/>
  <c r="K150" i="3" s="1"/>
  <c r="F16" i="3"/>
  <c r="K16" i="3" s="1"/>
  <c r="F33" i="3"/>
  <c r="K33" i="3" s="1"/>
  <c r="F149" i="3"/>
  <c r="K149" i="3" s="1"/>
  <c r="F130" i="3"/>
  <c r="K130" i="3" s="1"/>
  <c r="F129" i="3"/>
  <c r="K129" i="3" s="1"/>
  <c r="F131" i="3"/>
  <c r="K131" i="3" s="1"/>
  <c r="F64" i="3"/>
  <c r="K64" i="3" s="1"/>
  <c r="F92" i="3"/>
  <c r="K92" i="3" s="1"/>
  <c r="F91" i="3"/>
  <c r="K91" i="3" s="1"/>
  <c r="F32" i="3"/>
  <c r="K32" i="3" s="1"/>
  <c r="F63" i="3"/>
  <c r="K63" i="3" s="1"/>
  <c r="F45" i="3"/>
  <c r="K45" i="3" s="1"/>
  <c r="F80" i="3"/>
  <c r="K80" i="3" s="1"/>
  <c r="F148" i="3"/>
  <c r="K148" i="3" s="1"/>
  <c r="F53" i="3"/>
  <c r="K53" i="3" s="1"/>
  <c r="F121" i="3"/>
  <c r="K121" i="3" s="1"/>
  <c r="F51" i="3"/>
  <c r="K51" i="3" s="1"/>
  <c r="F50" i="3"/>
  <c r="K50" i="3" s="1"/>
  <c r="F49" i="3"/>
  <c r="K49" i="3" s="1"/>
  <c r="F48" i="3"/>
  <c r="K48" i="3" s="1"/>
  <c r="F47" i="3"/>
  <c r="K47" i="3" s="1"/>
  <c r="F180" i="3"/>
  <c r="K180" i="3" s="1"/>
  <c r="F179" i="3"/>
  <c r="K179" i="3" s="1"/>
  <c r="F173" i="3"/>
  <c r="K173" i="3" s="1"/>
  <c r="F5" i="3"/>
  <c r="K5" i="3" s="1"/>
  <c r="F4" i="3"/>
  <c r="K4" i="3" s="1"/>
  <c r="F142" i="3"/>
  <c r="K142" i="3" s="1"/>
  <c r="F66" i="3"/>
  <c r="K66" i="3" s="1"/>
  <c r="F31" i="3"/>
  <c r="K31" i="3" s="1"/>
  <c r="F141" i="3"/>
  <c r="K141" i="3" s="1"/>
  <c r="F139" i="3"/>
  <c r="K139" i="3" s="1"/>
  <c r="F120" i="3"/>
  <c r="K120" i="3" s="1"/>
  <c r="F155" i="3"/>
  <c r="K155" i="3" s="1"/>
  <c r="F102" i="3"/>
  <c r="K102" i="3" s="1"/>
  <c r="F99" i="3"/>
  <c r="K99" i="3" s="1"/>
  <c r="F35" i="3"/>
  <c r="K35" i="3" s="1"/>
  <c r="F165" i="3"/>
  <c r="K165" i="3" s="1"/>
  <c r="F164" i="3"/>
  <c r="K164" i="3" s="1"/>
  <c r="F104" i="3"/>
  <c r="K104" i="3" s="1"/>
  <c r="F103" i="3"/>
  <c r="K103" i="3" s="1"/>
  <c r="F86" i="3"/>
  <c r="K86" i="3" s="1"/>
  <c r="F154" i="3"/>
  <c r="K154" i="3" s="1"/>
  <c r="F57" i="3"/>
  <c r="K57" i="3" s="1"/>
  <c r="F52" i="3"/>
  <c r="K52" i="3" s="1"/>
  <c r="F97" i="3"/>
  <c r="K97" i="3" s="1"/>
  <c r="F30" i="3"/>
  <c r="K30" i="3" s="1"/>
  <c r="F153" i="3"/>
  <c r="K153" i="3" s="1"/>
  <c r="F43" i="3"/>
  <c r="K43" i="3" s="1"/>
  <c r="F78" i="3"/>
  <c r="K78" i="3" s="1"/>
  <c r="F170" i="3"/>
  <c r="K170" i="3" s="1"/>
  <c r="F169" i="3"/>
  <c r="K169" i="3" s="1"/>
  <c r="K168" i="3"/>
  <c r="F119" i="3"/>
  <c r="K119" i="3" s="1"/>
  <c r="F84" i="3"/>
  <c r="K84" i="3" s="1"/>
  <c r="F39" i="3"/>
  <c r="K39" i="3" s="1"/>
  <c r="F38" i="3"/>
  <c r="K38" i="3" s="1"/>
  <c r="F37" i="3"/>
  <c r="K37" i="3" s="1"/>
  <c r="F36" i="3"/>
  <c r="K36" i="3" s="1"/>
  <c r="F96" i="3"/>
  <c r="K96" i="3" s="1"/>
  <c r="F118" i="3"/>
  <c r="K118" i="3" s="1"/>
  <c r="F90" i="3"/>
  <c r="K90" i="3" s="1"/>
  <c r="F17" i="3"/>
  <c r="K17" i="3" s="1"/>
  <c r="F19" i="3"/>
  <c r="K19" i="3" s="1"/>
  <c r="F18" i="3"/>
  <c r="K18" i="3" s="1"/>
  <c r="F62" i="3"/>
  <c r="F77" i="3"/>
  <c r="K77" i="3" s="1"/>
  <c r="F152" i="3"/>
  <c r="K152" i="3" s="1"/>
  <c r="F76" i="3"/>
  <c r="K76" i="3" s="1"/>
  <c r="F14" i="3"/>
  <c r="K14" i="3" s="1"/>
  <c r="F128" i="3"/>
  <c r="K128" i="3" s="1"/>
  <c r="F138" i="3"/>
  <c r="K138" i="3" s="1"/>
  <c r="F117" i="3"/>
  <c r="K117" i="3" s="1"/>
  <c r="F85" i="3"/>
  <c r="K85" i="3" s="1"/>
  <c r="F156" i="3"/>
  <c r="K156" i="3" s="1"/>
  <c r="F58" i="3"/>
  <c r="K58" i="3" s="1"/>
  <c r="F75" i="3"/>
  <c r="K75" i="3" s="1"/>
  <c r="F29" i="3"/>
  <c r="K29" i="3" s="1"/>
  <c r="F178" i="3"/>
  <c r="K178" i="3" s="1"/>
  <c r="F101" i="3"/>
  <c r="K101" i="3" s="1"/>
  <c r="F74" i="3"/>
  <c r="K74" i="3" s="1"/>
  <c r="F13" i="3"/>
  <c r="K13" i="3" s="1"/>
  <c r="F73" i="3"/>
  <c r="K73" i="3" s="1"/>
  <c r="F10" i="3"/>
  <c r="K10" i="3" s="1"/>
  <c r="F163" i="3"/>
  <c r="K163" i="3" s="1"/>
  <c r="F162" i="3"/>
  <c r="K162" i="3" s="1"/>
  <c r="F161" i="3"/>
  <c r="K161" i="3" s="1"/>
  <c r="F160" i="3"/>
  <c r="K160" i="3" s="1"/>
  <c r="F89" i="3"/>
  <c r="K89" i="3" s="1"/>
  <c r="F12" i="3"/>
  <c r="K12" i="3" s="1"/>
  <c r="F61" i="3"/>
  <c r="K61" i="3" s="1"/>
  <c r="F116" i="3"/>
  <c r="K116" i="3" s="1"/>
  <c r="F94" i="3"/>
  <c r="K94" i="3" s="1"/>
  <c r="F147" i="3"/>
  <c r="K147" i="3" s="1"/>
  <c r="F60" i="3"/>
  <c r="K60" i="3" s="1"/>
  <c r="F28" i="3"/>
  <c r="K28" i="3" s="1"/>
  <c r="F42" i="3"/>
  <c r="K42" i="3" s="1"/>
  <c r="F127" i="3"/>
  <c r="K127" i="3" s="1"/>
  <c r="F15" i="3"/>
  <c r="K15" i="3" s="1"/>
  <c r="F146" i="3"/>
  <c r="K146" i="3" s="1"/>
  <c r="F137" i="3"/>
  <c r="K137" i="3" s="1"/>
  <c r="F136" i="3"/>
  <c r="K136" i="3" s="1"/>
  <c r="F135" i="3"/>
  <c r="K135" i="3" s="1"/>
  <c r="F134" i="3"/>
  <c r="K134" i="3" s="1"/>
  <c r="F133" i="3"/>
  <c r="K133" i="3" s="1"/>
  <c r="F72" i="3"/>
  <c r="K72" i="3" s="1"/>
  <c r="F27" i="3"/>
  <c r="K27" i="3" s="1"/>
  <c r="F145" i="3"/>
  <c r="K145" i="3" s="1"/>
  <c r="F26" i="3"/>
  <c r="K26" i="3" s="1"/>
  <c r="F25" i="3"/>
  <c r="K25" i="3" s="1"/>
  <c r="F59" i="3"/>
  <c r="K59" i="3" s="1"/>
  <c r="F115" i="3"/>
  <c r="K115" i="3" s="1"/>
  <c r="F88" i="3"/>
  <c r="K88" i="3" s="1"/>
  <c r="F24" i="3"/>
  <c r="K24" i="3" s="1"/>
  <c r="F71" i="3"/>
  <c r="K71" i="3" s="1"/>
  <c r="F144" i="3"/>
  <c r="K144" i="3" s="1"/>
  <c r="F87" i="3"/>
  <c r="K87" i="3" s="1"/>
  <c r="F70" i="3"/>
  <c r="K70" i="3" s="1"/>
  <c r="F95" i="3"/>
  <c r="K95" i="3" s="1"/>
  <c r="F67" i="3"/>
  <c r="K67" i="3" s="1"/>
  <c r="F69" i="3"/>
  <c r="K69" i="3" s="1"/>
  <c r="F11" i="3"/>
  <c r="K11" i="3" s="1"/>
  <c r="F23" i="3"/>
  <c r="K23" i="3" s="1"/>
  <c r="F44" i="3"/>
  <c r="K44" i="3" s="1"/>
  <c r="F111" i="3"/>
  <c r="K111" i="3" s="1"/>
  <c r="F22" i="3"/>
  <c r="K22" i="3" s="1"/>
  <c r="F41" i="3"/>
  <c r="K41" i="3" s="1"/>
  <c r="F21" i="3"/>
  <c r="K21" i="3" s="1"/>
  <c r="F126" i="3"/>
  <c r="K126" i="3" s="1"/>
  <c r="F9" i="3"/>
  <c r="K9" i="3" s="1"/>
  <c r="F114" i="3"/>
  <c r="K114" i="3" s="1"/>
  <c r="F113" i="3"/>
  <c r="K113" i="3" s="1"/>
  <c r="F112" i="3"/>
  <c r="K112" i="3" s="1"/>
  <c r="F6" i="3"/>
  <c r="K6" i="3" s="1"/>
  <c r="F7" i="3"/>
  <c r="K7" i="3" s="1"/>
  <c r="F8" i="3"/>
  <c r="K8" i="3" s="1"/>
  <c r="F20" i="3"/>
  <c r="K20" i="3" s="1"/>
  <c r="F3" i="3"/>
  <c r="K3" i="3" s="1"/>
  <c r="F68" i="3"/>
  <c r="K68" i="3" s="1"/>
  <c r="K62" i="3" l="1"/>
  <c r="I184" i="3"/>
  <c r="J180" i="3"/>
  <c r="J176" i="3"/>
  <c r="J172" i="3"/>
  <c r="J168" i="3"/>
  <c r="J165" i="3"/>
  <c r="J161" i="3"/>
  <c r="J157" i="3"/>
  <c r="J153" i="3"/>
  <c r="J149" i="3"/>
  <c r="J145" i="3"/>
  <c r="J138" i="3"/>
  <c r="J134" i="3"/>
  <c r="J129" i="3"/>
  <c r="J125" i="3"/>
  <c r="J121" i="3"/>
  <c r="J118" i="3"/>
  <c r="J114" i="3"/>
  <c r="J110" i="3"/>
  <c r="J106" i="3"/>
  <c r="J102" i="3"/>
  <c r="J98" i="3"/>
  <c r="J94" i="3"/>
  <c r="J90" i="3"/>
  <c r="J86" i="3"/>
  <c r="J81" i="3"/>
  <c r="J76" i="3"/>
  <c r="J72" i="3"/>
  <c r="J68" i="3"/>
  <c r="J131" i="3"/>
  <c r="J61" i="3"/>
  <c r="J57" i="3"/>
  <c r="J53" i="3"/>
  <c r="J49" i="3"/>
  <c r="J2" i="3"/>
  <c r="J179" i="3"/>
  <c r="J175" i="3"/>
  <c r="J169" i="3"/>
  <c r="J162" i="3"/>
  <c r="J154" i="3"/>
  <c r="J146" i="3"/>
  <c r="J135" i="3"/>
  <c r="J126" i="3"/>
  <c r="J115" i="3"/>
  <c r="J99" i="3"/>
  <c r="J83" i="3"/>
  <c r="J65" i="3"/>
  <c r="J50" i="3"/>
  <c r="J30" i="3"/>
  <c r="J15" i="3"/>
  <c r="J171" i="3"/>
  <c r="J167" i="3"/>
  <c r="J164" i="3"/>
  <c r="J160" i="3"/>
  <c r="J156" i="3"/>
  <c r="J152" i="3"/>
  <c r="J148" i="3"/>
  <c r="J144" i="3"/>
  <c r="J137" i="3"/>
  <c r="J133" i="3"/>
  <c r="J128" i="3"/>
  <c r="J124" i="3"/>
  <c r="J120" i="3"/>
  <c r="J117" i="3"/>
  <c r="J113" i="3"/>
  <c r="J109" i="3"/>
  <c r="J105" i="3"/>
  <c r="J101" i="3"/>
  <c r="J97" i="3"/>
  <c r="J93" i="3"/>
  <c r="J89" i="3"/>
  <c r="J85" i="3"/>
  <c r="J80" i="3"/>
  <c r="J75" i="3"/>
  <c r="J71" i="3"/>
  <c r="J67" i="3"/>
  <c r="J64" i="3"/>
  <c r="J60" i="3"/>
  <c r="J56" i="3"/>
  <c r="J52" i="3"/>
  <c r="J48" i="3"/>
  <c r="J45" i="3"/>
  <c r="J41" i="3"/>
  <c r="J32" i="3"/>
  <c r="J37" i="3"/>
  <c r="J26" i="3"/>
  <c r="J22" i="3"/>
  <c r="J18" i="3"/>
  <c r="J14" i="3"/>
  <c r="J9" i="3"/>
  <c r="J5" i="3"/>
  <c r="J139" i="3"/>
  <c r="J178" i="3"/>
  <c r="J174" i="3"/>
  <c r="J166" i="3"/>
  <c r="J159" i="3"/>
  <c r="J151" i="3"/>
  <c r="J141" i="3"/>
  <c r="J132" i="3"/>
  <c r="J123" i="3"/>
  <c r="J111" i="3"/>
  <c r="J95" i="3"/>
  <c r="J77" i="3"/>
  <c r="J62" i="3"/>
  <c r="J46" i="3"/>
  <c r="J27" i="3"/>
  <c r="J11" i="3"/>
  <c r="J119" i="3"/>
  <c r="J116" i="3"/>
  <c r="J112" i="3"/>
  <c r="J108" i="3"/>
  <c r="J104" i="3"/>
  <c r="J100" i="3"/>
  <c r="J36" i="3"/>
  <c r="J92" i="3"/>
  <c r="J88" i="3"/>
  <c r="J84" i="3"/>
  <c r="J78" i="3"/>
  <c r="J74" i="3"/>
  <c r="J70" i="3"/>
  <c r="J142" i="3"/>
  <c r="J63" i="3"/>
  <c r="J59" i="3"/>
  <c r="J55" i="3"/>
  <c r="J51" i="3"/>
  <c r="J47" i="3"/>
  <c r="J44" i="3"/>
  <c r="J39" i="3"/>
  <c r="J66" i="3"/>
  <c r="J29" i="3"/>
  <c r="J25" i="3"/>
  <c r="J21" i="3"/>
  <c r="J17" i="3"/>
  <c r="J13" i="3"/>
  <c r="J8" i="3"/>
  <c r="J4" i="3"/>
  <c r="J181" i="3"/>
  <c r="J177" i="3"/>
  <c r="J173" i="3"/>
  <c r="J35" i="3"/>
  <c r="J158" i="3"/>
  <c r="J150" i="3"/>
  <c r="J140" i="3"/>
  <c r="J130" i="3"/>
  <c r="J122" i="3"/>
  <c r="J107" i="3"/>
  <c r="J91" i="3"/>
  <c r="J73" i="3"/>
  <c r="J58" i="3"/>
  <c r="J42" i="3"/>
  <c r="J23" i="3"/>
  <c r="J6" i="3"/>
  <c r="J10" i="3"/>
  <c r="J43" i="3"/>
  <c r="J38" i="3"/>
  <c r="J31" i="3"/>
  <c r="J28" i="3"/>
  <c r="J24" i="3"/>
  <c r="J20" i="3"/>
  <c r="J16" i="3"/>
  <c r="J12" i="3"/>
  <c r="J7" i="3"/>
  <c r="J170" i="3"/>
  <c r="J163" i="3"/>
  <c r="J155" i="3"/>
  <c r="J147" i="3"/>
  <c r="J136" i="3"/>
  <c r="J127" i="3"/>
  <c r="J96" i="3"/>
  <c r="J103" i="3"/>
  <c r="J87" i="3"/>
  <c r="J69" i="3"/>
  <c r="J54" i="3"/>
  <c r="J33" i="3"/>
  <c r="J19" i="3"/>
  <c r="J3" i="3"/>
  <c r="F68" i="2"/>
  <c r="F67" i="2"/>
  <c r="I109" i="2" l="1"/>
  <c r="I110" i="2" s="1"/>
  <c r="I113" i="2" s="1"/>
</calcChain>
</file>

<file path=xl/sharedStrings.xml><?xml version="1.0" encoding="utf-8"?>
<sst xmlns="http://schemas.openxmlformats.org/spreadsheetml/2006/main" count="789" uniqueCount="619">
  <si>
    <t>Affiliate ID</t>
  </si>
  <si>
    <t>Affiliate Name</t>
  </si>
  <si>
    <t>Clicks</t>
  </si>
  <si>
    <t>Cost</t>
  </si>
  <si>
    <t>Revenue</t>
  </si>
  <si>
    <t>SBG media - CD3432</t>
  </si>
  <si>
    <t>Tiburon media- CD18457</t>
  </si>
  <si>
    <t xml:space="preserve"> Webclient CPC (254) - CD18462 </t>
  </si>
  <si>
    <t xml:space="preserve"> Scott Marlow (Confidence Research) - CD1191</t>
  </si>
  <si>
    <t>CD1078 - Veronica Dubak - Affility Media Inc.</t>
  </si>
  <si>
    <t>CD18620 - Banner Edge Media</t>
  </si>
  <si>
    <t>CD18479 Andy SBG 2nd Account</t>
  </si>
  <si>
    <t>CD18032 - Modaramo</t>
  </si>
  <si>
    <t xml:space="preserve">Permission Data - CD884 </t>
  </si>
  <si>
    <t xml:space="preserve">Survey Monster (James Pillai) CD288 </t>
  </si>
  <si>
    <t>CD18505 - Abel Simard</t>
  </si>
  <si>
    <t>CD18596 - Redaptive LLC</t>
  </si>
  <si>
    <t xml:space="preserve">Clickso Craig Ferrelli - CD18290 </t>
  </si>
  <si>
    <t>CD18599 - Puzz.com, LLC</t>
  </si>
  <si>
    <t xml:space="preserve"> MAS Media - Amit singh - CD18267</t>
  </si>
  <si>
    <t xml:space="preserve">Quality Health - CD18467 </t>
  </si>
  <si>
    <t xml:space="preserve">Digitech Services Ltd - Kiwi Wall  - CD18556 </t>
  </si>
  <si>
    <t xml:space="preserve">CD18468 - Go Freebies- </t>
  </si>
  <si>
    <t xml:space="preserve">Chris Yates - CD18053 </t>
  </si>
  <si>
    <t xml:space="preserve"> David Riggs - RoundTwo Ventures LLC - CD18106 </t>
  </si>
  <si>
    <t>CD18449 - Interlincx Byron Short</t>
  </si>
  <si>
    <t>CD18519 - Shop gala, LLC</t>
  </si>
  <si>
    <t xml:space="preserve">Treasure Trooper - Randy Benson -CD943 </t>
  </si>
  <si>
    <t xml:space="preserve"> Panel Place - CD1192</t>
  </si>
  <si>
    <t xml:space="preserve">Derheim Tyler - Fusion Cash - CD326 </t>
  </si>
  <si>
    <t xml:space="preserve">Unique Rewards - Oleg Gradel - CD915 </t>
  </si>
  <si>
    <t>CD18240 - Inbox Pays</t>
  </si>
  <si>
    <t xml:space="preserve">Fakhruddin Ali Ahmad - CD972 </t>
  </si>
  <si>
    <t>CD18572 - Cx3 Ads</t>
  </si>
  <si>
    <t xml:space="preserve">Zeeto Media - CD18463 </t>
  </si>
  <si>
    <t xml:space="preserve">Ping Makarsky - CD1301 </t>
  </si>
  <si>
    <t>CD18600 - Provide Media</t>
  </si>
  <si>
    <t xml:space="preserve">Paid Consumer - CD18033 </t>
  </si>
  <si>
    <t>Fluent</t>
  </si>
  <si>
    <t xml:space="preserve"> Brian Evans - CD18021</t>
  </si>
  <si>
    <t xml:space="preserve"> Panda Research (Mani) - CD252</t>
  </si>
  <si>
    <t xml:space="preserve">VVS International - Chris Jain - CD974 </t>
  </si>
  <si>
    <t>CD18501 - adjump Media</t>
  </si>
  <si>
    <t>CD18498 - Rex Direct Net</t>
  </si>
  <si>
    <t xml:space="preserve">A&amp;A  Mani Singh - Freebie Clubs - CD956 </t>
  </si>
  <si>
    <t>CD18460 - Publishers Clearing House PCH</t>
  </si>
  <si>
    <t>CD18626 - Forte Media Solutions</t>
  </si>
  <si>
    <t>CD18503 - Whole Customer</t>
  </si>
  <si>
    <t xml:space="preserve"> Web Hen Media - CD295 </t>
  </si>
  <si>
    <t>CD18529 - Best Paying Survey Sites</t>
  </si>
  <si>
    <t>Cash Crate - Greg Hess - CD896</t>
  </si>
  <si>
    <t>CD18466 - AdKnowledge / ReachMobi</t>
  </si>
  <si>
    <t>SGB 3rd Account</t>
  </si>
  <si>
    <t>Arcamax - CD18475</t>
  </si>
  <si>
    <t>CD18521 - Paid Survey Update, LLC</t>
  </si>
  <si>
    <t>CD18575 - SBG Media CD3432 SignatureSurvey</t>
  </si>
  <si>
    <t>CD18515 - Flex Marketing Group, LLC</t>
  </si>
  <si>
    <t>CD842 - Vindale - derek kusagaya</t>
  </si>
  <si>
    <t>CD18601 - Popular Marketing LLC</t>
  </si>
  <si>
    <t>CD18607 - Pushnami LLC</t>
  </si>
  <si>
    <t>CD18581 - SBG Media CD3432 Email</t>
  </si>
  <si>
    <t>CD18621 - React2Media</t>
  </si>
  <si>
    <t xml:space="preserve"> MindsPay -CD1475 </t>
  </si>
  <si>
    <t xml:space="preserve">Q Interactive - CD356 </t>
  </si>
  <si>
    <t xml:space="preserve">Offers Inbox - CD18558 </t>
  </si>
  <si>
    <t xml:space="preserve"> Lifescript - CD18478 </t>
  </si>
  <si>
    <t>CD18624 - OtterFox Media</t>
  </si>
  <si>
    <t>CD18584 - Intelligent Delivery Corp.</t>
  </si>
  <si>
    <t>CD18464 - The Penny Hoarder - Taylor Media Corp.</t>
  </si>
  <si>
    <t>CD18169 - Get Paid</t>
  </si>
  <si>
    <t>CD18518 - Freebie Depot</t>
  </si>
  <si>
    <t>CD18530 - Workersonboard</t>
  </si>
  <si>
    <t xml:space="preserve">Netfusion (Pamela Petros) - CD18052 </t>
  </si>
  <si>
    <t>CD18487 - Little Miss Penny</t>
  </si>
  <si>
    <t>CD18507 - Ksix LLC</t>
  </si>
  <si>
    <t>All Inbox- Jason Jacobs - CD18453</t>
  </si>
  <si>
    <t>CD18576 - SBG Media CD3432 MajorSweeps</t>
  </si>
  <si>
    <t>CD18619 - TWIZZ LLC</t>
  </si>
  <si>
    <t>CD18579 - LaunchAd</t>
  </si>
  <si>
    <t>CD18499 - Ad.net</t>
  </si>
  <si>
    <t>CD18485 - adgenics LLC</t>
  </si>
  <si>
    <t xml:space="preserve"> Across srl - CD18522 </t>
  </si>
  <si>
    <t>Spark Revenue= holidaycoupons - CD18553</t>
  </si>
  <si>
    <t>CD18533 - WAHM</t>
  </si>
  <si>
    <t>VVS International (Chris Jain) - CD59</t>
  </si>
  <si>
    <t>CD18560 - Braintech Direct Inc</t>
  </si>
  <si>
    <t>CD18577 - SBG Media CD3432 MoneyFinder</t>
  </si>
  <si>
    <t>CD18500 - keono</t>
  </si>
  <si>
    <t>CD18454 - Elite Web Holding</t>
  </si>
  <si>
    <t>CD18477 - Chaotic Interactions</t>
  </si>
  <si>
    <t>CD18569 - Matomy</t>
  </si>
  <si>
    <t>CD18523 - Finunited Careers llc</t>
  </si>
  <si>
    <t>CD18494 - What If Holdings</t>
  </si>
  <si>
    <t>CD18557 - Universal Marketing Partner</t>
  </si>
  <si>
    <t>CD18497 - Aramis Interactive</t>
  </si>
  <si>
    <t>CD18514 - AdMediary LLC</t>
  </si>
  <si>
    <t>CD18520 - Money Saving Mom, Inc.</t>
  </si>
  <si>
    <t xml:space="preserve">Covalent Media Group, LLC - CD18563 </t>
  </si>
  <si>
    <t xml:space="preserve">Beliefnet - CD18508 </t>
  </si>
  <si>
    <t>CD18528 - VHMnetwork LLC</t>
  </si>
  <si>
    <t>CD18574 - Panthera Interactive, LLC</t>
  </si>
  <si>
    <t>CD18614 - RhythmOne</t>
  </si>
  <si>
    <t>Brandxads - CD18568</t>
  </si>
  <si>
    <t xml:space="preserve"> Survey Recruiters - Scott Marlow - CD18465 </t>
  </si>
  <si>
    <t>CD18459 - Flatiron Media</t>
  </si>
  <si>
    <t>CD18482 - PathEvolution, LLC</t>
  </si>
  <si>
    <t xml:space="preserve">Giant Partners Inc. - CD18534 </t>
  </si>
  <si>
    <t>Ifficient - CD18554</t>
  </si>
  <si>
    <t>Offer ID</t>
  </si>
  <si>
    <t>Offer Name</t>
  </si>
  <si>
    <t>Advertiser Name</t>
  </si>
  <si>
    <t>Jobs 2 Shop US (SOI,Non-incent) (11142)</t>
  </si>
  <si>
    <t>Modaramo LLC (Jobs2Shop)</t>
  </si>
  <si>
    <t>My 247 Money US (Non-incent) CPC (11201)</t>
  </si>
  <si>
    <t>MLMLeads</t>
  </si>
  <si>
    <t>Pepsi Vs. Coke</t>
  </si>
  <si>
    <t>WebClients.Net</t>
  </si>
  <si>
    <t>E-Survey Seeker CPA</t>
  </si>
  <si>
    <t>Netfusion</t>
  </si>
  <si>
    <t>USOP CPC (US Opinion Poll)</t>
  </si>
  <si>
    <t>Tiburon Media Group</t>
  </si>
  <si>
    <t>Retailer Savings Walmart $500 CPC</t>
  </si>
  <si>
    <t>Luxe Signature CPA (US, non incent)</t>
  </si>
  <si>
    <t>Spark Revenue</t>
  </si>
  <si>
    <t>VIP Voice US (No email, non-incent) (11207) New S2S Pixel</t>
  </si>
  <si>
    <t>The NPD Group, Inc.</t>
  </si>
  <si>
    <t>Survey Premium CPC</t>
  </si>
  <si>
    <t>Clickso</t>
  </si>
  <si>
    <t>HLF CPC (Healthy Living Freebies)</t>
  </si>
  <si>
    <t>Panel Pay Day CPA</t>
  </si>
  <si>
    <t>My Survey Canada (Non-Incent) (11114)</t>
  </si>
  <si>
    <t>Lightspeed Research Ltd. (Cliff/James)</t>
  </si>
  <si>
    <t>Best Money Search CPC US</t>
  </si>
  <si>
    <t>Rex Direct Net</t>
  </si>
  <si>
    <t>Everyday Winner Sweepstakes CPA (US, Non-Incent)</t>
  </si>
  <si>
    <t>Flatiron, LLC</t>
  </si>
  <si>
    <t>My Survey Canada (Private) (11114)</t>
  </si>
  <si>
    <t>My Survey US (11113)</t>
  </si>
  <si>
    <t>Pinecone CA New(18-24, 55+, Non-incent)</t>
  </si>
  <si>
    <t>Nielsen (Lindsay)</t>
  </si>
  <si>
    <t>Spring Samples QH 2017 CPC</t>
  </si>
  <si>
    <t>Quality Health</t>
  </si>
  <si>
    <t>Pain Relief Guru Sweeps CPC</t>
  </si>
  <si>
    <t>Paid Survey Depot CPA</t>
  </si>
  <si>
    <t>Say So 4 Profit CPC</t>
  </si>
  <si>
    <t>Eat Out Pay Less CPA</t>
  </si>
  <si>
    <t>Simply Cellphones Online CPA (US, Non-incent)</t>
  </si>
  <si>
    <t>My Survey Australia (Non-incent) (888)</t>
  </si>
  <si>
    <t>Lightspeed Research Ltd. (Michael)</t>
  </si>
  <si>
    <t>E-Poll US (Non-incent) (457)</t>
  </si>
  <si>
    <t>E-Poll Market Research</t>
  </si>
  <si>
    <t>Grocery Coupon Network SOI (US, non-incent)</t>
  </si>
  <si>
    <t>Compare Credit Cards 2016 CPA</t>
  </si>
  <si>
    <t>My Survey for CD18620</t>
  </si>
  <si>
    <t>Divine Pets RCM SOI</t>
  </si>
  <si>
    <t>Revenue Click Media</t>
  </si>
  <si>
    <t xml:space="preserve">Acurian 2108 Osteoarthritis </t>
  </si>
  <si>
    <t>Acurian</t>
  </si>
  <si>
    <t>USA Grant Connect SOI</t>
  </si>
  <si>
    <t>Found Money Guide CPA (US, Non-incent)</t>
  </si>
  <si>
    <t>What If Media Group</t>
  </si>
  <si>
    <t>Ebates Direct CPA</t>
  </si>
  <si>
    <t>Ebates</t>
  </si>
  <si>
    <t>Target $500 Sweeps CPA (US, Non Incent)</t>
  </si>
  <si>
    <t>Flex Marketing Group LLC</t>
  </si>
  <si>
    <t>E-Poll US (Non-incent,Age 13-24)</t>
  </si>
  <si>
    <t>Winter Samples 2017 US Females and Males 40+ CPC</t>
  </si>
  <si>
    <t>Springboard America PM CPA</t>
  </si>
  <si>
    <t>Provide Media</t>
  </si>
  <si>
    <t>Jobs 2 Shop US (Non-incent) CPC (11142)</t>
  </si>
  <si>
    <t>My Daily Moment $10K Sweeps US (Non-incent)</t>
  </si>
  <si>
    <t>The SBC System 1 CPC</t>
  </si>
  <si>
    <t>The SBC System</t>
  </si>
  <si>
    <t>The SBC System 2 CPC</t>
  </si>
  <si>
    <t>Find Family Resources CPA</t>
  </si>
  <si>
    <t>Leadpulse Media</t>
  </si>
  <si>
    <t>Free Lotto TGIF CPA (US, Non-incent)</t>
  </si>
  <si>
    <t>Free Lotto</t>
  </si>
  <si>
    <t>Shop Gala CPA</t>
  </si>
  <si>
    <t>Shop Gala</t>
  </si>
  <si>
    <t>Global Test Market Canada (Non-incent) (794)</t>
  </si>
  <si>
    <t>Acurian 353237 Cluster Headaches</t>
  </si>
  <si>
    <t>My Daily Moment Divine Eats US (CPA, Non-incent)</t>
  </si>
  <si>
    <t>My Unemployment Helper</t>
  </si>
  <si>
    <t>Global Test Market Germany (Non-incent) (927)</t>
  </si>
  <si>
    <t>Global Test Market US (Non-incent) (703)</t>
  </si>
  <si>
    <t>Global Market Inc.</t>
  </si>
  <si>
    <t>Inbox Pays DOI (Non-incent)</t>
  </si>
  <si>
    <t>A&amp;A Marketing (Amy)</t>
  </si>
  <si>
    <t>Global Test Market US (CD1911) (1033)</t>
  </si>
  <si>
    <t>Fusion Cash US (SOI, non-incent) (293)</t>
  </si>
  <si>
    <t>Fusion Cash Inc.</t>
  </si>
  <si>
    <t>Valued Opinions UK(Non-incent)</t>
  </si>
  <si>
    <t>Research Now</t>
  </si>
  <si>
    <t>Cashback Click US (SOI, non-incent) (11187)</t>
  </si>
  <si>
    <t>Web Hen Media, Inc</t>
  </si>
  <si>
    <t>PanelPlace Germany (Non-incent) (11254)</t>
  </si>
  <si>
    <t>Panel Place</t>
  </si>
  <si>
    <t>PanelPlace France (Non-incent)</t>
  </si>
  <si>
    <t>Cashback Clik SOI lower rate CPA</t>
  </si>
  <si>
    <t>Saving Star SOI (US, Non-Incent)</t>
  </si>
  <si>
    <t>Share Your Freebies CPA (Non-incent)</t>
  </si>
  <si>
    <t>Aramis Interactive</t>
  </si>
  <si>
    <t>Uber CPA</t>
  </si>
  <si>
    <t>Acceleration Partners</t>
  </si>
  <si>
    <t>Holiday Coupons CPA</t>
  </si>
  <si>
    <t xml:space="preserve">Sizzling Credit Cards </t>
  </si>
  <si>
    <t>Consumer Reward $500 Kohl's CPA</t>
  </si>
  <si>
    <t>OMG Sweeps CPA</t>
  </si>
  <si>
    <t>SampleCubeUS</t>
  </si>
  <si>
    <t>iGain</t>
  </si>
  <si>
    <t>Harris Poll Sweeps CPA (US, Non-Incent)</t>
  </si>
  <si>
    <t>Toluna US (Non-incent) (1034)</t>
  </si>
  <si>
    <t>Toluna</t>
  </si>
  <si>
    <t>My Survey US (Non-incent,SmartPhone Only) (11113)</t>
  </si>
  <si>
    <t>My Survey UK (Non-incent) (11232)</t>
  </si>
  <si>
    <t>Lightspeed Research Ltd. (Jink)</t>
  </si>
  <si>
    <t>Nielsen Computer &amp; Mobile Panel CPA</t>
  </si>
  <si>
    <t>Nielsen (Amanda)</t>
  </si>
  <si>
    <t>Freebies Frenzy US</t>
  </si>
  <si>
    <t>Elite Web Holding</t>
  </si>
  <si>
    <t>Acurian 383485 Crohn's Disease</t>
  </si>
  <si>
    <t>Daily Rewards CAN</t>
  </si>
  <si>
    <t>Cotterweb</t>
  </si>
  <si>
    <t>VIP Voice Canada (Non-incent) (11208) New S2S Pixel</t>
  </si>
  <si>
    <t>My Survey US (Non-incent) (11113)</t>
  </si>
  <si>
    <t>Shop Tracker CPA (US. Non-Incent)</t>
  </si>
  <si>
    <t>Quick Side Income Survey Voices CPC</t>
  </si>
  <si>
    <t>Fluentco</t>
  </si>
  <si>
    <t>Survey Voices CPC (US, non incent)</t>
  </si>
  <si>
    <t>Law Scout CPA (US, non-incent)</t>
  </si>
  <si>
    <t>Diablo Media</t>
  </si>
  <si>
    <t>Opinion Outpost US New (Non-incent)</t>
  </si>
  <si>
    <t>SSI</t>
  </si>
  <si>
    <t>Multiple Sclerosis Awareness 2015 US(Non-Incent,Males &amp; Females 40-)</t>
  </si>
  <si>
    <t>Earning Station CPA US (Non-Incent)</t>
  </si>
  <si>
    <t>Fusion Cash US (SOI, non-incent) CPC(293)</t>
  </si>
  <si>
    <t>Cash Crate US (Incent)</t>
  </si>
  <si>
    <t>Cash Crate</t>
  </si>
  <si>
    <t>Shopping Jobs US (Incent) (11209)</t>
  </si>
  <si>
    <t>Ebates LP CPA - Inactive</t>
  </si>
  <si>
    <t>Zulilly CPA (US, non-incent) S2S Pixel</t>
  </si>
  <si>
    <t>My 247 Money US (Non-incent) CPC (11201) New Link</t>
  </si>
  <si>
    <t>Unique Rewards US (Non-incent) (867)</t>
  </si>
  <si>
    <t>UniqPaid</t>
  </si>
  <si>
    <t>Unique Rewards US (Incent + Completion any First Survey/Offer) (11168)</t>
  </si>
  <si>
    <t>Paid Survey Bucks CPA</t>
  </si>
  <si>
    <t>Nucleus Marketing LLC</t>
  </si>
  <si>
    <t>Live Sample (Survey router, incent) (11237)</t>
  </si>
  <si>
    <t>Survey Monster Coreg</t>
  </si>
  <si>
    <t>Campaign</t>
  </si>
  <si>
    <t>Lead Count</t>
  </si>
  <si>
    <t>OLR Lead count</t>
  </si>
  <si>
    <t>Total lead count</t>
  </si>
  <si>
    <t>Confirmed leads</t>
  </si>
  <si>
    <t>Rate</t>
  </si>
  <si>
    <t>Actual Revenue</t>
  </si>
  <si>
    <t>1800 dentist</t>
  </si>
  <si>
    <t xml:space="preserve">1800Remodel </t>
  </si>
  <si>
    <t xml:space="preserve">1800Remodelfalcon </t>
  </si>
  <si>
    <t xml:space="preserve">AARP CMG coreg </t>
  </si>
  <si>
    <t>Acurian 2108 Osteoarthritis with AutoResponderEmail</t>
  </si>
  <si>
    <t>Acurian 353237 Cluster Headache with AutoResponderEmail</t>
  </si>
  <si>
    <t>Acurian 383485 Crohn's Disease with AutoResponderEmail</t>
  </si>
  <si>
    <t xml:space="preserve">Allen Edmonds Dallas PD </t>
  </si>
  <si>
    <t xml:space="preserve">Allen Edmonds LA PD </t>
  </si>
  <si>
    <t xml:space="preserve">Allen Edmonds Sac PD coreg </t>
  </si>
  <si>
    <t xml:space="preserve">Ameriquote coreg </t>
  </si>
  <si>
    <t xml:space="preserve">AP Gas &amp;amp; Electric </t>
  </si>
  <si>
    <t xml:space="preserve">Arthritis Pain CMG </t>
  </si>
  <si>
    <t xml:space="preserve">Auto Warranty DMP </t>
  </si>
  <si>
    <t xml:space="preserve">Back Brace CMG </t>
  </si>
  <si>
    <t>Back Brace PAKmed</t>
  </si>
  <si>
    <t xml:space="preserve">Back Brace SMS DRP coreg </t>
  </si>
  <si>
    <t xml:space="preserve">Back Brace USA CMG </t>
  </si>
  <si>
    <t xml:space="preserve">Banyan Treatment Center </t>
  </si>
  <si>
    <t xml:space="preserve">Bethea Astrology </t>
  </si>
  <si>
    <t xml:space="preserve">Better HealthKare </t>
  </si>
  <si>
    <t>Biz Opp - Energy Drink Nationwide Co-Reg</t>
  </si>
  <si>
    <t xml:space="preserve">Blue Star LP </t>
  </si>
  <si>
    <t>Brace california only LBM</t>
  </si>
  <si>
    <t xml:space="preserve">Brace Leads </t>
  </si>
  <si>
    <t xml:space="preserve">Brace Pros LP </t>
  </si>
  <si>
    <t xml:space="preserve">Caredash CMG </t>
  </si>
  <si>
    <t xml:space="preserve">Cheapflights LBM </t>
  </si>
  <si>
    <t xml:space="preserve">Cherish Life </t>
  </si>
  <si>
    <t xml:space="preserve">Chronic Pain Insurance FF </t>
  </si>
  <si>
    <t xml:space="preserve">CPAP CMG </t>
  </si>
  <si>
    <t xml:space="preserve">Credit Repair Lexington CMG coreg </t>
  </si>
  <si>
    <t xml:space="preserve">Criminal Justice Co-Reg </t>
  </si>
  <si>
    <t xml:space="preserve">Cupre Prepaid Card CMG </t>
  </si>
  <si>
    <t xml:space="preserve">Daily Caller LP </t>
  </si>
  <si>
    <t xml:space="preserve">Debt Help </t>
  </si>
  <si>
    <t>Debt Help 2901</t>
  </si>
  <si>
    <t xml:space="preserve">Debt Help 2901W </t>
  </si>
  <si>
    <t xml:space="preserve">Debt Help 2903 </t>
  </si>
  <si>
    <t xml:space="preserve">Debt Help 2904 </t>
  </si>
  <si>
    <t xml:space="preserve">Debt Leads Coreg </t>
  </si>
  <si>
    <t xml:space="preserve">Debt Settlement BO </t>
  </si>
  <si>
    <t xml:space="preserve">Debt.com PM coreg </t>
  </si>
  <si>
    <t xml:space="preserve">Diabetic Calix DMP </t>
  </si>
  <si>
    <t xml:space="preserve">Diabetic CMG </t>
  </si>
  <si>
    <t xml:space="preserve">Diabetic FF </t>
  </si>
  <si>
    <t xml:space="preserve">Direct Pharmacy Source Diabetic Co-Reg </t>
  </si>
  <si>
    <t>Dollar Pulse DOI</t>
  </si>
  <si>
    <t xml:space="preserve">Dove Men+Care PD coreg </t>
  </si>
  <si>
    <t xml:space="preserve">Dry Skin FF </t>
  </si>
  <si>
    <t xml:space="preserve">EDU Advising Center BDM </t>
  </si>
  <si>
    <t xml:space="preserve">EDU Opt In LBM </t>
  </si>
  <si>
    <t xml:space="preserve">EDU Tech Center </t>
  </si>
  <si>
    <t xml:space="preserve">EDU Tech Center AOL </t>
  </si>
  <si>
    <t xml:space="preserve">EDU Tech Center Gmail </t>
  </si>
  <si>
    <t xml:space="preserve">EDU Tech Center Yahoo </t>
  </si>
  <si>
    <t xml:space="preserve">eHomeQuote Windows </t>
  </si>
  <si>
    <t>Emergency Email Alert</t>
  </si>
  <si>
    <t xml:space="preserve">Empire Today Coreg </t>
  </si>
  <si>
    <t xml:space="preserve">First Quote Health Coreg </t>
  </si>
  <si>
    <t xml:space="preserve">First Quote Health NGL </t>
  </si>
  <si>
    <t xml:space="preserve">Fix My Home Coreg </t>
  </si>
  <si>
    <t>Forex CMG</t>
  </si>
  <si>
    <t xml:space="preserve">Free Diapers Opt-in </t>
  </si>
  <si>
    <t xml:space="preserve">Fusion Cash </t>
  </si>
  <si>
    <t xml:space="preserve">Get Solar SSL </t>
  </si>
  <si>
    <t xml:space="preserve">GlobalTestMarket co-reg </t>
  </si>
  <si>
    <t>GM Lawsuit DOI</t>
  </si>
  <si>
    <t xml:space="preserve">Grant for Mom </t>
  </si>
  <si>
    <t xml:space="preserve">Greenwave Energy PM coreg </t>
  </si>
  <si>
    <t xml:space="preserve">Home Depot Cabinet Refacing </t>
  </si>
  <si>
    <t>Home Improvement Roofing DOI</t>
  </si>
  <si>
    <t xml:space="preserve">Home Security Rombool coreg </t>
  </si>
  <si>
    <t xml:space="preserve">Home Solar Installation </t>
  </si>
  <si>
    <t xml:space="preserve">HVAC FF </t>
  </si>
  <si>
    <t>Inbox Dollars CR DOI</t>
  </si>
  <si>
    <t>Inbox Dollars Mobile DOI</t>
  </si>
  <si>
    <t xml:space="preserve">Ipsos CG </t>
  </si>
  <si>
    <t xml:space="preserve">Ipsos LBM </t>
  </si>
  <si>
    <t xml:space="preserve">IVC Filter Prolegal </t>
  </si>
  <si>
    <t xml:space="preserve">Jobs2shop.com Coreg </t>
  </si>
  <si>
    <t xml:space="preserve">Knee Brace CMG coreg </t>
  </si>
  <si>
    <t xml:space="preserve">Law Scout 60477 WC </t>
  </si>
  <si>
    <t xml:space="preserve">Law Scout 60488 MVA </t>
  </si>
  <si>
    <t xml:space="preserve">Law Scout SS </t>
  </si>
  <si>
    <t xml:space="preserve">Lifestation </t>
  </si>
  <si>
    <t>Lung Cancer DOI</t>
  </si>
  <si>
    <t xml:space="preserve">Make Survey Money </t>
  </si>
  <si>
    <t xml:space="preserve">Make Survey Money2 coreg </t>
  </si>
  <si>
    <t xml:space="preserve">Make Survey Money3 </t>
  </si>
  <si>
    <t xml:space="preserve">Market Traders </t>
  </si>
  <si>
    <t xml:space="preserve">Med Alert DMP </t>
  </si>
  <si>
    <t xml:space="preserve">Medical Alert Rombool coreg </t>
  </si>
  <si>
    <t xml:space="preserve">Medicare Advantage CMG </t>
  </si>
  <si>
    <t xml:space="preserve">Momentum Solar </t>
  </si>
  <si>
    <t xml:space="preserve">Mortgage Loan EPM </t>
  </si>
  <si>
    <t xml:space="preserve">My Daily Moments </t>
  </si>
  <si>
    <t xml:space="preserve">My Solar Installer coreg </t>
  </si>
  <si>
    <t xml:space="preserve">MySurvey Coreg SOI </t>
  </si>
  <si>
    <t xml:space="preserve">National Injury Bureau MVA </t>
  </si>
  <si>
    <t xml:space="preserve">National Injury Bureau PI </t>
  </si>
  <si>
    <t xml:space="preserve">National Magazine Coreg Tier2 </t>
  </si>
  <si>
    <t>National Magazine Coreg Tier3</t>
  </si>
  <si>
    <t xml:space="preserve">Netspend Brinks CMG </t>
  </si>
  <si>
    <t xml:space="preserve">Netspend coreg </t>
  </si>
  <si>
    <t>Nielsen Computer &amp;amp; Mobile Panel with AutoResponder</t>
  </si>
  <si>
    <t xml:space="preserve">Opinion Outpost </t>
  </si>
  <si>
    <t>Ovarian Cancer Prolegal</t>
  </si>
  <si>
    <t xml:space="preserve">Paid Survey Bucks </t>
  </si>
  <si>
    <t>Paid Surveys Revenue click</t>
  </si>
  <si>
    <t xml:space="preserve">Pain Cream CMG </t>
  </si>
  <si>
    <t xml:space="preserve">Pain Gel IE </t>
  </si>
  <si>
    <t xml:space="preserve">Pain Tens Unit Rex coreg </t>
  </si>
  <si>
    <t xml:space="preserve">Panda Research </t>
  </si>
  <si>
    <t xml:space="preserve">Panda Research DOI </t>
  </si>
  <si>
    <t xml:space="preserve">PCH VQ coreg </t>
  </si>
  <si>
    <t xml:space="preserve">Quick Attorney BK </t>
  </si>
  <si>
    <t xml:space="preserve">Quick Attorney PI </t>
  </si>
  <si>
    <t xml:space="preserve">Quote Me Bathroom </t>
  </si>
  <si>
    <t>quote me kitchen</t>
  </si>
  <si>
    <t xml:space="preserve">Quote Me Painting </t>
  </si>
  <si>
    <t>quote me roofing</t>
  </si>
  <si>
    <t xml:space="preserve">Quote Me Windows </t>
  </si>
  <si>
    <t xml:space="preserve">Railroad Prolegal </t>
  </si>
  <si>
    <t xml:space="preserve">Rehab Email Agency </t>
  </si>
  <si>
    <t xml:space="preserve">Resort Travel Co-Re </t>
  </si>
  <si>
    <t xml:space="preserve">Retirement Planning BRIDGE </t>
  </si>
  <si>
    <t xml:space="preserve">Risperdal DRP </t>
  </si>
  <si>
    <t xml:space="preserve">Roofing FF </t>
  </si>
  <si>
    <t xml:space="preserve">Royal Caribbean CMG </t>
  </si>
  <si>
    <t xml:space="preserve">Satellite TV LBM coreg </t>
  </si>
  <si>
    <t xml:space="preserve">Siding FF </t>
  </si>
  <si>
    <t xml:space="preserve">Solar FF </t>
  </si>
  <si>
    <t xml:space="preserve">South Dakota Tourism PM coreg </t>
  </si>
  <si>
    <t xml:space="preserve">Sperian Energy PM coreg </t>
  </si>
  <si>
    <t>Spring Power Gas PM coreg</t>
  </si>
  <si>
    <t xml:space="preserve">Student Debt Co-Reg Leads </t>
  </si>
  <si>
    <t xml:space="preserve">Student Loan Consolidation CMG </t>
  </si>
  <si>
    <t xml:space="preserve">Student Loan Debt BO coreg </t>
  </si>
  <si>
    <t xml:space="preserve">Substance Abuse Counselor Co-Reg </t>
  </si>
  <si>
    <t xml:space="preserve">Survey and Quizzes </t>
  </si>
  <si>
    <t>Survey Monster Gmail</t>
  </si>
  <si>
    <t>Survey Monster Yahoo</t>
  </si>
  <si>
    <t xml:space="preserve">Survey Monsters </t>
  </si>
  <si>
    <t xml:space="preserve">Surveys4Bucks Coreg </t>
  </si>
  <si>
    <t xml:space="preserve">Talcum Offer Conversion coreg </t>
  </si>
  <si>
    <t xml:space="preserve">Tax Debt Email Agency coreg </t>
  </si>
  <si>
    <t xml:space="preserve">Tax Extension SMS DRP </t>
  </si>
  <si>
    <t xml:space="preserve">Taxotere Prolegal coreg </t>
  </si>
  <si>
    <t xml:space="preserve">The Solar Project Fivestrata </t>
  </si>
  <si>
    <t xml:space="preserve">Title Loans business-loan </t>
  </si>
  <si>
    <t xml:space="preserve">Title Loans Re-finance </t>
  </si>
  <si>
    <t xml:space="preserve">Title Loans registration-loan </t>
  </si>
  <si>
    <t xml:space="preserve">Title Loans title-loan </t>
  </si>
  <si>
    <t>Toluna Co-Reg DOI</t>
  </si>
  <si>
    <t xml:space="preserve">Trugreen Lawn Care coreg </t>
  </si>
  <si>
    <t xml:space="preserve">TVM Prolegal </t>
  </si>
  <si>
    <t xml:space="preserve">Valued Opinions </t>
  </si>
  <si>
    <t xml:space="preserve">Verde Energy </t>
  </si>
  <si>
    <t xml:space="preserve">Verde Energy TX </t>
  </si>
  <si>
    <t xml:space="preserve">Viking Magazine Coreg </t>
  </si>
  <si>
    <t>Viking Magazine Coreg Tier2</t>
  </si>
  <si>
    <t>Viking Magazine Coreg Tier3</t>
  </si>
  <si>
    <t xml:space="preserve">Vindale Research </t>
  </si>
  <si>
    <t xml:space="preserve">Western Union coreg </t>
  </si>
  <si>
    <t xml:space="preserve">Windows FF </t>
  </si>
  <si>
    <t xml:space="preserve">Windows LP </t>
  </si>
  <si>
    <t xml:space="preserve">Wireless Medical Alert </t>
  </si>
  <si>
    <t xml:space="preserve">Wireless Medical Alert LBM </t>
  </si>
  <si>
    <t xml:space="preserve">Xarelto Basic </t>
  </si>
  <si>
    <t xml:space="preserve">Xarelto Offer Conversion </t>
  </si>
  <si>
    <t xml:space="preserve">YouGov </t>
  </si>
  <si>
    <t xml:space="preserve">Zip Recruiter CR </t>
  </si>
  <si>
    <t xml:space="preserve">Zofran Email Agency </t>
  </si>
  <si>
    <t xml:space="preserve">Zostavax Prolegal coreg </t>
  </si>
  <si>
    <t>Advertiser name</t>
  </si>
  <si>
    <t>Leadpulse</t>
  </si>
  <si>
    <t>1800 remodel</t>
  </si>
  <si>
    <t>Acurian 2108 acurian 210</t>
  </si>
  <si>
    <t>Covalent marketing</t>
  </si>
  <si>
    <t xml:space="preserve">Acurian </t>
  </si>
  <si>
    <t>Nielsen</t>
  </si>
  <si>
    <t>Permission Data</t>
  </si>
  <si>
    <t>Ameriquote</t>
  </si>
  <si>
    <t>Provide media</t>
  </si>
  <si>
    <t>direct media partners</t>
  </si>
  <si>
    <t>Pak Med LLC</t>
  </si>
  <si>
    <t>Direct response pros</t>
  </si>
  <si>
    <t>Banyan Treatment</t>
  </si>
  <si>
    <t>KP network</t>
  </si>
  <si>
    <t>mlm leads</t>
  </si>
  <si>
    <t>Little brooks Media</t>
  </si>
  <si>
    <t>Rex direct</t>
  </si>
  <si>
    <t>Future focus</t>
  </si>
  <si>
    <t>reality media</t>
  </si>
  <si>
    <t>Branded offers</t>
  </si>
  <si>
    <t>rex direct</t>
  </si>
  <si>
    <t>Mas media</t>
  </si>
  <si>
    <t>bird dog media</t>
  </si>
  <si>
    <t>tech center</t>
  </si>
  <si>
    <t>ecrux</t>
  </si>
  <si>
    <t>next gen lead</t>
  </si>
  <si>
    <t>ya solutions</t>
  </si>
  <si>
    <t>fusioncash</t>
  </si>
  <si>
    <t>Sunlight solar leads</t>
  </si>
  <si>
    <t>lightspeed</t>
  </si>
  <si>
    <t>prolegal</t>
  </si>
  <si>
    <t>redaptive</t>
  </si>
  <si>
    <t>Rombool</t>
  </si>
  <si>
    <t>future focus</t>
  </si>
  <si>
    <t>cotterweb</t>
  </si>
  <si>
    <t>Cohort global</t>
  </si>
  <si>
    <t>modaramo</t>
  </si>
  <si>
    <t>diablo</t>
  </si>
  <si>
    <t>lifestation</t>
  </si>
  <si>
    <t>union street enterprises</t>
  </si>
  <si>
    <t>rombool</t>
  </si>
  <si>
    <t>Momentum Solar</t>
  </si>
  <si>
    <t>Elevated perspective marketing</t>
  </si>
  <si>
    <t>flatiron</t>
  </si>
  <si>
    <t>softdesk</t>
  </si>
  <si>
    <t>offer conversion</t>
  </si>
  <si>
    <t>Think direct</t>
  </si>
  <si>
    <t>Netspend</t>
  </si>
  <si>
    <t>Revenue click</t>
  </si>
  <si>
    <t>Instinctive Edge</t>
  </si>
  <si>
    <t>A and A</t>
  </si>
  <si>
    <t>email agency</t>
  </si>
  <si>
    <t>puzz</t>
  </si>
  <si>
    <t>survey monster</t>
  </si>
  <si>
    <t>netfusion</t>
  </si>
  <si>
    <t>fivestrata</t>
  </si>
  <si>
    <t>toluna</t>
  </si>
  <si>
    <t>trugreen</t>
  </si>
  <si>
    <t>verde</t>
  </si>
  <si>
    <t>viking</t>
  </si>
  <si>
    <t>vindale</t>
  </si>
  <si>
    <t>research now</t>
  </si>
  <si>
    <t>netspend</t>
  </si>
  <si>
    <t>Zip recruiter</t>
  </si>
  <si>
    <t>Viciqua</t>
  </si>
  <si>
    <t>one stop title loan</t>
  </si>
  <si>
    <t>CPL</t>
  </si>
  <si>
    <t>The CPL not updated, waiting for the confirmation of the advertiser</t>
  </si>
  <si>
    <t>Notes</t>
  </si>
  <si>
    <t>Confirmed revenue ($)</t>
  </si>
  <si>
    <t>Ready Set Eat DMS</t>
  </si>
  <si>
    <t>Digital media solutions</t>
  </si>
  <si>
    <t>The campaign not posting success leads on NLR and OLR (advertisers receive the leads</t>
  </si>
  <si>
    <t>Rev share</t>
  </si>
  <si>
    <t>All inbox</t>
  </si>
  <si>
    <t>Debt help coreg</t>
  </si>
  <si>
    <t>Scrub rate</t>
  </si>
  <si>
    <t>National disability</t>
  </si>
  <si>
    <t>Window Price LP</t>
  </si>
  <si>
    <t>Permission Data Coreg</t>
  </si>
  <si>
    <t>CD7820</t>
  </si>
  <si>
    <t>CD7612</t>
  </si>
  <si>
    <t>CD8136</t>
  </si>
  <si>
    <t>CD7819</t>
  </si>
  <si>
    <t>CD7750</t>
  </si>
  <si>
    <t>CD8006</t>
  </si>
  <si>
    <t>CD7790</t>
  </si>
  <si>
    <t>CD8053</t>
  </si>
  <si>
    <t>CD8135</t>
  </si>
  <si>
    <t>CD1</t>
  </si>
  <si>
    <t>CD7927</t>
  </si>
  <si>
    <t>CD8043</t>
  </si>
  <si>
    <t>CD74</t>
  </si>
  <si>
    <t>CD8097</t>
  </si>
  <si>
    <t>CD7845</t>
  </si>
  <si>
    <t>CD8092</t>
  </si>
  <si>
    <t>CD8106</t>
  </si>
  <si>
    <t>CD7873</t>
  </si>
  <si>
    <t>CD3432</t>
  </si>
  <si>
    <t>CD8093</t>
  </si>
  <si>
    <t>CD8137</t>
  </si>
  <si>
    <t>CD7786</t>
  </si>
  <si>
    <t>CD8107</t>
  </si>
  <si>
    <t>CD8164</t>
  </si>
  <si>
    <t>CD8094</t>
  </si>
  <si>
    <t>CD8081</t>
  </si>
  <si>
    <t>CD8180</t>
  </si>
  <si>
    <t>CD7950</t>
  </si>
  <si>
    <t>CD7690</t>
  </si>
  <si>
    <t>CD7929</t>
  </si>
  <si>
    <t>CD8047</t>
  </si>
  <si>
    <t>CD8159</t>
  </si>
  <si>
    <t>CD8134</t>
  </si>
  <si>
    <t>CD7792</t>
  </si>
  <si>
    <t>CD7898</t>
  </si>
  <si>
    <t>CD8189</t>
  </si>
  <si>
    <t>CD8127</t>
  </si>
  <si>
    <t>CD8144</t>
  </si>
  <si>
    <t>CD8179</t>
  </si>
  <si>
    <t>CD18457</t>
  </si>
  <si>
    <t>CD8138</t>
  </si>
  <si>
    <t>CD8040</t>
  </si>
  <si>
    <t>CD8095</t>
  </si>
  <si>
    <t>CD8143</t>
  </si>
  <si>
    <t>CD8016</t>
  </si>
  <si>
    <t>CD288</t>
  </si>
  <si>
    <t>CD8128</t>
  </si>
  <si>
    <t>CD8036</t>
  </si>
  <si>
    <t>CD8117</t>
  </si>
  <si>
    <t>CD18267</t>
  </si>
  <si>
    <t>CD7746</t>
  </si>
  <si>
    <t>CD8157</t>
  </si>
  <si>
    <t>CD1301</t>
  </si>
  <si>
    <t>CD8011</t>
  </si>
  <si>
    <t>CD7910</t>
  </si>
  <si>
    <t>CD8173</t>
  </si>
  <si>
    <t>CD7899</t>
  </si>
  <si>
    <t>CD7841</t>
  </si>
  <si>
    <t>CD7959</t>
  </si>
  <si>
    <t>CD8054</t>
  </si>
  <si>
    <t>CD8178</t>
  </si>
  <si>
    <t>CD7905</t>
  </si>
  <si>
    <t>CD8140</t>
  </si>
  <si>
    <t>CD8141</t>
  </si>
  <si>
    <t>CD7888</t>
  </si>
  <si>
    <t>CD8086</t>
  </si>
  <si>
    <t>CD1078</t>
  </si>
  <si>
    <t>CD8010</t>
  </si>
  <si>
    <t>CD7614</t>
  </si>
  <si>
    <t>CD8139</t>
  </si>
  <si>
    <t>CD7961</t>
  </si>
  <si>
    <t>CD7906</t>
  </si>
  <si>
    <t>CD8130</t>
  </si>
  <si>
    <t>CD7887</t>
  </si>
  <si>
    <t>CD7900</t>
  </si>
  <si>
    <t>CD8125</t>
  </si>
  <si>
    <t>CD8190</t>
  </si>
  <si>
    <t>CD8147</t>
  </si>
  <si>
    <t>CD7901</t>
  </si>
  <si>
    <t>CD943</t>
  </si>
  <si>
    <t>CD8142</t>
  </si>
  <si>
    <t>CD7923</t>
  </si>
  <si>
    <t>CD8188</t>
  </si>
  <si>
    <t>CD8118</t>
  </si>
  <si>
    <t> </t>
  </si>
  <si>
    <t>Agreement between delicia and pub</t>
  </si>
  <si>
    <t>lifebeacon</t>
  </si>
  <si>
    <t>banner edge</t>
  </si>
  <si>
    <t>Invoice amount different;may send another invoice</t>
  </si>
  <si>
    <t>revb share</t>
  </si>
  <si>
    <t>sbg</t>
  </si>
  <si>
    <t>Invoice amount different</t>
  </si>
  <si>
    <t>Permission data</t>
  </si>
  <si>
    <t>Tiburon</t>
  </si>
  <si>
    <t>Ifficient</t>
  </si>
  <si>
    <t>rex adz</t>
  </si>
  <si>
    <t>Total Revenue</t>
  </si>
  <si>
    <t>total cost</t>
  </si>
  <si>
    <t>CPA revenue</t>
  </si>
  <si>
    <t>Midpaths Revenue</t>
  </si>
  <si>
    <t>Coreg revenue</t>
  </si>
  <si>
    <t>Publisher payments</t>
  </si>
  <si>
    <t>Profit</t>
  </si>
  <si>
    <t>fluent</t>
  </si>
  <si>
    <t>not found in Q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</si>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</sst>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8" fontId="0" fillId="0" borderId="0" xfId="0" applyNumberFormat="1"/>
    <xf numFmtId="0" fontId="0" fillId="8" borderId="8" xfId="16" applyFont="1"/>
    <xf numFmtId="8" fontId="0" fillId="8" borderId="8" xfId="16" applyNumberFormat="1" applyFont="1"/>
    <xf numFmtId="44" fontId="0" fillId="8" borderId="8" xfId="1" applyFont="1" applyFill="1" applyBorder="1"/>
    <xf numFmtId="44" fontId="0" fillId="0" borderId="0" xfId="1" applyFont="1"/>
    <xf numFmtId="44" fontId="0" fillId="8" borderId="8" xfId="16" applyNumberFormat="1" applyFont="1"/>
    <xf numFmtId="0" fontId="18" fillId="0" borderId="0" xfId="0" applyFont="1" applyFill="1" applyAlignment="1" applyProtection="1">
      <alignment horizontal="center" vertical="center"/>
    </xf>
    <xf numFmtId="0" fontId="19" fillId="0" borderId="0" xfId="0" applyFont="1" applyFill="1" applyProtection="1"/>
    <xf numFmtId="0" fontId="20" fillId="0" borderId="0" xfId="0" applyFont="1" applyFill="1" applyAlignment="1" applyProtection="1">
      <alignment horizontal="right" vertical="center"/>
    </xf>
    <xf numFmtId="0" fontId="19" fillId="8" borderId="8" xfId="16" applyFont="1" applyProtection="1"/>
    <xf numFmtId="0" fontId="20" fillId="8" borderId="8" xfId="16" applyFont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19" fillId="34" borderId="0" xfId="0" applyFont="1" applyFill="1" applyProtection="1"/>
    <xf numFmtId="0" fontId="20" fillId="34" borderId="0" xfId="0" applyFont="1" applyFill="1" applyAlignment="1" applyProtection="1">
      <alignment horizontal="right" vertical="center"/>
    </xf>
    <xf numFmtId="0" fontId="0" fillId="34" borderId="0" xfId="0" applyFill="1"/>
    <xf numFmtId="0" fontId="16" fillId="0" borderId="0" xfId="0" applyFont="1"/>
    <xf numFmtId="44" fontId="16" fillId="0" borderId="0" xfId="1" applyFont="1"/>
    <xf numFmtId="9" fontId="0" fillId="8" borderId="8" xfId="43" applyFont="1" applyFill="1" applyBorder="1"/>
    <xf numFmtId="9" fontId="0" fillId="0" borderId="0" xfId="43" applyFont="1"/>
    <xf numFmtId="9" fontId="0" fillId="8" borderId="8" xfId="16" applyNumberFormat="1" applyFont="1"/>
    <xf numFmtId="0" fontId="18" fillId="8" borderId="8" xfId="16" applyFont="1" applyAlignment="1" applyProtection="1">
      <alignment horizontal="center" vertical="center"/>
    </xf>
    <xf numFmtId="0" fontId="20" fillId="8" borderId="8" xfId="16" applyFont="1" applyAlignment="1" applyProtection="1">
      <alignment horizontal="left" vertical="center"/>
    </xf>
    <xf numFmtId="44" fontId="16" fillId="0" borderId="0" xfId="1" applyFont="1" applyAlignment="1">
      <alignment horizontal="center"/>
    </xf>
    <xf numFmtId="0" fontId="19" fillId="8" borderId="0" xfId="16" applyFont="1" applyBorder="1" applyProtection="1"/>
    <xf numFmtId="0" fontId="19" fillId="0" borderId="8" xfId="0" applyFont="1" applyFill="1" applyBorder="1" applyProtection="1"/>
    <xf numFmtId="0" fontId="20" fillId="8" borderId="0" xfId="16" applyFont="1" applyBorder="1" applyAlignment="1" applyProtection="1">
      <alignment horizontal="right" vertical="center"/>
    </xf>
    <xf numFmtId="0" fontId="20" fillId="0" borderId="8" xfId="0" applyFont="1" applyFill="1" applyBorder="1" applyAlignment="1" applyProtection="1">
      <alignment horizontal="right" vertical="center"/>
    </xf>
    <xf numFmtId="0" fontId="0" fillId="8" borderId="0" xfId="16" applyFont="1" applyBorder="1"/>
    <xf numFmtId="0" fontId="0" fillId="0" borderId="8" xfId="0" applyBorder="1"/>
    <xf numFmtId="9" fontId="0" fillId="8" borderId="0" xfId="43" applyFont="1" applyFill="1" applyBorder="1"/>
    <xf numFmtId="9" fontId="18" fillId="0" borderId="8" xfId="43" applyFont="1" applyFill="1" applyBorder="1" applyAlignment="1" applyProtection="1">
      <alignment horizontal="center" vertical="center"/>
    </xf>
    <xf numFmtId="0" fontId="19" fillId="8" borderId="8" xfId="16" applyFont="1" applyBorder="1" applyProtection="1"/>
    <xf numFmtId="0" fontId="20" fillId="8" borderId="8" xfId="16" applyFont="1" applyBorder="1" applyAlignment="1" applyProtection="1">
      <alignment horizontal="right" vertical="center"/>
    </xf>
    <xf numFmtId="0" fontId="0" fillId="0" borderId="0" xfId="0" applyBorder="1"/>
    <xf numFmtId="0" fontId="0" fillId="8" borderId="8" xfId="16" applyFont="1" applyBorder="1"/>
    <xf numFmtId="0" fontId="13" fillId="7" borderId="7" xfId="14" applyProtection="1"/>
    <xf numFmtId="0" fontId="13" fillId="7" borderId="7" xfId="14" applyAlignment="1" applyProtection="1">
      <alignment horizontal="right" vertical="center"/>
    </xf>
    <xf numFmtId="0" fontId="13" fillId="7" borderId="7" xfId="14"/>
    <xf numFmtId="9" fontId="13" fillId="7" borderId="7" xfId="14" applyNumberFormat="1"/>
    <xf numFmtId="9" fontId="13" fillId="7" borderId="8" xfId="14" applyNumberFormat="1" applyBorder="1"/>
    <xf numFmtId="9" fontId="0" fillId="8" borderId="7" xfId="43" applyFont="1" applyFill="1" applyBorder="1"/>
    <xf numFmtId="0" fontId="19" fillId="8" borderId="7" xfId="16" applyFont="1" applyBorder="1" applyProtection="1"/>
    <xf numFmtId="0" fontId="13" fillId="7" borderId="8" xfId="14" applyBorder="1" applyProtection="1"/>
    <xf numFmtId="0" fontId="13" fillId="7" borderId="7" xfId="14" applyBorder="1" applyProtection="1"/>
    <xf numFmtId="0" fontId="19" fillId="34" borderId="8" xfId="0" applyFont="1" applyFill="1" applyBorder="1" applyProtection="1"/>
    <xf numFmtId="0" fontId="20" fillId="8" borderId="7" xfId="16" applyFont="1" applyBorder="1" applyAlignment="1" applyProtection="1">
      <alignment horizontal="right" vertical="center"/>
    </xf>
    <xf numFmtId="0" fontId="13" fillId="7" borderId="8" xfId="14" applyBorder="1" applyAlignment="1" applyProtection="1">
      <alignment horizontal="right" vertical="center"/>
    </xf>
    <xf numFmtId="0" fontId="13" fillId="7" borderId="7" xfId="14" applyBorder="1" applyAlignment="1" applyProtection="1">
      <alignment horizontal="right" vertical="center"/>
    </xf>
    <xf numFmtId="0" fontId="20" fillId="34" borderId="8" xfId="0" applyFont="1" applyFill="1" applyBorder="1" applyAlignment="1" applyProtection="1">
      <alignment horizontal="right" vertical="center"/>
    </xf>
    <xf numFmtId="0" fontId="13" fillId="7" borderId="8" xfId="14" applyBorder="1"/>
    <xf numFmtId="0" fontId="13" fillId="7" borderId="7" xfId="14" applyBorder="1"/>
    <xf numFmtId="0" fontId="0" fillId="8" borderId="7" xfId="16" applyFont="1" applyBorder="1"/>
    <xf numFmtId="0" fontId="0" fillId="34" borderId="8" xfId="0" applyFill="1" applyBorder="1"/>
    <xf numFmtId="9" fontId="13" fillId="7" borderId="7" xfId="14" applyNumberFormat="1" applyBorder="1"/>
    <xf numFmtId="9" fontId="0" fillId="8" borderId="7" xfId="16" applyNumberFormat="1" applyFont="1" applyBorder="1"/>
    <xf numFmtId="0" fontId="0" fillId="33" borderId="7" xfId="16" applyFont="1" applyFill="1" applyBorder="1"/>
    <xf numFmtId="0" fontId="0" fillId="33" borderId="8" xfId="16" applyFont="1" applyFill="1" applyBorder="1"/>
    <xf numFmtId="44" fontId="0" fillId="0" borderId="0" xfId="0" applyNumberFormat="1"/>
    <xf numFmtId="0" fontId="6" fillId="2" borderId="0" xfId="7"/>
    <xf numFmtId="0" fontId="6" fillId="2" borderId="0" xfId="7" applyBorder="1" applyProtection="1"/>
    <xf numFmtId="9" fontId="6" fillId="2" borderId="0" xfId="7" applyNumberFormat="1"/>
    <xf numFmtId="44" fontId="17" fillId="29" borderId="8" xfId="39" applyNumberFormat="1" applyBorder="1"/>
    <xf numFmtId="44" fontId="18" fillId="0" borderId="0" xfId="1" applyFont="1" applyFill="1" applyAlignment="1" applyProtection="1">
      <alignment horizontal="center" vertical="center"/>
    </xf>
    <xf numFmtId="44" fontId="6" fillId="2" borderId="0" xfId="1" applyFont="1" applyFill="1" applyBorder="1" applyProtection="1"/>
    <xf numFmtId="44" fontId="6" fillId="2" borderId="8" xfId="1" applyFont="1" applyFill="1" applyBorder="1" applyProtection="1"/>
    <xf numFmtId="44" fontId="19" fillId="8" borderId="8" xfId="1" applyFont="1" applyFill="1" applyBorder="1" applyProtection="1"/>
    <xf numFmtId="44" fontId="13" fillId="7" borderId="7" xfId="1" applyFont="1" applyFill="1" applyBorder="1" applyProtection="1"/>
    <xf numFmtId="44" fontId="6" fillId="2" borderId="7" xfId="1" applyFont="1" applyFill="1" applyBorder="1" applyProtection="1"/>
    <xf numFmtId="44" fontId="13" fillId="7" borderId="8" xfId="1" applyFont="1" applyFill="1" applyBorder="1" applyProtection="1"/>
    <xf numFmtId="44" fontId="19" fillId="8" borderId="0" xfId="1" applyFont="1" applyFill="1" applyBorder="1" applyProtection="1"/>
    <xf numFmtId="44" fontId="19" fillId="0" borderId="8" xfId="1" applyFont="1" applyFill="1" applyBorder="1" applyProtection="1"/>
    <xf numFmtId="44" fontId="0" fillId="0" borderId="8" xfId="1" applyFont="1" applyBorder="1"/>
    <xf numFmtId="44" fontId="19" fillId="0" borderId="0" xfId="1" applyFont="1" applyFill="1" applyProtection="1"/>
    <xf numFmtId="44" fontId="6" fillId="2" borderId="0" xfId="1" applyFont="1" applyFill="1"/>
    <xf numFmtId="44" fontId="17" fillId="29" borderId="8" xfId="39" applyNumberFormat="1" applyBorder="1" applyProtection="1"/>
    <xf numFmtId="44" fontId="17" fillId="29" borderId="0" xfId="39" applyNumberFormat="1" applyBorder="1"/>
    <xf numFmtId="44" fontId="17" fillId="29" borderId="0" xfId="39" applyNumberFormat="1" applyBorder="1" applyProtection="1"/>
    <xf numFmtId="44" fontId="1" fillId="31" borderId="8" xfId="41" applyNumberFormat="1" applyBorder="1"/>
    <xf numFmtId="44" fontId="1" fillId="32" borderId="8" xfId="42" applyNumberFormat="1" applyBorder="1" applyProtection="1"/>
    <xf numFmtId="44" fontId="17" fillId="29" borderId="7" xfId="39" applyNumberFormat="1" applyBorder="1" applyProtection="1"/>
    <xf numFmtId="44" fontId="19" fillId="8" borderId="8" xfId="16" applyNumberFormat="1" applyFont="1" applyProtection="1"/>
    <xf numFmtId="44" fontId="13" fillId="7" borderId="7" xfId="14" applyNumberFormat="1" applyProtection="1"/>
    <xf numFmtId="8" fontId="0" fillId="34" borderId="0" xfId="0" applyNumberFormat="1" applyFill="1"/>
    <xf numFmtId="44" fontId="0" fillId="34" borderId="0" xfId="1" applyFont="1" applyFill="1"/>
    <xf numFmtId="9" fontId="0" fillId="34" borderId="8" xfId="43" applyFont="1" applyFill="1" applyBorder="1"/>
    <xf numFmtId="0" fontId="0" fillId="34" borderId="8" xfId="16" applyFont="1" applyFill="1"/>
    <xf numFmtId="0" fontId="19" fillId="35" borderId="8" xfId="0" applyFont="1" applyFill="1" applyBorder="1" applyProtection="1"/>
    <xf numFmtId="0" fontId="20" fillId="35" borderId="8" xfId="0" applyFont="1" applyFill="1" applyBorder="1" applyAlignment="1" applyProtection="1">
      <alignment horizontal="right" vertical="center"/>
    </xf>
    <xf numFmtId="44" fontId="19" fillId="35" borderId="8" xfId="1" applyFont="1" applyFill="1" applyBorder="1" applyProtection="1"/>
    <xf numFmtId="0" fontId="0" fillId="35" borderId="8" xfId="0" applyFill="1" applyBorder="1"/>
    <xf numFmtId="9" fontId="0" fillId="35" borderId="8" xfId="43" applyFont="1" applyFill="1" applyBorder="1"/>
    <xf numFmtId="0" fontId="0" fillId="35" borderId="8" xfId="16" applyFont="1" applyFill="1"/>
    <xf numFmtId="0" fontId="19" fillId="34" borderId="0" xfId="0" applyFont="1" applyFill="1" applyBorder="1" applyProtection="1"/>
    <xf numFmtId="0" fontId="20" fillId="34" borderId="0" xfId="0" applyFont="1" applyFill="1" applyBorder="1" applyAlignment="1" applyProtection="1">
      <alignment horizontal="right" vertical="center"/>
    </xf>
    <xf numFmtId="0" fontId="0" fillId="34" borderId="0" xfId="0" applyFill="1" applyBorder="1"/>
    <xf numFmtId="44" fontId="0" fillId="8" borderId="8" xfId="16" applyNumberFormat="1" applyFont="1" applyBorder="1"/>
    <xf numFmtId="44" fontId="0" fillId="0" borderId="0" xfId="1" applyFont="1" applyBorder="1"/>
    <xf numFmtId="44" fontId="0" fillId="36" borderId="8" xfId="16" applyNumberFormat="1" applyFont="1" applyFill="1"/>
    <xf numFmtId="44" fontId="0" fillId="36" borderId="8" xfId="1" applyFont="1" applyFill="1" applyBorder="1"/>
    <xf numFmtId="44" fontId="19" fillId="36" borderId="8" xfId="1" applyFont="1" applyFill="1" applyBorder="1" applyProtection="1"/>
    <xf numFmtId="44" fontId="19" fillId="36" borderId="0" xfId="1" applyFont="1" applyFill="1" applyBorder="1" applyProtection="1"/>
    <xf numFmtId="44" fontId="19" fillId="36" borderId="8" xfId="16" applyNumberFormat="1" applyFont="1" applyFill="1" applyProtection="1"/>
    <xf numFmtId="44" fontId="0" fillId="36" borderId="0" xfId="1" applyFont="1" applyFill="1"/>
    <xf numFmtId="44" fontId="19" fillId="36" borderId="0" xfId="1" applyFont="1" applyFill="1" applyProtection="1"/>
    <xf numFmtId="0" fontId="16" fillId="34" borderId="7" xfId="14" applyFont="1" applyFill="1" applyProtection="1"/>
    <xf numFmtId="0" fontId="16" fillId="34" borderId="7" xfId="14" applyFont="1" applyFill="1" applyAlignment="1" applyProtection="1">
      <alignment horizontal="right" vertical="center"/>
    </xf>
    <xf numFmtId="0" fontId="16" fillId="34" borderId="7" xfId="14" applyFont="1" applyFill="1"/>
    <xf numFmtId="9" fontId="16" fillId="34" borderId="7" xfId="14" applyNumberFormat="1" applyFont="1" applyFill="1"/>
    <xf numFmtId="44" fontId="16" fillId="37" borderId="7" xfId="14" applyNumberFormat="1" applyFont="1" applyFill="1" applyProtection="1"/>
    <xf numFmtId="44" fontId="19" fillId="37" borderId="8" xfId="16" applyNumberFormat="1" applyFont="1" applyFill="1" applyProtection="1"/>
    <xf numFmtId="0" fontId="0" fillId="36" borderId="8" xfId="16" applyFont="1" applyFill="1"/>
    <xf numFmtId="0" fontId="0" fillId="36" borderId="8" xfId="16" applyFont="1" applyFill="1" applyBorder="1"/>
    <xf numFmtId="44" fontId="0" fillId="36" borderId="8" xfId="16" applyNumberFormat="1" applyFont="1" applyFill="1" applyBorder="1"/>
    <xf numFmtId="8" fontId="0" fillId="36" borderId="8" xfId="16" applyNumberFormat="1" applyFont="1" applyFill="1"/>
    <xf numFmtId="0" fontId="8" fillId="36" borderId="0" xfId="9" applyFill="1" applyBorder="1"/>
    <xf numFmtId="44" fontId="8" fillId="36" borderId="0" xfId="9" applyNumberFormat="1" applyFill="1" applyBorder="1"/>
    <xf numFmtId="0" fontId="8" fillId="36" borderId="0" xfId="9" applyFill="1"/>
    <xf numFmtId="0" fontId="0" fillId="37" borderId="0" xfId="0" applyFill="1" applyBorder="1"/>
    <xf numFmtId="44" fontId="0" fillId="37" borderId="0" xfId="1" applyFont="1" applyFill="1" applyBorder="1"/>
    <xf numFmtId="0" fontId="0" fillId="37" borderId="0" xfId="0" applyFill="1"/>
    <xf numFmtId="0" fontId="0" fillId="36" borderId="0" xfId="0" applyFill="1" applyBorder="1"/>
    <xf numFmtId="44" fontId="0" fillId="36" borderId="0" xfId="1" applyFont="1" applyFill="1" applyBorder="1"/>
    <xf numFmtId="0" fontId="0" fillId="36" borderId="0" xfId="0" applyFill="1"/>
    <xf numFmtId="0" fontId="0" fillId="37" borderId="8" xfId="16" applyFont="1" applyFill="1"/>
    <xf numFmtId="44" fontId="0" fillId="37" borderId="8" xfId="16" applyNumberFormat="1" applyFont="1" applyFill="1"/>
    <xf numFmtId="0" fontId="18" fillId="33" borderId="0" xfId="0" applyFont="1" applyFill="1" applyAlignment="1" applyProtection="1">
      <alignment horizontal="center" vertical="center"/>
    </xf>
    <xf numFmtId="0" fontId="0" fillId="33" borderId="0" xfId="16" applyFont="1" applyFill="1" applyBorder="1"/>
    <xf numFmtId="0" fontId="0" fillId="33" borderId="8" xfId="16" applyFont="1" applyFill="1"/>
    <xf numFmtId="0" fontId="13" fillId="33" borderId="7" xfId="14" applyFill="1"/>
    <xf numFmtId="0" fontId="13" fillId="33" borderId="8" xfId="14" applyFill="1" applyBorder="1"/>
    <xf numFmtId="0" fontId="0" fillId="33" borderId="8" xfId="0" applyFill="1" applyBorder="1"/>
    <xf numFmtId="0" fontId="16" fillId="33" borderId="7" xfId="14" applyFont="1" applyFill="1"/>
    <xf numFmtId="0" fontId="0" fillId="33" borderId="0" xfId="0" applyFill="1"/>
    <xf numFmtId="44" fontId="0" fillId="33" borderId="8" xfId="1" applyFont="1" applyFill="1" applyBorder="1"/>
    <xf numFmtId="0" fontId="13" fillId="33" borderId="7" xfId="14" applyFill="1" applyBorder="1"/>
    <xf numFmtId="0" fontId="0" fillId="33" borderId="0" xfId="0" applyFill="1" applyBorder="1"/>
    <xf numFmtId="0" fontId="6" fillId="33" borderId="0" xfId="7" applyFill="1"/>
    <xf numFmtId="44" fontId="0" fillId="8" borderId="10" xfId="1" applyFont="1" applyFill="1" applyBorder="1"/>
    <xf numFmtId="44" fontId="0" fillId="8" borderId="11" xfId="1" applyFont="1" applyFill="1" applyBorder="1"/>
    <xf numFmtId="1" fontId="19" fillId="8" borderId="0" xfId="16" applyNumberFormat="1" applyFont="1" applyBorder="1" applyProtection="1"/>
    <xf numFmtId="1" fontId="19" fillId="8" borderId="8" xfId="16" applyNumberFormat="1" applyFont="1" applyProtection="1"/>
    <xf numFmtId="1" fontId="13" fillId="7" borderId="7" xfId="14" applyNumberFormat="1" applyProtection="1"/>
    <xf numFmtId="1" fontId="19" fillId="8" borderId="7" xfId="16" applyNumberFormat="1" applyFont="1" applyBorder="1" applyProtection="1"/>
    <xf numFmtId="1" fontId="13" fillId="7" borderId="8" xfId="14" applyNumberFormat="1" applyBorder="1" applyProtection="1"/>
    <xf numFmtId="1" fontId="0" fillId="8" borderId="0" xfId="16" applyNumberFormat="1" applyFont="1" applyBorder="1"/>
    <xf numFmtId="1" fontId="0" fillId="0" borderId="8" xfId="0" applyNumberFormat="1" applyBorder="1"/>
    <xf numFmtId="1" fontId="19" fillId="8" borderId="8" xfId="16" applyNumberFormat="1" applyFont="1" applyBorder="1" applyProtection="1"/>
    <xf numFmtId="1" fontId="16" fillId="34" borderId="7" xfId="14" applyNumberFormat="1" applyFont="1" applyFill="1" applyProtection="1"/>
    <xf numFmtId="1" fontId="19" fillId="0" borderId="0" xfId="0" applyNumberFormat="1" applyFont="1" applyFill="1" applyProtection="1"/>
    <xf numFmtId="1" fontId="18" fillId="8" borderId="8" xfId="16" applyNumberFormat="1" applyFont="1" applyAlignment="1" applyProtection="1">
      <alignment horizontal="center" vertical="center"/>
    </xf>
    <xf numFmtId="1" fontId="19" fillId="0" borderId="8" xfId="0" applyNumberFormat="1" applyFont="1" applyFill="1" applyBorder="1" applyProtection="1"/>
    <xf numFmtId="1" fontId="0" fillId="8" borderId="0" xfId="1" applyNumberFormat="1" applyFont="1" applyFill="1" applyBorder="1"/>
    <xf numFmtId="1" fontId="13" fillId="7" borderId="7" xfId="14" applyNumberFormat="1" applyBorder="1" applyProtection="1"/>
    <xf numFmtId="1" fontId="19" fillId="34" borderId="0" xfId="0" applyNumberFormat="1" applyFont="1" applyFill="1" applyBorder="1" applyProtection="1"/>
    <xf numFmtId="1" fontId="19" fillId="35" borderId="8" xfId="0" applyNumberFormat="1" applyFont="1" applyFill="1" applyBorder="1" applyProtection="1"/>
    <xf numFmtId="1" fontId="19" fillId="34" borderId="8" xfId="0" applyNumberFormat="1" applyFont="1" applyFill="1" applyBorder="1" applyProtection="1"/>
    <xf numFmtId="1" fontId="19" fillId="34" borderId="0" xfId="0" applyNumberFormat="1" applyFont="1" applyFill="1" applyProtection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pane ySplit="1" topLeftCell="A5" activePane="bottomLeft" state="frozen"/>
      <selection pane="bottomLeft" activeCell="B52" sqref="B52"/>
    </sheetView>
  </sheetViews>
  <sheetFormatPr defaultRowHeight="15" x14ac:dyDescent="0.25"/>
  <cols>
    <col min="2" max="2" width="43.85546875" bestFit="1" customWidth="1"/>
    <col min="4" max="4" width="12.140625" style="5" bestFit="1" customWidth="1"/>
    <col min="5" max="5" width="14.140625" bestFit="1" customWidth="1"/>
  </cols>
  <sheetData>
    <row r="1" spans="1:7" s="16" customFormat="1" ht="14.45" x14ac:dyDescent="0.55000000000000004">
      <c r="A1" s="16" t="s">
        <v>0</v>
      </c>
      <c r="B1" s="16" t="s">
        <v>1</v>
      </c>
      <c r="C1" s="16" t="s">
        <v>2</v>
      </c>
      <c r="D1" s="17" t="s">
        <v>3</v>
      </c>
    </row>
    <row r="2" spans="1:7" s="111" customFormat="1" ht="14.45" x14ac:dyDescent="0.55000000000000004">
      <c r="A2" s="111">
        <v>18447</v>
      </c>
      <c r="B2" s="111" t="s">
        <v>38</v>
      </c>
      <c r="C2" s="111">
        <v>585354</v>
      </c>
      <c r="D2" s="98">
        <v>210164.47</v>
      </c>
      <c r="E2" s="98">
        <v>297161.28999999998</v>
      </c>
      <c r="G2" s="111" t="s">
        <v>601</v>
      </c>
    </row>
    <row r="3" spans="1:7" s="111" customFormat="1" ht="14.45" x14ac:dyDescent="0.55000000000000004">
      <c r="B3" s="111" t="s">
        <v>616</v>
      </c>
      <c r="D3" s="98">
        <v>76227</v>
      </c>
      <c r="E3" s="98"/>
    </row>
    <row r="4" spans="1:7" s="111" customFormat="1" ht="14.45" x14ac:dyDescent="0.55000000000000004">
      <c r="A4" s="111">
        <v>3432</v>
      </c>
      <c r="B4" s="111" t="s">
        <v>5</v>
      </c>
      <c r="C4" s="111">
        <v>120218</v>
      </c>
      <c r="D4" s="98">
        <v>83790.8</v>
      </c>
    </row>
    <row r="5" spans="1:7" s="111" customFormat="1" ht="14.45" x14ac:dyDescent="0.55000000000000004">
      <c r="A5" s="111">
        <v>18479</v>
      </c>
      <c r="B5" s="111" t="s">
        <v>11</v>
      </c>
      <c r="C5" s="111">
        <v>11524</v>
      </c>
      <c r="D5" s="98">
        <v>2270</v>
      </c>
    </row>
    <row r="6" spans="1:7" s="111" customFormat="1" ht="14.45" x14ac:dyDescent="0.55000000000000004">
      <c r="A6" s="112">
        <v>18581</v>
      </c>
      <c r="B6" s="112" t="s">
        <v>60</v>
      </c>
      <c r="C6" s="112">
        <v>11</v>
      </c>
      <c r="D6" s="113">
        <v>4</v>
      </c>
      <c r="E6" s="112"/>
      <c r="F6" s="112"/>
      <c r="G6" s="112"/>
    </row>
    <row r="7" spans="1:7" s="111" customFormat="1" ht="14.45" x14ac:dyDescent="0.55000000000000004">
      <c r="A7" s="111">
        <v>18576</v>
      </c>
      <c r="B7" s="111" t="s">
        <v>76</v>
      </c>
      <c r="C7" s="111">
        <v>1122</v>
      </c>
      <c r="D7" s="99">
        <v>356.1</v>
      </c>
      <c r="E7" s="111" t="s">
        <v>603</v>
      </c>
    </row>
    <row r="8" spans="1:7" s="111" customFormat="1" ht="14.45" x14ac:dyDescent="0.55000000000000004">
      <c r="A8" s="111">
        <v>18463</v>
      </c>
      <c r="B8" s="111" t="s">
        <v>34</v>
      </c>
      <c r="C8" s="111">
        <v>82848</v>
      </c>
      <c r="D8" s="98">
        <v>45068.08</v>
      </c>
    </row>
    <row r="9" spans="1:7" s="111" customFormat="1" ht="14.45" x14ac:dyDescent="0.55000000000000004">
      <c r="A9" s="111">
        <v>18453</v>
      </c>
      <c r="B9" s="111" t="s">
        <v>75</v>
      </c>
      <c r="C9" s="111">
        <v>120662</v>
      </c>
      <c r="D9" s="98">
        <v>30768.3</v>
      </c>
    </row>
    <row r="10" spans="1:7" s="111" customFormat="1" ht="14.45" x14ac:dyDescent="0.55000000000000004">
      <c r="A10" s="111">
        <v>18475</v>
      </c>
      <c r="B10" s="111" t="s">
        <v>53</v>
      </c>
      <c r="C10" s="111">
        <v>21516</v>
      </c>
      <c r="D10" s="99">
        <v>8759.2199999999993</v>
      </c>
      <c r="E10" s="114">
        <v>8759.77</v>
      </c>
    </row>
    <row r="11" spans="1:7" s="111" customFormat="1" ht="14.45" x14ac:dyDescent="0.55000000000000004">
      <c r="A11" s="111">
        <v>18457</v>
      </c>
      <c r="B11" s="111" t="s">
        <v>6</v>
      </c>
      <c r="C11" s="111">
        <v>12059</v>
      </c>
      <c r="D11" s="99">
        <v>5168.8</v>
      </c>
    </row>
    <row r="12" spans="1:7" s="111" customFormat="1" ht="14.45" x14ac:dyDescent="0.55000000000000004">
      <c r="A12" s="111">
        <v>18459</v>
      </c>
      <c r="B12" s="111" t="s">
        <v>104</v>
      </c>
      <c r="C12" s="111">
        <v>9215</v>
      </c>
      <c r="D12" s="98">
        <v>3445.75</v>
      </c>
      <c r="E12" s="98">
        <v>2665.1</v>
      </c>
      <c r="G12" s="111" t="s">
        <v>604</v>
      </c>
    </row>
    <row r="13" spans="1:7" s="111" customFormat="1" ht="14.45" x14ac:dyDescent="0.55000000000000004">
      <c r="A13" s="111">
        <v>1191</v>
      </c>
      <c r="B13" s="111" t="s">
        <v>8</v>
      </c>
      <c r="C13" s="111">
        <v>2814</v>
      </c>
      <c r="D13" s="98">
        <v>2636.85</v>
      </c>
    </row>
    <row r="14" spans="1:7" s="111" customFormat="1" ht="14.45" x14ac:dyDescent="0.55000000000000004">
      <c r="A14" s="111">
        <v>18563</v>
      </c>
      <c r="B14" s="111" t="s">
        <v>97</v>
      </c>
      <c r="C14" s="111">
        <v>9411</v>
      </c>
      <c r="D14" s="99">
        <v>2633.4</v>
      </c>
      <c r="E14" s="98">
        <v>2633.65</v>
      </c>
    </row>
    <row r="15" spans="1:7" s="111" customFormat="1" ht="14.45" x14ac:dyDescent="0.55000000000000004">
      <c r="A15" s="111">
        <v>252</v>
      </c>
      <c r="B15" s="111" t="s">
        <v>40</v>
      </c>
      <c r="C15" s="111">
        <v>9852</v>
      </c>
      <c r="D15" s="98">
        <v>2507.9</v>
      </c>
    </row>
    <row r="16" spans="1:7" s="111" customFormat="1" ht="14.45" x14ac:dyDescent="0.55000000000000004">
      <c r="A16" s="111">
        <v>288</v>
      </c>
      <c r="B16" s="111" t="s">
        <v>14</v>
      </c>
      <c r="C16" s="111">
        <v>2264</v>
      </c>
      <c r="D16" s="98">
        <v>1653.3</v>
      </c>
    </row>
    <row r="17" spans="1:7" s="111" customFormat="1" ht="14.45" x14ac:dyDescent="0.55000000000000004">
      <c r="B17" s="111" t="s">
        <v>249</v>
      </c>
      <c r="D17" s="99">
        <v>1477.15</v>
      </c>
    </row>
    <row r="18" spans="1:7" s="111" customFormat="1" ht="14.45" x14ac:dyDescent="0.55000000000000004">
      <c r="A18" s="112">
        <v>18240</v>
      </c>
      <c r="B18" s="112" t="s">
        <v>31</v>
      </c>
      <c r="C18" s="112">
        <v>1002</v>
      </c>
      <c r="D18" s="113">
        <v>287.39999999999998</v>
      </c>
      <c r="E18" s="112"/>
      <c r="F18" s="112"/>
      <c r="G18" s="112"/>
    </row>
    <row r="19" spans="1:7" s="111" customFormat="1" ht="14.45" x14ac:dyDescent="0.55000000000000004">
      <c r="A19" s="111">
        <v>1475</v>
      </c>
      <c r="B19" s="111" t="s">
        <v>62</v>
      </c>
      <c r="C19" s="111">
        <v>443</v>
      </c>
      <c r="D19" s="98">
        <v>75.599999999999994</v>
      </c>
    </row>
    <row r="20" spans="1:7" s="111" customFormat="1" ht="14.45" x14ac:dyDescent="0.55000000000000004">
      <c r="A20" s="111">
        <v>956</v>
      </c>
      <c r="B20" s="111" t="s">
        <v>44</v>
      </c>
      <c r="C20" s="111">
        <v>8</v>
      </c>
      <c r="D20" s="98">
        <v>0.68</v>
      </c>
      <c r="E20" s="98">
        <f>SUM(D15:D20)</f>
        <v>6002.0300000000007</v>
      </c>
    </row>
    <row r="21" spans="1:7" s="111" customFormat="1" x14ac:dyDescent="0.25">
      <c r="A21" s="111">
        <v>1078</v>
      </c>
      <c r="B21" s="111" t="s">
        <v>9</v>
      </c>
      <c r="C21" s="111">
        <v>2030</v>
      </c>
      <c r="D21" s="98">
        <v>2053.4</v>
      </c>
    </row>
    <row r="22" spans="1:7" s="111" customFormat="1" x14ac:dyDescent="0.25">
      <c r="A22" s="111">
        <v>18466</v>
      </c>
      <c r="B22" s="111" t="s">
        <v>51</v>
      </c>
      <c r="C22" s="111">
        <v>11396</v>
      </c>
      <c r="D22" s="99">
        <v>3038.95</v>
      </c>
      <c r="F22" s="98">
        <v>2038.1</v>
      </c>
    </row>
    <row r="23" spans="1:7" s="2" customFormat="1" x14ac:dyDescent="0.25">
      <c r="A23" s="2">
        <v>18267</v>
      </c>
      <c r="B23" s="2" t="s">
        <v>19</v>
      </c>
      <c r="C23" s="2">
        <v>5409</v>
      </c>
      <c r="D23" s="6">
        <v>1709.75</v>
      </c>
    </row>
    <row r="24" spans="1:7" s="111" customFormat="1" x14ac:dyDescent="0.25">
      <c r="A24" s="111">
        <v>18462</v>
      </c>
      <c r="B24" s="111" t="s">
        <v>7</v>
      </c>
      <c r="C24" s="111">
        <v>16958</v>
      </c>
      <c r="D24" s="98">
        <v>1447.1</v>
      </c>
    </row>
    <row r="25" spans="1:7" s="111" customFormat="1" x14ac:dyDescent="0.25">
      <c r="B25" s="111" t="s">
        <v>508</v>
      </c>
      <c r="D25" s="98">
        <v>65.400000000000006</v>
      </c>
      <c r="E25" s="98">
        <f>SUM(D24:D25)</f>
        <v>1512.5</v>
      </c>
    </row>
    <row r="26" spans="1:7" s="111" customFormat="1" x14ac:dyDescent="0.25">
      <c r="A26" s="111">
        <v>884</v>
      </c>
      <c r="B26" s="111" t="s">
        <v>13</v>
      </c>
      <c r="C26" s="111">
        <v>3833</v>
      </c>
      <c r="D26" s="98">
        <v>1489.6</v>
      </c>
      <c r="E26" s="111">
        <v>890.4</v>
      </c>
      <c r="G26" s="98">
        <v>1418.35</v>
      </c>
    </row>
    <row r="27" spans="1:7" s="111" customFormat="1" x14ac:dyDescent="0.25">
      <c r="B27" s="111" t="s">
        <v>512</v>
      </c>
      <c r="D27" s="98">
        <v>890.4</v>
      </c>
      <c r="E27" s="98">
        <f>SUM(D26:D27)</f>
        <v>2380</v>
      </c>
      <c r="G27" s="98"/>
    </row>
    <row r="28" spans="1:7" s="111" customFormat="1" x14ac:dyDescent="0.25">
      <c r="A28" s="111">
        <v>18290</v>
      </c>
      <c r="B28" s="111" t="s">
        <v>17</v>
      </c>
      <c r="C28" s="111">
        <v>3043</v>
      </c>
      <c r="D28" s="98">
        <v>1153.95</v>
      </c>
    </row>
    <row r="29" spans="1:7" s="111" customFormat="1" x14ac:dyDescent="0.25">
      <c r="A29" s="111">
        <v>18599</v>
      </c>
      <c r="B29" s="111" t="s">
        <v>18</v>
      </c>
      <c r="C29" s="111">
        <v>2305</v>
      </c>
      <c r="D29" s="98">
        <v>895.1</v>
      </c>
    </row>
    <row r="30" spans="1:7" s="111" customFormat="1" x14ac:dyDescent="0.25">
      <c r="A30" s="111">
        <v>18620</v>
      </c>
      <c r="B30" s="111" t="s">
        <v>10</v>
      </c>
      <c r="C30" s="111">
        <v>5338</v>
      </c>
      <c r="D30" s="98">
        <v>803</v>
      </c>
    </row>
    <row r="31" spans="1:7" s="111" customFormat="1" x14ac:dyDescent="0.25">
      <c r="A31" s="111">
        <v>18467</v>
      </c>
      <c r="B31" s="111" t="s">
        <v>20</v>
      </c>
      <c r="C31" s="111">
        <v>1369</v>
      </c>
      <c r="D31" s="98">
        <v>802.2</v>
      </c>
    </row>
    <row r="32" spans="1:7" s="111" customFormat="1" x14ac:dyDescent="0.25">
      <c r="A32" s="111">
        <v>295</v>
      </c>
      <c r="B32" s="111" t="s">
        <v>48</v>
      </c>
      <c r="C32" s="111">
        <v>1756</v>
      </c>
      <c r="D32" s="98">
        <v>799.5</v>
      </c>
    </row>
    <row r="33" spans="1:7" s="111" customFormat="1" x14ac:dyDescent="0.25">
      <c r="A33" s="111">
        <v>896</v>
      </c>
      <c r="B33" s="111" t="s">
        <v>50</v>
      </c>
      <c r="C33" s="111">
        <v>2304</v>
      </c>
      <c r="D33" s="98">
        <v>750.81</v>
      </c>
    </row>
    <row r="34" spans="1:7" s="123" customFormat="1" x14ac:dyDescent="0.25">
      <c r="A34" s="121">
        <v>18624</v>
      </c>
      <c r="B34" s="121" t="s">
        <v>66</v>
      </c>
      <c r="C34" s="121">
        <v>1762</v>
      </c>
      <c r="D34" s="122">
        <v>693.45</v>
      </c>
      <c r="E34" s="121"/>
      <c r="F34" s="121"/>
      <c r="G34" s="121"/>
    </row>
    <row r="35" spans="1:7" s="111" customFormat="1" x14ac:dyDescent="0.25">
      <c r="A35" s="112">
        <v>18596</v>
      </c>
      <c r="B35" s="112" t="s">
        <v>16</v>
      </c>
      <c r="C35" s="112">
        <v>2450</v>
      </c>
      <c r="D35" s="113">
        <v>690</v>
      </c>
      <c r="E35" s="112"/>
      <c r="F35" s="112"/>
      <c r="G35" s="112"/>
    </row>
    <row r="36" spans="1:7" s="111" customFormat="1" x14ac:dyDescent="0.25">
      <c r="A36" s="111">
        <v>18574</v>
      </c>
      <c r="B36" s="111" t="s">
        <v>100</v>
      </c>
      <c r="C36" s="111">
        <v>2180</v>
      </c>
      <c r="D36" s="98">
        <v>650.70000000000005</v>
      </c>
    </row>
    <row r="37" spans="1:7" s="111" customFormat="1" x14ac:dyDescent="0.25">
      <c r="A37" s="111">
        <v>18600</v>
      </c>
      <c r="B37" s="111" t="s">
        <v>36</v>
      </c>
      <c r="C37" s="111">
        <v>1263</v>
      </c>
      <c r="D37" s="98">
        <v>1334.5</v>
      </c>
      <c r="E37" s="98">
        <v>499.5</v>
      </c>
      <c r="G37" s="111" t="s">
        <v>598</v>
      </c>
    </row>
    <row r="38" spans="1:7" s="111" customFormat="1" x14ac:dyDescent="0.25">
      <c r="A38" s="111">
        <v>18032</v>
      </c>
      <c r="B38" s="111" t="s">
        <v>12</v>
      </c>
      <c r="C38" s="111">
        <v>2090</v>
      </c>
      <c r="D38" s="98">
        <v>494.4</v>
      </c>
    </row>
    <row r="39" spans="1:7" s="111" customFormat="1" x14ac:dyDescent="0.25">
      <c r="A39" s="111">
        <v>18505</v>
      </c>
      <c r="B39" s="111" t="s">
        <v>15</v>
      </c>
      <c r="C39" s="111">
        <v>518</v>
      </c>
      <c r="D39" s="98">
        <v>387.2</v>
      </c>
    </row>
    <row r="40" spans="1:7" s="120" customFormat="1" x14ac:dyDescent="0.25">
      <c r="A40" s="118">
        <v>18614</v>
      </c>
      <c r="B40" s="118" t="s">
        <v>101</v>
      </c>
      <c r="C40" s="118">
        <v>1247</v>
      </c>
      <c r="D40" s="119">
        <v>363.6</v>
      </c>
      <c r="E40" s="118"/>
      <c r="F40" s="118"/>
      <c r="G40" s="118"/>
    </row>
    <row r="41" spans="1:7" s="117" customFormat="1" x14ac:dyDescent="0.25">
      <c r="A41" s="115">
        <v>18572</v>
      </c>
      <c r="B41" s="115" t="s">
        <v>33</v>
      </c>
      <c r="C41" s="115">
        <v>511</v>
      </c>
      <c r="D41" s="116">
        <v>146</v>
      </c>
      <c r="E41" s="115"/>
      <c r="F41" s="115"/>
      <c r="G41" s="115"/>
    </row>
    <row r="42" spans="1:7" s="15" customFormat="1" x14ac:dyDescent="0.25">
      <c r="A42" s="15">
        <v>18556</v>
      </c>
      <c r="B42" s="15" t="s">
        <v>21</v>
      </c>
      <c r="C42" s="15">
        <v>1361</v>
      </c>
      <c r="D42" s="84">
        <v>128</v>
      </c>
    </row>
    <row r="43" spans="1:7" s="111" customFormat="1" x14ac:dyDescent="0.25">
      <c r="A43" s="112">
        <v>18449</v>
      </c>
      <c r="B43" s="112" t="s">
        <v>25</v>
      </c>
      <c r="C43" s="112">
        <v>298</v>
      </c>
      <c r="D43" s="113">
        <v>112.4</v>
      </c>
      <c r="E43" s="112"/>
      <c r="F43" s="112"/>
      <c r="G43" s="112"/>
    </row>
    <row r="44" spans="1:7" s="124" customFormat="1" x14ac:dyDescent="0.25">
      <c r="A44" s="124">
        <v>18619</v>
      </c>
      <c r="B44" s="124" t="s">
        <v>77</v>
      </c>
      <c r="C44" s="124">
        <v>232</v>
      </c>
      <c r="D44" s="125">
        <v>99.5</v>
      </c>
    </row>
    <row r="45" spans="1:7" s="111" customFormat="1" x14ac:dyDescent="0.25">
      <c r="A45" s="111">
        <v>18053</v>
      </c>
      <c r="B45" s="111" t="s">
        <v>23</v>
      </c>
      <c r="C45" s="111">
        <v>211</v>
      </c>
      <c r="D45" s="98">
        <v>76.5</v>
      </c>
    </row>
    <row r="46" spans="1:7" s="111" customFormat="1" x14ac:dyDescent="0.25">
      <c r="A46" s="111">
        <v>18106</v>
      </c>
      <c r="B46" s="111" t="s">
        <v>24</v>
      </c>
      <c r="C46" s="111">
        <v>1848</v>
      </c>
      <c r="D46" s="98">
        <v>43.3</v>
      </c>
    </row>
    <row r="47" spans="1:7" s="111" customFormat="1" x14ac:dyDescent="0.25">
      <c r="A47" s="111">
        <v>18584</v>
      </c>
      <c r="B47" s="111" t="s">
        <v>67</v>
      </c>
      <c r="C47" s="111">
        <v>152</v>
      </c>
      <c r="D47" s="98">
        <v>40.799999999999997</v>
      </c>
    </row>
    <row r="48" spans="1:7" s="111" customFormat="1" x14ac:dyDescent="0.25">
      <c r="A48" s="111">
        <v>18519</v>
      </c>
      <c r="B48" s="111" t="s">
        <v>26</v>
      </c>
      <c r="C48" s="111">
        <v>144</v>
      </c>
      <c r="D48" s="98">
        <v>34</v>
      </c>
    </row>
    <row r="49" spans="1:7" s="111" customFormat="1" x14ac:dyDescent="0.25">
      <c r="A49" s="111">
        <v>18621</v>
      </c>
      <c r="B49" s="111" t="s">
        <v>61</v>
      </c>
      <c r="C49" s="111">
        <v>114</v>
      </c>
      <c r="D49" s="98">
        <v>29.1</v>
      </c>
    </row>
    <row r="50" spans="1:7" x14ac:dyDescent="0.25">
      <c r="A50">
        <v>18033</v>
      </c>
      <c r="B50" t="s">
        <v>37</v>
      </c>
      <c r="C50">
        <v>52</v>
      </c>
      <c r="E50" s="5">
        <v>24.3</v>
      </c>
    </row>
    <row r="51" spans="1:7" s="2" customFormat="1" x14ac:dyDescent="0.25">
      <c r="A51" s="35">
        <v>1192</v>
      </c>
      <c r="B51" s="35" t="s">
        <v>28</v>
      </c>
      <c r="C51" s="35">
        <v>51</v>
      </c>
      <c r="D51" s="96">
        <v>19.8</v>
      </c>
      <c r="E51" s="35"/>
      <c r="F51" s="35"/>
      <c r="G51" s="35"/>
    </row>
    <row r="52" spans="1:7" s="111" customFormat="1" x14ac:dyDescent="0.25">
      <c r="A52" s="111">
        <v>326</v>
      </c>
      <c r="B52" s="111" t="s">
        <v>29</v>
      </c>
      <c r="C52" s="111">
        <v>384</v>
      </c>
      <c r="D52" s="98">
        <v>19.2</v>
      </c>
    </row>
    <row r="53" spans="1:7" s="111" customFormat="1" x14ac:dyDescent="0.25">
      <c r="A53" s="111">
        <v>943</v>
      </c>
      <c r="B53" s="111" t="s">
        <v>27</v>
      </c>
      <c r="C53" s="111">
        <v>82</v>
      </c>
      <c r="D53" s="98">
        <v>16.399999999999999</v>
      </c>
    </row>
    <row r="54" spans="1:7" s="111" customFormat="1" x14ac:dyDescent="0.25">
      <c r="A54" s="111">
        <v>915</v>
      </c>
      <c r="B54" s="111" t="s">
        <v>30</v>
      </c>
      <c r="C54" s="111">
        <v>159</v>
      </c>
      <c r="D54" s="98">
        <v>10</v>
      </c>
    </row>
    <row r="55" spans="1:7" s="2" customFormat="1" x14ac:dyDescent="0.25">
      <c r="A55" s="2">
        <v>972</v>
      </c>
      <c r="B55" s="2" t="s">
        <v>32</v>
      </c>
      <c r="C55" s="2">
        <v>91</v>
      </c>
      <c r="D55" s="6">
        <v>9.5</v>
      </c>
    </row>
    <row r="56" spans="1:7" s="111" customFormat="1" x14ac:dyDescent="0.25">
      <c r="A56" s="111">
        <v>1301</v>
      </c>
      <c r="B56" s="111" t="s">
        <v>35</v>
      </c>
      <c r="C56" s="111">
        <v>120</v>
      </c>
      <c r="D56" s="98">
        <v>7.1</v>
      </c>
    </row>
    <row r="57" spans="1:7" x14ac:dyDescent="0.25">
      <c r="A57" s="34">
        <v>18021</v>
      </c>
      <c r="B57" s="34" t="s">
        <v>39</v>
      </c>
      <c r="C57" s="34">
        <v>82</v>
      </c>
      <c r="D57" s="97">
        <v>4.7</v>
      </c>
      <c r="E57" s="34"/>
      <c r="F57" s="34"/>
      <c r="G57" s="34"/>
    </row>
    <row r="58" spans="1:7" s="111" customFormat="1" x14ac:dyDescent="0.25">
      <c r="A58" s="111">
        <v>18601</v>
      </c>
      <c r="B58" s="111" t="s">
        <v>58</v>
      </c>
      <c r="C58" s="111">
        <v>14</v>
      </c>
      <c r="D58" s="99">
        <v>3.5</v>
      </c>
    </row>
    <row r="59" spans="1:7" x14ac:dyDescent="0.25">
      <c r="A59">
        <v>18464</v>
      </c>
      <c r="B59" t="s">
        <v>68</v>
      </c>
      <c r="C59">
        <v>9</v>
      </c>
      <c r="D59" s="5">
        <v>1.8</v>
      </c>
    </row>
    <row r="60" spans="1:7" x14ac:dyDescent="0.25">
      <c r="A60">
        <v>18501</v>
      </c>
      <c r="B60" t="s">
        <v>42</v>
      </c>
      <c r="C60">
        <v>4</v>
      </c>
      <c r="D60" s="5">
        <v>1.6</v>
      </c>
    </row>
    <row r="61" spans="1:7" s="111" customFormat="1" x14ac:dyDescent="0.25">
      <c r="A61" s="111">
        <v>18553</v>
      </c>
      <c r="B61" s="111" t="s">
        <v>82</v>
      </c>
      <c r="C61" s="111">
        <v>16</v>
      </c>
      <c r="D61" s="98">
        <v>1.5</v>
      </c>
    </row>
    <row r="62" spans="1:7" x14ac:dyDescent="0.25">
      <c r="A62">
        <v>18555</v>
      </c>
      <c r="B62" t="s">
        <v>52</v>
      </c>
      <c r="C62">
        <v>6</v>
      </c>
      <c r="D62" s="5">
        <v>1.25</v>
      </c>
    </row>
    <row r="63" spans="1:7" x14ac:dyDescent="0.25">
      <c r="A63">
        <v>18052</v>
      </c>
      <c r="B63" t="s">
        <v>72</v>
      </c>
      <c r="C63">
        <v>4</v>
      </c>
      <c r="D63" s="5">
        <v>0.8</v>
      </c>
      <c r="E63" t="s">
        <v>617</v>
      </c>
    </row>
    <row r="64" spans="1:7" x14ac:dyDescent="0.25">
      <c r="A64">
        <v>18169</v>
      </c>
      <c r="B64" t="s">
        <v>69</v>
      </c>
      <c r="C64">
        <v>3</v>
      </c>
      <c r="D64" s="5">
        <v>0.6</v>
      </c>
      <c r="E64" t="s">
        <v>617</v>
      </c>
    </row>
    <row r="65" spans="1:5" x14ac:dyDescent="0.25">
      <c r="A65">
        <v>18485</v>
      </c>
      <c r="B65" t="s">
        <v>80</v>
      </c>
      <c r="C65">
        <v>3</v>
      </c>
      <c r="D65" s="5">
        <v>0.6</v>
      </c>
      <c r="E65" t="s">
        <v>617</v>
      </c>
    </row>
    <row r="66" spans="1:5" x14ac:dyDescent="0.25">
      <c r="A66">
        <v>18503</v>
      </c>
      <c r="B66" t="s">
        <v>47</v>
      </c>
      <c r="C66">
        <v>5</v>
      </c>
      <c r="D66" s="5">
        <v>0.5</v>
      </c>
      <c r="E66" t="s">
        <v>617</v>
      </c>
    </row>
    <row r="67" spans="1:5" x14ac:dyDescent="0.25">
      <c r="A67">
        <v>18607</v>
      </c>
      <c r="B67" t="s">
        <v>59</v>
      </c>
      <c r="C67">
        <v>2</v>
      </c>
      <c r="D67" s="5">
        <v>0.5</v>
      </c>
      <c r="E67" t="s">
        <v>617</v>
      </c>
    </row>
    <row r="68" spans="1:5" x14ac:dyDescent="0.25">
      <c r="A68">
        <v>974</v>
      </c>
      <c r="B68" t="s">
        <v>41</v>
      </c>
      <c r="C68">
        <v>2</v>
      </c>
      <c r="D68" s="5">
        <v>0.4</v>
      </c>
      <c r="E68" t="s">
        <v>617</v>
      </c>
    </row>
    <row r="69" spans="1:5" x14ac:dyDescent="0.25">
      <c r="A69">
        <v>18478</v>
      </c>
      <c r="B69" t="s">
        <v>65</v>
      </c>
      <c r="C69">
        <v>10</v>
      </c>
      <c r="D69" s="5">
        <v>0.4</v>
      </c>
      <c r="E69" t="s">
        <v>617</v>
      </c>
    </row>
    <row r="70" spans="1:5" x14ac:dyDescent="0.25">
      <c r="A70">
        <v>18577</v>
      </c>
      <c r="B70" t="s">
        <v>86</v>
      </c>
      <c r="C70">
        <v>1</v>
      </c>
      <c r="D70" s="5">
        <v>0.4</v>
      </c>
      <c r="E70" t="s">
        <v>617</v>
      </c>
    </row>
    <row r="71" spans="1:5" x14ac:dyDescent="0.25">
      <c r="A71">
        <v>18498</v>
      </c>
      <c r="B71" t="s">
        <v>43</v>
      </c>
      <c r="C71">
        <v>4</v>
      </c>
      <c r="D71" s="5">
        <v>0.35</v>
      </c>
      <c r="E71" t="s">
        <v>617</v>
      </c>
    </row>
    <row r="72" spans="1:5" x14ac:dyDescent="0.25">
      <c r="A72">
        <v>18579</v>
      </c>
      <c r="B72" t="s">
        <v>78</v>
      </c>
      <c r="C72">
        <v>2</v>
      </c>
      <c r="D72" s="5">
        <v>0.35</v>
      </c>
      <c r="E72" t="s">
        <v>617</v>
      </c>
    </row>
    <row r="73" spans="1:5" x14ac:dyDescent="0.25">
      <c r="A73">
        <v>18518</v>
      </c>
      <c r="B73" t="s">
        <v>70</v>
      </c>
      <c r="C73">
        <v>5</v>
      </c>
      <c r="D73" s="5">
        <v>0.04</v>
      </c>
      <c r="E73" t="s">
        <v>617</v>
      </c>
    </row>
    <row r="74" spans="1:5" x14ac:dyDescent="0.25">
      <c r="A74">
        <v>18468</v>
      </c>
      <c r="B74" t="s">
        <v>22</v>
      </c>
      <c r="C74">
        <v>1650</v>
      </c>
      <c r="D74" s="5">
        <v>0</v>
      </c>
    </row>
    <row r="75" spans="1:5" x14ac:dyDescent="0.25">
      <c r="A75">
        <v>18460</v>
      </c>
      <c r="B75" t="s">
        <v>45</v>
      </c>
      <c r="C75">
        <v>5</v>
      </c>
      <c r="D75" s="5">
        <v>0</v>
      </c>
    </row>
    <row r="76" spans="1:5" x14ac:dyDescent="0.25">
      <c r="A76">
        <v>18626</v>
      </c>
      <c r="B76" t="s">
        <v>46</v>
      </c>
      <c r="C76">
        <v>1</v>
      </c>
      <c r="D76" s="5">
        <v>0</v>
      </c>
    </row>
    <row r="77" spans="1:5" x14ac:dyDescent="0.25">
      <c r="A77">
        <v>18529</v>
      </c>
      <c r="B77" t="s">
        <v>49</v>
      </c>
      <c r="C77">
        <v>1</v>
      </c>
      <c r="D77" s="5">
        <v>0</v>
      </c>
    </row>
    <row r="78" spans="1:5" x14ac:dyDescent="0.25">
      <c r="A78">
        <v>18521</v>
      </c>
      <c r="B78" t="s">
        <v>54</v>
      </c>
      <c r="C78">
        <v>1</v>
      </c>
      <c r="D78" s="5">
        <v>0</v>
      </c>
    </row>
    <row r="79" spans="1:5" x14ac:dyDescent="0.25">
      <c r="A79">
        <v>18575</v>
      </c>
      <c r="B79" t="s">
        <v>55</v>
      </c>
      <c r="C79">
        <v>2</v>
      </c>
      <c r="D79" s="5">
        <v>0</v>
      </c>
    </row>
    <row r="80" spans="1:5" x14ac:dyDescent="0.25">
      <c r="A80">
        <v>18515</v>
      </c>
      <c r="B80" t="s">
        <v>56</v>
      </c>
      <c r="C80">
        <v>2</v>
      </c>
      <c r="D80" s="5">
        <v>0</v>
      </c>
    </row>
    <row r="81" spans="1:4" x14ac:dyDescent="0.25">
      <c r="A81">
        <v>842</v>
      </c>
      <c r="B81" t="s">
        <v>57</v>
      </c>
      <c r="C81">
        <v>2</v>
      </c>
      <c r="D81" s="5">
        <v>0</v>
      </c>
    </row>
    <row r="82" spans="1:4" x14ac:dyDescent="0.25">
      <c r="A82">
        <v>356</v>
      </c>
      <c r="B82" t="s">
        <v>63</v>
      </c>
      <c r="C82">
        <v>1</v>
      </c>
      <c r="D82" s="5">
        <v>0</v>
      </c>
    </row>
    <row r="83" spans="1:4" x14ac:dyDescent="0.25">
      <c r="A83">
        <v>18558</v>
      </c>
      <c r="B83" t="s">
        <v>64</v>
      </c>
      <c r="C83">
        <v>1</v>
      </c>
      <c r="D83" s="5">
        <v>0</v>
      </c>
    </row>
    <row r="84" spans="1:4" x14ac:dyDescent="0.25">
      <c r="A84">
        <v>18530</v>
      </c>
      <c r="B84" t="s">
        <v>71</v>
      </c>
      <c r="C84">
        <v>11</v>
      </c>
      <c r="D84" s="5">
        <v>0</v>
      </c>
    </row>
    <row r="85" spans="1:4" x14ac:dyDescent="0.25">
      <c r="A85">
        <v>18487</v>
      </c>
      <c r="B85" t="s">
        <v>73</v>
      </c>
      <c r="C85">
        <v>11</v>
      </c>
      <c r="D85" s="5">
        <v>0</v>
      </c>
    </row>
    <row r="86" spans="1:4" x14ac:dyDescent="0.25">
      <c r="A86">
        <v>18507</v>
      </c>
      <c r="B86" t="s">
        <v>74</v>
      </c>
      <c r="C86">
        <v>1</v>
      </c>
      <c r="D86" s="5">
        <v>0</v>
      </c>
    </row>
    <row r="87" spans="1:4" x14ac:dyDescent="0.25">
      <c r="A87">
        <v>18499</v>
      </c>
      <c r="B87" t="s">
        <v>79</v>
      </c>
      <c r="C87">
        <v>2</v>
      </c>
      <c r="D87" s="5">
        <v>0</v>
      </c>
    </row>
    <row r="88" spans="1:4" x14ac:dyDescent="0.25">
      <c r="A88">
        <v>18522</v>
      </c>
      <c r="B88" t="s">
        <v>81</v>
      </c>
      <c r="C88">
        <v>1</v>
      </c>
      <c r="D88" s="5">
        <v>0</v>
      </c>
    </row>
    <row r="89" spans="1:4" x14ac:dyDescent="0.25">
      <c r="A89">
        <v>18533</v>
      </c>
      <c r="B89" t="s">
        <v>83</v>
      </c>
      <c r="C89">
        <v>1</v>
      </c>
      <c r="D89" s="5">
        <v>0</v>
      </c>
    </row>
    <row r="90" spans="1:4" x14ac:dyDescent="0.25">
      <c r="A90">
        <v>59</v>
      </c>
      <c r="B90" t="s">
        <v>84</v>
      </c>
      <c r="C90">
        <v>1</v>
      </c>
      <c r="D90" s="5">
        <v>0</v>
      </c>
    </row>
    <row r="91" spans="1:4" x14ac:dyDescent="0.25">
      <c r="A91">
        <v>18560</v>
      </c>
      <c r="B91" t="s">
        <v>85</v>
      </c>
      <c r="C91">
        <v>1</v>
      </c>
      <c r="D91" s="5">
        <v>0</v>
      </c>
    </row>
    <row r="92" spans="1:4" x14ac:dyDescent="0.25">
      <c r="A92">
        <v>18500</v>
      </c>
      <c r="B92" t="s">
        <v>87</v>
      </c>
      <c r="C92">
        <v>2</v>
      </c>
      <c r="D92" s="5">
        <v>0</v>
      </c>
    </row>
    <row r="93" spans="1:4" x14ac:dyDescent="0.25">
      <c r="A93">
        <v>18454</v>
      </c>
      <c r="B93" t="s">
        <v>88</v>
      </c>
      <c r="C93">
        <v>8</v>
      </c>
      <c r="D93" s="5">
        <v>0</v>
      </c>
    </row>
    <row r="94" spans="1:4" x14ac:dyDescent="0.25">
      <c r="A94">
        <v>18477</v>
      </c>
      <c r="B94" t="s">
        <v>89</v>
      </c>
      <c r="C94">
        <v>47</v>
      </c>
      <c r="D94" s="5">
        <v>0</v>
      </c>
    </row>
    <row r="95" spans="1:4" x14ac:dyDescent="0.25">
      <c r="A95">
        <v>18569</v>
      </c>
      <c r="B95" t="s">
        <v>90</v>
      </c>
      <c r="C95">
        <v>3</v>
      </c>
      <c r="D95" s="5">
        <v>0</v>
      </c>
    </row>
    <row r="96" spans="1:4" x14ac:dyDescent="0.25">
      <c r="A96">
        <v>18523</v>
      </c>
      <c r="B96" t="s">
        <v>91</v>
      </c>
      <c r="C96">
        <v>1</v>
      </c>
      <c r="D96" s="5">
        <v>0</v>
      </c>
    </row>
    <row r="97" spans="1:7" x14ac:dyDescent="0.25">
      <c r="A97">
        <v>18494</v>
      </c>
      <c r="B97" t="s">
        <v>92</v>
      </c>
      <c r="C97">
        <v>2</v>
      </c>
      <c r="D97" s="5">
        <v>0</v>
      </c>
    </row>
    <row r="98" spans="1:7" x14ac:dyDescent="0.25">
      <c r="A98">
        <v>18557</v>
      </c>
      <c r="B98" t="s">
        <v>93</v>
      </c>
      <c r="C98">
        <v>1</v>
      </c>
      <c r="D98" s="5">
        <v>0</v>
      </c>
    </row>
    <row r="99" spans="1:7" x14ac:dyDescent="0.25">
      <c r="A99">
        <v>18497</v>
      </c>
      <c r="B99" t="s">
        <v>94</v>
      </c>
      <c r="C99">
        <v>2</v>
      </c>
      <c r="D99" s="5">
        <v>0</v>
      </c>
    </row>
    <row r="100" spans="1:7" x14ac:dyDescent="0.25">
      <c r="A100">
        <v>18514</v>
      </c>
      <c r="B100" t="s">
        <v>95</v>
      </c>
      <c r="C100">
        <v>1</v>
      </c>
      <c r="D100" s="5">
        <v>0</v>
      </c>
    </row>
    <row r="101" spans="1:7" x14ac:dyDescent="0.25">
      <c r="A101">
        <v>18520</v>
      </c>
      <c r="B101" t="s">
        <v>96</v>
      </c>
      <c r="C101">
        <v>1</v>
      </c>
      <c r="D101" s="5">
        <v>0</v>
      </c>
    </row>
    <row r="102" spans="1:7" x14ac:dyDescent="0.25">
      <c r="A102">
        <v>18508</v>
      </c>
      <c r="B102" t="s">
        <v>98</v>
      </c>
      <c r="C102">
        <v>2</v>
      </c>
      <c r="D102" s="5">
        <v>0</v>
      </c>
    </row>
    <row r="103" spans="1:7" x14ac:dyDescent="0.25">
      <c r="A103">
        <v>18528</v>
      </c>
      <c r="B103" t="s">
        <v>99</v>
      </c>
      <c r="C103">
        <v>2</v>
      </c>
      <c r="D103" s="5">
        <v>0</v>
      </c>
    </row>
    <row r="104" spans="1:7" x14ac:dyDescent="0.25">
      <c r="A104">
        <v>18568</v>
      </c>
      <c r="B104" t="s">
        <v>102</v>
      </c>
      <c r="C104">
        <v>1</v>
      </c>
      <c r="D104" s="5">
        <v>0</v>
      </c>
    </row>
    <row r="105" spans="1:7" x14ac:dyDescent="0.25">
      <c r="A105">
        <v>18465</v>
      </c>
      <c r="B105" t="s">
        <v>103</v>
      </c>
      <c r="C105">
        <v>3</v>
      </c>
      <c r="D105" s="5">
        <v>0</v>
      </c>
    </row>
    <row r="106" spans="1:7" x14ac:dyDescent="0.25">
      <c r="A106">
        <v>18482</v>
      </c>
      <c r="B106" t="s">
        <v>105</v>
      </c>
      <c r="C106">
        <v>5</v>
      </c>
      <c r="D106" s="5">
        <v>0</v>
      </c>
    </row>
    <row r="107" spans="1:7" x14ac:dyDescent="0.25">
      <c r="A107">
        <v>18534</v>
      </c>
      <c r="B107" t="s">
        <v>106</v>
      </c>
      <c r="C107">
        <v>1</v>
      </c>
      <c r="D107" s="5">
        <v>0</v>
      </c>
    </row>
    <row r="108" spans="1:7" x14ac:dyDescent="0.25">
      <c r="A108">
        <v>18554</v>
      </c>
      <c r="B108" t="s">
        <v>107</v>
      </c>
      <c r="C108">
        <v>1</v>
      </c>
      <c r="D108" s="5">
        <v>0</v>
      </c>
    </row>
    <row r="110" spans="1:7" x14ac:dyDescent="0.25">
      <c r="A110" s="34"/>
      <c r="B110" s="34" t="s">
        <v>610</v>
      </c>
      <c r="C110" s="34"/>
      <c r="D110" s="97">
        <f>SUM(D2:D108)</f>
        <v>498618.6999999999</v>
      </c>
      <c r="E110" s="34"/>
      <c r="F110" s="34"/>
      <c r="G110" s="34"/>
    </row>
  </sheetData>
  <sortState ref="A1:G110">
    <sortCondition descending="1"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topLeftCell="A18" workbookViewId="0">
      <pane xSplit="1" topLeftCell="B1" activePane="topRight" state="frozen"/>
      <selection pane="topRight" activeCell="B38" sqref="B38"/>
    </sheetView>
  </sheetViews>
  <sheetFormatPr defaultRowHeight="15" x14ac:dyDescent="0.25"/>
  <cols>
    <col min="1" max="1" width="48.5703125" bestFit="1" customWidth="1"/>
    <col min="2" max="2" width="10.5703125" bestFit="1" customWidth="1"/>
    <col min="3" max="3" width="25.5703125" bestFit="1" customWidth="1"/>
    <col min="4" max="4" width="10.85546875" bestFit="1" customWidth="1"/>
    <col min="5" max="5" width="14.42578125" bestFit="1" customWidth="1"/>
    <col min="6" max="7" width="15" bestFit="1" customWidth="1"/>
    <col min="8" max="8" width="8.85546875" customWidth="1"/>
    <col min="9" max="9" width="14.42578125" style="5" bestFit="1" customWidth="1"/>
    <col min="10" max="10" width="17.7109375" style="133" customWidth="1"/>
    <col min="11" max="11" width="8.85546875" style="19" bestFit="1" customWidth="1"/>
    <col min="12" max="12" width="53.85546875" bestFit="1" customWidth="1"/>
  </cols>
  <sheetData>
    <row r="1" spans="1:12" ht="15.6" x14ac:dyDescent="0.55000000000000004">
      <c r="A1" s="7" t="s">
        <v>250</v>
      </c>
      <c r="B1" s="7" t="s">
        <v>618</v>
      </c>
      <c r="C1" s="7" t="s">
        <v>432</v>
      </c>
      <c r="D1" s="7" t="s">
        <v>251</v>
      </c>
      <c r="E1" s="7" t="s">
        <v>252</v>
      </c>
      <c r="F1" s="7" t="s">
        <v>253</v>
      </c>
      <c r="G1" s="7" t="s">
        <v>254</v>
      </c>
      <c r="H1" s="7" t="s">
        <v>255</v>
      </c>
      <c r="I1" s="63" t="s">
        <v>256</v>
      </c>
      <c r="J1" s="126" t="s">
        <v>499</v>
      </c>
      <c r="K1" s="31" t="s">
        <v>509</v>
      </c>
      <c r="L1" s="7" t="s">
        <v>501</v>
      </c>
    </row>
    <row r="2" spans="1:12" ht="15.6" x14ac:dyDescent="0.55000000000000004">
      <c r="A2" s="24" t="s">
        <v>258</v>
      </c>
      <c r="B2" s="140">
        <v>1091</v>
      </c>
      <c r="C2" s="24" t="s">
        <v>434</v>
      </c>
      <c r="D2" s="24">
        <v>172</v>
      </c>
      <c r="E2" s="24">
        <v>107</v>
      </c>
      <c r="F2" s="26">
        <f t="shared" ref="F2" si="0">D2+E2</f>
        <v>279</v>
      </c>
      <c r="G2" s="26">
        <v>196</v>
      </c>
      <c r="H2" s="24">
        <v>2.5</v>
      </c>
      <c r="I2" s="64">
        <f>G2*H2</f>
        <v>490</v>
      </c>
      <c r="J2" s="127">
        <f t="shared" ref="J2" si="1">I2/F2</f>
        <v>1.7562724014336917</v>
      </c>
      <c r="K2" s="30">
        <f t="shared" ref="K2" si="2">(G2-F2)/F2</f>
        <v>-0.29749103942652327</v>
      </c>
      <c r="L2" s="28"/>
    </row>
    <row r="3" spans="1:12" s="2" customFormat="1" ht="15.6" x14ac:dyDescent="0.55000000000000004">
      <c r="A3" s="10" t="s">
        <v>259</v>
      </c>
      <c r="B3" s="141">
        <v>1151</v>
      </c>
      <c r="C3" s="10" t="s">
        <v>434</v>
      </c>
      <c r="D3" s="10">
        <v>13</v>
      </c>
      <c r="E3" s="10">
        <v>20</v>
      </c>
      <c r="F3" s="11">
        <f t="shared" ref="F3:F33" si="3">D3+E3</f>
        <v>33</v>
      </c>
      <c r="G3" s="11">
        <v>23</v>
      </c>
      <c r="H3" s="10">
        <v>6</v>
      </c>
      <c r="I3" s="65">
        <f>G3*H3</f>
        <v>138</v>
      </c>
      <c r="J3" s="128">
        <f t="shared" ref="J3:J9" si="4">I3/F3</f>
        <v>4.1818181818181817</v>
      </c>
      <c r="K3" s="18">
        <f t="shared" ref="K3:K33" si="5">(G3-F3)/F3</f>
        <v>-0.30303030303030304</v>
      </c>
    </row>
    <row r="4" spans="1:12" s="2" customFormat="1" ht="15.6" x14ac:dyDescent="0.55000000000000004">
      <c r="A4" s="10" t="s">
        <v>370</v>
      </c>
      <c r="B4" s="141">
        <v>776</v>
      </c>
      <c r="C4" s="10" t="s">
        <v>483</v>
      </c>
      <c r="D4" s="10">
        <v>7560</v>
      </c>
      <c r="E4" s="10">
        <v>619</v>
      </c>
      <c r="F4" s="11">
        <f t="shared" si="3"/>
        <v>8179</v>
      </c>
      <c r="G4" s="11">
        <v>6062</v>
      </c>
      <c r="H4" s="10"/>
      <c r="I4" s="65">
        <v>1164.02</v>
      </c>
      <c r="J4" s="128">
        <f t="shared" si="4"/>
        <v>0.14231813180095365</v>
      </c>
      <c r="K4" s="20">
        <f t="shared" si="5"/>
        <v>-0.25883359823939356</v>
      </c>
    </row>
    <row r="5" spans="1:12" s="2" customFormat="1" ht="15.95" thickBot="1" x14ac:dyDescent="0.6">
      <c r="A5" s="10" t="s">
        <v>371</v>
      </c>
      <c r="B5" s="141">
        <v>1288</v>
      </c>
      <c r="C5" s="10" t="s">
        <v>483</v>
      </c>
      <c r="D5" s="10">
        <v>3263</v>
      </c>
      <c r="E5" s="10">
        <v>0</v>
      </c>
      <c r="F5" s="11">
        <f t="shared" si="3"/>
        <v>3263</v>
      </c>
      <c r="G5" s="11"/>
      <c r="H5" s="10"/>
      <c r="I5" s="66">
        <f t="shared" ref="I5:I36" si="6">G5*H5</f>
        <v>0</v>
      </c>
      <c r="J5" s="128">
        <f t="shared" si="4"/>
        <v>0</v>
      </c>
      <c r="K5" s="20">
        <f t="shared" si="5"/>
        <v>-1</v>
      </c>
    </row>
    <row r="6" spans="1:12" s="38" customFormat="1" thickTop="1" thickBot="1" x14ac:dyDescent="0.6">
      <c r="A6" s="36" t="s">
        <v>263</v>
      </c>
      <c r="B6" s="142">
        <v>350</v>
      </c>
      <c r="C6" s="36" t="s">
        <v>157</v>
      </c>
      <c r="D6" s="36">
        <v>2976</v>
      </c>
      <c r="E6" s="36">
        <v>2655</v>
      </c>
      <c r="F6" s="37">
        <f t="shared" si="3"/>
        <v>5631</v>
      </c>
      <c r="G6" s="37"/>
      <c r="H6" s="36"/>
      <c r="I6" s="67">
        <f t="shared" si="6"/>
        <v>0</v>
      </c>
      <c r="J6" s="129">
        <f t="shared" si="4"/>
        <v>0</v>
      </c>
      <c r="K6" s="39">
        <f t="shared" si="5"/>
        <v>-1</v>
      </c>
    </row>
    <row r="7" spans="1:12" s="38" customFormat="1" thickTop="1" thickBot="1" x14ac:dyDescent="0.6">
      <c r="A7" s="36" t="s">
        <v>262</v>
      </c>
      <c r="B7" s="142">
        <v>320</v>
      </c>
      <c r="C7" s="36" t="s">
        <v>437</v>
      </c>
      <c r="D7" s="36">
        <v>6474</v>
      </c>
      <c r="E7" s="36">
        <v>7537</v>
      </c>
      <c r="F7" s="37">
        <f t="shared" si="3"/>
        <v>14011</v>
      </c>
      <c r="G7" s="37"/>
      <c r="H7" s="36"/>
      <c r="I7" s="67">
        <f t="shared" si="6"/>
        <v>0</v>
      </c>
      <c r="J7" s="129">
        <f t="shared" si="4"/>
        <v>0</v>
      </c>
      <c r="K7" s="39">
        <f t="shared" si="5"/>
        <v>-1</v>
      </c>
    </row>
    <row r="8" spans="1:12" s="38" customFormat="1" thickTop="1" thickBot="1" x14ac:dyDescent="0.6">
      <c r="A8" s="36" t="s">
        <v>261</v>
      </c>
      <c r="B8" s="142">
        <v>319</v>
      </c>
      <c r="C8" s="36" t="s">
        <v>435</v>
      </c>
      <c r="D8" s="36">
        <v>15321</v>
      </c>
      <c r="E8" s="36">
        <v>18354</v>
      </c>
      <c r="F8" s="37">
        <f t="shared" si="3"/>
        <v>33675</v>
      </c>
      <c r="G8" s="37"/>
      <c r="H8" s="36"/>
      <c r="I8" s="67">
        <f t="shared" si="6"/>
        <v>0</v>
      </c>
      <c r="J8" s="129">
        <f t="shared" si="4"/>
        <v>0</v>
      </c>
      <c r="K8" s="39">
        <f t="shared" si="5"/>
        <v>-1</v>
      </c>
    </row>
    <row r="9" spans="1:12" s="2" customFormat="1" ht="16.149999999999999" thickTop="1" thickBot="1" x14ac:dyDescent="0.6">
      <c r="A9" s="10" t="s">
        <v>267</v>
      </c>
      <c r="B9" s="141">
        <v>1234</v>
      </c>
      <c r="C9" s="10" t="s">
        <v>440</v>
      </c>
      <c r="D9" s="10">
        <v>603</v>
      </c>
      <c r="E9" s="10"/>
      <c r="F9" s="11">
        <f t="shared" si="3"/>
        <v>603</v>
      </c>
      <c r="G9" s="11">
        <v>600</v>
      </c>
      <c r="H9" s="10">
        <v>2.25</v>
      </c>
      <c r="I9" s="65">
        <f t="shared" si="6"/>
        <v>1350</v>
      </c>
      <c r="J9" s="128">
        <f t="shared" si="4"/>
        <v>2.2388059701492535</v>
      </c>
      <c r="K9" s="20">
        <f t="shared" si="5"/>
        <v>-4.9751243781094526E-3</v>
      </c>
    </row>
    <row r="10" spans="1:12" s="38" customFormat="1" ht="16.149999999999999" thickTop="1" thickBot="1" x14ac:dyDescent="0.6">
      <c r="A10" s="42" t="s">
        <v>313</v>
      </c>
      <c r="B10" s="143">
        <v>1192</v>
      </c>
      <c r="C10" s="42" t="s">
        <v>600</v>
      </c>
      <c r="D10" s="42">
        <v>227</v>
      </c>
      <c r="E10" s="42">
        <v>34</v>
      </c>
      <c r="F10" s="46">
        <f t="shared" si="3"/>
        <v>261</v>
      </c>
      <c r="G10" s="46">
        <v>194</v>
      </c>
      <c r="H10" s="42">
        <v>2</v>
      </c>
      <c r="I10" s="68">
        <f t="shared" si="6"/>
        <v>388</v>
      </c>
      <c r="J10" s="56">
        <f>I10/SUM(F10:F15)</f>
        <v>5.2291105121293799E-2</v>
      </c>
      <c r="K10" s="41">
        <f t="shared" si="5"/>
        <v>-0.25670498084291188</v>
      </c>
      <c r="L10" s="56" t="s">
        <v>500</v>
      </c>
    </row>
    <row r="11" spans="1:12" s="2" customFormat="1" ht="14.65" thickTop="1" x14ac:dyDescent="0.55000000000000004">
      <c r="A11" s="43" t="s">
        <v>275</v>
      </c>
      <c r="B11" s="144">
        <v>1372</v>
      </c>
      <c r="C11" s="43" t="s">
        <v>445</v>
      </c>
      <c r="D11" s="43">
        <v>48</v>
      </c>
      <c r="E11" s="43"/>
      <c r="F11" s="47">
        <f t="shared" si="3"/>
        <v>48</v>
      </c>
      <c r="G11" s="47"/>
      <c r="H11" s="43"/>
      <c r="I11" s="69">
        <f t="shared" si="6"/>
        <v>0</v>
      </c>
      <c r="J11" s="130">
        <f t="shared" ref="J11:J33" si="7">I11/F11</f>
        <v>0</v>
      </c>
      <c r="K11" s="40">
        <f t="shared" si="5"/>
        <v>-1</v>
      </c>
      <c r="L11" s="50"/>
    </row>
    <row r="12" spans="1:12" s="2" customFormat="1" ht="15.6" x14ac:dyDescent="0.55000000000000004">
      <c r="A12" s="10" t="s">
        <v>307</v>
      </c>
      <c r="B12" s="141">
        <v>1311</v>
      </c>
      <c r="C12" s="10" t="s">
        <v>455</v>
      </c>
      <c r="D12" s="10">
        <v>2838</v>
      </c>
      <c r="E12" s="10">
        <v>2547</v>
      </c>
      <c r="F12" s="11">
        <f t="shared" si="3"/>
        <v>5385</v>
      </c>
      <c r="G12" s="11">
        <v>4408</v>
      </c>
      <c r="H12" s="10">
        <v>0.6</v>
      </c>
      <c r="I12" s="65">
        <f t="shared" si="6"/>
        <v>2644.7999999999997</v>
      </c>
      <c r="J12" s="127">
        <f t="shared" si="7"/>
        <v>0.49114206128133697</v>
      </c>
      <c r="K12" s="20">
        <f t="shared" si="5"/>
        <v>-0.18142989786443825</v>
      </c>
    </row>
    <row r="13" spans="1:12" s="2" customFormat="1" ht="15.6" x14ac:dyDescent="0.55000000000000004">
      <c r="A13" s="10" t="s">
        <v>315</v>
      </c>
      <c r="B13" s="141">
        <v>1114</v>
      </c>
      <c r="C13" s="10" t="s">
        <v>455</v>
      </c>
      <c r="D13" s="10">
        <v>32</v>
      </c>
      <c r="E13" s="10">
        <v>0</v>
      </c>
      <c r="F13" s="11">
        <f t="shared" si="3"/>
        <v>32</v>
      </c>
      <c r="G13" s="11">
        <v>29</v>
      </c>
      <c r="H13" s="10">
        <v>0.6</v>
      </c>
      <c r="I13" s="65">
        <f t="shared" si="6"/>
        <v>17.399999999999999</v>
      </c>
      <c r="J13" s="131">
        <f t="shared" si="7"/>
        <v>0.54374999999999996</v>
      </c>
      <c r="K13" s="18">
        <f t="shared" si="5"/>
        <v>-9.375E-2</v>
      </c>
    </row>
    <row r="14" spans="1:12" s="2" customFormat="1" ht="15.6" x14ac:dyDescent="0.55000000000000004">
      <c r="A14" s="10" t="s">
        <v>327</v>
      </c>
      <c r="B14" s="141">
        <v>1138</v>
      </c>
      <c r="C14" s="10" t="s">
        <v>455</v>
      </c>
      <c r="D14" s="10">
        <v>817</v>
      </c>
      <c r="E14" s="10">
        <v>351</v>
      </c>
      <c r="F14" s="11">
        <f t="shared" si="3"/>
        <v>1168</v>
      </c>
      <c r="G14" s="11">
        <v>1064</v>
      </c>
      <c r="H14" s="10">
        <v>0.75</v>
      </c>
      <c r="I14" s="65">
        <f t="shared" si="6"/>
        <v>798</v>
      </c>
      <c r="J14" s="128">
        <f t="shared" si="7"/>
        <v>0.68321917808219179</v>
      </c>
      <c r="K14" s="20">
        <f t="shared" si="5"/>
        <v>-8.9041095890410954E-2</v>
      </c>
    </row>
    <row r="15" spans="1:12" s="2" customFormat="1" ht="15.6" x14ac:dyDescent="0.55000000000000004">
      <c r="A15" s="10" t="s">
        <v>298</v>
      </c>
      <c r="B15" s="141">
        <v>1293</v>
      </c>
      <c r="C15" s="10" t="s">
        <v>452</v>
      </c>
      <c r="D15" s="10">
        <v>157</v>
      </c>
      <c r="E15" s="10">
        <v>369</v>
      </c>
      <c r="F15" s="11">
        <f t="shared" si="3"/>
        <v>526</v>
      </c>
      <c r="G15" s="11">
        <v>526</v>
      </c>
      <c r="H15" s="10">
        <v>1</v>
      </c>
      <c r="I15" s="65">
        <f t="shared" si="6"/>
        <v>526</v>
      </c>
      <c r="J15" s="128">
        <f t="shared" si="7"/>
        <v>1</v>
      </c>
      <c r="K15" s="20">
        <f t="shared" si="5"/>
        <v>0</v>
      </c>
    </row>
    <row r="16" spans="1:12" s="2" customFormat="1" ht="15.6" x14ac:dyDescent="0.55000000000000004">
      <c r="A16" s="10" t="s">
        <v>395</v>
      </c>
      <c r="B16" s="141">
        <v>1335</v>
      </c>
      <c r="C16" s="10" t="s">
        <v>452</v>
      </c>
      <c r="D16" s="10">
        <v>263</v>
      </c>
      <c r="E16" s="10">
        <v>519</v>
      </c>
      <c r="F16" s="11">
        <f t="shared" si="3"/>
        <v>782</v>
      </c>
      <c r="G16" s="11">
        <v>788</v>
      </c>
      <c r="H16" s="10">
        <v>1</v>
      </c>
      <c r="I16" s="65">
        <f t="shared" si="6"/>
        <v>788</v>
      </c>
      <c r="J16" s="128">
        <f t="shared" si="7"/>
        <v>1.0076726342710998</v>
      </c>
      <c r="K16" s="20">
        <f t="shared" si="5"/>
        <v>7.6726342710997444E-3</v>
      </c>
    </row>
    <row r="17" spans="1:12" s="2" customFormat="1" ht="15.75" x14ac:dyDescent="0.25">
      <c r="A17" s="10" t="s">
        <v>334</v>
      </c>
      <c r="B17" s="141">
        <v>1326</v>
      </c>
      <c r="C17" s="10" t="s">
        <v>468</v>
      </c>
      <c r="D17" s="10">
        <v>2514</v>
      </c>
      <c r="E17" s="10">
        <v>0</v>
      </c>
      <c r="F17" s="11">
        <f t="shared" si="3"/>
        <v>2514</v>
      </c>
      <c r="G17" s="11">
        <v>2457</v>
      </c>
      <c r="H17" s="10">
        <v>0.25</v>
      </c>
      <c r="I17" s="65">
        <f t="shared" si="6"/>
        <v>614.25</v>
      </c>
      <c r="J17" s="128">
        <f t="shared" si="7"/>
        <v>0.24433174224343676</v>
      </c>
      <c r="K17" s="18">
        <f t="shared" si="5"/>
        <v>-2.2673031026252982E-2</v>
      </c>
    </row>
    <row r="18" spans="1:12" s="2" customFormat="1" ht="15.75" x14ac:dyDescent="0.25">
      <c r="A18" s="10" t="s">
        <v>332</v>
      </c>
      <c r="B18" s="141">
        <v>291</v>
      </c>
      <c r="C18" s="10" t="s">
        <v>467</v>
      </c>
      <c r="D18" s="10">
        <v>5431</v>
      </c>
      <c r="E18" s="10">
        <v>160</v>
      </c>
      <c r="F18" s="11">
        <f t="shared" si="3"/>
        <v>5591</v>
      </c>
      <c r="G18" s="11">
        <v>447</v>
      </c>
      <c r="H18" s="10">
        <v>150</v>
      </c>
      <c r="I18" s="75">
        <v>670.5</v>
      </c>
      <c r="J18" s="128">
        <f t="shared" si="7"/>
        <v>0.11992487927025577</v>
      </c>
      <c r="K18" s="20">
        <f t="shared" si="5"/>
        <v>-0.92005008048649617</v>
      </c>
    </row>
    <row r="19" spans="1:12" s="2" customFormat="1" ht="15.75" x14ac:dyDescent="0.25">
      <c r="A19" s="10" t="s">
        <v>333</v>
      </c>
      <c r="B19" s="141">
        <v>1031</v>
      </c>
      <c r="C19" s="10" t="s">
        <v>467</v>
      </c>
      <c r="D19" s="10">
        <v>21353</v>
      </c>
      <c r="E19" s="10">
        <v>22604</v>
      </c>
      <c r="F19" s="11">
        <f t="shared" si="3"/>
        <v>43957</v>
      </c>
      <c r="G19" s="11">
        <v>4780</v>
      </c>
      <c r="H19" s="10">
        <v>1</v>
      </c>
      <c r="I19" s="75">
        <f t="shared" si="6"/>
        <v>4780</v>
      </c>
      <c r="J19" s="128">
        <f t="shared" si="7"/>
        <v>0.10874263484769206</v>
      </c>
      <c r="K19" s="20">
        <f t="shared" si="5"/>
        <v>-0.89125736515230791</v>
      </c>
    </row>
    <row r="20" spans="1:12" ht="15.75" x14ac:dyDescent="0.25">
      <c r="A20" s="24" t="s">
        <v>260</v>
      </c>
      <c r="B20" s="140">
        <v>1358</v>
      </c>
      <c r="C20" s="24" t="s">
        <v>436</v>
      </c>
      <c r="D20" s="24">
        <v>607</v>
      </c>
      <c r="E20" s="24">
        <v>380</v>
      </c>
      <c r="F20" s="26">
        <f t="shared" si="3"/>
        <v>987</v>
      </c>
      <c r="G20" s="26">
        <v>998</v>
      </c>
      <c r="H20" s="24">
        <v>0.25</v>
      </c>
      <c r="I20" s="77">
        <f t="shared" si="6"/>
        <v>249.5</v>
      </c>
      <c r="J20" s="127">
        <f t="shared" si="7"/>
        <v>0.25278622087132724</v>
      </c>
      <c r="K20" s="20">
        <f t="shared" si="5"/>
        <v>1.1144883485309016E-2</v>
      </c>
      <c r="L20" s="28"/>
    </row>
    <row r="21" spans="1:12" s="2" customFormat="1" ht="15.75" x14ac:dyDescent="0.25">
      <c r="A21" s="10" t="s">
        <v>269</v>
      </c>
      <c r="B21" s="141">
        <v>1341</v>
      </c>
      <c r="C21" s="10" t="s">
        <v>436</v>
      </c>
      <c r="D21" s="10">
        <v>540</v>
      </c>
      <c r="E21" s="10">
        <v>320</v>
      </c>
      <c r="F21" s="11">
        <f t="shared" si="3"/>
        <v>860</v>
      </c>
      <c r="G21" s="11">
        <v>702</v>
      </c>
      <c r="H21" s="10">
        <v>0.4</v>
      </c>
      <c r="I21" s="81">
        <f t="shared" si="6"/>
        <v>280.8</v>
      </c>
      <c r="J21" s="128">
        <f t="shared" si="7"/>
        <v>0.32651162790697674</v>
      </c>
      <c r="K21" s="20">
        <f t="shared" si="5"/>
        <v>-0.18372093023255814</v>
      </c>
    </row>
    <row r="22" spans="1:12" x14ac:dyDescent="0.25">
      <c r="A22" s="28" t="s">
        <v>271</v>
      </c>
      <c r="B22" s="145">
        <v>1332</v>
      </c>
      <c r="C22" s="28" t="s">
        <v>436</v>
      </c>
      <c r="D22" s="28">
        <v>45</v>
      </c>
      <c r="E22" s="28">
        <v>13</v>
      </c>
      <c r="F22" s="28">
        <f t="shared" si="3"/>
        <v>58</v>
      </c>
      <c r="G22" s="28">
        <v>31</v>
      </c>
      <c r="H22" s="28">
        <v>0.8</v>
      </c>
      <c r="I22" s="76">
        <f t="shared" si="6"/>
        <v>24.8</v>
      </c>
      <c r="J22" s="127">
        <f t="shared" si="7"/>
        <v>0.42758620689655175</v>
      </c>
      <c r="K22" s="28">
        <f t="shared" si="5"/>
        <v>-0.46551724137931033</v>
      </c>
      <c r="L22" s="28"/>
    </row>
    <row r="23" spans="1:12" s="2" customFormat="1" x14ac:dyDescent="0.25">
      <c r="A23" s="29" t="s">
        <v>274</v>
      </c>
      <c r="B23" s="146">
        <v>1360</v>
      </c>
      <c r="C23" s="29" t="s">
        <v>436</v>
      </c>
      <c r="D23" s="29">
        <v>36</v>
      </c>
      <c r="E23" s="29"/>
      <c r="F23" s="29">
        <f t="shared" si="3"/>
        <v>36</v>
      </c>
      <c r="G23" s="29">
        <v>0</v>
      </c>
      <c r="H23" s="29">
        <v>1</v>
      </c>
      <c r="I23" s="72">
        <f t="shared" si="6"/>
        <v>0</v>
      </c>
      <c r="J23" s="131">
        <f t="shared" si="7"/>
        <v>0</v>
      </c>
      <c r="K23" s="29">
        <f t="shared" si="5"/>
        <v>-1</v>
      </c>
      <c r="L23" s="29"/>
    </row>
    <row r="24" spans="1:12" s="2" customFormat="1" ht="15.75" x14ac:dyDescent="0.25">
      <c r="A24" s="10" t="s">
        <v>283</v>
      </c>
      <c r="B24" s="141">
        <v>1312</v>
      </c>
      <c r="C24" s="10" t="s">
        <v>436</v>
      </c>
      <c r="D24" s="10">
        <v>1932</v>
      </c>
      <c r="E24" s="10">
        <v>1234</v>
      </c>
      <c r="F24" s="11">
        <f t="shared" si="3"/>
        <v>3166</v>
      </c>
      <c r="G24" s="11">
        <v>2752</v>
      </c>
      <c r="H24" s="10">
        <v>0.28000000000000003</v>
      </c>
      <c r="I24" s="75">
        <f t="shared" si="6"/>
        <v>770.56000000000006</v>
      </c>
      <c r="J24" s="128">
        <f t="shared" si="7"/>
        <v>0.24338597599494632</v>
      </c>
      <c r="K24" s="20">
        <f t="shared" si="5"/>
        <v>-0.13076437144662034</v>
      </c>
    </row>
    <row r="25" spans="1:12" s="2" customFormat="1" ht="15.75" x14ac:dyDescent="0.25">
      <c r="A25" s="10" t="s">
        <v>287</v>
      </c>
      <c r="B25" s="141">
        <v>1366</v>
      </c>
      <c r="C25" s="10" t="s">
        <v>436</v>
      </c>
      <c r="D25" s="10">
        <v>81</v>
      </c>
      <c r="E25" s="10">
        <v>74</v>
      </c>
      <c r="F25" s="11">
        <f t="shared" si="3"/>
        <v>155</v>
      </c>
      <c r="G25" s="11">
        <v>134</v>
      </c>
      <c r="H25" s="10">
        <v>0.8</v>
      </c>
      <c r="I25" s="75">
        <f t="shared" si="6"/>
        <v>107.2</v>
      </c>
      <c r="J25" s="128">
        <f t="shared" si="7"/>
        <v>0.69161290322580649</v>
      </c>
      <c r="K25" s="20">
        <f t="shared" si="5"/>
        <v>-0.13548387096774195</v>
      </c>
    </row>
    <row r="26" spans="1:12" s="2" customFormat="1" ht="15.75" x14ac:dyDescent="0.25">
      <c r="A26" s="10" t="s">
        <v>288</v>
      </c>
      <c r="B26" s="141">
        <v>1359</v>
      </c>
      <c r="C26" s="10" t="s">
        <v>436</v>
      </c>
      <c r="D26" s="10">
        <v>1205</v>
      </c>
      <c r="E26" s="10">
        <v>750</v>
      </c>
      <c r="F26" s="11">
        <f t="shared" si="3"/>
        <v>1955</v>
      </c>
      <c r="G26" s="11">
        <v>1298</v>
      </c>
      <c r="H26" s="10">
        <v>0.6</v>
      </c>
      <c r="I26" s="75">
        <f t="shared" si="6"/>
        <v>778.8</v>
      </c>
      <c r="J26" s="128">
        <f t="shared" si="7"/>
        <v>0.3983631713554987</v>
      </c>
      <c r="K26" s="20">
        <f t="shared" si="5"/>
        <v>-0.33606138107416877</v>
      </c>
    </row>
    <row r="27" spans="1:12" s="2" customFormat="1" ht="15.75" x14ac:dyDescent="0.25">
      <c r="A27" s="10" t="s">
        <v>290</v>
      </c>
      <c r="B27" s="141">
        <v>1333</v>
      </c>
      <c r="C27" s="10" t="s">
        <v>436</v>
      </c>
      <c r="D27" s="10">
        <v>599</v>
      </c>
      <c r="E27" s="10">
        <v>519</v>
      </c>
      <c r="F27" s="11">
        <f t="shared" si="3"/>
        <v>1118</v>
      </c>
      <c r="G27" s="11">
        <v>1140</v>
      </c>
      <c r="H27" s="10">
        <v>0.5</v>
      </c>
      <c r="I27" s="75">
        <f t="shared" si="6"/>
        <v>570</v>
      </c>
      <c r="J27" s="128">
        <f t="shared" si="7"/>
        <v>0.50983899821109124</v>
      </c>
      <c r="K27" s="20">
        <f t="shared" si="5"/>
        <v>1.9677996422182469E-2</v>
      </c>
    </row>
    <row r="28" spans="1:12" s="2" customFormat="1" ht="15.75" x14ac:dyDescent="0.25">
      <c r="A28" s="10" t="s">
        <v>301</v>
      </c>
      <c r="B28" s="141">
        <v>1249</v>
      </c>
      <c r="C28" s="10" t="s">
        <v>436</v>
      </c>
      <c r="D28" s="10">
        <v>127</v>
      </c>
      <c r="E28" s="10">
        <v>170</v>
      </c>
      <c r="F28" s="11">
        <f t="shared" si="3"/>
        <v>297</v>
      </c>
      <c r="G28" s="11">
        <v>199</v>
      </c>
      <c r="H28" s="10">
        <v>0.75</v>
      </c>
      <c r="I28" s="75">
        <f t="shared" si="6"/>
        <v>149.25</v>
      </c>
      <c r="J28" s="128">
        <f t="shared" si="7"/>
        <v>0.50252525252525249</v>
      </c>
      <c r="K28" s="20">
        <f t="shared" si="5"/>
        <v>-0.32996632996632996</v>
      </c>
    </row>
    <row r="29" spans="1:12" s="2" customFormat="1" ht="15.75" x14ac:dyDescent="0.25">
      <c r="A29" s="10" t="s">
        <v>319</v>
      </c>
      <c r="B29" s="141">
        <v>1199</v>
      </c>
      <c r="C29" s="10" t="s">
        <v>436</v>
      </c>
      <c r="D29" s="10">
        <v>4439</v>
      </c>
      <c r="E29" s="10">
        <v>2855</v>
      </c>
      <c r="F29" s="11">
        <f t="shared" si="3"/>
        <v>7294</v>
      </c>
      <c r="G29" s="11">
        <v>3315</v>
      </c>
      <c r="H29" s="10">
        <v>0.7</v>
      </c>
      <c r="I29" s="75">
        <f t="shared" si="6"/>
        <v>2320.5</v>
      </c>
      <c r="J29" s="128">
        <f t="shared" si="7"/>
        <v>0.31813819577735125</v>
      </c>
      <c r="K29" s="20">
        <f t="shared" si="5"/>
        <v>-0.54551686317521253</v>
      </c>
    </row>
    <row r="30" spans="1:12" s="2" customFormat="1" ht="15.75" x14ac:dyDescent="0.25">
      <c r="A30" s="10" t="s">
        <v>350</v>
      </c>
      <c r="B30" s="141">
        <v>1284</v>
      </c>
      <c r="C30" s="10" t="s">
        <v>436</v>
      </c>
      <c r="D30" s="10">
        <v>510</v>
      </c>
      <c r="E30" s="10">
        <v>344</v>
      </c>
      <c r="F30" s="11">
        <f t="shared" si="3"/>
        <v>854</v>
      </c>
      <c r="G30" s="11">
        <v>855</v>
      </c>
      <c r="H30" s="10">
        <v>0.5</v>
      </c>
      <c r="I30" s="75">
        <f t="shared" si="6"/>
        <v>427.5</v>
      </c>
      <c r="J30" s="128">
        <f t="shared" si="7"/>
        <v>0.50058548009367676</v>
      </c>
      <c r="K30" s="20">
        <f t="shared" si="5"/>
        <v>1.17096018735363E-3</v>
      </c>
    </row>
    <row r="31" spans="1:12" s="2" customFormat="1" ht="15.75" x14ac:dyDescent="0.25">
      <c r="A31" s="10" t="s">
        <v>367</v>
      </c>
      <c r="B31" s="141">
        <v>1287</v>
      </c>
      <c r="C31" s="10" t="s">
        <v>436</v>
      </c>
      <c r="D31" s="10">
        <v>502</v>
      </c>
      <c r="E31" s="10">
        <v>474</v>
      </c>
      <c r="F31" s="11">
        <f t="shared" si="3"/>
        <v>976</v>
      </c>
      <c r="G31" s="11">
        <v>885</v>
      </c>
      <c r="H31" s="10">
        <v>0.65</v>
      </c>
      <c r="I31" s="75">
        <f t="shared" si="6"/>
        <v>575.25</v>
      </c>
      <c r="J31" s="128">
        <f t="shared" si="7"/>
        <v>0.58939549180327866</v>
      </c>
      <c r="K31" s="20">
        <f t="shared" si="5"/>
        <v>-9.3237704918032793E-2</v>
      </c>
    </row>
    <row r="32" spans="1:12" s="2" customFormat="1" ht="15.75" x14ac:dyDescent="0.25">
      <c r="A32" s="10" t="s">
        <v>386</v>
      </c>
      <c r="B32" s="141">
        <v>1250</v>
      </c>
      <c r="C32" s="10" t="s">
        <v>436</v>
      </c>
      <c r="D32" s="10">
        <v>5102</v>
      </c>
      <c r="E32" s="10">
        <v>3008</v>
      </c>
      <c r="F32" s="11">
        <f t="shared" si="3"/>
        <v>8110</v>
      </c>
      <c r="G32" s="11">
        <v>6231</v>
      </c>
      <c r="H32" s="10">
        <v>0.15</v>
      </c>
      <c r="I32" s="75">
        <f t="shared" si="6"/>
        <v>934.65</v>
      </c>
      <c r="J32" s="128">
        <f t="shared" si="7"/>
        <v>0.1152466091245376</v>
      </c>
      <c r="K32" s="20">
        <f t="shared" si="5"/>
        <v>-0.23168927250308261</v>
      </c>
    </row>
    <row r="33" spans="1:12" s="2" customFormat="1" ht="15.75" x14ac:dyDescent="0.25">
      <c r="A33" s="10" t="s">
        <v>394</v>
      </c>
      <c r="B33" s="141">
        <v>1265</v>
      </c>
      <c r="C33" s="10" t="s">
        <v>436</v>
      </c>
      <c r="D33" s="10">
        <v>1123</v>
      </c>
      <c r="E33" s="10">
        <v>1079</v>
      </c>
      <c r="F33" s="11">
        <f t="shared" si="3"/>
        <v>2202</v>
      </c>
      <c r="G33" s="11">
        <v>1723</v>
      </c>
      <c r="H33" s="10">
        <v>0.75</v>
      </c>
      <c r="I33" s="75">
        <f t="shared" si="6"/>
        <v>1292.25</v>
      </c>
      <c r="J33" s="128">
        <f t="shared" si="7"/>
        <v>0.58685286103542234</v>
      </c>
      <c r="K33" s="20">
        <f t="shared" si="5"/>
        <v>-0.21752951861943687</v>
      </c>
    </row>
    <row r="34" spans="1:12" s="2" customFormat="1" ht="15.75" x14ac:dyDescent="0.25">
      <c r="A34" s="10" t="s">
        <v>480</v>
      </c>
      <c r="B34" s="141"/>
      <c r="C34" s="10" t="s">
        <v>436</v>
      </c>
      <c r="D34" s="10"/>
      <c r="E34" s="10"/>
      <c r="F34" s="11"/>
      <c r="G34" s="11">
        <v>4533</v>
      </c>
      <c r="H34" s="10">
        <v>0.3</v>
      </c>
      <c r="I34" s="75">
        <f t="shared" si="6"/>
        <v>1359.8999999999999</v>
      </c>
      <c r="J34" s="128"/>
      <c r="K34" s="20"/>
    </row>
    <row r="35" spans="1:12" s="2" customFormat="1" ht="15.75" x14ac:dyDescent="0.25">
      <c r="A35" s="10" t="s">
        <v>360</v>
      </c>
      <c r="B35" s="141">
        <v>1252</v>
      </c>
      <c r="C35" s="10" t="s">
        <v>436</v>
      </c>
      <c r="D35" s="10">
        <v>134</v>
      </c>
      <c r="E35" s="10">
        <v>402</v>
      </c>
      <c r="F35" s="11">
        <f>D35+E35</f>
        <v>536</v>
      </c>
      <c r="G35" s="11">
        <v>535</v>
      </c>
      <c r="H35" s="10">
        <v>0.3</v>
      </c>
      <c r="I35" s="75">
        <f t="shared" si="6"/>
        <v>160.5</v>
      </c>
      <c r="J35" s="128">
        <f>I35/F35</f>
        <v>0.29944029850746268</v>
      </c>
      <c r="K35" s="20">
        <f t="shared" ref="K35:K61" si="8">(G35-F35)/F35</f>
        <v>-1.8656716417910447E-3</v>
      </c>
    </row>
    <row r="36" spans="1:12" s="2" customFormat="1" ht="15.75" x14ac:dyDescent="0.25">
      <c r="A36" s="10" t="s">
        <v>338</v>
      </c>
      <c r="B36" s="141">
        <v>1299</v>
      </c>
      <c r="C36" s="10" t="s">
        <v>436</v>
      </c>
      <c r="D36" s="10">
        <v>18</v>
      </c>
      <c r="E36" s="10">
        <v>11</v>
      </c>
      <c r="F36" s="11">
        <f>D36+E36</f>
        <v>29</v>
      </c>
      <c r="G36" s="11">
        <v>28</v>
      </c>
      <c r="H36" s="10">
        <v>1</v>
      </c>
      <c r="I36" s="75">
        <f t="shared" si="6"/>
        <v>28</v>
      </c>
      <c r="J36" s="128">
        <f>I36/F36</f>
        <v>0.96551724137931039</v>
      </c>
      <c r="K36" s="20">
        <f t="shared" si="8"/>
        <v>-3.4482758620689655E-2</v>
      </c>
    </row>
    <row r="37" spans="1:12" s="2" customFormat="1" ht="15.75" x14ac:dyDescent="0.25">
      <c r="A37" s="10" t="s">
        <v>339</v>
      </c>
      <c r="B37" s="141">
        <v>1173</v>
      </c>
      <c r="C37" s="10" t="s">
        <v>470</v>
      </c>
      <c r="D37" s="10">
        <v>43</v>
      </c>
      <c r="E37" s="10">
        <v>60</v>
      </c>
      <c r="F37" s="11">
        <f>D37+E37</f>
        <v>103</v>
      </c>
      <c r="G37" s="11"/>
      <c r="H37" s="10"/>
      <c r="I37" s="75">
        <v>23471.119999999999</v>
      </c>
      <c r="J37" s="128" t="e">
        <f>#REF!/F37</f>
        <v>#REF!</v>
      </c>
      <c r="K37" s="20">
        <f t="shared" si="8"/>
        <v>-1</v>
      </c>
    </row>
    <row r="38" spans="1:12" s="2" customFormat="1" ht="15.75" x14ac:dyDescent="0.25">
      <c r="A38" s="10" t="s">
        <v>340</v>
      </c>
      <c r="B38" s="141">
        <v>1174</v>
      </c>
      <c r="C38" s="10" t="s">
        <v>470</v>
      </c>
      <c r="D38" s="10">
        <v>144</v>
      </c>
      <c r="E38" s="10">
        <v>233</v>
      </c>
      <c r="F38" s="11">
        <f>D38+E38</f>
        <v>377</v>
      </c>
      <c r="G38" s="11"/>
      <c r="H38" s="10"/>
      <c r="I38" s="66">
        <f t="shared" ref="I38:I68" si="9">G38*H38</f>
        <v>0</v>
      </c>
      <c r="J38" s="128">
        <f>I38/F38</f>
        <v>0</v>
      </c>
      <c r="K38" s="20">
        <f t="shared" si="8"/>
        <v>-1</v>
      </c>
    </row>
    <row r="39" spans="1:12" ht="15.75" x14ac:dyDescent="0.25">
      <c r="A39" s="24" t="s">
        <v>341</v>
      </c>
      <c r="B39" s="140">
        <v>1185</v>
      </c>
      <c r="C39" s="24" t="s">
        <v>470</v>
      </c>
      <c r="D39" s="24">
        <v>517</v>
      </c>
      <c r="E39" s="24">
        <v>0</v>
      </c>
      <c r="F39" s="26">
        <f>D39+E39</f>
        <v>517</v>
      </c>
      <c r="G39" s="26"/>
      <c r="H39" s="24"/>
      <c r="I39" s="70">
        <f t="shared" si="9"/>
        <v>0</v>
      </c>
      <c r="J39" s="127">
        <f>I39/F39</f>
        <v>0</v>
      </c>
      <c r="K39" s="20">
        <f t="shared" si="8"/>
        <v>-1</v>
      </c>
      <c r="L39" s="28"/>
    </row>
    <row r="40" spans="1:12" s="2" customFormat="1" ht="15.75" x14ac:dyDescent="0.25">
      <c r="A40" s="32" t="s">
        <v>503</v>
      </c>
      <c r="B40" s="147"/>
      <c r="C40" s="32" t="s">
        <v>504</v>
      </c>
      <c r="D40" s="32"/>
      <c r="E40" s="32"/>
      <c r="F40" s="33"/>
      <c r="G40" s="33">
        <v>1181</v>
      </c>
      <c r="H40" s="32">
        <v>0.2</v>
      </c>
      <c r="I40" s="75">
        <f t="shared" si="9"/>
        <v>236.20000000000002</v>
      </c>
      <c r="J40" s="57"/>
      <c r="K40" s="18" t="e">
        <f t="shared" si="8"/>
        <v>#DIV/0!</v>
      </c>
      <c r="L40" s="57" t="s">
        <v>505</v>
      </c>
    </row>
    <row r="41" spans="1:12" s="2" customFormat="1" ht="15.75" x14ac:dyDescent="0.25">
      <c r="A41" s="10" t="s">
        <v>270</v>
      </c>
      <c r="B41" s="141">
        <v>1205</v>
      </c>
      <c r="C41" s="10" t="s">
        <v>442</v>
      </c>
      <c r="D41" s="10">
        <v>10090</v>
      </c>
      <c r="E41" s="10">
        <v>4537</v>
      </c>
      <c r="F41" s="11">
        <f t="shared" ref="F41:F78" si="10">D41+E41</f>
        <v>14627</v>
      </c>
      <c r="G41" s="11">
        <v>12119</v>
      </c>
      <c r="H41" s="10">
        <v>2</v>
      </c>
      <c r="I41" s="75">
        <f t="shared" si="9"/>
        <v>24238</v>
      </c>
      <c r="J41" s="128">
        <f t="shared" ref="J41:J78" si="11">I41/F41</f>
        <v>1.6570725370889452</v>
      </c>
      <c r="K41" s="20">
        <f t="shared" si="8"/>
        <v>-0.17146373145552746</v>
      </c>
    </row>
    <row r="42" spans="1:12" s="2" customFormat="1" ht="15.75" x14ac:dyDescent="0.25">
      <c r="A42" s="10" t="s">
        <v>300</v>
      </c>
      <c r="B42" s="141">
        <v>1258</v>
      </c>
      <c r="C42" s="10" t="s">
        <v>442</v>
      </c>
      <c r="D42" s="10">
        <v>268</v>
      </c>
      <c r="E42" s="10">
        <v>112</v>
      </c>
      <c r="F42" s="11">
        <f t="shared" si="10"/>
        <v>380</v>
      </c>
      <c r="G42" s="11">
        <v>316</v>
      </c>
      <c r="H42" s="10">
        <v>1</v>
      </c>
      <c r="I42" s="75">
        <f t="shared" si="9"/>
        <v>316</v>
      </c>
      <c r="J42" s="128">
        <f t="shared" si="11"/>
        <v>0.83157894736842108</v>
      </c>
      <c r="K42" s="20">
        <f t="shared" si="8"/>
        <v>-0.16842105263157894</v>
      </c>
    </row>
    <row r="43" spans="1:12" s="2" customFormat="1" ht="15.75" x14ac:dyDescent="0.25">
      <c r="A43" s="10" t="s">
        <v>348</v>
      </c>
      <c r="B43" s="141">
        <v>1235</v>
      </c>
      <c r="C43" s="10" t="s">
        <v>442</v>
      </c>
      <c r="D43" s="10">
        <v>4098</v>
      </c>
      <c r="E43" s="10">
        <v>1558</v>
      </c>
      <c r="F43" s="11">
        <f t="shared" si="10"/>
        <v>5656</v>
      </c>
      <c r="G43" s="11">
        <v>4458</v>
      </c>
      <c r="H43" s="10">
        <v>0.55000000000000004</v>
      </c>
      <c r="I43" s="75">
        <f t="shared" si="9"/>
        <v>2451.9</v>
      </c>
      <c r="J43" s="128">
        <f t="shared" si="11"/>
        <v>0.43350424328147102</v>
      </c>
      <c r="K43" s="20">
        <f t="shared" si="8"/>
        <v>-0.21181046676096182</v>
      </c>
    </row>
    <row r="44" spans="1:12" s="2" customFormat="1" ht="15.75" x14ac:dyDescent="0.25">
      <c r="A44" s="10" t="s">
        <v>273</v>
      </c>
      <c r="B44" s="141">
        <v>1342</v>
      </c>
      <c r="C44" s="10" t="s">
        <v>444</v>
      </c>
      <c r="D44" s="10">
        <v>373</v>
      </c>
      <c r="E44" s="10">
        <v>314</v>
      </c>
      <c r="F44" s="11">
        <f t="shared" si="10"/>
        <v>687</v>
      </c>
      <c r="G44" s="11">
        <v>600</v>
      </c>
      <c r="H44" s="10">
        <v>0.3</v>
      </c>
      <c r="I44" s="75">
        <f t="shared" si="9"/>
        <v>180</v>
      </c>
      <c r="J44" s="128">
        <f t="shared" si="11"/>
        <v>0.26200873362445415</v>
      </c>
      <c r="K44" s="20">
        <f t="shared" si="8"/>
        <v>-0.12663755458515283</v>
      </c>
    </row>
    <row r="45" spans="1:12" s="2" customFormat="1" ht="15.75" x14ac:dyDescent="0.25">
      <c r="A45" s="10" t="s">
        <v>384</v>
      </c>
      <c r="B45" s="141">
        <v>1190</v>
      </c>
      <c r="C45" s="10" t="s">
        <v>444</v>
      </c>
      <c r="D45" s="10">
        <v>81</v>
      </c>
      <c r="E45" s="10">
        <v>62</v>
      </c>
      <c r="F45" s="11">
        <f t="shared" si="10"/>
        <v>143</v>
      </c>
      <c r="G45" s="11">
        <v>136</v>
      </c>
      <c r="H45" s="10">
        <v>10</v>
      </c>
      <c r="I45" s="75">
        <f t="shared" si="9"/>
        <v>1360</v>
      </c>
      <c r="J45" s="128">
        <f t="shared" si="11"/>
        <v>9.51048951048951</v>
      </c>
      <c r="K45" s="20">
        <f t="shared" si="8"/>
        <v>-4.8951048951048952E-2</v>
      </c>
    </row>
    <row r="46" spans="1:12" s="2" customFormat="1" ht="15.75" x14ac:dyDescent="0.25">
      <c r="A46" s="10" t="s">
        <v>404</v>
      </c>
      <c r="B46" s="141">
        <v>1331</v>
      </c>
      <c r="C46" s="10" t="s">
        <v>444</v>
      </c>
      <c r="D46" s="10">
        <v>580</v>
      </c>
      <c r="E46" s="10">
        <v>0</v>
      </c>
      <c r="F46" s="11">
        <f t="shared" si="10"/>
        <v>580</v>
      </c>
      <c r="G46" s="11">
        <v>576</v>
      </c>
      <c r="H46" s="10">
        <v>0.25</v>
      </c>
      <c r="I46" s="75">
        <f t="shared" si="9"/>
        <v>144</v>
      </c>
      <c r="J46" s="128">
        <f t="shared" si="11"/>
        <v>0.24827586206896551</v>
      </c>
      <c r="K46" s="20">
        <f t="shared" si="8"/>
        <v>-6.8965517241379309E-3</v>
      </c>
    </row>
    <row r="47" spans="1:12" s="2" customFormat="1" ht="15.75" x14ac:dyDescent="0.25">
      <c r="A47" s="10" t="s">
        <v>375</v>
      </c>
      <c r="B47" s="141">
        <v>1169</v>
      </c>
      <c r="C47" s="10" t="s">
        <v>457</v>
      </c>
      <c r="D47" s="10">
        <v>107</v>
      </c>
      <c r="E47" s="10">
        <v>38</v>
      </c>
      <c r="F47" s="11">
        <f t="shared" si="10"/>
        <v>145</v>
      </c>
      <c r="G47" s="11">
        <v>381</v>
      </c>
      <c r="H47" s="10">
        <v>12</v>
      </c>
      <c r="I47" s="75">
        <f t="shared" si="9"/>
        <v>4572</v>
      </c>
      <c r="J47" s="128">
        <f t="shared" si="11"/>
        <v>31.531034482758621</v>
      </c>
      <c r="K47" s="18">
        <f t="shared" si="8"/>
        <v>1.6275862068965516</v>
      </c>
    </row>
    <row r="48" spans="1:12" s="2" customFormat="1" ht="15.75" x14ac:dyDescent="0.25">
      <c r="A48" s="10" t="s">
        <v>376</v>
      </c>
      <c r="B48" s="141"/>
      <c r="C48" s="10" t="s">
        <v>457</v>
      </c>
      <c r="D48" s="10"/>
      <c r="E48" s="10">
        <v>15</v>
      </c>
      <c r="F48" s="11">
        <f t="shared" si="10"/>
        <v>15</v>
      </c>
      <c r="G48" s="11"/>
      <c r="H48" s="10"/>
      <c r="I48" s="66">
        <f t="shared" si="9"/>
        <v>0</v>
      </c>
      <c r="J48" s="128">
        <f t="shared" si="11"/>
        <v>0</v>
      </c>
      <c r="K48" s="18">
        <f t="shared" si="8"/>
        <v>-1</v>
      </c>
    </row>
    <row r="49" spans="1:12" s="2" customFormat="1" ht="15.75" x14ac:dyDescent="0.25">
      <c r="A49" s="10" t="s">
        <v>377</v>
      </c>
      <c r="B49" s="141">
        <v>1337</v>
      </c>
      <c r="C49" s="10" t="s">
        <v>457</v>
      </c>
      <c r="D49" s="10">
        <v>182</v>
      </c>
      <c r="E49" s="10">
        <v>50</v>
      </c>
      <c r="F49" s="11">
        <f t="shared" si="10"/>
        <v>232</v>
      </c>
      <c r="G49" s="11"/>
      <c r="H49" s="10"/>
      <c r="I49" s="66">
        <f t="shared" si="9"/>
        <v>0</v>
      </c>
      <c r="J49" s="128">
        <f t="shared" si="11"/>
        <v>0</v>
      </c>
      <c r="K49" s="18">
        <f t="shared" si="8"/>
        <v>-1</v>
      </c>
    </row>
    <row r="50" spans="1:12" s="2" customFormat="1" ht="15.75" x14ac:dyDescent="0.25">
      <c r="A50" s="10" t="s">
        <v>378</v>
      </c>
      <c r="B50" s="141"/>
      <c r="C50" s="10" t="s">
        <v>457</v>
      </c>
      <c r="D50" s="10"/>
      <c r="E50" s="10">
        <v>16</v>
      </c>
      <c r="F50" s="11">
        <f t="shared" si="10"/>
        <v>16</v>
      </c>
      <c r="G50" s="11"/>
      <c r="H50" s="10"/>
      <c r="I50" s="66">
        <f t="shared" si="9"/>
        <v>0</v>
      </c>
      <c r="J50" s="128">
        <f t="shared" si="11"/>
        <v>0</v>
      </c>
      <c r="K50" s="18">
        <f t="shared" si="8"/>
        <v>-1</v>
      </c>
    </row>
    <row r="51" spans="1:12" ht="16.5" thickBot="1" x14ac:dyDescent="0.3">
      <c r="A51" s="24" t="s">
        <v>379</v>
      </c>
      <c r="B51" s="140">
        <v>1167</v>
      </c>
      <c r="C51" s="24" t="s">
        <v>457</v>
      </c>
      <c r="D51" s="24">
        <v>153</v>
      </c>
      <c r="E51" s="24">
        <v>45</v>
      </c>
      <c r="F51" s="26">
        <f t="shared" si="10"/>
        <v>198</v>
      </c>
      <c r="G51" s="26"/>
      <c r="H51" s="24"/>
      <c r="I51" s="70">
        <f t="shared" si="9"/>
        <v>0</v>
      </c>
      <c r="J51" s="127">
        <f t="shared" si="11"/>
        <v>0</v>
      </c>
      <c r="K51" s="18">
        <f t="shared" si="8"/>
        <v>-1</v>
      </c>
      <c r="L51" s="28"/>
    </row>
    <row r="52" spans="1:12" s="38" customFormat="1" ht="16.5" thickTop="1" thickBot="1" x14ac:dyDescent="0.3">
      <c r="A52" s="36" t="s">
        <v>352</v>
      </c>
      <c r="B52" s="142">
        <v>1353</v>
      </c>
      <c r="C52" s="36" t="s">
        <v>475</v>
      </c>
      <c r="D52" s="36">
        <v>250</v>
      </c>
      <c r="E52" s="36">
        <v>0</v>
      </c>
      <c r="F52" s="37">
        <f t="shared" si="10"/>
        <v>250</v>
      </c>
      <c r="G52" s="37"/>
      <c r="H52" s="36"/>
      <c r="I52" s="67">
        <f t="shared" si="9"/>
        <v>0</v>
      </c>
      <c r="J52" s="129">
        <f t="shared" si="11"/>
        <v>0</v>
      </c>
      <c r="K52" s="39">
        <f t="shared" si="8"/>
        <v>-1</v>
      </c>
    </row>
    <row r="53" spans="1:12" s="38" customFormat="1" ht="16.5" thickTop="1" thickBot="1" x14ac:dyDescent="0.3">
      <c r="A53" s="36" t="s">
        <v>381</v>
      </c>
      <c r="B53" s="142">
        <v>1371</v>
      </c>
      <c r="C53" s="36" t="s">
        <v>484</v>
      </c>
      <c r="D53" s="36">
        <v>42</v>
      </c>
      <c r="E53" s="36">
        <v>22</v>
      </c>
      <c r="F53" s="37">
        <f t="shared" si="10"/>
        <v>64</v>
      </c>
      <c r="G53" s="37"/>
      <c r="H53" s="36"/>
      <c r="I53" s="82">
        <f t="shared" si="9"/>
        <v>0</v>
      </c>
      <c r="J53" s="129">
        <f t="shared" si="11"/>
        <v>0</v>
      </c>
      <c r="K53" s="39">
        <f t="shared" si="8"/>
        <v>-1</v>
      </c>
    </row>
    <row r="54" spans="1:12" s="107" customFormat="1" ht="16.5" thickTop="1" thickBot="1" x14ac:dyDescent="0.3">
      <c r="A54" s="105" t="s">
        <v>403</v>
      </c>
      <c r="B54" s="148">
        <v>1362</v>
      </c>
      <c r="C54" s="105" t="s">
        <v>484</v>
      </c>
      <c r="D54" s="105">
        <v>100</v>
      </c>
      <c r="E54" s="105">
        <v>0</v>
      </c>
      <c r="F54" s="106">
        <f t="shared" si="10"/>
        <v>100</v>
      </c>
      <c r="G54" s="106"/>
      <c r="H54" s="105"/>
      <c r="I54" s="109">
        <v>100</v>
      </c>
      <c r="J54" s="132">
        <f t="shared" si="11"/>
        <v>1</v>
      </c>
      <c r="K54" s="108">
        <f t="shared" si="8"/>
        <v>-1</v>
      </c>
    </row>
    <row r="55" spans="1:12" s="2" customFormat="1" ht="16.5" thickTop="1" x14ac:dyDescent="0.25">
      <c r="A55" s="10" t="s">
        <v>430</v>
      </c>
      <c r="B55" s="141">
        <v>1113</v>
      </c>
      <c r="C55" s="10" t="s">
        <v>484</v>
      </c>
      <c r="D55" s="10">
        <v>83</v>
      </c>
      <c r="E55" s="10">
        <v>98</v>
      </c>
      <c r="F55" s="11">
        <f t="shared" si="10"/>
        <v>181</v>
      </c>
      <c r="G55" s="11">
        <v>21</v>
      </c>
      <c r="H55" s="10">
        <v>10</v>
      </c>
      <c r="I55" s="110">
        <f t="shared" si="9"/>
        <v>210</v>
      </c>
      <c r="J55" s="128">
        <f t="shared" si="11"/>
        <v>1.160220994475138</v>
      </c>
      <c r="K55" s="20">
        <f t="shared" si="8"/>
        <v>-0.88397790055248615</v>
      </c>
    </row>
    <row r="56" spans="1:12" ht="15.75" x14ac:dyDescent="0.25">
      <c r="A56" s="24" t="s">
        <v>406</v>
      </c>
      <c r="B56" s="140">
        <v>1220</v>
      </c>
      <c r="C56" s="24" t="s">
        <v>488</v>
      </c>
      <c r="D56" s="24">
        <v>388</v>
      </c>
      <c r="E56" s="24">
        <v>61</v>
      </c>
      <c r="F56" s="26">
        <f t="shared" si="10"/>
        <v>449</v>
      </c>
      <c r="G56" s="26">
        <v>344</v>
      </c>
      <c r="H56" s="24">
        <v>0.3</v>
      </c>
      <c r="I56" s="77">
        <f t="shared" si="9"/>
        <v>103.2</v>
      </c>
      <c r="J56" s="133">
        <f t="shared" si="11"/>
        <v>0.22984409799554567</v>
      </c>
      <c r="K56" s="18">
        <f t="shared" si="8"/>
        <v>-0.23385300668151449</v>
      </c>
      <c r="L56" s="28"/>
    </row>
    <row r="57" spans="1:12" s="2" customFormat="1" ht="15.75" x14ac:dyDescent="0.25">
      <c r="A57" s="10" t="s">
        <v>353</v>
      </c>
      <c r="B57" s="141">
        <v>1013</v>
      </c>
      <c r="C57" s="10" t="s">
        <v>476</v>
      </c>
      <c r="D57" s="10">
        <v>8557</v>
      </c>
      <c r="E57" s="10">
        <v>11484</v>
      </c>
      <c r="F57" s="11">
        <f t="shared" si="10"/>
        <v>20041</v>
      </c>
      <c r="G57" s="11">
        <v>4193</v>
      </c>
      <c r="H57" s="10">
        <v>0.15</v>
      </c>
      <c r="I57" s="75">
        <f t="shared" si="9"/>
        <v>628.94999999999993</v>
      </c>
      <c r="J57" s="128">
        <f t="shared" si="11"/>
        <v>3.1383164512748862E-2</v>
      </c>
      <c r="K57" s="20">
        <f t="shared" si="8"/>
        <v>-0.79077890324834088</v>
      </c>
    </row>
    <row r="58" spans="1:12" ht="15.75" x14ac:dyDescent="0.25">
      <c r="A58" s="8" t="s">
        <v>321</v>
      </c>
      <c r="B58" s="149">
        <v>967</v>
      </c>
      <c r="C58" s="8" t="s">
        <v>460</v>
      </c>
      <c r="D58" s="8">
        <v>56684</v>
      </c>
      <c r="E58" s="8">
        <v>20128</v>
      </c>
      <c r="F58" s="9">
        <f t="shared" si="10"/>
        <v>76812</v>
      </c>
      <c r="G58" s="9"/>
      <c r="H58" s="8"/>
      <c r="I58" s="73">
        <f t="shared" si="9"/>
        <v>0</v>
      </c>
      <c r="J58" s="133">
        <f t="shared" si="11"/>
        <v>0</v>
      </c>
      <c r="K58" s="18">
        <f t="shared" si="8"/>
        <v>-1</v>
      </c>
    </row>
    <row r="59" spans="1:12" s="2" customFormat="1" ht="15.75" x14ac:dyDescent="0.25">
      <c r="A59" s="10" t="s">
        <v>286</v>
      </c>
      <c r="B59" s="141">
        <v>1254</v>
      </c>
      <c r="C59" s="10" t="s">
        <v>450</v>
      </c>
      <c r="D59" s="10">
        <v>581</v>
      </c>
      <c r="E59" s="10">
        <v>676</v>
      </c>
      <c r="F59" s="11">
        <f t="shared" si="10"/>
        <v>1257</v>
      </c>
      <c r="G59" s="11">
        <v>1257</v>
      </c>
      <c r="H59" s="10">
        <v>0.3</v>
      </c>
      <c r="I59" s="75">
        <f t="shared" si="9"/>
        <v>377.09999999999997</v>
      </c>
      <c r="J59" s="128">
        <f t="shared" si="11"/>
        <v>0.3</v>
      </c>
      <c r="K59" s="20">
        <f t="shared" si="8"/>
        <v>0</v>
      </c>
    </row>
    <row r="60" spans="1:12" s="2" customFormat="1" ht="15.75" x14ac:dyDescent="0.25">
      <c r="A60" s="10" t="s">
        <v>302</v>
      </c>
      <c r="B60" s="141">
        <v>1262</v>
      </c>
      <c r="C60" s="10" t="s">
        <v>450</v>
      </c>
      <c r="D60" s="10">
        <v>617</v>
      </c>
      <c r="E60" s="10">
        <v>518</v>
      </c>
      <c r="F60" s="11">
        <f t="shared" si="10"/>
        <v>1135</v>
      </c>
      <c r="G60" s="11">
        <v>1135</v>
      </c>
      <c r="H60" s="10">
        <v>0.3</v>
      </c>
      <c r="I60" s="75">
        <f t="shared" si="9"/>
        <v>340.5</v>
      </c>
      <c r="J60" s="128">
        <f t="shared" si="11"/>
        <v>0.3</v>
      </c>
      <c r="K60" s="20">
        <f t="shared" si="8"/>
        <v>0</v>
      </c>
    </row>
    <row r="61" spans="1:12" s="2" customFormat="1" ht="15.75" x14ac:dyDescent="0.25">
      <c r="A61" s="10" t="s">
        <v>306</v>
      </c>
      <c r="B61" s="141">
        <v>1289</v>
      </c>
      <c r="C61" s="10" t="s">
        <v>450</v>
      </c>
      <c r="D61" s="10">
        <v>738</v>
      </c>
      <c r="E61" s="10">
        <v>1336</v>
      </c>
      <c r="F61" s="11">
        <f t="shared" si="10"/>
        <v>2074</v>
      </c>
      <c r="G61" s="11">
        <v>2074</v>
      </c>
      <c r="H61" s="10">
        <v>0.3</v>
      </c>
      <c r="I61" s="75">
        <f t="shared" si="9"/>
        <v>622.19999999999993</v>
      </c>
      <c r="J61" s="128">
        <f t="shared" si="11"/>
        <v>0.3</v>
      </c>
      <c r="K61" s="20">
        <f t="shared" si="8"/>
        <v>0</v>
      </c>
    </row>
    <row r="62" spans="1:12" s="2" customFormat="1" ht="15.75" x14ac:dyDescent="0.25">
      <c r="A62" s="10" t="s">
        <v>331</v>
      </c>
      <c r="B62" s="141">
        <v>1281</v>
      </c>
      <c r="C62" s="10" t="s">
        <v>466</v>
      </c>
      <c r="D62" s="10">
        <v>143</v>
      </c>
      <c r="E62" s="10">
        <v>72</v>
      </c>
      <c r="F62" s="11">
        <f t="shared" si="10"/>
        <v>215</v>
      </c>
      <c r="G62" s="11">
        <v>506</v>
      </c>
      <c r="H62" s="10">
        <v>0.55000000000000004</v>
      </c>
      <c r="I62" s="75">
        <f t="shared" si="9"/>
        <v>278.3</v>
      </c>
      <c r="J62" s="128">
        <f t="shared" si="11"/>
        <v>1.2944186046511628</v>
      </c>
      <c r="K62" s="20">
        <f>(G62-(F62+F63+F64+F65))/(F62+F63+F64+F65)</f>
        <v>-0.33595800524934383</v>
      </c>
    </row>
    <row r="63" spans="1:12" s="2" customFormat="1" ht="15.75" x14ac:dyDescent="0.25">
      <c r="A63" s="10" t="s">
        <v>385</v>
      </c>
      <c r="B63" s="141">
        <v>1279</v>
      </c>
      <c r="C63" s="10" t="s">
        <v>466</v>
      </c>
      <c r="D63" s="10">
        <v>98</v>
      </c>
      <c r="E63" s="10">
        <v>30</v>
      </c>
      <c r="F63" s="11">
        <f t="shared" si="10"/>
        <v>128</v>
      </c>
      <c r="G63" s="11"/>
      <c r="H63" s="10"/>
      <c r="I63" s="66">
        <f t="shared" si="9"/>
        <v>0</v>
      </c>
      <c r="J63" s="128">
        <f t="shared" si="11"/>
        <v>0</v>
      </c>
      <c r="K63" s="20">
        <f t="shared" ref="K63:K78" si="12">(G63-F63)/F63</f>
        <v>-1</v>
      </c>
    </row>
    <row r="64" spans="1:12" s="2" customFormat="1" ht="15.75" x14ac:dyDescent="0.25">
      <c r="A64" s="10" t="s">
        <v>389</v>
      </c>
      <c r="B64" s="141">
        <v>1282</v>
      </c>
      <c r="C64" s="10" t="s">
        <v>466</v>
      </c>
      <c r="D64" s="10">
        <v>130</v>
      </c>
      <c r="E64" s="10">
        <v>56</v>
      </c>
      <c r="F64" s="11">
        <f t="shared" si="10"/>
        <v>186</v>
      </c>
      <c r="G64" s="11"/>
      <c r="H64" s="10"/>
      <c r="I64" s="66">
        <f t="shared" si="9"/>
        <v>0</v>
      </c>
      <c r="J64" s="128">
        <f t="shared" si="11"/>
        <v>0</v>
      </c>
      <c r="K64" s="20">
        <f t="shared" si="12"/>
        <v>-1</v>
      </c>
    </row>
    <row r="65" spans="1:11" s="2" customFormat="1" ht="15.75" x14ac:dyDescent="0.25">
      <c r="A65" s="10" t="s">
        <v>422</v>
      </c>
      <c r="B65" s="141">
        <v>1278</v>
      </c>
      <c r="C65" s="10" t="s">
        <v>466</v>
      </c>
      <c r="D65" s="10">
        <v>156</v>
      </c>
      <c r="E65" s="10">
        <v>77</v>
      </c>
      <c r="F65" s="11">
        <f t="shared" si="10"/>
        <v>233</v>
      </c>
      <c r="G65" s="11"/>
      <c r="H65" s="10"/>
      <c r="I65" s="66">
        <f t="shared" si="9"/>
        <v>0</v>
      </c>
      <c r="J65" s="128">
        <f t="shared" si="11"/>
        <v>0</v>
      </c>
      <c r="K65" s="20">
        <f t="shared" si="12"/>
        <v>-1</v>
      </c>
    </row>
    <row r="66" spans="1:11" s="2" customFormat="1" ht="15.75" x14ac:dyDescent="0.25">
      <c r="A66" s="10" t="s">
        <v>368</v>
      </c>
      <c r="B66" s="141">
        <v>1309</v>
      </c>
      <c r="C66" s="10" t="s">
        <v>482</v>
      </c>
      <c r="D66" s="10">
        <v>1752</v>
      </c>
      <c r="E66" s="10">
        <v>2220</v>
      </c>
      <c r="F66" s="11">
        <f t="shared" si="10"/>
        <v>3972</v>
      </c>
      <c r="G66" s="11">
        <v>3662</v>
      </c>
      <c r="H66" s="10">
        <v>0.45</v>
      </c>
      <c r="I66" s="75">
        <f t="shared" si="9"/>
        <v>1647.9</v>
      </c>
      <c r="J66" s="128">
        <f t="shared" si="11"/>
        <v>0.41487915407854986</v>
      </c>
      <c r="K66" s="20">
        <f t="shared" si="12"/>
        <v>-7.8046324269889222E-2</v>
      </c>
    </row>
    <row r="67" spans="1:11" s="2" customFormat="1" ht="15.75" x14ac:dyDescent="0.25">
      <c r="A67" s="10" t="s">
        <v>277</v>
      </c>
      <c r="B67" s="141">
        <v>1090</v>
      </c>
      <c r="C67" s="10" t="s">
        <v>446</v>
      </c>
      <c r="D67" s="10">
        <v>1034</v>
      </c>
      <c r="E67" s="10">
        <v>2362</v>
      </c>
      <c r="F67" s="11">
        <f t="shared" si="10"/>
        <v>3396</v>
      </c>
      <c r="G67" s="11">
        <v>3160</v>
      </c>
      <c r="H67" s="10">
        <v>0.5</v>
      </c>
      <c r="I67" s="65">
        <f t="shared" si="9"/>
        <v>1580</v>
      </c>
      <c r="J67" s="128">
        <f t="shared" si="11"/>
        <v>0.46525323910482919</v>
      </c>
      <c r="K67" s="20">
        <f t="shared" si="12"/>
        <v>-6.9493521790341573E-2</v>
      </c>
    </row>
    <row r="68" spans="1:11" s="2" customFormat="1" ht="15.75" x14ac:dyDescent="0.25">
      <c r="A68" s="22" t="s">
        <v>257</v>
      </c>
      <c r="B68" s="150"/>
      <c r="C68" s="22" t="s">
        <v>433</v>
      </c>
      <c r="D68" s="21"/>
      <c r="E68" s="11">
        <v>421</v>
      </c>
      <c r="F68" s="11">
        <f t="shared" si="10"/>
        <v>421</v>
      </c>
      <c r="G68" s="11">
        <v>1062</v>
      </c>
      <c r="H68" s="21">
        <v>2.75</v>
      </c>
      <c r="I68" s="75">
        <f t="shared" si="9"/>
        <v>2920.5</v>
      </c>
      <c r="J68" s="128">
        <f t="shared" si="11"/>
        <v>6.9370546318289783</v>
      </c>
      <c r="K68" s="20">
        <f t="shared" si="12"/>
        <v>1.5225653206650831</v>
      </c>
    </row>
    <row r="69" spans="1:11" s="2" customFormat="1" ht="15.75" x14ac:dyDescent="0.25">
      <c r="A69" s="10" t="s">
        <v>276</v>
      </c>
      <c r="B69" s="141">
        <v>1118</v>
      </c>
      <c r="C69" s="10" t="s">
        <v>433</v>
      </c>
      <c r="D69" s="10">
        <v>2611</v>
      </c>
      <c r="E69" s="10">
        <v>1269</v>
      </c>
      <c r="F69" s="11">
        <f t="shared" si="10"/>
        <v>3880</v>
      </c>
      <c r="G69" s="11">
        <v>3914</v>
      </c>
      <c r="H69" s="10">
        <v>0.2</v>
      </c>
      <c r="I69" s="75">
        <f t="shared" ref="I69:I100" si="13">G69*H69</f>
        <v>782.80000000000007</v>
      </c>
      <c r="J69" s="128">
        <f t="shared" si="11"/>
        <v>0.20175257731958765</v>
      </c>
      <c r="K69" s="20">
        <f t="shared" si="12"/>
        <v>8.7628865979381444E-3</v>
      </c>
    </row>
    <row r="70" spans="1:11" s="2" customFormat="1" ht="15.75" x14ac:dyDescent="0.25">
      <c r="A70" s="10" t="s">
        <v>279</v>
      </c>
      <c r="B70" s="141">
        <v>1370</v>
      </c>
      <c r="C70" s="10" t="s">
        <v>433</v>
      </c>
      <c r="D70" s="10">
        <v>34</v>
      </c>
      <c r="E70" s="10"/>
      <c r="F70" s="11">
        <f t="shared" si="10"/>
        <v>34</v>
      </c>
      <c r="G70" s="11">
        <v>33</v>
      </c>
      <c r="H70" s="10">
        <v>1</v>
      </c>
      <c r="I70" s="75">
        <f t="shared" si="13"/>
        <v>33</v>
      </c>
      <c r="J70" s="128">
        <f t="shared" si="11"/>
        <v>0.97058823529411764</v>
      </c>
      <c r="K70" s="20">
        <f t="shared" si="12"/>
        <v>-2.9411764705882353E-2</v>
      </c>
    </row>
    <row r="71" spans="1:11" s="2" customFormat="1" ht="15.75" x14ac:dyDescent="0.25">
      <c r="A71" s="10" t="s">
        <v>282</v>
      </c>
      <c r="B71" s="141">
        <v>1283</v>
      </c>
      <c r="C71" s="10" t="s">
        <v>433</v>
      </c>
      <c r="D71" s="10">
        <v>355</v>
      </c>
      <c r="E71" s="10">
        <v>175</v>
      </c>
      <c r="F71" s="11">
        <f t="shared" si="10"/>
        <v>530</v>
      </c>
      <c r="G71" s="11">
        <v>83</v>
      </c>
      <c r="H71" s="10">
        <v>0.7</v>
      </c>
      <c r="I71" s="75">
        <v>466.1</v>
      </c>
      <c r="J71" s="128">
        <f t="shared" si="11"/>
        <v>0.87943396226415094</v>
      </c>
      <c r="K71" s="20">
        <f t="shared" si="12"/>
        <v>-0.84339622641509437</v>
      </c>
    </row>
    <row r="72" spans="1:11" s="2" customFormat="1" ht="15.75" x14ac:dyDescent="0.25">
      <c r="A72" s="10" t="s">
        <v>291</v>
      </c>
      <c r="B72" s="141">
        <v>1285</v>
      </c>
      <c r="C72" s="10" t="s">
        <v>433</v>
      </c>
      <c r="D72" s="10">
        <v>5401</v>
      </c>
      <c r="E72" s="10">
        <v>3430</v>
      </c>
      <c r="F72" s="11">
        <f t="shared" si="10"/>
        <v>8831</v>
      </c>
      <c r="G72" s="11">
        <v>6658</v>
      </c>
      <c r="H72" s="10">
        <v>0.15</v>
      </c>
      <c r="I72" s="75">
        <f t="shared" si="13"/>
        <v>998.69999999999993</v>
      </c>
      <c r="J72" s="128">
        <f t="shared" si="11"/>
        <v>0.11309025025478428</v>
      </c>
      <c r="K72" s="20">
        <f t="shared" si="12"/>
        <v>-0.2460649983014381</v>
      </c>
    </row>
    <row r="73" spans="1:11" s="2" customFormat="1" ht="15.75" x14ac:dyDescent="0.25">
      <c r="A73" s="10" t="s">
        <v>314</v>
      </c>
      <c r="B73" s="141">
        <v>1206</v>
      </c>
      <c r="C73" s="10" t="s">
        <v>433</v>
      </c>
      <c r="D73" s="10">
        <v>238</v>
      </c>
      <c r="E73" s="10">
        <v>158</v>
      </c>
      <c r="F73" s="11">
        <f t="shared" si="10"/>
        <v>396</v>
      </c>
      <c r="G73" s="11">
        <v>343</v>
      </c>
      <c r="H73" s="10">
        <v>0.11</v>
      </c>
      <c r="I73" s="75">
        <f t="shared" si="13"/>
        <v>37.729999999999997</v>
      </c>
      <c r="J73" s="128">
        <f t="shared" si="11"/>
        <v>9.5277777777777767E-2</v>
      </c>
      <c r="K73" s="20">
        <f t="shared" si="12"/>
        <v>-0.13383838383838384</v>
      </c>
    </row>
    <row r="74" spans="1:11" s="2" customFormat="1" ht="15.75" x14ac:dyDescent="0.25">
      <c r="A74" s="10" t="s">
        <v>316</v>
      </c>
      <c r="B74" s="141">
        <v>1155</v>
      </c>
      <c r="C74" s="10" t="s">
        <v>433</v>
      </c>
      <c r="D74" s="10">
        <v>520</v>
      </c>
      <c r="E74" s="10">
        <v>424</v>
      </c>
      <c r="F74" s="11">
        <f t="shared" si="10"/>
        <v>944</v>
      </c>
      <c r="G74" s="11">
        <v>834</v>
      </c>
      <c r="H74" s="10">
        <v>0.7</v>
      </c>
      <c r="I74" s="75">
        <f t="shared" si="13"/>
        <v>583.79999999999995</v>
      </c>
      <c r="J74" s="128">
        <f t="shared" si="11"/>
        <v>0.61843220338983051</v>
      </c>
      <c r="K74" s="20">
        <f t="shared" si="12"/>
        <v>-0.11652542372881355</v>
      </c>
    </row>
    <row r="75" spans="1:11" s="2" customFormat="1" ht="15.75" x14ac:dyDescent="0.25">
      <c r="A75" s="10" t="s">
        <v>320</v>
      </c>
      <c r="B75" s="141">
        <v>1178</v>
      </c>
      <c r="C75" s="10" t="s">
        <v>433</v>
      </c>
      <c r="D75" s="10">
        <v>4629</v>
      </c>
      <c r="E75" s="10">
        <v>2347</v>
      </c>
      <c r="F75" s="11">
        <f t="shared" si="10"/>
        <v>6976</v>
      </c>
      <c r="G75" s="11">
        <v>7051</v>
      </c>
      <c r="H75" s="10">
        <v>0.15</v>
      </c>
      <c r="I75" s="75">
        <f t="shared" si="13"/>
        <v>1057.6499999999999</v>
      </c>
      <c r="J75" s="128">
        <f t="shared" si="11"/>
        <v>0.1516126720183486</v>
      </c>
      <c r="K75" s="20">
        <f t="shared" si="12"/>
        <v>1.0751146788990825E-2</v>
      </c>
    </row>
    <row r="76" spans="1:11" s="2" customFormat="1" ht="15.75" x14ac:dyDescent="0.25">
      <c r="A76" s="10" t="s">
        <v>328</v>
      </c>
      <c r="B76" s="141">
        <v>1075</v>
      </c>
      <c r="C76" s="10" t="s">
        <v>433</v>
      </c>
      <c r="D76" s="10">
        <v>7</v>
      </c>
      <c r="E76" s="10">
        <v>9</v>
      </c>
      <c r="F76" s="11">
        <f t="shared" si="10"/>
        <v>16</v>
      </c>
      <c r="G76" s="11">
        <v>16</v>
      </c>
      <c r="H76" s="10">
        <v>9</v>
      </c>
      <c r="I76" s="75">
        <f t="shared" si="13"/>
        <v>144</v>
      </c>
      <c r="J76" s="128">
        <f t="shared" si="11"/>
        <v>9</v>
      </c>
      <c r="K76" s="20">
        <f t="shared" si="12"/>
        <v>0</v>
      </c>
    </row>
    <row r="77" spans="1:11" s="2" customFormat="1" ht="15.75" x14ac:dyDescent="0.25">
      <c r="A77" s="10" t="s">
        <v>330</v>
      </c>
      <c r="B77" s="141">
        <v>1077</v>
      </c>
      <c r="C77" s="10" t="s">
        <v>433</v>
      </c>
      <c r="D77" s="10">
        <v>78</v>
      </c>
      <c r="E77" s="10">
        <v>81</v>
      </c>
      <c r="F77" s="11">
        <f t="shared" si="10"/>
        <v>159</v>
      </c>
      <c r="G77" s="11">
        <v>163</v>
      </c>
      <c r="H77" s="10">
        <v>0.75</v>
      </c>
      <c r="I77" s="75">
        <f t="shared" si="13"/>
        <v>122.25</v>
      </c>
      <c r="J77" s="128">
        <f t="shared" si="11"/>
        <v>0.76886792452830188</v>
      </c>
      <c r="K77" s="20">
        <f t="shared" si="12"/>
        <v>2.5157232704402517E-2</v>
      </c>
    </row>
    <row r="78" spans="1:11" s="2" customFormat="1" ht="15.75" x14ac:dyDescent="0.25">
      <c r="A78" s="10" t="s">
        <v>347</v>
      </c>
      <c r="B78" s="141">
        <v>1201</v>
      </c>
      <c r="C78" s="10" t="s">
        <v>433</v>
      </c>
      <c r="D78" s="10">
        <v>358</v>
      </c>
      <c r="E78" s="10">
        <v>188</v>
      </c>
      <c r="F78" s="11">
        <f t="shared" si="10"/>
        <v>546</v>
      </c>
      <c r="G78" s="11">
        <v>547</v>
      </c>
      <c r="H78" s="10">
        <v>0.55000000000000004</v>
      </c>
      <c r="I78" s="75">
        <f t="shared" si="13"/>
        <v>300.85000000000002</v>
      </c>
      <c r="J78" s="128">
        <f t="shared" si="11"/>
        <v>0.55100732600732605</v>
      </c>
      <c r="K78" s="20">
        <f t="shared" si="12"/>
        <v>1.8315018315018315E-3</v>
      </c>
    </row>
    <row r="79" spans="1:11" s="2" customFormat="1" ht="15.75" x14ac:dyDescent="0.25">
      <c r="A79" s="10" t="s">
        <v>510</v>
      </c>
      <c r="B79" s="141"/>
      <c r="C79" s="10" t="s">
        <v>433</v>
      </c>
      <c r="D79" s="10"/>
      <c r="E79" s="10"/>
      <c r="F79" s="11"/>
      <c r="G79" s="11">
        <v>45</v>
      </c>
      <c r="H79" s="10">
        <v>0.6</v>
      </c>
      <c r="I79" s="75">
        <f t="shared" si="13"/>
        <v>27</v>
      </c>
      <c r="J79" s="128"/>
      <c r="K79" s="20"/>
    </row>
    <row r="80" spans="1:11" s="2" customFormat="1" ht="15.75" x14ac:dyDescent="0.25">
      <c r="A80" s="10" t="s">
        <v>383</v>
      </c>
      <c r="B80" s="141">
        <v>1153</v>
      </c>
      <c r="C80" s="10" t="s">
        <v>433</v>
      </c>
      <c r="D80" s="10">
        <v>4</v>
      </c>
      <c r="E80" s="10">
        <v>10</v>
      </c>
      <c r="F80" s="11">
        <f t="shared" ref="F80:F112" si="14">D80+E80</f>
        <v>14</v>
      </c>
      <c r="G80" s="11">
        <v>11</v>
      </c>
      <c r="H80" s="10">
        <v>2</v>
      </c>
      <c r="I80" s="75">
        <f t="shared" si="13"/>
        <v>22</v>
      </c>
      <c r="J80" s="128">
        <f t="shared" ref="J80:J112" si="15">I80/F80</f>
        <v>1.5714285714285714</v>
      </c>
      <c r="K80" s="20">
        <f t="shared" ref="K80:K112" si="16">(G80-F80)/F80</f>
        <v>-0.21428571428571427</v>
      </c>
    </row>
    <row r="81" spans="1:12" s="2" customFormat="1" ht="15.75" x14ac:dyDescent="0.25">
      <c r="A81" s="10" t="s">
        <v>423</v>
      </c>
      <c r="B81" s="141">
        <v>1269</v>
      </c>
      <c r="C81" s="10" t="s">
        <v>433</v>
      </c>
      <c r="D81" s="10">
        <v>703</v>
      </c>
      <c r="E81" s="10">
        <v>700</v>
      </c>
      <c r="F81" s="11">
        <f t="shared" si="14"/>
        <v>1403</v>
      </c>
      <c r="G81" s="11">
        <v>1408</v>
      </c>
      <c r="H81" s="10">
        <v>0.75</v>
      </c>
      <c r="I81" s="75">
        <f t="shared" si="13"/>
        <v>1056</v>
      </c>
      <c r="J81" s="128">
        <f t="shared" si="15"/>
        <v>0.75267284390591593</v>
      </c>
      <c r="K81" s="20">
        <f t="shared" si="16"/>
        <v>3.5637918745545262E-3</v>
      </c>
    </row>
    <row r="82" spans="1:12" ht="15.75" x14ac:dyDescent="0.25">
      <c r="A82" s="24" t="s">
        <v>511</v>
      </c>
      <c r="B82" s="140"/>
      <c r="C82" s="24"/>
      <c r="D82" s="24"/>
      <c r="E82" s="24"/>
      <c r="F82" s="26"/>
      <c r="G82" s="26">
        <v>4</v>
      </c>
      <c r="H82" s="24">
        <v>9</v>
      </c>
      <c r="I82" s="77">
        <f>G82*H82</f>
        <v>36</v>
      </c>
      <c r="J82" s="127"/>
      <c r="K82" s="20"/>
      <c r="L82" s="28"/>
    </row>
    <row r="83" spans="1:12" s="2" customFormat="1" ht="15.75" x14ac:dyDescent="0.25">
      <c r="A83" s="10" t="s">
        <v>424</v>
      </c>
      <c r="B83" s="141">
        <v>1343</v>
      </c>
      <c r="C83" s="10" t="s">
        <v>599</v>
      </c>
      <c r="D83" s="10">
        <v>138</v>
      </c>
      <c r="E83" s="10">
        <v>1</v>
      </c>
      <c r="F83" s="11">
        <f t="shared" si="14"/>
        <v>139</v>
      </c>
      <c r="G83" s="11">
        <v>143</v>
      </c>
      <c r="H83" s="10">
        <v>2.25</v>
      </c>
      <c r="I83" s="75">
        <f t="shared" si="13"/>
        <v>321.75</v>
      </c>
      <c r="J83" s="128">
        <f t="shared" si="15"/>
        <v>2.314748201438849</v>
      </c>
      <c r="K83" s="20">
        <f t="shared" si="16"/>
        <v>2.8776978417266189E-2</v>
      </c>
    </row>
    <row r="84" spans="1:12" s="2" customFormat="1" ht="15.75" x14ac:dyDescent="0.25">
      <c r="A84" s="10" t="s">
        <v>342</v>
      </c>
      <c r="B84" s="141">
        <v>1109</v>
      </c>
      <c r="C84" s="10" t="s">
        <v>471</v>
      </c>
      <c r="D84" s="10">
        <v>113</v>
      </c>
      <c r="E84" s="10">
        <v>65</v>
      </c>
      <c r="F84" s="11">
        <f t="shared" si="14"/>
        <v>178</v>
      </c>
      <c r="G84" s="11">
        <v>178</v>
      </c>
      <c r="H84" s="10">
        <v>5</v>
      </c>
      <c r="I84" s="75">
        <f t="shared" si="13"/>
        <v>890</v>
      </c>
      <c r="J84" s="128">
        <f t="shared" si="15"/>
        <v>5</v>
      </c>
      <c r="K84" s="20">
        <f t="shared" si="16"/>
        <v>0</v>
      </c>
    </row>
    <row r="85" spans="1:12" s="2" customFormat="1" ht="15.75" x14ac:dyDescent="0.25">
      <c r="A85" s="10" t="s">
        <v>323</v>
      </c>
      <c r="B85" s="141">
        <v>913</v>
      </c>
      <c r="C85" s="10" t="s">
        <v>462</v>
      </c>
      <c r="D85" s="10">
        <v>59987</v>
      </c>
      <c r="E85" s="10">
        <v>38064</v>
      </c>
      <c r="F85" s="11">
        <f t="shared" si="14"/>
        <v>98051</v>
      </c>
      <c r="G85" s="11">
        <v>39323</v>
      </c>
      <c r="H85" s="10">
        <v>0.2</v>
      </c>
      <c r="I85" s="79">
        <f t="shared" si="13"/>
        <v>7864.6</v>
      </c>
      <c r="J85" s="128">
        <f t="shared" si="15"/>
        <v>8.0209278844682874E-2</v>
      </c>
      <c r="K85" s="20">
        <f t="shared" si="16"/>
        <v>-0.59895360577658563</v>
      </c>
    </row>
    <row r="86" spans="1:12" s="2" customFormat="1" ht="15.75" x14ac:dyDescent="0.25">
      <c r="A86" s="10" t="s">
        <v>355</v>
      </c>
      <c r="B86" s="141">
        <v>1011</v>
      </c>
      <c r="C86" s="10" t="s">
        <v>462</v>
      </c>
      <c r="D86" s="10">
        <v>49985</v>
      </c>
      <c r="E86" s="10">
        <v>40504</v>
      </c>
      <c r="F86" s="11">
        <f t="shared" si="14"/>
        <v>90489</v>
      </c>
      <c r="G86" s="11">
        <v>91827</v>
      </c>
      <c r="H86" s="10">
        <v>0.15</v>
      </c>
      <c r="I86" s="79">
        <f t="shared" si="13"/>
        <v>13774.05</v>
      </c>
      <c r="J86" s="128">
        <f t="shared" si="15"/>
        <v>0.15221794914298975</v>
      </c>
      <c r="K86" s="20">
        <f t="shared" si="16"/>
        <v>1.4786327619931705E-2</v>
      </c>
    </row>
    <row r="87" spans="1:12" s="2" customFormat="1" ht="15.75" x14ac:dyDescent="0.25">
      <c r="A87" s="25" t="s">
        <v>280</v>
      </c>
      <c r="B87" s="151"/>
      <c r="C87" s="25" t="s">
        <v>448</v>
      </c>
      <c r="D87" s="25"/>
      <c r="E87" s="25">
        <v>654</v>
      </c>
      <c r="F87" s="27">
        <f t="shared" si="14"/>
        <v>654</v>
      </c>
      <c r="G87" s="27"/>
      <c r="H87" s="25"/>
      <c r="I87" s="71">
        <f t="shared" si="13"/>
        <v>0</v>
      </c>
      <c r="J87" s="131">
        <f t="shared" si="15"/>
        <v>0</v>
      </c>
      <c r="K87" s="18">
        <f t="shared" si="16"/>
        <v>-1</v>
      </c>
      <c r="L87" s="29"/>
    </row>
    <row r="88" spans="1:12" ht="15.75" x14ac:dyDescent="0.25">
      <c r="A88" s="8" t="s">
        <v>284</v>
      </c>
      <c r="B88" s="149">
        <v>1245</v>
      </c>
      <c r="C88" s="8" t="s">
        <v>448</v>
      </c>
      <c r="D88" s="8">
        <v>709</v>
      </c>
      <c r="E88" s="8">
        <v>2461</v>
      </c>
      <c r="F88" s="9">
        <f t="shared" si="14"/>
        <v>3170</v>
      </c>
      <c r="G88" s="9"/>
      <c r="H88" s="8"/>
      <c r="I88" s="73">
        <f t="shared" si="13"/>
        <v>0</v>
      </c>
      <c r="J88" s="133">
        <f t="shared" si="15"/>
        <v>0</v>
      </c>
      <c r="K88" s="18">
        <f t="shared" si="16"/>
        <v>-1</v>
      </c>
    </row>
    <row r="89" spans="1:12" ht="15.75" x14ac:dyDescent="0.25">
      <c r="A89" s="8" t="s">
        <v>308</v>
      </c>
      <c r="B89" s="149">
        <v>1301</v>
      </c>
      <c r="C89" s="8" t="s">
        <v>448</v>
      </c>
      <c r="D89" s="8">
        <v>3672</v>
      </c>
      <c r="E89" s="8">
        <v>2595</v>
      </c>
      <c r="F89" s="9">
        <f t="shared" si="14"/>
        <v>6267</v>
      </c>
      <c r="G89" s="9"/>
      <c r="H89" s="8"/>
      <c r="I89" s="73">
        <f t="shared" si="13"/>
        <v>0</v>
      </c>
      <c r="J89" s="133">
        <f t="shared" si="15"/>
        <v>0</v>
      </c>
      <c r="K89" s="18">
        <f t="shared" si="16"/>
        <v>-1</v>
      </c>
    </row>
    <row r="90" spans="1:12" ht="15.75" x14ac:dyDescent="0.25">
      <c r="A90" s="8" t="s">
        <v>335</v>
      </c>
      <c r="B90" s="149">
        <v>1340</v>
      </c>
      <c r="C90" s="8" t="s">
        <v>448</v>
      </c>
      <c r="D90" s="8">
        <v>536</v>
      </c>
      <c r="E90" s="8">
        <v>393</v>
      </c>
      <c r="F90" s="9">
        <f t="shared" si="14"/>
        <v>929</v>
      </c>
      <c r="G90" s="9"/>
      <c r="H90" s="8"/>
      <c r="I90" s="73">
        <f t="shared" si="13"/>
        <v>0</v>
      </c>
      <c r="J90" s="133">
        <f t="shared" si="15"/>
        <v>0</v>
      </c>
      <c r="K90" s="18">
        <f t="shared" si="16"/>
        <v>-1</v>
      </c>
    </row>
    <row r="91" spans="1:12" ht="15.75" x14ac:dyDescent="0.25">
      <c r="A91" s="8" t="s">
        <v>387</v>
      </c>
      <c r="B91" s="149">
        <v>1305</v>
      </c>
      <c r="C91" s="8" t="s">
        <v>448</v>
      </c>
      <c r="D91" s="8">
        <v>2457</v>
      </c>
      <c r="E91" s="8">
        <v>1624</v>
      </c>
      <c r="F91" s="9">
        <f t="shared" si="14"/>
        <v>4081</v>
      </c>
      <c r="G91" s="9"/>
      <c r="H91" s="8"/>
      <c r="I91" s="73">
        <f t="shared" si="13"/>
        <v>0</v>
      </c>
      <c r="J91" s="133">
        <f t="shared" si="15"/>
        <v>0</v>
      </c>
      <c r="K91" s="18">
        <f t="shared" si="16"/>
        <v>-1</v>
      </c>
    </row>
    <row r="92" spans="1:12" ht="15.75" x14ac:dyDescent="0.25">
      <c r="A92" s="8" t="s">
        <v>388</v>
      </c>
      <c r="B92" s="149">
        <v>1280</v>
      </c>
      <c r="C92" s="8" t="s">
        <v>448</v>
      </c>
      <c r="D92" s="8">
        <v>127</v>
      </c>
      <c r="E92" s="8">
        <v>50</v>
      </c>
      <c r="F92" s="9">
        <f t="shared" si="14"/>
        <v>177</v>
      </c>
      <c r="G92" s="9"/>
      <c r="H92" s="8"/>
      <c r="I92" s="73">
        <f t="shared" si="13"/>
        <v>0</v>
      </c>
      <c r="J92" s="133">
        <f t="shared" si="15"/>
        <v>0</v>
      </c>
      <c r="K92" s="18">
        <f t="shared" si="16"/>
        <v>-1</v>
      </c>
    </row>
    <row r="93" spans="1:12" ht="15.75" x14ac:dyDescent="0.25">
      <c r="A93" s="8" t="s">
        <v>425</v>
      </c>
      <c r="B93" s="149">
        <v>1261</v>
      </c>
      <c r="C93" s="8" t="s">
        <v>448</v>
      </c>
      <c r="D93" s="8">
        <v>82</v>
      </c>
      <c r="E93" s="8">
        <v>154</v>
      </c>
      <c r="F93" s="9">
        <f t="shared" si="14"/>
        <v>236</v>
      </c>
      <c r="G93" s="9"/>
      <c r="H93" s="8"/>
      <c r="I93" s="73">
        <f t="shared" si="13"/>
        <v>0</v>
      </c>
      <c r="J93" s="133">
        <f t="shared" si="15"/>
        <v>0</v>
      </c>
      <c r="K93" s="18">
        <f t="shared" si="16"/>
        <v>-1</v>
      </c>
    </row>
    <row r="94" spans="1:12" s="4" customFormat="1" x14ac:dyDescent="0.25">
      <c r="A94" s="138" t="s">
        <v>304</v>
      </c>
      <c r="B94" s="152">
        <v>1073</v>
      </c>
      <c r="C94" s="139" t="s">
        <v>454</v>
      </c>
      <c r="D94" s="4">
        <v>12595</v>
      </c>
      <c r="E94" s="4">
        <v>1</v>
      </c>
      <c r="F94" s="4">
        <f t="shared" si="14"/>
        <v>12596</v>
      </c>
      <c r="I94" s="62">
        <v>2017</v>
      </c>
      <c r="J94" s="134">
        <f t="shared" si="15"/>
        <v>0.16013020006351222</v>
      </c>
      <c r="K94" s="4">
        <f t="shared" si="16"/>
        <v>-1</v>
      </c>
    </row>
    <row r="95" spans="1:12" ht="15.75" x14ac:dyDescent="0.25">
      <c r="A95" s="24" t="s">
        <v>278</v>
      </c>
      <c r="B95" s="140"/>
      <c r="C95" s="24" t="s">
        <v>447</v>
      </c>
      <c r="D95" s="24"/>
      <c r="E95" s="24">
        <v>2869</v>
      </c>
      <c r="F95" s="26">
        <f t="shared" si="14"/>
        <v>2869</v>
      </c>
      <c r="G95" s="26">
        <v>2544</v>
      </c>
      <c r="H95" s="24">
        <v>0.5</v>
      </c>
      <c r="I95" s="77">
        <f t="shared" si="13"/>
        <v>1272</v>
      </c>
      <c r="J95" s="127">
        <f t="shared" si="15"/>
        <v>0.44336005576856047</v>
      </c>
      <c r="K95" s="20">
        <f t="shared" si="16"/>
        <v>-0.11327988846287905</v>
      </c>
      <c r="L95" s="28"/>
    </row>
    <row r="96" spans="1:12" s="2" customFormat="1" ht="16.5" thickBot="1" x14ac:dyDescent="0.3">
      <c r="A96" s="32" t="s">
        <v>337</v>
      </c>
      <c r="B96" s="147">
        <v>973</v>
      </c>
      <c r="C96" s="32" t="s">
        <v>469</v>
      </c>
      <c r="D96" s="32">
        <v>23720</v>
      </c>
      <c r="E96" s="32">
        <v>22151</v>
      </c>
      <c r="F96" s="33">
        <f t="shared" si="14"/>
        <v>45871</v>
      </c>
      <c r="G96" s="33">
        <v>46432</v>
      </c>
      <c r="H96" s="32">
        <v>0.22</v>
      </c>
      <c r="I96" s="75">
        <f t="shared" si="13"/>
        <v>10215.040000000001</v>
      </c>
      <c r="J96" s="57">
        <f t="shared" si="15"/>
        <v>0.22269058882518369</v>
      </c>
      <c r="K96" s="20">
        <f t="shared" si="16"/>
        <v>1.2229949205380305E-2</v>
      </c>
      <c r="L96" s="35"/>
    </row>
    <row r="97" spans="1:12" s="38" customFormat="1" ht="16.5" thickTop="1" thickBot="1" x14ac:dyDescent="0.3">
      <c r="A97" s="36" t="s">
        <v>351</v>
      </c>
      <c r="B97" s="142">
        <v>1350</v>
      </c>
      <c r="C97" s="36" t="s">
        <v>474</v>
      </c>
      <c r="D97" s="36">
        <v>35</v>
      </c>
      <c r="E97" s="36">
        <v>0</v>
      </c>
      <c r="F97" s="37">
        <f t="shared" si="14"/>
        <v>35</v>
      </c>
      <c r="G97" s="37"/>
      <c r="H97" s="36"/>
      <c r="I97" s="82">
        <f t="shared" si="13"/>
        <v>0</v>
      </c>
      <c r="J97" s="129">
        <f t="shared" si="15"/>
        <v>0</v>
      </c>
      <c r="K97" s="39">
        <f t="shared" si="16"/>
        <v>-1</v>
      </c>
    </row>
    <row r="98" spans="1:12" ht="16.5" thickTop="1" x14ac:dyDescent="0.25">
      <c r="A98" s="24" t="s">
        <v>401</v>
      </c>
      <c r="B98" s="140">
        <v>996</v>
      </c>
      <c r="C98" s="24" t="s">
        <v>487</v>
      </c>
      <c r="D98" s="24">
        <v>53356</v>
      </c>
      <c r="E98" s="24">
        <v>20239</v>
      </c>
      <c r="F98" s="26">
        <f t="shared" si="14"/>
        <v>73595</v>
      </c>
      <c r="G98" s="26">
        <v>73625</v>
      </c>
      <c r="H98" s="24">
        <v>0.2</v>
      </c>
      <c r="I98" s="77">
        <f t="shared" si="13"/>
        <v>14725</v>
      </c>
      <c r="J98" s="127">
        <f t="shared" si="15"/>
        <v>0.20008152727766831</v>
      </c>
      <c r="K98" s="20">
        <f t="shared" si="16"/>
        <v>4.0763638834159929E-4</v>
      </c>
      <c r="L98" s="28"/>
    </row>
    <row r="99" spans="1:12" s="2" customFormat="1" ht="15.75" x14ac:dyDescent="0.25">
      <c r="A99" s="10" t="s">
        <v>361</v>
      </c>
      <c r="B99" s="141">
        <v>1233</v>
      </c>
      <c r="C99" s="10" t="s">
        <v>480</v>
      </c>
      <c r="D99" s="10">
        <v>4798</v>
      </c>
      <c r="E99" s="10">
        <v>4530</v>
      </c>
      <c r="F99" s="11">
        <f t="shared" si="14"/>
        <v>9328</v>
      </c>
      <c r="G99" s="11">
        <v>4779</v>
      </c>
      <c r="H99" s="10">
        <v>0.65</v>
      </c>
      <c r="I99" s="75">
        <v>3119.35</v>
      </c>
      <c r="J99" s="128">
        <f t="shared" si="15"/>
        <v>0.33440716123499142</v>
      </c>
      <c r="K99" s="20">
        <f t="shared" si="16"/>
        <v>-0.48767152658662094</v>
      </c>
    </row>
    <row r="100" spans="1:12" s="2" customFormat="1" ht="15.75" x14ac:dyDescent="0.25">
      <c r="A100" s="10" t="s">
        <v>421</v>
      </c>
      <c r="B100" s="141">
        <v>1238</v>
      </c>
      <c r="C100" s="10" t="s">
        <v>495</v>
      </c>
      <c r="D100" s="10">
        <v>12140</v>
      </c>
      <c r="E100" s="10">
        <v>282</v>
      </c>
      <c r="F100" s="11">
        <f t="shared" si="14"/>
        <v>12422</v>
      </c>
      <c r="G100" s="11">
        <v>12429</v>
      </c>
      <c r="H100" s="10">
        <v>0.65</v>
      </c>
      <c r="I100" s="75">
        <f t="shared" si="13"/>
        <v>8078.85</v>
      </c>
      <c r="J100" s="128">
        <f t="shared" si="15"/>
        <v>0.65036628562228305</v>
      </c>
      <c r="K100" s="20">
        <f t="shared" si="16"/>
        <v>5.6351634197391719E-4</v>
      </c>
    </row>
    <row r="101" spans="1:12" s="2" customFormat="1" ht="16.5" thickBot="1" x14ac:dyDescent="0.3">
      <c r="A101" s="10" t="s">
        <v>317</v>
      </c>
      <c r="B101" s="141">
        <v>1354</v>
      </c>
      <c r="C101" s="10" t="s">
        <v>458</v>
      </c>
      <c r="D101" s="10">
        <v>968</v>
      </c>
      <c r="E101" s="10">
        <v>195</v>
      </c>
      <c r="F101" s="11">
        <f t="shared" si="14"/>
        <v>1163</v>
      </c>
      <c r="G101" s="11">
        <v>1007</v>
      </c>
      <c r="H101" s="10"/>
      <c r="I101" s="75">
        <v>646.75</v>
      </c>
      <c r="J101" s="128">
        <f t="shared" si="15"/>
        <v>0.55610490111779876</v>
      </c>
      <c r="K101" s="20">
        <f t="shared" si="16"/>
        <v>-0.13413585554600171</v>
      </c>
    </row>
    <row r="102" spans="1:12" s="38" customFormat="1" ht="16.5" thickTop="1" thickBot="1" x14ac:dyDescent="0.3">
      <c r="A102" s="44" t="s">
        <v>362</v>
      </c>
      <c r="B102" s="153">
        <v>396</v>
      </c>
      <c r="C102" s="44" t="s">
        <v>438</v>
      </c>
      <c r="D102" s="44">
        <v>8123</v>
      </c>
      <c r="E102" s="44">
        <v>561</v>
      </c>
      <c r="F102" s="48">
        <f t="shared" si="14"/>
        <v>8684</v>
      </c>
      <c r="G102" s="48"/>
      <c r="H102" s="44"/>
      <c r="I102" s="67">
        <f t="shared" ref="I102:I117" si="17">G102*H102</f>
        <v>0</v>
      </c>
      <c r="J102" s="135">
        <f t="shared" si="15"/>
        <v>0</v>
      </c>
      <c r="K102" s="54">
        <f t="shared" si="16"/>
        <v>-1</v>
      </c>
      <c r="L102" s="51"/>
    </row>
    <row r="103" spans="1:12" ht="16.5" thickTop="1" x14ac:dyDescent="0.25">
      <c r="A103" s="24" t="s">
        <v>356</v>
      </c>
      <c r="B103" s="140">
        <v>1170</v>
      </c>
      <c r="C103" s="24" t="s">
        <v>478</v>
      </c>
      <c r="D103" s="24">
        <v>797</v>
      </c>
      <c r="E103" s="24">
        <v>468</v>
      </c>
      <c r="F103" s="26">
        <f t="shared" si="14"/>
        <v>1265</v>
      </c>
      <c r="G103" s="26"/>
      <c r="H103" s="24"/>
      <c r="I103" s="77">
        <v>61640</v>
      </c>
      <c r="J103" s="127">
        <f t="shared" si="15"/>
        <v>48.727272727272727</v>
      </c>
      <c r="K103" s="20">
        <f t="shared" si="16"/>
        <v>-1</v>
      </c>
      <c r="L103" s="28"/>
    </row>
    <row r="104" spans="1:12" s="2" customFormat="1" ht="15.75" x14ac:dyDescent="0.25">
      <c r="A104" s="10" t="s">
        <v>357</v>
      </c>
      <c r="B104" s="141">
        <v>1162</v>
      </c>
      <c r="C104" s="10" t="s">
        <v>478</v>
      </c>
      <c r="D104" s="10">
        <v>3</v>
      </c>
      <c r="E104" s="10">
        <v>3</v>
      </c>
      <c r="F104" s="11">
        <f t="shared" si="14"/>
        <v>6</v>
      </c>
      <c r="G104" s="11"/>
      <c r="H104" s="10"/>
      <c r="I104" s="66">
        <f t="shared" si="17"/>
        <v>0</v>
      </c>
      <c r="J104" s="128">
        <f t="shared" si="15"/>
        <v>0</v>
      </c>
      <c r="K104" s="20">
        <f t="shared" si="16"/>
        <v>-1</v>
      </c>
    </row>
    <row r="105" spans="1:12" s="2" customFormat="1" ht="15.75" x14ac:dyDescent="0.25">
      <c r="A105" s="10" t="s">
        <v>402</v>
      </c>
      <c r="B105" s="141">
        <v>1268</v>
      </c>
      <c r="C105" s="10" t="s">
        <v>478</v>
      </c>
      <c r="D105" s="10">
        <v>140</v>
      </c>
      <c r="E105" s="10">
        <v>104</v>
      </c>
      <c r="F105" s="11">
        <f t="shared" si="14"/>
        <v>244</v>
      </c>
      <c r="G105" s="11"/>
      <c r="H105" s="10"/>
      <c r="I105" s="66">
        <f t="shared" si="17"/>
        <v>0</v>
      </c>
      <c r="J105" s="128">
        <f t="shared" si="15"/>
        <v>0</v>
      </c>
      <c r="K105" s="20">
        <f t="shared" si="16"/>
        <v>-1</v>
      </c>
    </row>
    <row r="106" spans="1:12" s="2" customFormat="1" ht="15.75" x14ac:dyDescent="0.25">
      <c r="A106" s="10" t="s">
        <v>427</v>
      </c>
      <c r="B106" s="141">
        <v>1203</v>
      </c>
      <c r="C106" s="10" t="s">
        <v>478</v>
      </c>
      <c r="D106" s="10">
        <v>59</v>
      </c>
      <c r="E106" s="10">
        <v>44</v>
      </c>
      <c r="F106" s="11">
        <f t="shared" si="14"/>
        <v>103</v>
      </c>
      <c r="G106" s="11"/>
      <c r="H106" s="10"/>
      <c r="I106" s="66">
        <f t="shared" si="17"/>
        <v>0</v>
      </c>
      <c r="J106" s="128">
        <f t="shared" si="15"/>
        <v>0</v>
      </c>
      <c r="K106" s="20">
        <f t="shared" si="16"/>
        <v>-1</v>
      </c>
    </row>
    <row r="107" spans="1:12" s="2" customFormat="1" ht="15.75" thickBot="1" x14ac:dyDescent="0.3">
      <c r="A107" s="43" t="s">
        <v>407</v>
      </c>
      <c r="B107" s="144">
        <v>1349</v>
      </c>
      <c r="C107" s="43" t="s">
        <v>498</v>
      </c>
      <c r="D107" s="43">
        <v>24</v>
      </c>
      <c r="E107" s="43">
        <v>0</v>
      </c>
      <c r="F107" s="47">
        <f t="shared" si="14"/>
        <v>24</v>
      </c>
      <c r="G107" s="47"/>
      <c r="H107" s="43"/>
      <c r="I107" s="69">
        <f t="shared" si="17"/>
        <v>0</v>
      </c>
      <c r="J107" s="130">
        <f t="shared" si="15"/>
        <v>0</v>
      </c>
      <c r="K107" s="40">
        <f t="shared" si="16"/>
        <v>-1</v>
      </c>
      <c r="L107" s="50"/>
    </row>
    <row r="108" spans="1:12" s="38" customFormat="1" ht="16.5" thickTop="1" thickBot="1" x14ac:dyDescent="0.3">
      <c r="A108" s="36" t="s">
        <v>408</v>
      </c>
      <c r="B108" s="142">
        <v>1347</v>
      </c>
      <c r="C108" s="36" t="s">
        <v>498</v>
      </c>
      <c r="D108" s="36">
        <v>145</v>
      </c>
      <c r="E108" s="36">
        <v>0</v>
      </c>
      <c r="F108" s="37">
        <f t="shared" si="14"/>
        <v>145</v>
      </c>
      <c r="G108" s="37"/>
      <c r="H108" s="36"/>
      <c r="I108" s="67">
        <f t="shared" si="17"/>
        <v>0</v>
      </c>
      <c r="J108" s="129">
        <f t="shared" si="15"/>
        <v>0</v>
      </c>
      <c r="K108" s="39">
        <f t="shared" si="16"/>
        <v>-1</v>
      </c>
    </row>
    <row r="109" spans="1:12" s="38" customFormat="1" ht="16.5" thickTop="1" thickBot="1" x14ac:dyDescent="0.3">
      <c r="A109" s="36" t="s">
        <v>409</v>
      </c>
      <c r="B109" s="142">
        <v>1345</v>
      </c>
      <c r="C109" s="36" t="s">
        <v>498</v>
      </c>
      <c r="D109" s="36">
        <v>1027</v>
      </c>
      <c r="E109" s="36">
        <v>0</v>
      </c>
      <c r="F109" s="37">
        <f t="shared" si="14"/>
        <v>1027</v>
      </c>
      <c r="G109" s="37"/>
      <c r="H109" s="36"/>
      <c r="I109" s="67">
        <f t="shared" si="17"/>
        <v>0</v>
      </c>
      <c r="J109" s="129">
        <f t="shared" si="15"/>
        <v>0</v>
      </c>
      <c r="K109" s="39">
        <f t="shared" si="16"/>
        <v>-1</v>
      </c>
    </row>
    <row r="110" spans="1:12" s="38" customFormat="1" ht="16.5" thickTop="1" thickBot="1" x14ac:dyDescent="0.3">
      <c r="A110" s="36" t="s">
        <v>410</v>
      </c>
      <c r="B110" s="142">
        <v>1348</v>
      </c>
      <c r="C110" s="36" t="s">
        <v>498</v>
      </c>
      <c r="D110" s="36">
        <v>806</v>
      </c>
      <c r="E110" s="36">
        <v>0</v>
      </c>
      <c r="F110" s="37">
        <f t="shared" si="14"/>
        <v>806</v>
      </c>
      <c r="G110" s="37"/>
      <c r="H110" s="36"/>
      <c r="I110" s="67">
        <f t="shared" si="17"/>
        <v>0</v>
      </c>
      <c r="J110" s="129">
        <f t="shared" si="15"/>
        <v>0</v>
      </c>
      <c r="K110" s="39">
        <f t="shared" si="16"/>
        <v>-1</v>
      </c>
    </row>
    <row r="111" spans="1:12" s="38" customFormat="1" ht="17.25" thickTop="1" thickBot="1" x14ac:dyDescent="0.3">
      <c r="A111" s="42" t="s">
        <v>272</v>
      </c>
      <c r="B111" s="143">
        <v>1263</v>
      </c>
      <c r="C111" s="42" t="s">
        <v>443</v>
      </c>
      <c r="D111" s="42">
        <v>1389</v>
      </c>
      <c r="E111" s="42">
        <v>160</v>
      </c>
      <c r="F111" s="46">
        <f t="shared" si="14"/>
        <v>1549</v>
      </c>
      <c r="G111" s="46">
        <v>1453</v>
      </c>
      <c r="H111" s="42">
        <v>0.75</v>
      </c>
      <c r="I111" s="80">
        <f t="shared" si="17"/>
        <v>1089.75</v>
      </c>
      <c r="J111" s="56">
        <f t="shared" si="15"/>
        <v>0.70351839896707558</v>
      </c>
      <c r="K111" s="55">
        <f t="shared" si="16"/>
        <v>-6.1975468043899293E-2</v>
      </c>
      <c r="L111" s="52"/>
    </row>
    <row r="112" spans="1:12" s="2" customFormat="1" ht="16.5" thickTop="1" x14ac:dyDescent="0.25">
      <c r="A112" s="10" t="s">
        <v>264</v>
      </c>
      <c r="B112" s="141">
        <v>1351</v>
      </c>
      <c r="C112" s="10" t="s">
        <v>439</v>
      </c>
      <c r="D112" s="10">
        <v>37</v>
      </c>
      <c r="E112" s="10">
        <v>18</v>
      </c>
      <c r="F112" s="11">
        <f t="shared" si="14"/>
        <v>55</v>
      </c>
      <c r="G112" s="11">
        <v>55</v>
      </c>
      <c r="H112" s="10">
        <v>0.5</v>
      </c>
      <c r="I112" s="100">
        <f t="shared" si="17"/>
        <v>27.5</v>
      </c>
      <c r="J112" s="128">
        <f t="shared" si="15"/>
        <v>0.5</v>
      </c>
      <c r="K112" s="20">
        <f t="shared" si="16"/>
        <v>0</v>
      </c>
    </row>
    <row r="113" spans="1:12" s="2" customFormat="1" ht="15.75" x14ac:dyDescent="0.25">
      <c r="A113" s="10" t="s">
        <v>265</v>
      </c>
      <c r="B113" s="141">
        <v>1352</v>
      </c>
      <c r="C113" s="10" t="s">
        <v>439</v>
      </c>
      <c r="D113" s="10">
        <v>187</v>
      </c>
      <c r="E113" s="10">
        <v>102</v>
      </c>
      <c r="F113" s="11">
        <f t="shared" ref="F113:F145" si="18">D113+E113</f>
        <v>289</v>
      </c>
      <c r="G113" s="11">
        <v>285</v>
      </c>
      <c r="H113" s="10">
        <v>0.5</v>
      </c>
      <c r="I113" s="100">
        <f t="shared" si="17"/>
        <v>142.5</v>
      </c>
      <c r="J113" s="128">
        <f t="shared" ref="J113:J145" si="19">I113/F113</f>
        <v>0.49307958477508651</v>
      </c>
      <c r="K113" s="20">
        <f t="shared" ref="K113:K145" si="20">(G113-F113)/F113</f>
        <v>-1.384083044982699E-2</v>
      </c>
    </row>
    <row r="114" spans="1:12" s="2" customFormat="1" ht="15.75" x14ac:dyDescent="0.25">
      <c r="A114" s="32" t="s">
        <v>266</v>
      </c>
      <c r="B114" s="147">
        <v>1374</v>
      </c>
      <c r="C114" s="32" t="s">
        <v>439</v>
      </c>
      <c r="D114" s="32">
        <v>8</v>
      </c>
      <c r="E114" s="32"/>
      <c r="F114" s="33">
        <f t="shared" si="18"/>
        <v>8</v>
      </c>
      <c r="G114" s="33">
        <v>8</v>
      </c>
      <c r="H114" s="32">
        <v>0.5</v>
      </c>
      <c r="I114" s="100">
        <f t="shared" si="17"/>
        <v>4</v>
      </c>
      <c r="J114" s="57">
        <f t="shared" si="19"/>
        <v>0.5</v>
      </c>
      <c r="K114" s="20">
        <f t="shared" si="20"/>
        <v>0</v>
      </c>
      <c r="L114" s="35"/>
    </row>
    <row r="115" spans="1:12" ht="15.75" x14ac:dyDescent="0.25">
      <c r="A115" s="24" t="s">
        <v>285</v>
      </c>
      <c r="B115" s="140">
        <v>1163</v>
      </c>
      <c r="C115" s="24" t="s">
        <v>439</v>
      </c>
      <c r="D115" s="24">
        <v>639</v>
      </c>
      <c r="E115" s="24">
        <v>781</v>
      </c>
      <c r="F115" s="26">
        <f t="shared" si="18"/>
        <v>1420</v>
      </c>
      <c r="G115" s="26">
        <v>938</v>
      </c>
      <c r="H115" s="24">
        <v>0.85</v>
      </c>
      <c r="I115" s="101">
        <f t="shared" si="17"/>
        <v>797.3</v>
      </c>
      <c r="J115" s="127">
        <f t="shared" si="19"/>
        <v>0.56147887323943657</v>
      </c>
      <c r="K115" s="20">
        <f t="shared" si="20"/>
        <v>-0.33943661971830985</v>
      </c>
      <c r="L115" s="28"/>
    </row>
    <row r="116" spans="1:12" s="2" customFormat="1" ht="15.75" x14ac:dyDescent="0.25">
      <c r="A116" s="10" t="s">
        <v>305</v>
      </c>
      <c r="B116" s="141">
        <v>1242</v>
      </c>
      <c r="C116" s="10" t="s">
        <v>439</v>
      </c>
      <c r="D116" s="10">
        <v>2803</v>
      </c>
      <c r="E116" s="10">
        <v>1109</v>
      </c>
      <c r="F116" s="11">
        <f t="shared" si="18"/>
        <v>3912</v>
      </c>
      <c r="G116" s="11">
        <v>3526</v>
      </c>
      <c r="H116" s="10">
        <v>0.22</v>
      </c>
      <c r="I116" s="100">
        <f t="shared" si="17"/>
        <v>775.72</v>
      </c>
      <c r="J116" s="128">
        <f t="shared" si="19"/>
        <v>0.19829243353783232</v>
      </c>
      <c r="K116" s="20">
        <f t="shared" si="20"/>
        <v>-9.8670756646216773E-2</v>
      </c>
    </row>
    <row r="117" spans="1:12" s="2" customFormat="1" ht="15.75" x14ac:dyDescent="0.25">
      <c r="A117" s="10" t="s">
        <v>324</v>
      </c>
      <c r="B117" s="141">
        <v>1081</v>
      </c>
      <c r="C117" s="10" t="s">
        <v>463</v>
      </c>
      <c r="D117" s="10">
        <v>462</v>
      </c>
      <c r="E117" s="10">
        <v>402</v>
      </c>
      <c r="F117" s="11">
        <f t="shared" si="18"/>
        <v>864</v>
      </c>
      <c r="G117" s="11">
        <v>5</v>
      </c>
      <c r="H117" s="10">
        <v>450</v>
      </c>
      <c r="I117" s="100">
        <f t="shared" si="17"/>
        <v>2250</v>
      </c>
      <c r="J117" s="128">
        <f t="shared" si="19"/>
        <v>2.6041666666666665</v>
      </c>
      <c r="K117" s="20">
        <f t="shared" si="20"/>
        <v>-0.99421296296296291</v>
      </c>
    </row>
    <row r="118" spans="1:12" s="2" customFormat="1" ht="15.75" x14ac:dyDescent="0.25">
      <c r="A118" s="10" t="s">
        <v>336</v>
      </c>
      <c r="B118" s="141">
        <v>1054</v>
      </c>
      <c r="C118" s="10" t="s">
        <v>463</v>
      </c>
      <c r="D118" s="10">
        <v>15</v>
      </c>
      <c r="E118" s="10">
        <v>17</v>
      </c>
      <c r="F118" s="11">
        <f t="shared" si="18"/>
        <v>32</v>
      </c>
      <c r="G118" s="11">
        <v>0</v>
      </c>
      <c r="H118" s="10">
        <v>0</v>
      </c>
      <c r="I118" s="66">
        <v>1E-4</v>
      </c>
      <c r="J118" s="128">
        <f t="shared" si="19"/>
        <v>3.1250000000000001E-6</v>
      </c>
      <c r="K118" s="20">
        <f t="shared" si="20"/>
        <v>-1</v>
      </c>
    </row>
    <row r="119" spans="1:12" s="2" customFormat="1" ht="15.75" x14ac:dyDescent="0.25">
      <c r="A119" s="10" t="s">
        <v>343</v>
      </c>
      <c r="B119" s="141">
        <v>1007</v>
      </c>
      <c r="C119" s="10" t="s">
        <v>463</v>
      </c>
      <c r="D119" s="10">
        <v>45</v>
      </c>
      <c r="E119" s="10">
        <v>31</v>
      </c>
      <c r="F119" s="11">
        <f t="shared" si="18"/>
        <v>76</v>
      </c>
      <c r="G119" s="11">
        <v>0</v>
      </c>
      <c r="H119" s="10">
        <v>0</v>
      </c>
      <c r="I119" s="66">
        <v>1E-4</v>
      </c>
      <c r="J119" s="128">
        <f t="shared" si="19"/>
        <v>1.3157894736842106E-6</v>
      </c>
      <c r="K119" s="20">
        <f t="shared" si="20"/>
        <v>-1</v>
      </c>
    </row>
    <row r="120" spans="1:12" s="2" customFormat="1" ht="15.75" x14ac:dyDescent="0.25">
      <c r="A120" s="10" t="s">
        <v>364</v>
      </c>
      <c r="B120" s="141">
        <v>1197</v>
      </c>
      <c r="C120" s="10" t="s">
        <v>463</v>
      </c>
      <c r="D120" s="10">
        <v>1256</v>
      </c>
      <c r="E120" s="10">
        <v>671</v>
      </c>
      <c r="F120" s="11">
        <f t="shared" si="18"/>
        <v>1927</v>
      </c>
      <c r="G120" s="11">
        <v>1952</v>
      </c>
      <c r="H120" s="10">
        <v>6</v>
      </c>
      <c r="I120" s="100">
        <f>G120*H120</f>
        <v>11712</v>
      </c>
      <c r="J120" s="128">
        <f t="shared" si="19"/>
        <v>6.0778412039439544</v>
      </c>
      <c r="K120" s="20">
        <f t="shared" si="20"/>
        <v>1.2973533990659055E-2</v>
      </c>
    </row>
    <row r="121" spans="1:12" s="2" customFormat="1" ht="15.75" x14ac:dyDescent="0.25">
      <c r="A121" s="10" t="s">
        <v>380</v>
      </c>
      <c r="B121" s="141">
        <v>1095</v>
      </c>
      <c r="C121" s="10" t="s">
        <v>463</v>
      </c>
      <c r="D121" s="10">
        <v>45</v>
      </c>
      <c r="E121" s="10">
        <v>36</v>
      </c>
      <c r="F121" s="11">
        <f t="shared" si="18"/>
        <v>81</v>
      </c>
      <c r="G121" s="11">
        <v>1</v>
      </c>
      <c r="H121" s="10">
        <v>400</v>
      </c>
      <c r="I121" s="100">
        <f>G121*H121</f>
        <v>400</v>
      </c>
      <c r="J121" s="128">
        <f t="shared" si="19"/>
        <v>4.9382716049382713</v>
      </c>
      <c r="K121" s="20">
        <f t="shared" si="20"/>
        <v>-0.98765432098765427</v>
      </c>
    </row>
    <row r="122" spans="1:12" s="2" customFormat="1" ht="15.75" x14ac:dyDescent="0.25">
      <c r="A122" s="10" t="s">
        <v>405</v>
      </c>
      <c r="B122" s="141">
        <v>1202</v>
      </c>
      <c r="C122" s="10" t="s">
        <v>463</v>
      </c>
      <c r="D122" s="10">
        <v>94</v>
      </c>
      <c r="E122" s="10">
        <v>136</v>
      </c>
      <c r="F122" s="11">
        <f t="shared" si="18"/>
        <v>230</v>
      </c>
      <c r="G122" s="11">
        <v>240</v>
      </c>
      <c r="H122" s="10">
        <v>6</v>
      </c>
      <c r="I122" s="100">
        <f>G122*H122</f>
        <v>1440</v>
      </c>
      <c r="J122" s="128">
        <f t="shared" si="19"/>
        <v>6.2608695652173916</v>
      </c>
      <c r="K122" s="20">
        <f t="shared" si="20"/>
        <v>4.3478260869565216E-2</v>
      </c>
    </row>
    <row r="123" spans="1:12" s="2" customFormat="1" ht="15.75" x14ac:dyDescent="0.25">
      <c r="A123" s="10" t="s">
        <v>413</v>
      </c>
      <c r="B123" s="141">
        <v>1207</v>
      </c>
      <c r="C123" s="10" t="s">
        <v>463</v>
      </c>
      <c r="D123" s="10">
        <v>30</v>
      </c>
      <c r="E123" s="10">
        <v>16</v>
      </c>
      <c r="F123" s="11">
        <f t="shared" si="18"/>
        <v>46</v>
      </c>
      <c r="G123" s="11">
        <v>0</v>
      </c>
      <c r="H123" s="10">
        <v>0</v>
      </c>
      <c r="I123" s="66">
        <v>1E-4</v>
      </c>
      <c r="J123" s="128">
        <f t="shared" si="19"/>
        <v>2.1739130434782611E-6</v>
      </c>
      <c r="K123" s="20">
        <f t="shared" si="20"/>
        <v>-1</v>
      </c>
    </row>
    <row r="124" spans="1:12" s="2" customFormat="1" ht="15.75" x14ac:dyDescent="0.25">
      <c r="A124" s="10" t="s">
        <v>426</v>
      </c>
      <c r="B124" s="141">
        <v>1006</v>
      </c>
      <c r="C124" s="10" t="s">
        <v>463</v>
      </c>
      <c r="D124" s="10">
        <v>88</v>
      </c>
      <c r="E124" s="10">
        <v>24</v>
      </c>
      <c r="F124" s="11">
        <f t="shared" si="18"/>
        <v>112</v>
      </c>
      <c r="G124" s="11">
        <v>113</v>
      </c>
      <c r="H124" s="10">
        <v>35</v>
      </c>
      <c r="I124" s="100">
        <f>G124*H124</f>
        <v>3955</v>
      </c>
      <c r="J124" s="128">
        <f t="shared" si="19"/>
        <v>35.3125</v>
      </c>
      <c r="K124" s="20">
        <f t="shared" si="20"/>
        <v>8.9285714285714281E-3</v>
      </c>
    </row>
    <row r="125" spans="1:12" s="2" customFormat="1" ht="15.75" x14ac:dyDescent="0.25">
      <c r="A125" s="10" t="s">
        <v>431</v>
      </c>
      <c r="B125" s="141">
        <v>1300</v>
      </c>
      <c r="C125" s="10" t="s">
        <v>463</v>
      </c>
      <c r="D125" s="10">
        <v>209</v>
      </c>
      <c r="E125" s="10">
        <v>160</v>
      </c>
      <c r="F125" s="11">
        <f t="shared" si="18"/>
        <v>369</v>
      </c>
      <c r="G125" s="11">
        <v>382</v>
      </c>
      <c r="H125" s="10">
        <v>3</v>
      </c>
      <c r="I125" s="100">
        <f>G125*H125</f>
        <v>1146</v>
      </c>
      <c r="J125" s="128">
        <f t="shared" si="19"/>
        <v>3.1056910569105689</v>
      </c>
      <c r="K125" s="20">
        <f t="shared" si="20"/>
        <v>3.5230352303523033E-2</v>
      </c>
    </row>
    <row r="126" spans="1:12" s="2" customFormat="1" ht="15.75" x14ac:dyDescent="0.25">
      <c r="A126" s="10" t="s">
        <v>268</v>
      </c>
      <c r="B126" s="141">
        <v>1298</v>
      </c>
      <c r="C126" s="10" t="s">
        <v>441</v>
      </c>
      <c r="D126" s="10">
        <v>6</v>
      </c>
      <c r="E126" s="10">
        <v>4</v>
      </c>
      <c r="F126" s="11">
        <f t="shared" si="18"/>
        <v>10</v>
      </c>
      <c r="G126" s="11">
        <v>17</v>
      </c>
      <c r="H126" s="10">
        <v>0.45</v>
      </c>
      <c r="I126" s="100">
        <f>G126*H126</f>
        <v>7.65</v>
      </c>
      <c r="J126" s="128">
        <f t="shared" si="19"/>
        <v>0.76500000000000001</v>
      </c>
      <c r="K126" s="20">
        <f t="shared" si="20"/>
        <v>0.7</v>
      </c>
    </row>
    <row r="127" spans="1:12" s="2" customFormat="1" ht="15.75" x14ac:dyDescent="0.25">
      <c r="A127" s="10" t="s">
        <v>299</v>
      </c>
      <c r="B127" s="141">
        <v>1291</v>
      </c>
      <c r="C127" s="10" t="s">
        <v>441</v>
      </c>
      <c r="D127" s="10">
        <v>2573</v>
      </c>
      <c r="E127" s="10">
        <v>1864</v>
      </c>
      <c r="F127" s="11">
        <f t="shared" si="18"/>
        <v>4437</v>
      </c>
      <c r="G127" s="11">
        <v>3618</v>
      </c>
      <c r="H127" s="10">
        <v>0.4</v>
      </c>
      <c r="I127" s="100">
        <f>G127*H127</f>
        <v>1447.2</v>
      </c>
      <c r="J127" s="128">
        <f t="shared" si="19"/>
        <v>0.32616632860040567</v>
      </c>
      <c r="K127" s="20">
        <f t="shared" si="20"/>
        <v>-0.18458417849898581</v>
      </c>
    </row>
    <row r="128" spans="1:12" s="2" customFormat="1" ht="15.75" x14ac:dyDescent="0.25">
      <c r="A128" s="10" t="s">
        <v>326</v>
      </c>
      <c r="B128" s="141">
        <v>1315</v>
      </c>
      <c r="C128" s="10" t="s">
        <v>441</v>
      </c>
      <c r="D128" s="10">
        <v>1</v>
      </c>
      <c r="E128" s="10">
        <v>0</v>
      </c>
      <c r="F128" s="11">
        <f t="shared" si="18"/>
        <v>1</v>
      </c>
      <c r="G128" s="11">
        <v>0</v>
      </c>
      <c r="H128" s="10">
        <v>0</v>
      </c>
      <c r="I128" s="66">
        <v>1E-4</v>
      </c>
      <c r="J128" s="128">
        <f t="shared" si="19"/>
        <v>1E-4</v>
      </c>
      <c r="K128" s="20">
        <f t="shared" si="20"/>
        <v>-1</v>
      </c>
    </row>
    <row r="129" spans="1:12" s="2" customFormat="1" ht="15.75" x14ac:dyDescent="0.25">
      <c r="A129" s="10" t="s">
        <v>391</v>
      </c>
      <c r="B129" s="141">
        <v>1344</v>
      </c>
      <c r="C129" s="10" t="s">
        <v>441</v>
      </c>
      <c r="D129" s="10">
        <v>35</v>
      </c>
      <c r="E129" s="10">
        <v>38</v>
      </c>
      <c r="F129" s="11">
        <f t="shared" si="18"/>
        <v>73</v>
      </c>
      <c r="G129" s="11">
        <v>59</v>
      </c>
      <c r="H129" s="10">
        <v>0.4</v>
      </c>
      <c r="I129" s="100">
        <f>G129*H129</f>
        <v>23.6</v>
      </c>
      <c r="J129" s="128">
        <f t="shared" si="19"/>
        <v>0.32328767123287672</v>
      </c>
      <c r="K129" s="20">
        <f t="shared" si="20"/>
        <v>-0.19178082191780821</v>
      </c>
    </row>
    <row r="130" spans="1:12" s="2" customFormat="1" ht="15.75" x14ac:dyDescent="0.25">
      <c r="A130" s="10" t="s">
        <v>392</v>
      </c>
      <c r="B130" s="141">
        <v>1314</v>
      </c>
      <c r="C130" s="10" t="s">
        <v>441</v>
      </c>
      <c r="D130" s="10">
        <v>46</v>
      </c>
      <c r="E130" s="10">
        <v>48</v>
      </c>
      <c r="F130" s="11">
        <f t="shared" si="18"/>
        <v>94</v>
      </c>
      <c r="G130" s="11">
        <v>93</v>
      </c>
      <c r="H130" s="10">
        <v>0.5</v>
      </c>
      <c r="I130" s="100">
        <f>G130*H130</f>
        <v>46.5</v>
      </c>
      <c r="J130" s="128">
        <f t="shared" si="19"/>
        <v>0.49468085106382981</v>
      </c>
      <c r="K130" s="20">
        <f t="shared" si="20"/>
        <v>-1.0638297872340425E-2</v>
      </c>
    </row>
    <row r="131" spans="1:12" s="2" customFormat="1" ht="15.75" x14ac:dyDescent="0.25">
      <c r="A131" s="10" t="s">
        <v>390</v>
      </c>
      <c r="B131" s="141">
        <v>1365</v>
      </c>
      <c r="C131" s="10" t="s">
        <v>441</v>
      </c>
      <c r="D131" s="10">
        <v>1209</v>
      </c>
      <c r="E131" s="10">
        <v>56</v>
      </c>
      <c r="F131" s="11">
        <f t="shared" si="18"/>
        <v>1265</v>
      </c>
      <c r="G131" s="11">
        <v>967</v>
      </c>
      <c r="H131" s="10">
        <v>0.45</v>
      </c>
      <c r="I131" s="100">
        <f>G131*H131</f>
        <v>435.15000000000003</v>
      </c>
      <c r="J131" s="128">
        <f t="shared" si="19"/>
        <v>0.3439920948616601</v>
      </c>
      <c r="K131" s="20">
        <f t="shared" si="20"/>
        <v>-0.23557312252964427</v>
      </c>
    </row>
    <row r="132" spans="1:12" s="2" customFormat="1" ht="15.75" x14ac:dyDescent="0.25">
      <c r="A132" s="10" t="s">
        <v>397</v>
      </c>
      <c r="B132" s="141">
        <v>1094</v>
      </c>
      <c r="C132" s="10" t="s">
        <v>485</v>
      </c>
      <c r="D132" s="10">
        <v>46685</v>
      </c>
      <c r="E132" s="10">
        <v>40585</v>
      </c>
      <c r="F132" s="11">
        <f t="shared" si="18"/>
        <v>87270</v>
      </c>
      <c r="G132" s="11">
        <v>88669</v>
      </c>
      <c r="H132" s="10"/>
      <c r="I132" s="100">
        <v>7850.35</v>
      </c>
      <c r="J132" s="128">
        <f t="shared" si="19"/>
        <v>8.9954738168901122E-2</v>
      </c>
      <c r="K132" s="20">
        <f t="shared" si="20"/>
        <v>1.603070929299874E-2</v>
      </c>
    </row>
    <row r="133" spans="1:12" s="2" customFormat="1" ht="15.75" x14ac:dyDescent="0.25">
      <c r="A133" s="10" t="s">
        <v>292</v>
      </c>
      <c r="B133" s="141">
        <v>1033</v>
      </c>
      <c r="C133" s="10" t="s">
        <v>451</v>
      </c>
      <c r="D133" s="10">
        <v>482</v>
      </c>
      <c r="E133" s="10">
        <v>0</v>
      </c>
      <c r="F133" s="11">
        <f t="shared" si="18"/>
        <v>482</v>
      </c>
      <c r="G133" s="11">
        <v>339</v>
      </c>
      <c r="H133" s="10">
        <v>0.45</v>
      </c>
      <c r="I133" s="100">
        <f t="shared" ref="I133:I153" si="21">G133*H133</f>
        <v>152.55000000000001</v>
      </c>
      <c r="J133" s="128">
        <f t="shared" si="19"/>
        <v>0.31649377593361</v>
      </c>
      <c r="K133" s="20">
        <f t="shared" si="20"/>
        <v>-0.2966804979253112</v>
      </c>
    </row>
    <row r="134" spans="1:12" s="2" customFormat="1" ht="15.75" x14ac:dyDescent="0.25">
      <c r="A134" s="10" t="s">
        <v>293</v>
      </c>
      <c r="B134" s="141">
        <v>1080</v>
      </c>
      <c r="C134" s="10" t="s">
        <v>451</v>
      </c>
      <c r="D134" s="10">
        <v>267</v>
      </c>
      <c r="E134" s="10">
        <v>0</v>
      </c>
      <c r="F134" s="11">
        <f t="shared" si="18"/>
        <v>267</v>
      </c>
      <c r="G134" s="11">
        <v>254</v>
      </c>
      <c r="H134" s="10">
        <v>0.45</v>
      </c>
      <c r="I134" s="100">
        <f t="shared" si="21"/>
        <v>114.3</v>
      </c>
      <c r="J134" s="128">
        <f t="shared" si="19"/>
        <v>0.42808988764044942</v>
      </c>
      <c r="K134" s="20">
        <f t="shared" si="20"/>
        <v>-4.8689138576779027E-2</v>
      </c>
    </row>
    <row r="135" spans="1:12" s="2" customFormat="1" ht="15.75" x14ac:dyDescent="0.25">
      <c r="A135" s="10" t="s">
        <v>294</v>
      </c>
      <c r="B135" s="141">
        <v>1318</v>
      </c>
      <c r="C135" s="10" t="s">
        <v>451</v>
      </c>
      <c r="D135" s="10">
        <v>155</v>
      </c>
      <c r="E135" s="10">
        <v>25</v>
      </c>
      <c r="F135" s="11">
        <f t="shared" si="18"/>
        <v>180</v>
      </c>
      <c r="G135" s="11">
        <v>274</v>
      </c>
      <c r="H135" s="10">
        <v>0.45</v>
      </c>
      <c r="I135" s="100">
        <f t="shared" si="21"/>
        <v>123.3</v>
      </c>
      <c r="J135" s="128">
        <f t="shared" si="19"/>
        <v>0.68499999999999994</v>
      </c>
      <c r="K135" s="20">
        <f t="shared" si="20"/>
        <v>0.52222222222222225</v>
      </c>
    </row>
    <row r="136" spans="1:12" s="2" customFormat="1" ht="15.75" x14ac:dyDescent="0.25">
      <c r="A136" s="10" t="s">
        <v>295</v>
      </c>
      <c r="B136" s="141">
        <v>1304</v>
      </c>
      <c r="C136" s="10" t="s">
        <v>451</v>
      </c>
      <c r="D136" s="10">
        <v>627</v>
      </c>
      <c r="E136" s="10">
        <v>0</v>
      </c>
      <c r="F136" s="11">
        <f t="shared" si="18"/>
        <v>627</v>
      </c>
      <c r="G136" s="11">
        <v>552</v>
      </c>
      <c r="H136" s="10">
        <v>0.3</v>
      </c>
      <c r="I136" s="100">
        <f t="shared" si="21"/>
        <v>165.6</v>
      </c>
      <c r="J136" s="128">
        <f t="shared" si="19"/>
        <v>0.26411483253588514</v>
      </c>
      <c r="K136" s="20">
        <f t="shared" si="20"/>
        <v>-0.11961722488038277</v>
      </c>
    </row>
    <row r="137" spans="1:12" s="2" customFormat="1" ht="15.75" x14ac:dyDescent="0.25">
      <c r="A137" s="10" t="s">
        <v>296</v>
      </c>
      <c r="B137" s="141">
        <v>1313</v>
      </c>
      <c r="C137" s="10" t="s">
        <v>451</v>
      </c>
      <c r="D137" s="10">
        <v>697</v>
      </c>
      <c r="E137" s="10">
        <v>88</v>
      </c>
      <c r="F137" s="11">
        <f t="shared" si="18"/>
        <v>785</v>
      </c>
      <c r="G137" s="11"/>
      <c r="H137" s="10"/>
      <c r="I137" s="66">
        <f t="shared" si="21"/>
        <v>0</v>
      </c>
      <c r="J137" s="128">
        <f t="shared" si="19"/>
        <v>0</v>
      </c>
      <c r="K137" s="20">
        <f t="shared" si="20"/>
        <v>-1</v>
      </c>
    </row>
    <row r="138" spans="1:12" s="2" customFormat="1" ht="15.75" x14ac:dyDescent="0.25">
      <c r="A138" s="10" t="s">
        <v>325</v>
      </c>
      <c r="B138" s="141">
        <v>1334</v>
      </c>
      <c r="C138" s="10" t="s">
        <v>464</v>
      </c>
      <c r="D138" s="10">
        <v>7284</v>
      </c>
      <c r="E138" s="10">
        <v>4560</v>
      </c>
      <c r="F138" s="11">
        <f t="shared" si="18"/>
        <v>11844</v>
      </c>
      <c r="G138" s="11">
        <v>10475</v>
      </c>
      <c r="H138" s="10">
        <v>0.2</v>
      </c>
      <c r="I138" s="102">
        <f t="shared" si="21"/>
        <v>2095</v>
      </c>
      <c r="J138" s="128">
        <f t="shared" si="19"/>
        <v>0.17688280986153326</v>
      </c>
      <c r="K138" s="20">
        <f t="shared" si="20"/>
        <v>-0.11558595069233367</v>
      </c>
    </row>
    <row r="139" spans="1:12" s="2" customFormat="1" ht="15.75" x14ac:dyDescent="0.25">
      <c r="A139" s="10" t="s">
        <v>365</v>
      </c>
      <c r="B139" s="141">
        <v>1330</v>
      </c>
      <c r="C139" s="10" t="s">
        <v>464</v>
      </c>
      <c r="D139" s="10">
        <v>300</v>
      </c>
      <c r="E139" s="10">
        <v>0</v>
      </c>
      <c r="F139" s="11">
        <f t="shared" si="18"/>
        <v>300</v>
      </c>
      <c r="G139" s="11">
        <v>285</v>
      </c>
      <c r="H139" s="10">
        <v>0.2</v>
      </c>
      <c r="I139" s="102">
        <f t="shared" si="21"/>
        <v>57</v>
      </c>
      <c r="J139" s="128">
        <f t="shared" si="19"/>
        <v>0.19</v>
      </c>
      <c r="K139" s="20">
        <f t="shared" si="20"/>
        <v>-0.05</v>
      </c>
    </row>
    <row r="140" spans="1:12" ht="15.75" x14ac:dyDescent="0.25">
      <c r="A140" s="24" t="s">
        <v>414</v>
      </c>
      <c r="B140" s="140">
        <v>515</v>
      </c>
      <c r="C140" s="24" t="s">
        <v>494</v>
      </c>
      <c r="D140" s="24">
        <v>1003</v>
      </c>
      <c r="E140" s="24">
        <v>128</v>
      </c>
      <c r="F140" s="26">
        <f t="shared" si="18"/>
        <v>1131</v>
      </c>
      <c r="G140" s="26">
        <v>13</v>
      </c>
      <c r="H140" s="24">
        <v>5</v>
      </c>
      <c r="I140" s="101">
        <f t="shared" si="21"/>
        <v>65</v>
      </c>
      <c r="J140" s="127">
        <f t="shared" si="19"/>
        <v>5.7471264367816091E-2</v>
      </c>
      <c r="K140" s="20">
        <f t="shared" si="20"/>
        <v>-0.9885057471264368</v>
      </c>
      <c r="L140" s="28"/>
    </row>
    <row r="141" spans="1:12" s="15" customFormat="1" ht="15.75" x14ac:dyDescent="0.25">
      <c r="A141" s="93" t="s">
        <v>366</v>
      </c>
      <c r="B141" s="154">
        <v>1215</v>
      </c>
      <c r="C141" s="93" t="s">
        <v>481</v>
      </c>
      <c r="D141" s="93">
        <v>18760</v>
      </c>
      <c r="E141" s="93">
        <v>0</v>
      </c>
      <c r="F141" s="94">
        <f t="shared" si="18"/>
        <v>18760</v>
      </c>
      <c r="G141" s="94">
        <v>15008</v>
      </c>
      <c r="H141" s="93">
        <v>0.2</v>
      </c>
      <c r="I141" s="101">
        <f t="shared" si="21"/>
        <v>3001.6000000000004</v>
      </c>
      <c r="J141" s="136">
        <f t="shared" si="19"/>
        <v>0.16000000000000003</v>
      </c>
      <c r="K141" s="85">
        <f t="shared" si="20"/>
        <v>-0.2</v>
      </c>
      <c r="L141" s="95"/>
    </row>
    <row r="142" spans="1:12" s="2" customFormat="1" ht="15.75" x14ac:dyDescent="0.25">
      <c r="A142" s="10" t="s">
        <v>369</v>
      </c>
      <c r="B142" s="141">
        <v>1294</v>
      </c>
      <c r="C142" s="10" t="s">
        <v>449</v>
      </c>
      <c r="D142" s="10">
        <v>4665</v>
      </c>
      <c r="E142" s="10">
        <v>2624</v>
      </c>
      <c r="F142" s="11">
        <f t="shared" si="18"/>
        <v>7289</v>
      </c>
      <c r="G142" s="11">
        <v>2400</v>
      </c>
      <c r="H142" s="10">
        <v>0.5</v>
      </c>
      <c r="I142" s="65">
        <f t="shared" si="21"/>
        <v>1200</v>
      </c>
      <c r="J142" s="128">
        <f t="shared" si="19"/>
        <v>0.164631636712855</v>
      </c>
      <c r="K142" s="20">
        <f t="shared" si="20"/>
        <v>-0.67073672657429007</v>
      </c>
    </row>
    <row r="143" spans="1:12" s="2" customFormat="1" ht="15.75" x14ac:dyDescent="0.25">
      <c r="A143" s="10"/>
      <c r="B143" s="141"/>
      <c r="C143" s="10"/>
      <c r="D143" s="10"/>
      <c r="E143" s="10"/>
      <c r="F143" s="11"/>
      <c r="G143" s="11">
        <v>4291</v>
      </c>
      <c r="H143" s="10">
        <v>0.5</v>
      </c>
      <c r="I143" s="65">
        <f t="shared" si="21"/>
        <v>2145.5</v>
      </c>
      <c r="J143" s="128"/>
      <c r="K143" s="20"/>
    </row>
    <row r="144" spans="1:12" s="2" customFormat="1" ht="15.75" x14ac:dyDescent="0.25">
      <c r="A144" s="32" t="s">
        <v>281</v>
      </c>
      <c r="B144" s="147">
        <v>1061</v>
      </c>
      <c r="C144" s="32" t="s">
        <v>449</v>
      </c>
      <c r="D144" s="32">
        <v>476</v>
      </c>
      <c r="E144" s="32">
        <v>170</v>
      </c>
      <c r="F144" s="33">
        <f t="shared" si="18"/>
        <v>646</v>
      </c>
      <c r="G144" s="33">
        <v>523</v>
      </c>
      <c r="H144" s="32">
        <v>0.7</v>
      </c>
      <c r="I144" s="65">
        <f t="shared" si="21"/>
        <v>366.09999999999997</v>
      </c>
      <c r="J144" s="57">
        <f t="shared" si="19"/>
        <v>0.5667182662538699</v>
      </c>
      <c r="K144" s="20">
        <f t="shared" si="20"/>
        <v>-0.19040247678018576</v>
      </c>
      <c r="L144" s="35"/>
    </row>
    <row r="145" spans="1:12" ht="15.75" x14ac:dyDescent="0.25">
      <c r="A145" s="24" t="s">
        <v>289</v>
      </c>
      <c r="B145" s="140">
        <v>1239</v>
      </c>
      <c r="C145" s="24" t="s">
        <v>449</v>
      </c>
      <c r="D145" s="24">
        <v>523</v>
      </c>
      <c r="E145" s="24">
        <v>0</v>
      </c>
      <c r="F145" s="26">
        <f t="shared" si="18"/>
        <v>523</v>
      </c>
      <c r="G145" s="26">
        <v>276</v>
      </c>
      <c r="H145" s="24">
        <v>0.2</v>
      </c>
      <c r="I145" s="64">
        <f t="shared" si="21"/>
        <v>55.2</v>
      </c>
      <c r="J145" s="127">
        <f t="shared" si="19"/>
        <v>0.10554493307839388</v>
      </c>
      <c r="K145" s="20">
        <f t="shared" si="20"/>
        <v>-0.47227533460803062</v>
      </c>
      <c r="L145" s="28"/>
    </row>
    <row r="146" spans="1:12" s="2" customFormat="1" ht="15.75" x14ac:dyDescent="0.25">
      <c r="A146" s="10" t="s">
        <v>297</v>
      </c>
      <c r="B146" s="141">
        <v>1157</v>
      </c>
      <c r="C146" s="10" t="s">
        <v>449</v>
      </c>
      <c r="D146" s="10">
        <v>284</v>
      </c>
      <c r="E146" s="10">
        <v>230</v>
      </c>
      <c r="F146" s="11">
        <f t="shared" ref="F146:F177" si="22">D146+E146</f>
        <v>514</v>
      </c>
      <c r="G146" s="11">
        <v>517</v>
      </c>
      <c r="H146" s="10">
        <v>0.7</v>
      </c>
      <c r="I146" s="65">
        <f t="shared" si="21"/>
        <v>361.9</v>
      </c>
      <c r="J146" s="128">
        <f t="shared" ref="J146:J181" si="23">I146/F146</f>
        <v>0.70408560311284041</v>
      </c>
      <c r="K146" s="20">
        <f t="shared" ref="K146:K181" si="24">(G146-F146)/F146</f>
        <v>5.8365758754863814E-3</v>
      </c>
    </row>
    <row r="147" spans="1:12" s="2" customFormat="1" ht="15.75" x14ac:dyDescent="0.25">
      <c r="A147" s="10" t="s">
        <v>303</v>
      </c>
      <c r="B147" s="141">
        <v>1142</v>
      </c>
      <c r="C147" s="10" t="s">
        <v>453</v>
      </c>
      <c r="D147" s="10">
        <v>353</v>
      </c>
      <c r="E147" s="10">
        <v>723</v>
      </c>
      <c r="F147" s="11">
        <f t="shared" si="22"/>
        <v>1076</v>
      </c>
      <c r="G147" s="11">
        <v>860</v>
      </c>
      <c r="H147" s="10">
        <v>0.38</v>
      </c>
      <c r="I147" s="65">
        <f t="shared" si="21"/>
        <v>326.8</v>
      </c>
      <c r="J147" s="128">
        <f t="shared" si="23"/>
        <v>0.30371747211895911</v>
      </c>
      <c r="K147" s="20">
        <f t="shared" si="24"/>
        <v>-0.20074349442379183</v>
      </c>
    </row>
    <row r="148" spans="1:12" s="2" customFormat="1" ht="15.75" x14ac:dyDescent="0.25">
      <c r="A148" s="10" t="s">
        <v>382</v>
      </c>
      <c r="B148" s="141">
        <v>1229</v>
      </c>
      <c r="C148" s="10" t="s">
        <v>453</v>
      </c>
      <c r="D148" s="10">
        <v>7450</v>
      </c>
      <c r="E148" s="10">
        <v>3310</v>
      </c>
      <c r="F148" s="11">
        <f t="shared" si="22"/>
        <v>10760</v>
      </c>
      <c r="G148" s="11">
        <v>8754</v>
      </c>
      <c r="H148" s="10">
        <v>0.3</v>
      </c>
      <c r="I148" s="65">
        <f t="shared" si="21"/>
        <v>2626.2</v>
      </c>
      <c r="J148" s="128">
        <f t="shared" si="23"/>
        <v>0.24407063197026022</v>
      </c>
      <c r="K148" s="20">
        <f t="shared" si="24"/>
        <v>-0.18643122676579926</v>
      </c>
    </row>
    <row r="149" spans="1:12" s="2" customFormat="1" ht="15.75" x14ac:dyDescent="0.25">
      <c r="A149" s="10" t="s">
        <v>393</v>
      </c>
      <c r="B149" s="141">
        <v>1237</v>
      </c>
      <c r="C149" s="10" t="s">
        <v>453</v>
      </c>
      <c r="D149" s="10">
        <v>2008</v>
      </c>
      <c r="E149" s="10">
        <v>1829</v>
      </c>
      <c r="F149" s="11">
        <f t="shared" si="22"/>
        <v>3837</v>
      </c>
      <c r="G149" s="11">
        <v>3288</v>
      </c>
      <c r="H149" s="10">
        <v>0.3</v>
      </c>
      <c r="I149" s="65">
        <f t="shared" si="21"/>
        <v>986.4</v>
      </c>
      <c r="J149" s="128">
        <f t="shared" si="23"/>
        <v>0.25707584050039095</v>
      </c>
      <c r="K149" s="20">
        <f t="shared" si="24"/>
        <v>-0.14308053166536355</v>
      </c>
    </row>
    <row r="150" spans="1:12" s="2" customFormat="1" ht="15.75" x14ac:dyDescent="0.25">
      <c r="A150" s="10" t="s">
        <v>396</v>
      </c>
      <c r="B150" s="141">
        <v>1231</v>
      </c>
      <c r="C150" s="10" t="s">
        <v>453</v>
      </c>
      <c r="D150" s="10">
        <v>8742</v>
      </c>
      <c r="E150" s="10">
        <v>5444</v>
      </c>
      <c r="F150" s="11">
        <f t="shared" si="22"/>
        <v>14186</v>
      </c>
      <c r="G150" s="11">
        <v>10130</v>
      </c>
      <c r="H150" s="10">
        <v>0.25</v>
      </c>
      <c r="I150" s="65">
        <f t="shared" si="21"/>
        <v>2532.5</v>
      </c>
      <c r="J150" s="128">
        <f t="shared" si="23"/>
        <v>0.17852107711828563</v>
      </c>
      <c r="K150" s="20">
        <f t="shared" si="24"/>
        <v>-0.28591569152685747</v>
      </c>
    </row>
    <row r="151" spans="1:12" s="2" customFormat="1" ht="15.75" x14ac:dyDescent="0.25">
      <c r="A151" s="10" t="s">
        <v>428</v>
      </c>
      <c r="B151" s="141">
        <v>1101</v>
      </c>
      <c r="C151" s="10" t="s">
        <v>453</v>
      </c>
      <c r="D151" s="10">
        <v>6084</v>
      </c>
      <c r="E151" s="10">
        <v>2952</v>
      </c>
      <c r="F151" s="11">
        <f t="shared" si="22"/>
        <v>9036</v>
      </c>
      <c r="G151" s="11">
        <v>9156</v>
      </c>
      <c r="H151" s="10">
        <v>0.25</v>
      </c>
      <c r="I151" s="65">
        <f t="shared" si="21"/>
        <v>2289</v>
      </c>
      <c r="J151" s="128">
        <f t="shared" si="23"/>
        <v>0.25332005312084993</v>
      </c>
      <c r="K151" s="20">
        <f t="shared" si="24"/>
        <v>1.3280212483399735E-2</v>
      </c>
    </row>
    <row r="152" spans="1:12" s="92" customFormat="1" ht="15.75" x14ac:dyDescent="0.25">
      <c r="A152" s="87" t="s">
        <v>329</v>
      </c>
      <c r="B152" s="155">
        <v>1297</v>
      </c>
      <c r="C152" s="87" t="s">
        <v>465</v>
      </c>
      <c r="D152" s="87">
        <v>183</v>
      </c>
      <c r="E152" s="87">
        <v>59</v>
      </c>
      <c r="F152" s="88">
        <f t="shared" si="22"/>
        <v>242</v>
      </c>
      <c r="G152" s="88"/>
      <c r="H152" s="87"/>
      <c r="I152" s="89">
        <f t="shared" si="21"/>
        <v>0</v>
      </c>
      <c r="J152" s="131">
        <f t="shared" si="23"/>
        <v>0</v>
      </c>
      <c r="K152" s="91">
        <f t="shared" si="24"/>
        <v>-1</v>
      </c>
      <c r="L152" s="90"/>
    </row>
    <row r="153" spans="1:12" s="86" customFormat="1" ht="15.75" x14ac:dyDescent="0.25">
      <c r="A153" s="45" t="s">
        <v>349</v>
      </c>
      <c r="B153" s="156">
        <v>1277</v>
      </c>
      <c r="C153" s="45" t="s">
        <v>473</v>
      </c>
      <c r="D153" s="45">
        <v>5</v>
      </c>
      <c r="E153" s="45">
        <v>266</v>
      </c>
      <c r="F153" s="49">
        <f t="shared" si="22"/>
        <v>271</v>
      </c>
      <c r="G153" s="49">
        <v>285</v>
      </c>
      <c r="H153" s="45">
        <v>1.25</v>
      </c>
      <c r="I153" s="100">
        <f t="shared" si="21"/>
        <v>356.25</v>
      </c>
      <c r="J153" s="131">
        <f t="shared" si="23"/>
        <v>1.3145756457564575</v>
      </c>
      <c r="K153" s="85">
        <f t="shared" si="24"/>
        <v>5.1660516605166053E-2</v>
      </c>
      <c r="L153" s="53"/>
    </row>
    <row r="154" spans="1:12" s="2" customFormat="1" ht="15.75" x14ac:dyDescent="0.25">
      <c r="A154" s="10" t="s">
        <v>354</v>
      </c>
      <c r="B154" s="141">
        <v>1329</v>
      </c>
      <c r="C154" s="10" t="s">
        <v>477</v>
      </c>
      <c r="D154" s="10">
        <v>148</v>
      </c>
      <c r="E154" s="10">
        <v>0</v>
      </c>
      <c r="F154" s="11">
        <f t="shared" si="22"/>
        <v>148</v>
      </c>
      <c r="G154" s="11"/>
      <c r="H154" s="10"/>
      <c r="I154" s="100">
        <v>250</v>
      </c>
      <c r="J154" s="128">
        <f t="shared" si="23"/>
        <v>1.6891891891891893</v>
      </c>
      <c r="K154" s="20">
        <f t="shared" si="24"/>
        <v>-1</v>
      </c>
      <c r="L154" s="2" t="s">
        <v>602</v>
      </c>
    </row>
    <row r="155" spans="1:12" ht="15.75" x14ac:dyDescent="0.25">
      <c r="A155" s="24" t="s">
        <v>363</v>
      </c>
      <c r="B155" s="140">
        <v>1120</v>
      </c>
      <c r="C155" s="24" t="s">
        <v>233</v>
      </c>
      <c r="D155" s="24">
        <v>31587</v>
      </c>
      <c r="E155" s="24">
        <v>24071</v>
      </c>
      <c r="F155" s="26">
        <f t="shared" si="22"/>
        <v>55658</v>
      </c>
      <c r="G155" s="26">
        <v>5220</v>
      </c>
      <c r="H155" s="24">
        <v>0.9</v>
      </c>
      <c r="I155" s="101">
        <f t="shared" ref="I155:I176" si="25">G155*H155</f>
        <v>4698</v>
      </c>
      <c r="J155" s="127">
        <f t="shared" si="23"/>
        <v>8.4408351000754611E-2</v>
      </c>
      <c r="K155" s="20">
        <f t="shared" si="24"/>
        <v>-0.90621294333249491</v>
      </c>
      <c r="L155" s="28"/>
    </row>
    <row r="156" spans="1:12" ht="15.75" x14ac:dyDescent="0.25">
      <c r="A156" s="24" t="s">
        <v>322</v>
      </c>
      <c r="B156" s="140">
        <v>1328</v>
      </c>
      <c r="C156" s="24" t="s">
        <v>461</v>
      </c>
      <c r="D156" s="24">
        <v>129</v>
      </c>
      <c r="E156" s="24">
        <v>112</v>
      </c>
      <c r="F156" s="26">
        <f t="shared" si="22"/>
        <v>241</v>
      </c>
      <c r="G156" s="26">
        <v>4</v>
      </c>
      <c r="H156" s="24">
        <v>50</v>
      </c>
      <c r="I156" s="101">
        <f t="shared" si="25"/>
        <v>200</v>
      </c>
      <c r="J156" s="127">
        <f t="shared" si="23"/>
        <v>0.82987551867219922</v>
      </c>
      <c r="K156" s="20">
        <f t="shared" si="24"/>
        <v>-0.98340248962655596</v>
      </c>
      <c r="L156" s="28"/>
    </row>
    <row r="157" spans="1:12" s="2" customFormat="1" ht="15.75" x14ac:dyDescent="0.25">
      <c r="A157" s="10" t="s">
        <v>398</v>
      </c>
      <c r="B157" s="141">
        <v>1222</v>
      </c>
      <c r="C157" s="10" t="s">
        <v>486</v>
      </c>
      <c r="D157" s="10">
        <v>9349</v>
      </c>
      <c r="E157" s="10">
        <v>4920</v>
      </c>
      <c r="F157" s="11">
        <f t="shared" si="22"/>
        <v>14269</v>
      </c>
      <c r="G157" s="11"/>
      <c r="H157" s="10"/>
      <c r="I157" s="100">
        <v>1535.33</v>
      </c>
      <c r="J157" s="128">
        <f t="shared" si="23"/>
        <v>0.10759899081925853</v>
      </c>
      <c r="K157" s="20">
        <f t="shared" si="24"/>
        <v>-1</v>
      </c>
    </row>
    <row r="158" spans="1:12" s="2" customFormat="1" ht="15.75" x14ac:dyDescent="0.25">
      <c r="A158" s="10" t="s">
        <v>399</v>
      </c>
      <c r="B158" s="141">
        <v>1223</v>
      </c>
      <c r="C158" s="10" t="s">
        <v>486</v>
      </c>
      <c r="D158" s="10">
        <v>8524</v>
      </c>
      <c r="E158" s="10">
        <v>5430</v>
      </c>
      <c r="F158" s="11">
        <f t="shared" si="22"/>
        <v>13954</v>
      </c>
      <c r="G158" s="11"/>
      <c r="H158" s="10"/>
      <c r="I158" s="66">
        <f t="shared" si="25"/>
        <v>0</v>
      </c>
      <c r="J158" s="128">
        <f t="shared" si="23"/>
        <v>0</v>
      </c>
      <c r="K158" s="20">
        <f t="shared" si="24"/>
        <v>-1</v>
      </c>
    </row>
    <row r="159" spans="1:12" s="2" customFormat="1" ht="15.75" x14ac:dyDescent="0.25">
      <c r="A159" s="10" t="s">
        <v>400</v>
      </c>
      <c r="B159" s="141">
        <v>1024</v>
      </c>
      <c r="C159" s="10" t="s">
        <v>486</v>
      </c>
      <c r="D159" s="10">
        <v>7038</v>
      </c>
      <c r="E159" s="10">
        <v>5805</v>
      </c>
      <c r="F159" s="11">
        <f t="shared" si="22"/>
        <v>12843</v>
      </c>
      <c r="G159" s="11"/>
      <c r="H159" s="10"/>
      <c r="I159" s="66">
        <f t="shared" si="25"/>
        <v>0</v>
      </c>
      <c r="J159" s="128">
        <f t="shared" si="23"/>
        <v>0</v>
      </c>
      <c r="K159" s="20">
        <f t="shared" si="24"/>
        <v>-1</v>
      </c>
    </row>
    <row r="160" spans="1:12" ht="15.75" x14ac:dyDescent="0.25">
      <c r="A160" s="24" t="s">
        <v>309</v>
      </c>
      <c r="B160" s="140">
        <v>1194</v>
      </c>
      <c r="C160" s="24" t="s">
        <v>456</v>
      </c>
      <c r="D160" s="24">
        <v>1201</v>
      </c>
      <c r="E160" s="24">
        <v>829</v>
      </c>
      <c r="F160" s="26">
        <f t="shared" si="22"/>
        <v>2030</v>
      </c>
      <c r="G160" s="26">
        <v>10674</v>
      </c>
      <c r="H160" s="24">
        <v>0.15</v>
      </c>
      <c r="I160" s="101">
        <f t="shared" si="25"/>
        <v>1601.1</v>
      </c>
      <c r="J160" s="127">
        <f t="shared" si="23"/>
        <v>0.78871921182266003</v>
      </c>
      <c r="K160" s="20">
        <f t="shared" si="24"/>
        <v>4.2581280788177338</v>
      </c>
      <c r="L160" s="28"/>
    </row>
    <row r="161" spans="1:12" s="2" customFormat="1" ht="15.75" x14ac:dyDescent="0.25">
      <c r="A161" s="10" t="s">
        <v>310</v>
      </c>
      <c r="B161" s="141">
        <v>1356</v>
      </c>
      <c r="C161" s="10" t="s">
        <v>456</v>
      </c>
      <c r="D161" s="10">
        <v>234</v>
      </c>
      <c r="E161" s="10">
        <v>136</v>
      </c>
      <c r="F161" s="11">
        <f t="shared" si="22"/>
        <v>370</v>
      </c>
      <c r="G161" s="11"/>
      <c r="H161" s="10"/>
      <c r="I161" s="66">
        <f t="shared" si="25"/>
        <v>0</v>
      </c>
      <c r="J161" s="128">
        <f t="shared" si="23"/>
        <v>0</v>
      </c>
      <c r="K161" s="20">
        <f t="shared" si="24"/>
        <v>-1</v>
      </c>
    </row>
    <row r="162" spans="1:12" s="2" customFormat="1" ht="15.75" x14ac:dyDescent="0.25">
      <c r="A162" s="10" t="s">
        <v>311</v>
      </c>
      <c r="B162" s="141">
        <v>1364</v>
      </c>
      <c r="C162" s="10" t="s">
        <v>456</v>
      </c>
      <c r="D162" s="10">
        <v>5599</v>
      </c>
      <c r="E162" s="10">
        <v>1</v>
      </c>
      <c r="F162" s="11">
        <f t="shared" si="22"/>
        <v>5600</v>
      </c>
      <c r="G162" s="11"/>
      <c r="H162" s="10"/>
      <c r="I162" s="66">
        <f t="shared" si="25"/>
        <v>0</v>
      </c>
      <c r="J162" s="128">
        <f t="shared" si="23"/>
        <v>0</v>
      </c>
      <c r="K162" s="20">
        <f t="shared" si="24"/>
        <v>-1</v>
      </c>
    </row>
    <row r="163" spans="1:12" s="2" customFormat="1" ht="15.75" x14ac:dyDescent="0.25">
      <c r="A163" s="10" t="s">
        <v>312</v>
      </c>
      <c r="B163" s="141">
        <v>1355</v>
      </c>
      <c r="C163" s="10" t="s">
        <v>456</v>
      </c>
      <c r="D163" s="10">
        <v>2133</v>
      </c>
      <c r="E163" s="10">
        <v>1307</v>
      </c>
      <c r="F163" s="11">
        <f t="shared" si="22"/>
        <v>3440</v>
      </c>
      <c r="G163" s="11"/>
      <c r="H163" s="10"/>
      <c r="I163" s="66">
        <f t="shared" si="25"/>
        <v>0</v>
      </c>
      <c r="J163" s="128">
        <f t="shared" si="23"/>
        <v>0</v>
      </c>
      <c r="K163" s="20">
        <f t="shared" si="24"/>
        <v>-1</v>
      </c>
    </row>
    <row r="164" spans="1:12" s="2" customFormat="1" ht="15.75" x14ac:dyDescent="0.25">
      <c r="A164" s="45" t="s">
        <v>358</v>
      </c>
      <c r="B164" s="156">
        <v>1043</v>
      </c>
      <c r="C164" s="45" t="s">
        <v>479</v>
      </c>
      <c r="D164" s="45">
        <v>6117</v>
      </c>
      <c r="E164" s="45">
        <v>109</v>
      </c>
      <c r="F164" s="49">
        <f t="shared" si="22"/>
        <v>6226</v>
      </c>
      <c r="G164" s="49">
        <v>6236</v>
      </c>
      <c r="H164" s="45">
        <v>0.1</v>
      </c>
      <c r="I164" s="100">
        <f t="shared" si="25"/>
        <v>623.6</v>
      </c>
      <c r="J164" s="131">
        <f t="shared" si="23"/>
        <v>0.10016061676839062</v>
      </c>
      <c r="K164" s="18">
        <f t="shared" si="24"/>
        <v>1.6061676839061998E-3</v>
      </c>
      <c r="L164" s="53"/>
    </row>
    <row r="165" spans="1:12" ht="15.75" x14ac:dyDescent="0.25">
      <c r="A165" s="13" t="s">
        <v>359</v>
      </c>
      <c r="B165" s="157">
        <v>1044</v>
      </c>
      <c r="C165" s="13" t="s">
        <v>479</v>
      </c>
      <c r="D165" s="13">
        <v>1586</v>
      </c>
      <c r="E165" s="13">
        <v>0</v>
      </c>
      <c r="F165" s="14">
        <f t="shared" si="22"/>
        <v>1586</v>
      </c>
      <c r="G165" s="14">
        <v>1584</v>
      </c>
      <c r="H165" s="13">
        <v>0.25</v>
      </c>
      <c r="I165" s="104">
        <f t="shared" si="25"/>
        <v>396</v>
      </c>
      <c r="J165" s="133">
        <f t="shared" si="23"/>
        <v>0.24968474148802017</v>
      </c>
      <c r="K165" s="18">
        <f t="shared" si="24"/>
        <v>-1.2610340479192938E-3</v>
      </c>
      <c r="L165" s="15"/>
    </row>
    <row r="166" spans="1:12" s="2" customFormat="1" ht="15.75" x14ac:dyDescent="0.25">
      <c r="A166" s="10" t="s">
        <v>411</v>
      </c>
      <c r="B166" s="141">
        <v>95</v>
      </c>
      <c r="C166" s="10" t="s">
        <v>489</v>
      </c>
      <c r="D166" s="10">
        <v>100975</v>
      </c>
      <c r="E166" s="10">
        <v>39364</v>
      </c>
      <c r="F166" s="11">
        <f t="shared" si="22"/>
        <v>140339</v>
      </c>
      <c r="G166" s="11"/>
      <c r="H166" s="10"/>
      <c r="I166" s="102">
        <v>17978.5</v>
      </c>
      <c r="J166" s="128">
        <f t="shared" si="23"/>
        <v>0.12810765361018675</v>
      </c>
      <c r="K166" s="20">
        <f t="shared" si="24"/>
        <v>-1</v>
      </c>
    </row>
    <row r="167" spans="1:12" s="2" customFormat="1" ht="15.75" x14ac:dyDescent="0.25">
      <c r="A167" s="10" t="s">
        <v>412</v>
      </c>
      <c r="B167" s="141">
        <v>1363</v>
      </c>
      <c r="C167" s="10" t="s">
        <v>490</v>
      </c>
      <c r="D167" s="10">
        <v>38</v>
      </c>
      <c r="E167" s="10">
        <v>0</v>
      </c>
      <c r="F167" s="11">
        <f t="shared" si="22"/>
        <v>38</v>
      </c>
      <c r="G167" s="11">
        <v>38</v>
      </c>
      <c r="H167" s="10">
        <v>5</v>
      </c>
      <c r="I167" s="100">
        <f t="shared" si="25"/>
        <v>190</v>
      </c>
      <c r="J167" s="128">
        <f t="shared" si="23"/>
        <v>5</v>
      </c>
      <c r="K167" s="20">
        <f t="shared" si="24"/>
        <v>0</v>
      </c>
    </row>
    <row r="168" spans="1:12" ht="15.75" x14ac:dyDescent="0.25">
      <c r="A168" s="24" t="s">
        <v>344</v>
      </c>
      <c r="B168" s="140">
        <v>1310</v>
      </c>
      <c r="C168" s="24" t="s">
        <v>472</v>
      </c>
      <c r="D168" s="24">
        <v>3022</v>
      </c>
      <c r="E168" s="24">
        <v>0</v>
      </c>
      <c r="F168" s="26">
        <f t="shared" si="22"/>
        <v>3022</v>
      </c>
      <c r="G168" s="26">
        <v>2872</v>
      </c>
      <c r="H168" s="24">
        <v>0.15</v>
      </c>
      <c r="I168" s="70">
        <f t="shared" si="25"/>
        <v>430.8</v>
      </c>
      <c r="J168" s="127">
        <f t="shared" si="23"/>
        <v>0.14255459960291197</v>
      </c>
      <c r="K168" s="20">
        <f t="shared" si="24"/>
        <v>-4.9636002647253472E-2</v>
      </c>
      <c r="L168" s="28"/>
    </row>
    <row r="169" spans="1:12" s="2" customFormat="1" ht="15.75" x14ac:dyDescent="0.25">
      <c r="A169" s="25" t="s">
        <v>345</v>
      </c>
      <c r="B169" s="151">
        <v>1325</v>
      </c>
      <c r="C169" s="25" t="s">
        <v>472</v>
      </c>
      <c r="D169" s="25">
        <v>1196</v>
      </c>
      <c r="E169" s="25">
        <v>0</v>
      </c>
      <c r="F169" s="27">
        <f t="shared" si="22"/>
        <v>1196</v>
      </c>
      <c r="G169" s="27"/>
      <c r="H169" s="25"/>
      <c r="I169" s="71">
        <f t="shared" si="25"/>
        <v>0</v>
      </c>
      <c r="J169" s="131">
        <f t="shared" si="23"/>
        <v>0</v>
      </c>
      <c r="K169" s="18">
        <f t="shared" si="24"/>
        <v>-1</v>
      </c>
      <c r="L169" s="29"/>
    </row>
    <row r="170" spans="1:12" ht="15.75" x14ac:dyDescent="0.25">
      <c r="A170" s="8" t="s">
        <v>346</v>
      </c>
      <c r="B170" s="149">
        <v>1338</v>
      </c>
      <c r="C170" s="8" t="s">
        <v>472</v>
      </c>
      <c r="D170" s="8">
        <v>1264</v>
      </c>
      <c r="E170" s="8">
        <v>0</v>
      </c>
      <c r="F170" s="9">
        <f t="shared" si="22"/>
        <v>1264</v>
      </c>
      <c r="G170" s="9"/>
      <c r="H170" s="8"/>
      <c r="I170" s="73">
        <f t="shared" si="25"/>
        <v>0</v>
      </c>
      <c r="J170" s="133">
        <f t="shared" si="23"/>
        <v>0</v>
      </c>
      <c r="K170" s="18">
        <f t="shared" si="24"/>
        <v>-1</v>
      </c>
    </row>
    <row r="171" spans="1:12" ht="15.75" x14ac:dyDescent="0.25">
      <c r="A171" s="24" t="s">
        <v>415</v>
      </c>
      <c r="B171" s="140">
        <v>1034</v>
      </c>
      <c r="C171" s="24" t="s">
        <v>491</v>
      </c>
      <c r="D171" s="24">
        <v>6073</v>
      </c>
      <c r="E171" s="24">
        <v>8016</v>
      </c>
      <c r="F171" s="26">
        <f t="shared" si="22"/>
        <v>14089</v>
      </c>
      <c r="G171" s="26">
        <v>23352</v>
      </c>
      <c r="H171" s="24">
        <v>0.4</v>
      </c>
      <c r="I171" s="101">
        <f t="shared" si="25"/>
        <v>9340.8000000000011</v>
      </c>
      <c r="J171" s="127">
        <f t="shared" si="23"/>
        <v>0.66298530768684794</v>
      </c>
      <c r="K171" s="20">
        <f t="shared" si="24"/>
        <v>0.65746326921711973</v>
      </c>
      <c r="L171" s="28"/>
    </row>
    <row r="172" spans="1:12" s="2" customFormat="1" ht="15.75" x14ac:dyDescent="0.25">
      <c r="A172" s="10" t="s">
        <v>416</v>
      </c>
      <c r="B172" s="141">
        <v>1056</v>
      </c>
      <c r="C172" s="10" t="s">
        <v>491</v>
      </c>
      <c r="D172" s="10">
        <v>377</v>
      </c>
      <c r="E172" s="10">
        <v>5284</v>
      </c>
      <c r="F172" s="11">
        <f t="shared" si="22"/>
        <v>5661</v>
      </c>
      <c r="G172" s="11">
        <v>5849</v>
      </c>
      <c r="H172" s="10">
        <v>0.4</v>
      </c>
      <c r="I172" s="100">
        <f t="shared" si="25"/>
        <v>2339.6</v>
      </c>
      <c r="J172" s="128">
        <f t="shared" si="23"/>
        <v>0.41328387210740153</v>
      </c>
      <c r="K172" s="20">
        <f t="shared" si="24"/>
        <v>3.3209680268503801E-2</v>
      </c>
    </row>
    <row r="173" spans="1:12" s="2" customFormat="1" ht="15.75" x14ac:dyDescent="0.25">
      <c r="A173" s="25" t="s">
        <v>372</v>
      </c>
      <c r="B173" s="151">
        <v>1339</v>
      </c>
      <c r="C173" s="25" t="s">
        <v>497</v>
      </c>
      <c r="D173" s="25">
        <v>487</v>
      </c>
      <c r="E173" s="25">
        <v>1650</v>
      </c>
      <c r="F173" s="27">
        <f t="shared" si="22"/>
        <v>2137</v>
      </c>
      <c r="G173" s="27"/>
      <c r="H173" s="25"/>
      <c r="I173" s="71">
        <f t="shared" si="25"/>
        <v>0</v>
      </c>
      <c r="J173" s="131">
        <f t="shared" si="23"/>
        <v>0</v>
      </c>
      <c r="K173" s="18">
        <f t="shared" si="24"/>
        <v>-1</v>
      </c>
      <c r="L173" s="29"/>
    </row>
    <row r="174" spans="1:12" ht="15.75" x14ac:dyDescent="0.25">
      <c r="A174" s="24" t="s">
        <v>417</v>
      </c>
      <c r="B174" s="140">
        <v>1039</v>
      </c>
      <c r="C174" s="24" t="s">
        <v>492</v>
      </c>
      <c r="D174" s="24">
        <v>14476</v>
      </c>
      <c r="E174" s="24">
        <v>9924</v>
      </c>
      <c r="F174" s="26">
        <f t="shared" si="22"/>
        <v>24400</v>
      </c>
      <c r="G174" s="26">
        <v>24474</v>
      </c>
      <c r="H174" s="24">
        <v>0.15</v>
      </c>
      <c r="I174" s="101">
        <f t="shared" si="25"/>
        <v>3671.1</v>
      </c>
      <c r="J174" s="127">
        <f t="shared" si="23"/>
        <v>0.15045491803278688</v>
      </c>
      <c r="K174" s="20">
        <f t="shared" si="24"/>
        <v>3.0327868852459017E-3</v>
      </c>
      <c r="L174" s="28"/>
    </row>
    <row r="175" spans="1:12" s="2" customFormat="1" ht="15.75" x14ac:dyDescent="0.25">
      <c r="A175" s="10" t="s">
        <v>418</v>
      </c>
      <c r="B175" s="141">
        <v>1050</v>
      </c>
      <c r="C175" s="10" t="s">
        <v>492</v>
      </c>
      <c r="D175" s="10">
        <v>853</v>
      </c>
      <c r="E175" s="10">
        <v>6061</v>
      </c>
      <c r="F175" s="11">
        <f t="shared" si="22"/>
        <v>6914</v>
      </c>
      <c r="G175" s="11">
        <v>6939</v>
      </c>
      <c r="H175" s="10">
        <v>0.3</v>
      </c>
      <c r="I175" s="100">
        <f t="shared" si="25"/>
        <v>2081.6999999999998</v>
      </c>
      <c r="J175" s="128">
        <f t="shared" si="23"/>
        <v>0.30108475556841191</v>
      </c>
      <c r="K175" s="20">
        <f t="shared" si="24"/>
        <v>3.615851894706393E-3</v>
      </c>
    </row>
    <row r="176" spans="1:12" s="2" customFormat="1" ht="15.75" x14ac:dyDescent="0.25">
      <c r="A176" s="10" t="s">
        <v>419</v>
      </c>
      <c r="B176" s="141">
        <v>1055</v>
      </c>
      <c r="C176" s="10" t="s">
        <v>492</v>
      </c>
      <c r="D176" s="10">
        <v>14882</v>
      </c>
      <c r="E176" s="10">
        <v>5448</v>
      </c>
      <c r="F176" s="11">
        <f t="shared" si="22"/>
        <v>20330</v>
      </c>
      <c r="G176" s="11">
        <v>20475</v>
      </c>
      <c r="H176" s="10">
        <v>0.1</v>
      </c>
      <c r="I176" s="100">
        <f t="shared" si="25"/>
        <v>2047.5</v>
      </c>
      <c r="J176" s="128">
        <f t="shared" si="23"/>
        <v>0.10071323167732416</v>
      </c>
      <c r="K176" s="20">
        <f t="shared" si="24"/>
        <v>7.1323167732415147E-3</v>
      </c>
    </row>
    <row r="177" spans="1:12" s="2" customFormat="1" ht="15.75" x14ac:dyDescent="0.25">
      <c r="A177" s="10" t="s">
        <v>420</v>
      </c>
      <c r="B177" s="141">
        <v>517</v>
      </c>
      <c r="C177" s="10" t="s">
        <v>493</v>
      </c>
      <c r="D177" s="10">
        <v>50023</v>
      </c>
      <c r="E177" s="10">
        <v>41641</v>
      </c>
      <c r="F177" s="11">
        <f t="shared" si="22"/>
        <v>91664</v>
      </c>
      <c r="G177" s="11"/>
      <c r="H177" s="10"/>
      <c r="I177" s="100">
        <v>10413.5</v>
      </c>
      <c r="J177" s="128">
        <f t="shared" si="23"/>
        <v>0.11360512305812533</v>
      </c>
      <c r="K177" s="20">
        <f t="shared" si="24"/>
        <v>-1</v>
      </c>
    </row>
    <row r="178" spans="1:12" s="2" customFormat="1" ht="15.75" x14ac:dyDescent="0.25">
      <c r="A178" s="10" t="s">
        <v>318</v>
      </c>
      <c r="B178" s="141">
        <v>1136</v>
      </c>
      <c r="C178" s="10" t="s">
        <v>459</v>
      </c>
      <c r="D178" s="10">
        <v>21</v>
      </c>
      <c r="E178" s="10">
        <v>1</v>
      </c>
      <c r="F178" s="11">
        <f t="shared" ref="F178:F181" si="26">D178+E178</f>
        <v>22</v>
      </c>
      <c r="G178" s="11">
        <v>14</v>
      </c>
      <c r="H178" s="10">
        <v>8</v>
      </c>
      <c r="I178" s="100">
        <v>168</v>
      </c>
      <c r="J178" s="128">
        <f t="shared" si="23"/>
        <v>7.6363636363636367</v>
      </c>
      <c r="K178" s="20">
        <f t="shared" si="24"/>
        <v>-0.36363636363636365</v>
      </c>
    </row>
    <row r="179" spans="1:12" s="2" customFormat="1" ht="15.75" x14ac:dyDescent="0.25">
      <c r="A179" s="10" t="s">
        <v>373</v>
      </c>
      <c r="B179" s="141">
        <v>1104</v>
      </c>
      <c r="C179" s="10" t="s">
        <v>459</v>
      </c>
      <c r="D179" s="10">
        <v>129</v>
      </c>
      <c r="E179" s="10">
        <v>82</v>
      </c>
      <c r="F179" s="11">
        <f t="shared" si="26"/>
        <v>211</v>
      </c>
      <c r="G179" s="11">
        <v>150</v>
      </c>
      <c r="H179" s="10">
        <v>10</v>
      </c>
      <c r="I179" s="100">
        <f t="shared" ref="I179:I181" si="27">G179*H179</f>
        <v>1500</v>
      </c>
      <c r="J179" s="128">
        <f t="shared" si="23"/>
        <v>7.109004739336493</v>
      </c>
      <c r="K179" s="20">
        <f t="shared" si="24"/>
        <v>-0.2890995260663507</v>
      </c>
    </row>
    <row r="180" spans="1:12" s="2" customFormat="1" ht="15.75" x14ac:dyDescent="0.25">
      <c r="A180" s="10" t="s">
        <v>374</v>
      </c>
      <c r="B180" s="141">
        <v>1373</v>
      </c>
      <c r="C180" s="10" t="s">
        <v>459</v>
      </c>
      <c r="D180" s="10">
        <v>1</v>
      </c>
      <c r="E180" s="10">
        <v>0</v>
      </c>
      <c r="F180" s="11">
        <f t="shared" si="26"/>
        <v>1</v>
      </c>
      <c r="G180" s="11">
        <v>36</v>
      </c>
      <c r="H180" s="10">
        <v>1</v>
      </c>
      <c r="I180" s="100">
        <f t="shared" si="27"/>
        <v>36</v>
      </c>
      <c r="J180" s="128">
        <f t="shared" si="23"/>
        <v>36</v>
      </c>
      <c r="K180" s="20">
        <f t="shared" si="24"/>
        <v>35</v>
      </c>
    </row>
    <row r="181" spans="1:12" s="2" customFormat="1" ht="15.75" x14ac:dyDescent="0.25">
      <c r="A181" s="25" t="s">
        <v>429</v>
      </c>
      <c r="B181" s="151">
        <v>1369</v>
      </c>
      <c r="C181" s="25" t="s">
        <v>496</v>
      </c>
      <c r="D181" s="25">
        <v>5074</v>
      </c>
      <c r="E181" s="25">
        <v>0</v>
      </c>
      <c r="F181" s="27">
        <f t="shared" si="26"/>
        <v>5074</v>
      </c>
      <c r="G181" s="27"/>
      <c r="H181" s="25"/>
      <c r="I181" s="71">
        <f t="shared" si="27"/>
        <v>0</v>
      </c>
      <c r="J181" s="131">
        <f t="shared" si="23"/>
        <v>0</v>
      </c>
      <c r="K181" s="18">
        <f t="shared" si="24"/>
        <v>-1</v>
      </c>
      <c r="L181" s="29"/>
    </row>
    <row r="182" spans="1:12" x14ac:dyDescent="0.25">
      <c r="A182" s="8"/>
      <c r="B182" s="8"/>
      <c r="C182" s="8"/>
      <c r="D182" s="8">
        <v>817922</v>
      </c>
      <c r="E182" s="8" t="e">
        <v>#N/A</v>
      </c>
      <c r="F182" s="8"/>
      <c r="G182" s="8"/>
      <c r="H182" s="8"/>
      <c r="I182" s="73"/>
    </row>
    <row r="184" spans="1:12" s="59" customFormat="1" x14ac:dyDescent="0.25">
      <c r="A184" s="60" t="s">
        <v>609</v>
      </c>
      <c r="I184" s="74">
        <f>SUM(I2:I181)</f>
        <v>332480.52039999998</v>
      </c>
      <c r="J184" s="137"/>
      <c r="K184" s="61"/>
    </row>
  </sheetData>
  <sortState ref="A3:L182">
    <sortCondition ref="C1"/>
  </sortState>
  <conditionalFormatting sqref="K1:K1048576">
    <cfRule type="cellIs" dxfId="5" priority="1" operator="lessThan">
      <formula>-0.2</formula>
    </cfRule>
    <cfRule type="cellIs" dxfId="4" priority="2" operator="equal">
      <formula>-1</formula>
    </cfRule>
    <cfRule type="cellIs" dxfId="3" priority="4" operator="greaterThan">
      <formula>0.1</formula>
    </cfRule>
    <cfRule type="cellIs" dxfId="2" priority="5" operator="lessThan">
      <formula>-0.1</formula>
    </cfRule>
    <cfRule type="cellIs" dxfId="1" priority="6" operator="greaterThan">
      <formula>0.2</formula>
    </cfRule>
  </conditionalFormatting>
  <conditionalFormatting sqref="H45">
    <cfRule type="cellIs" dxfId="0" priority="3" operator="equal">
      <formula>-1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J23" sqref="J23"/>
    </sheetView>
  </sheetViews>
  <sheetFormatPr defaultRowHeight="15" x14ac:dyDescent="0.25"/>
  <sheetData>
    <row r="1" spans="1:2" ht="14.45" x14ac:dyDescent="0.55000000000000004">
      <c r="A1" t="s">
        <v>513</v>
      </c>
      <c r="B1">
        <v>12157</v>
      </c>
    </row>
    <row r="2" spans="1:2" ht="14.45" x14ac:dyDescent="0.55000000000000004">
      <c r="A2" t="s">
        <v>514</v>
      </c>
      <c r="B2">
        <v>6715</v>
      </c>
    </row>
    <row r="3" spans="1:2" ht="14.45" x14ac:dyDescent="0.55000000000000004">
      <c r="A3" t="s">
        <v>515</v>
      </c>
      <c r="B3">
        <v>3245</v>
      </c>
    </row>
    <row r="4" spans="1:2" ht="14.45" x14ac:dyDescent="0.55000000000000004">
      <c r="A4" t="s">
        <v>516</v>
      </c>
      <c r="B4">
        <v>1721</v>
      </c>
    </row>
    <row r="5" spans="1:2" ht="14.45" x14ac:dyDescent="0.55000000000000004">
      <c r="A5" t="s">
        <v>517</v>
      </c>
      <c r="B5">
        <v>1497</v>
      </c>
    </row>
    <row r="6" spans="1:2" ht="14.45" x14ac:dyDescent="0.55000000000000004">
      <c r="A6" t="s">
        <v>518</v>
      </c>
      <c r="B6">
        <v>1481</v>
      </c>
    </row>
    <row r="7" spans="1:2" ht="14.45" x14ac:dyDescent="0.55000000000000004">
      <c r="A7" t="s">
        <v>519</v>
      </c>
      <c r="B7">
        <v>942</v>
      </c>
    </row>
    <row r="8" spans="1:2" ht="14.45" x14ac:dyDescent="0.55000000000000004">
      <c r="A8" t="s">
        <v>520</v>
      </c>
      <c r="B8">
        <v>839</v>
      </c>
    </row>
    <row r="9" spans="1:2" ht="14.45" x14ac:dyDescent="0.55000000000000004">
      <c r="A9" t="s">
        <v>521</v>
      </c>
      <c r="B9">
        <v>715</v>
      </c>
    </row>
    <row r="10" spans="1:2" ht="14.45" x14ac:dyDescent="0.55000000000000004">
      <c r="A10" t="s">
        <v>522</v>
      </c>
      <c r="B10">
        <v>576</v>
      </c>
    </row>
    <row r="11" spans="1:2" ht="14.45" x14ac:dyDescent="0.55000000000000004">
      <c r="A11" t="s">
        <v>523</v>
      </c>
      <c r="B11">
        <v>398</v>
      </c>
    </row>
    <row r="12" spans="1:2" ht="14.45" x14ac:dyDescent="0.55000000000000004">
      <c r="A12" t="s">
        <v>524</v>
      </c>
      <c r="B12">
        <v>347</v>
      </c>
    </row>
    <row r="13" spans="1:2" ht="14.45" x14ac:dyDescent="0.55000000000000004">
      <c r="A13" t="s">
        <v>525</v>
      </c>
      <c r="B13">
        <v>229</v>
      </c>
    </row>
    <row r="14" spans="1:2" ht="14.45" x14ac:dyDescent="0.55000000000000004">
      <c r="A14" t="s">
        <v>526</v>
      </c>
      <c r="B14">
        <v>182</v>
      </c>
    </row>
    <row r="15" spans="1:2" ht="14.45" x14ac:dyDescent="0.55000000000000004">
      <c r="A15" t="s">
        <v>527</v>
      </c>
      <c r="B15">
        <v>161</v>
      </c>
    </row>
    <row r="16" spans="1:2" ht="14.45" x14ac:dyDescent="0.55000000000000004">
      <c r="A16" t="s">
        <v>528</v>
      </c>
      <c r="B16">
        <v>142</v>
      </c>
    </row>
    <row r="17" spans="1:2" x14ac:dyDescent="0.25">
      <c r="A17" t="s">
        <v>529</v>
      </c>
      <c r="B17">
        <v>138</v>
      </c>
    </row>
    <row r="18" spans="1:2" x14ac:dyDescent="0.25">
      <c r="A18" t="s">
        <v>530</v>
      </c>
      <c r="B18">
        <v>123</v>
      </c>
    </row>
    <row r="19" spans="1:2" x14ac:dyDescent="0.25">
      <c r="A19" t="s">
        <v>531</v>
      </c>
      <c r="B19">
        <v>106</v>
      </c>
    </row>
    <row r="20" spans="1:2" x14ac:dyDescent="0.25">
      <c r="A20" t="s">
        <v>532</v>
      </c>
      <c r="B20">
        <v>80</v>
      </c>
    </row>
    <row r="21" spans="1:2" x14ac:dyDescent="0.25">
      <c r="A21" t="s">
        <v>533</v>
      </c>
      <c r="B21">
        <v>76</v>
      </c>
    </row>
    <row r="22" spans="1:2" x14ac:dyDescent="0.25">
      <c r="A22" t="s">
        <v>534</v>
      </c>
      <c r="B22">
        <v>76</v>
      </c>
    </row>
    <row r="23" spans="1:2" x14ac:dyDescent="0.25">
      <c r="A23" t="s">
        <v>535</v>
      </c>
      <c r="B23">
        <v>74</v>
      </c>
    </row>
    <row r="24" spans="1:2" x14ac:dyDescent="0.25">
      <c r="A24" t="s">
        <v>536</v>
      </c>
      <c r="B24">
        <v>71</v>
      </c>
    </row>
    <row r="25" spans="1:2" x14ac:dyDescent="0.25">
      <c r="A25" t="s">
        <v>537</v>
      </c>
      <c r="B25">
        <v>59</v>
      </c>
    </row>
    <row r="26" spans="1:2" x14ac:dyDescent="0.25">
      <c r="A26" t="s">
        <v>538</v>
      </c>
      <c r="B26">
        <v>55</v>
      </c>
    </row>
    <row r="27" spans="1:2" x14ac:dyDescent="0.25">
      <c r="A27" t="s">
        <v>539</v>
      </c>
      <c r="B27">
        <v>54</v>
      </c>
    </row>
    <row r="28" spans="1:2" x14ac:dyDescent="0.25">
      <c r="A28" t="s">
        <v>540</v>
      </c>
      <c r="B28">
        <v>54</v>
      </c>
    </row>
    <row r="29" spans="1:2" x14ac:dyDescent="0.25">
      <c r="A29" t="s">
        <v>541</v>
      </c>
      <c r="B29">
        <v>53</v>
      </c>
    </row>
    <row r="30" spans="1:2" x14ac:dyDescent="0.25">
      <c r="A30" t="s">
        <v>542</v>
      </c>
      <c r="B30">
        <v>50</v>
      </c>
    </row>
    <row r="31" spans="1:2" x14ac:dyDescent="0.25">
      <c r="A31" t="s">
        <v>543</v>
      </c>
      <c r="B31">
        <v>47</v>
      </c>
    </row>
    <row r="32" spans="1:2" x14ac:dyDescent="0.25">
      <c r="A32" t="s">
        <v>544</v>
      </c>
      <c r="B32">
        <v>45</v>
      </c>
    </row>
    <row r="33" spans="1:2" x14ac:dyDescent="0.25">
      <c r="A33" t="s">
        <v>545</v>
      </c>
      <c r="B33">
        <v>34</v>
      </c>
    </row>
    <row r="34" spans="1:2" x14ac:dyDescent="0.25">
      <c r="A34" t="s">
        <v>546</v>
      </c>
      <c r="B34">
        <v>30</v>
      </c>
    </row>
    <row r="35" spans="1:2" x14ac:dyDescent="0.25">
      <c r="A35" t="s">
        <v>547</v>
      </c>
      <c r="B35">
        <v>30</v>
      </c>
    </row>
    <row r="36" spans="1:2" x14ac:dyDescent="0.25">
      <c r="A36" t="s">
        <v>548</v>
      </c>
      <c r="B36">
        <v>24</v>
      </c>
    </row>
    <row r="37" spans="1:2" x14ac:dyDescent="0.25">
      <c r="A37" t="s">
        <v>549</v>
      </c>
      <c r="B37">
        <v>23</v>
      </c>
    </row>
    <row r="38" spans="1:2" x14ac:dyDescent="0.25">
      <c r="A38" t="s">
        <v>550</v>
      </c>
      <c r="B38">
        <v>21</v>
      </c>
    </row>
    <row r="39" spans="1:2" x14ac:dyDescent="0.25">
      <c r="A39" t="s">
        <v>551</v>
      </c>
      <c r="B39">
        <v>13</v>
      </c>
    </row>
    <row r="40" spans="1:2" x14ac:dyDescent="0.25">
      <c r="A40" t="s">
        <v>552</v>
      </c>
      <c r="B40">
        <v>13</v>
      </c>
    </row>
    <row r="41" spans="1:2" x14ac:dyDescent="0.25">
      <c r="A41" t="s">
        <v>553</v>
      </c>
      <c r="B41">
        <v>13</v>
      </c>
    </row>
    <row r="42" spans="1:2" x14ac:dyDescent="0.25">
      <c r="A42" t="s">
        <v>554</v>
      </c>
      <c r="B42">
        <v>11</v>
      </c>
    </row>
    <row r="43" spans="1:2" x14ac:dyDescent="0.25">
      <c r="A43" t="s">
        <v>555</v>
      </c>
      <c r="B43">
        <v>10</v>
      </c>
    </row>
    <row r="44" spans="1:2" x14ac:dyDescent="0.25">
      <c r="A44" t="s">
        <v>556</v>
      </c>
      <c r="B44">
        <v>10</v>
      </c>
    </row>
    <row r="45" spans="1:2" x14ac:dyDescent="0.25">
      <c r="A45" t="s">
        <v>557</v>
      </c>
      <c r="B45">
        <v>9</v>
      </c>
    </row>
    <row r="46" spans="1:2" x14ac:dyDescent="0.25">
      <c r="A46" t="s">
        <v>558</v>
      </c>
      <c r="B46">
        <v>9</v>
      </c>
    </row>
    <row r="47" spans="1:2" x14ac:dyDescent="0.25">
      <c r="A47" t="s">
        <v>559</v>
      </c>
      <c r="B47">
        <v>8</v>
      </c>
    </row>
    <row r="48" spans="1:2" x14ac:dyDescent="0.25">
      <c r="A48" t="s">
        <v>560</v>
      </c>
      <c r="B48">
        <v>7</v>
      </c>
    </row>
    <row r="49" spans="1:2" x14ac:dyDescent="0.25">
      <c r="A49" t="s">
        <v>561</v>
      </c>
      <c r="B49">
        <v>7</v>
      </c>
    </row>
    <row r="50" spans="1:2" x14ac:dyDescent="0.25">
      <c r="A50" t="s">
        <v>562</v>
      </c>
      <c r="B50">
        <v>6</v>
      </c>
    </row>
    <row r="51" spans="1:2" x14ac:dyDescent="0.25">
      <c r="A51" t="s">
        <v>563</v>
      </c>
      <c r="B51">
        <v>6</v>
      </c>
    </row>
    <row r="52" spans="1:2" x14ac:dyDescent="0.25">
      <c r="A52" t="s">
        <v>564</v>
      </c>
      <c r="B52">
        <v>6</v>
      </c>
    </row>
    <row r="53" spans="1:2" x14ac:dyDescent="0.25">
      <c r="A53" t="s">
        <v>565</v>
      </c>
      <c r="B53">
        <v>6</v>
      </c>
    </row>
    <row r="54" spans="1:2" x14ac:dyDescent="0.25">
      <c r="A54" t="s">
        <v>566</v>
      </c>
      <c r="B54">
        <v>6</v>
      </c>
    </row>
    <row r="55" spans="1:2" x14ac:dyDescent="0.25">
      <c r="A55" t="s">
        <v>567</v>
      </c>
      <c r="B55">
        <v>5</v>
      </c>
    </row>
    <row r="56" spans="1:2" x14ac:dyDescent="0.25">
      <c r="A56" t="s">
        <v>568</v>
      </c>
      <c r="B56">
        <v>5</v>
      </c>
    </row>
    <row r="57" spans="1:2" x14ac:dyDescent="0.25">
      <c r="A57" t="s">
        <v>569</v>
      </c>
      <c r="B57">
        <v>5</v>
      </c>
    </row>
    <row r="58" spans="1:2" x14ac:dyDescent="0.25">
      <c r="A58" t="s">
        <v>570</v>
      </c>
      <c r="B58">
        <v>4</v>
      </c>
    </row>
    <row r="59" spans="1:2" x14ac:dyDescent="0.25">
      <c r="A59" t="s">
        <v>571</v>
      </c>
      <c r="B59">
        <v>4</v>
      </c>
    </row>
    <row r="60" spans="1:2" x14ac:dyDescent="0.25">
      <c r="A60" t="s">
        <v>572</v>
      </c>
      <c r="B60">
        <v>4</v>
      </c>
    </row>
    <row r="61" spans="1:2" x14ac:dyDescent="0.25">
      <c r="A61" t="s">
        <v>573</v>
      </c>
      <c r="B61">
        <v>4</v>
      </c>
    </row>
    <row r="62" spans="1:2" x14ac:dyDescent="0.25">
      <c r="A62" t="s">
        <v>574</v>
      </c>
      <c r="B62">
        <v>3</v>
      </c>
    </row>
    <row r="63" spans="1:2" x14ac:dyDescent="0.25">
      <c r="A63" t="s">
        <v>575</v>
      </c>
      <c r="B63">
        <v>2</v>
      </c>
    </row>
    <row r="64" spans="1:2" x14ac:dyDescent="0.25">
      <c r="A64" t="s">
        <v>576</v>
      </c>
      <c r="B64">
        <v>2</v>
      </c>
    </row>
    <row r="65" spans="1:2" x14ac:dyDescent="0.25">
      <c r="A65" t="s">
        <v>577</v>
      </c>
      <c r="B65">
        <v>2</v>
      </c>
    </row>
    <row r="66" spans="1:2" x14ac:dyDescent="0.25">
      <c r="A66" t="s">
        <v>578</v>
      </c>
      <c r="B66">
        <v>2</v>
      </c>
    </row>
    <row r="67" spans="1:2" x14ac:dyDescent="0.25">
      <c r="A67" t="s">
        <v>579</v>
      </c>
      <c r="B67">
        <v>2</v>
      </c>
    </row>
    <row r="68" spans="1:2" x14ac:dyDescent="0.25">
      <c r="A68" t="s">
        <v>580</v>
      </c>
      <c r="B68">
        <v>2</v>
      </c>
    </row>
    <row r="69" spans="1:2" x14ac:dyDescent="0.25">
      <c r="A69" t="s">
        <v>581</v>
      </c>
      <c r="B69">
        <v>2</v>
      </c>
    </row>
    <row r="70" spans="1:2" x14ac:dyDescent="0.25">
      <c r="A70" t="s">
        <v>582</v>
      </c>
      <c r="B70">
        <v>2</v>
      </c>
    </row>
    <row r="71" spans="1:2" x14ac:dyDescent="0.25">
      <c r="A71" t="s">
        <v>583</v>
      </c>
      <c r="B71">
        <v>1</v>
      </c>
    </row>
    <row r="72" spans="1:2" x14ac:dyDescent="0.25">
      <c r="A72" t="s">
        <v>584</v>
      </c>
      <c r="B72">
        <v>1</v>
      </c>
    </row>
    <row r="73" spans="1:2" x14ac:dyDescent="0.25">
      <c r="A73" t="s">
        <v>585</v>
      </c>
      <c r="B73">
        <v>1</v>
      </c>
    </row>
    <row r="74" spans="1:2" x14ac:dyDescent="0.25">
      <c r="A74" t="s">
        <v>586</v>
      </c>
      <c r="B74">
        <v>1</v>
      </c>
    </row>
    <row r="75" spans="1:2" x14ac:dyDescent="0.25">
      <c r="A75" t="s">
        <v>587</v>
      </c>
      <c r="B75">
        <v>1</v>
      </c>
    </row>
    <row r="76" spans="1:2" x14ac:dyDescent="0.25">
      <c r="A76" t="s">
        <v>588</v>
      </c>
      <c r="B76">
        <v>1</v>
      </c>
    </row>
    <row r="77" spans="1:2" x14ac:dyDescent="0.25">
      <c r="A77" t="s">
        <v>589</v>
      </c>
      <c r="B77">
        <v>1</v>
      </c>
    </row>
    <row r="78" spans="1:2" x14ac:dyDescent="0.25">
      <c r="A78" t="s">
        <v>590</v>
      </c>
      <c r="B78">
        <v>1</v>
      </c>
    </row>
    <row r="79" spans="1:2" x14ac:dyDescent="0.25">
      <c r="A79" t="s">
        <v>591</v>
      </c>
      <c r="B79">
        <v>1</v>
      </c>
    </row>
    <row r="80" spans="1:2" x14ac:dyDescent="0.25">
      <c r="A80" t="s">
        <v>592</v>
      </c>
      <c r="B80">
        <v>1</v>
      </c>
    </row>
    <row r="81" spans="1:2" x14ac:dyDescent="0.25">
      <c r="A81" t="s">
        <v>593</v>
      </c>
      <c r="B81">
        <v>1</v>
      </c>
    </row>
    <row r="82" spans="1:2" x14ac:dyDescent="0.25">
      <c r="A82" t="s">
        <v>594</v>
      </c>
      <c r="B82">
        <v>1</v>
      </c>
    </row>
    <row r="83" spans="1:2" x14ac:dyDescent="0.25">
      <c r="A83" t="s">
        <v>595</v>
      </c>
      <c r="B83">
        <v>1</v>
      </c>
    </row>
    <row r="84" spans="1:2" x14ac:dyDescent="0.25">
      <c r="A84" t="s">
        <v>596</v>
      </c>
      <c r="B84">
        <v>1</v>
      </c>
    </row>
    <row r="85" spans="1:2" x14ac:dyDescent="0.25">
      <c r="A85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pane ySplit="1" topLeftCell="A74" activePane="bottomLeft" state="frozen"/>
      <selection pane="bottomLeft" activeCell="C9" sqref="C9"/>
    </sheetView>
  </sheetViews>
  <sheetFormatPr defaultRowHeight="15" x14ac:dyDescent="0.25"/>
  <cols>
    <col min="2" max="2" width="58.28515625" bestFit="1" customWidth="1"/>
    <col min="3" max="3" width="30.5703125" bestFit="1" customWidth="1"/>
    <col min="5" max="5" width="10.140625" bestFit="1" customWidth="1"/>
    <col min="7" max="7" width="18.5703125" style="5" bestFit="1" customWidth="1"/>
    <col min="9" max="9" width="12.140625" bestFit="1" customWidth="1"/>
  </cols>
  <sheetData>
    <row r="1" spans="1:7" s="12" customFormat="1" ht="14.45" x14ac:dyDescent="0.55000000000000004">
      <c r="A1" s="12" t="s">
        <v>108</v>
      </c>
      <c r="B1" s="12" t="s">
        <v>109</v>
      </c>
      <c r="C1" s="12" t="s">
        <v>110</v>
      </c>
      <c r="D1" s="12" t="s">
        <v>2</v>
      </c>
      <c r="E1" s="12" t="s">
        <v>4</v>
      </c>
      <c r="G1" s="23" t="s">
        <v>502</v>
      </c>
    </row>
    <row r="2" spans="1:7" s="2" customFormat="1" ht="14.45" x14ac:dyDescent="0.55000000000000004">
      <c r="A2" s="2">
        <v>102</v>
      </c>
      <c r="B2" s="2" t="s">
        <v>187</v>
      </c>
      <c r="C2" s="2" t="s">
        <v>127</v>
      </c>
      <c r="D2" s="2">
        <v>57</v>
      </c>
      <c r="E2" s="3">
        <v>9</v>
      </c>
      <c r="G2" s="62">
        <v>9</v>
      </c>
    </row>
    <row r="3" spans="1:7" ht="14.45" x14ac:dyDescent="0.55000000000000004">
      <c r="A3">
        <v>29</v>
      </c>
      <c r="B3" t="s">
        <v>239</v>
      </c>
      <c r="C3" t="s">
        <v>188</v>
      </c>
      <c r="D3">
        <v>23</v>
      </c>
      <c r="E3" s="1">
        <v>0</v>
      </c>
    </row>
    <row r="4" spans="1:7" ht="14.45" x14ac:dyDescent="0.55000000000000004">
      <c r="A4">
        <v>405</v>
      </c>
      <c r="B4" t="s">
        <v>203</v>
      </c>
      <c r="C4" t="s">
        <v>204</v>
      </c>
      <c r="D4">
        <v>985</v>
      </c>
      <c r="E4" s="1">
        <v>0</v>
      </c>
      <c r="G4" s="5">
        <v>650</v>
      </c>
    </row>
    <row r="5" spans="1:7" s="2" customFormat="1" ht="14.45" x14ac:dyDescent="0.55000000000000004">
      <c r="A5" s="2">
        <v>369</v>
      </c>
      <c r="B5" s="2" t="s">
        <v>156</v>
      </c>
      <c r="C5" s="2" t="s">
        <v>157</v>
      </c>
      <c r="D5" s="2">
        <v>376</v>
      </c>
      <c r="E5" s="3">
        <v>416</v>
      </c>
      <c r="G5" s="62">
        <v>280</v>
      </c>
    </row>
    <row r="6" spans="1:7" s="2" customFormat="1" ht="14.45" x14ac:dyDescent="0.55000000000000004">
      <c r="A6" s="2">
        <v>368</v>
      </c>
      <c r="B6" s="2" t="s">
        <v>181</v>
      </c>
      <c r="C6" s="2" t="s">
        <v>157</v>
      </c>
      <c r="D6" s="2">
        <v>159</v>
      </c>
      <c r="E6" s="3">
        <v>39</v>
      </c>
      <c r="G6" s="62">
        <v>60</v>
      </c>
    </row>
    <row r="7" spans="1:7" s="2" customFormat="1" ht="14.45" x14ac:dyDescent="0.55000000000000004">
      <c r="A7" s="2">
        <v>395</v>
      </c>
      <c r="B7" s="2" t="s">
        <v>221</v>
      </c>
      <c r="C7" s="2" t="s">
        <v>157</v>
      </c>
      <c r="D7" s="2">
        <v>58</v>
      </c>
      <c r="E7" s="3">
        <v>0</v>
      </c>
      <c r="G7" s="4"/>
    </row>
    <row r="8" spans="1:7" ht="14.45" x14ac:dyDescent="0.55000000000000004">
      <c r="A8">
        <v>367</v>
      </c>
      <c r="B8" t="s">
        <v>201</v>
      </c>
      <c r="C8" t="s">
        <v>202</v>
      </c>
      <c r="D8">
        <v>3936</v>
      </c>
      <c r="E8" s="1">
        <v>0</v>
      </c>
    </row>
    <row r="9" spans="1:7" ht="14.45" x14ac:dyDescent="0.55000000000000004">
      <c r="A9">
        <v>81</v>
      </c>
      <c r="B9" t="s">
        <v>237</v>
      </c>
      <c r="C9" t="s">
        <v>238</v>
      </c>
      <c r="D9">
        <v>6</v>
      </c>
      <c r="E9" s="1">
        <v>0</v>
      </c>
    </row>
    <row r="10" spans="1:7" s="2" customFormat="1" ht="14.45" x14ac:dyDescent="0.55000000000000004">
      <c r="A10" s="2">
        <v>416</v>
      </c>
      <c r="B10" s="2" t="s">
        <v>126</v>
      </c>
      <c r="C10" s="2" t="s">
        <v>127</v>
      </c>
      <c r="D10" s="2">
        <v>9000</v>
      </c>
      <c r="E10" s="3">
        <v>2700</v>
      </c>
      <c r="G10" s="62">
        <v>2511</v>
      </c>
    </row>
    <row r="11" spans="1:7" s="2" customFormat="1" ht="14.45" x14ac:dyDescent="0.55000000000000004">
      <c r="A11" s="2">
        <v>312</v>
      </c>
      <c r="B11" s="2" t="s">
        <v>151</v>
      </c>
      <c r="C11" s="2" t="s">
        <v>127</v>
      </c>
      <c r="D11" s="2">
        <v>12871</v>
      </c>
      <c r="E11" s="3">
        <v>602.5</v>
      </c>
      <c r="G11" s="62">
        <v>602.5</v>
      </c>
    </row>
    <row r="12" spans="1:7" s="2" customFormat="1" ht="14.45" x14ac:dyDescent="0.55000000000000004">
      <c r="A12" s="2">
        <v>363</v>
      </c>
      <c r="B12" s="2" t="s">
        <v>152</v>
      </c>
      <c r="C12" s="2" t="s">
        <v>127</v>
      </c>
      <c r="D12" s="2">
        <v>3504</v>
      </c>
      <c r="E12" s="3">
        <v>498</v>
      </c>
      <c r="G12" s="62">
        <v>498</v>
      </c>
    </row>
    <row r="13" spans="1:7" s="2" customFormat="1" ht="14.45" x14ac:dyDescent="0.55000000000000004">
      <c r="A13" s="2">
        <v>378</v>
      </c>
      <c r="B13" s="2" t="s">
        <v>158</v>
      </c>
      <c r="C13" s="2" t="s">
        <v>127</v>
      </c>
      <c r="D13" s="2">
        <v>5514</v>
      </c>
      <c r="E13" s="3">
        <v>390</v>
      </c>
      <c r="G13" s="62">
        <v>390</v>
      </c>
    </row>
    <row r="14" spans="1:7" ht="14.45" x14ac:dyDescent="0.55000000000000004">
      <c r="A14">
        <v>341</v>
      </c>
      <c r="B14" t="s">
        <v>206</v>
      </c>
      <c r="C14" t="s">
        <v>127</v>
      </c>
      <c r="D14">
        <v>1</v>
      </c>
      <c r="E14" s="1">
        <v>0</v>
      </c>
    </row>
    <row r="15" spans="1:7" ht="14.45" x14ac:dyDescent="0.55000000000000004">
      <c r="A15">
        <v>373</v>
      </c>
      <c r="B15" t="s">
        <v>207</v>
      </c>
      <c r="C15" t="s">
        <v>127</v>
      </c>
      <c r="D15">
        <v>2</v>
      </c>
      <c r="E15" s="1">
        <v>0</v>
      </c>
    </row>
    <row r="16" spans="1:7" ht="14.45" x14ac:dyDescent="0.55000000000000004">
      <c r="A16">
        <v>116</v>
      </c>
      <c r="B16" t="s">
        <v>222</v>
      </c>
      <c r="C16" t="s">
        <v>223</v>
      </c>
      <c r="D16">
        <v>7</v>
      </c>
      <c r="E16" s="1">
        <v>0</v>
      </c>
    </row>
    <row r="17" spans="1:7" ht="14.45" x14ac:dyDescent="0.55000000000000004">
      <c r="A17">
        <v>350</v>
      </c>
      <c r="B17" t="s">
        <v>230</v>
      </c>
      <c r="C17" t="s">
        <v>231</v>
      </c>
      <c r="D17">
        <v>1820</v>
      </c>
      <c r="E17" s="1">
        <v>0</v>
      </c>
    </row>
    <row r="18" spans="1:7" s="2" customFormat="1" ht="14.45" x14ac:dyDescent="0.55000000000000004">
      <c r="A18" s="2">
        <v>409</v>
      </c>
      <c r="B18" s="2" t="s">
        <v>161</v>
      </c>
      <c r="C18" s="2" t="s">
        <v>162</v>
      </c>
      <c r="D18" s="2">
        <v>2430</v>
      </c>
      <c r="E18" s="3">
        <v>322</v>
      </c>
      <c r="G18" s="78">
        <v>442</v>
      </c>
    </row>
    <row r="19" spans="1:7" ht="14.45" x14ac:dyDescent="0.55000000000000004">
      <c r="A19">
        <v>114</v>
      </c>
      <c r="B19" t="s">
        <v>219</v>
      </c>
      <c r="C19" t="s">
        <v>220</v>
      </c>
      <c r="D19">
        <v>75</v>
      </c>
      <c r="E19" s="1">
        <v>0</v>
      </c>
    </row>
    <row r="20" spans="1:7" s="2" customFormat="1" ht="14.45" x14ac:dyDescent="0.55000000000000004">
      <c r="A20" s="2">
        <v>15</v>
      </c>
      <c r="B20" s="2" t="s">
        <v>149</v>
      </c>
      <c r="C20" s="2" t="s">
        <v>150</v>
      </c>
      <c r="D20" s="2">
        <v>2499</v>
      </c>
      <c r="E20" s="3">
        <v>611.9</v>
      </c>
      <c r="G20" s="62">
        <v>942.3</v>
      </c>
    </row>
    <row r="21" spans="1:7" s="2" customFormat="1" ht="14.45" x14ac:dyDescent="0.55000000000000004">
      <c r="A21" s="2">
        <v>235</v>
      </c>
      <c r="B21" s="2" t="s">
        <v>165</v>
      </c>
      <c r="C21" s="2" t="s">
        <v>150</v>
      </c>
      <c r="D21" s="2">
        <v>3167</v>
      </c>
      <c r="E21" s="3">
        <v>252</v>
      </c>
      <c r="G21" s="4"/>
    </row>
    <row r="22" spans="1:7" s="2" customFormat="1" ht="14.45" x14ac:dyDescent="0.55000000000000004">
      <c r="A22" s="2">
        <v>338</v>
      </c>
      <c r="B22" s="2" t="s">
        <v>134</v>
      </c>
      <c r="C22" s="2" t="s">
        <v>135</v>
      </c>
      <c r="D22" s="2">
        <v>13295</v>
      </c>
      <c r="E22" s="3">
        <v>1426.25</v>
      </c>
      <c r="G22" s="62">
        <v>1426.25</v>
      </c>
    </row>
    <row r="23" spans="1:7" s="2" customFormat="1" ht="14.45" x14ac:dyDescent="0.55000000000000004">
      <c r="A23" s="2">
        <v>310</v>
      </c>
      <c r="B23" s="2" t="s">
        <v>170</v>
      </c>
      <c r="C23" s="2" t="s">
        <v>135</v>
      </c>
      <c r="D23" s="2">
        <v>4318</v>
      </c>
      <c r="E23" s="3">
        <v>155.75</v>
      </c>
      <c r="G23" s="62">
        <v>168</v>
      </c>
    </row>
    <row r="24" spans="1:7" s="2" customFormat="1" ht="14.45" x14ac:dyDescent="0.55000000000000004">
      <c r="A24" s="2">
        <v>324</v>
      </c>
      <c r="B24" s="2" t="s">
        <v>182</v>
      </c>
      <c r="C24" s="2" t="s">
        <v>135</v>
      </c>
      <c r="D24" s="2">
        <v>1136</v>
      </c>
      <c r="E24" s="3">
        <v>16.5</v>
      </c>
      <c r="G24" s="62">
        <v>18</v>
      </c>
    </row>
    <row r="25" spans="1:7" ht="14.45" x14ac:dyDescent="0.55000000000000004">
      <c r="A25">
        <v>343</v>
      </c>
      <c r="B25" t="s">
        <v>163</v>
      </c>
      <c r="C25" t="s">
        <v>164</v>
      </c>
      <c r="D25">
        <v>10595</v>
      </c>
      <c r="E25" s="1">
        <v>269</v>
      </c>
    </row>
    <row r="26" spans="1:7" s="15" customFormat="1" ht="14.45" x14ac:dyDescent="0.55000000000000004">
      <c r="A26" s="15">
        <v>401</v>
      </c>
      <c r="B26" s="15" t="s">
        <v>227</v>
      </c>
      <c r="C26" s="15" t="s">
        <v>228</v>
      </c>
      <c r="D26" s="15">
        <v>62367</v>
      </c>
      <c r="E26" s="83">
        <v>0</v>
      </c>
      <c r="G26" s="84">
        <v>19532.650000000001</v>
      </c>
    </row>
    <row r="27" spans="1:7" s="15" customFormat="1" ht="14.45" x14ac:dyDescent="0.55000000000000004">
      <c r="A27" s="15">
        <v>299</v>
      </c>
      <c r="B27" s="15" t="s">
        <v>229</v>
      </c>
      <c r="C27" s="15" t="s">
        <v>228</v>
      </c>
      <c r="D27" s="15">
        <v>1</v>
      </c>
      <c r="E27" s="83">
        <v>0</v>
      </c>
      <c r="G27" s="84"/>
    </row>
    <row r="28" spans="1:7" s="2" customFormat="1" ht="14.45" x14ac:dyDescent="0.55000000000000004">
      <c r="A28" s="2">
        <v>319</v>
      </c>
      <c r="B28" s="2" t="s">
        <v>176</v>
      </c>
      <c r="C28" s="2" t="s">
        <v>177</v>
      </c>
      <c r="D28" s="2">
        <v>1303</v>
      </c>
      <c r="E28" s="3">
        <v>66</v>
      </c>
      <c r="G28" s="62">
        <v>70</v>
      </c>
    </row>
    <row r="29" spans="1:7" ht="14.45" x14ac:dyDescent="0.55000000000000004">
      <c r="A29">
        <v>18</v>
      </c>
      <c r="B29" t="s">
        <v>190</v>
      </c>
      <c r="C29" t="s">
        <v>191</v>
      </c>
      <c r="D29">
        <v>7904</v>
      </c>
      <c r="E29" s="1">
        <v>6</v>
      </c>
    </row>
    <row r="30" spans="1:7" ht="14.45" x14ac:dyDescent="0.55000000000000004">
      <c r="A30">
        <v>86</v>
      </c>
      <c r="B30" t="s">
        <v>236</v>
      </c>
      <c r="C30" t="s">
        <v>191</v>
      </c>
      <c r="D30">
        <v>92</v>
      </c>
      <c r="E30" s="1">
        <v>0</v>
      </c>
    </row>
    <row r="31" spans="1:7" ht="14.45" x14ac:dyDescent="0.55000000000000004">
      <c r="A31">
        <v>24</v>
      </c>
      <c r="B31" t="s">
        <v>185</v>
      </c>
      <c r="C31" t="s">
        <v>186</v>
      </c>
      <c r="D31">
        <v>179</v>
      </c>
      <c r="E31" s="1">
        <v>9</v>
      </c>
    </row>
    <row r="32" spans="1:7" ht="14.45" x14ac:dyDescent="0.55000000000000004">
      <c r="A32">
        <v>355</v>
      </c>
      <c r="B32" t="s">
        <v>209</v>
      </c>
      <c r="C32" t="s">
        <v>210</v>
      </c>
      <c r="D32">
        <v>13</v>
      </c>
      <c r="E32" s="1">
        <v>0</v>
      </c>
    </row>
    <row r="33" spans="1:7" ht="14.45" x14ac:dyDescent="0.55000000000000004">
      <c r="A33">
        <v>318</v>
      </c>
      <c r="B33" t="s">
        <v>211</v>
      </c>
      <c r="C33" t="s">
        <v>210</v>
      </c>
      <c r="D33">
        <v>4</v>
      </c>
      <c r="E33" s="1">
        <v>0</v>
      </c>
    </row>
    <row r="34" spans="1:7" ht="14.45" x14ac:dyDescent="0.55000000000000004">
      <c r="A34">
        <v>328</v>
      </c>
      <c r="B34" t="s">
        <v>226</v>
      </c>
      <c r="C34" t="s">
        <v>210</v>
      </c>
      <c r="D34">
        <v>11</v>
      </c>
      <c r="E34" s="1">
        <v>0</v>
      </c>
    </row>
    <row r="35" spans="1:7" ht="14.45" x14ac:dyDescent="0.55000000000000004">
      <c r="A35">
        <v>146</v>
      </c>
      <c r="B35" t="s">
        <v>235</v>
      </c>
      <c r="C35" t="s">
        <v>210</v>
      </c>
      <c r="D35">
        <v>22</v>
      </c>
      <c r="E35" s="1">
        <v>0</v>
      </c>
    </row>
    <row r="36" spans="1:7" ht="14.45" x14ac:dyDescent="0.55000000000000004">
      <c r="A36">
        <v>64</v>
      </c>
      <c r="B36" t="s">
        <v>248</v>
      </c>
      <c r="C36" t="s">
        <v>210</v>
      </c>
      <c r="D36">
        <v>2</v>
      </c>
      <c r="E36" s="1">
        <v>0</v>
      </c>
    </row>
    <row r="37" spans="1:7" s="2" customFormat="1" ht="14.45" x14ac:dyDescent="0.55000000000000004">
      <c r="A37" s="2">
        <v>382</v>
      </c>
      <c r="B37" s="2" t="s">
        <v>174</v>
      </c>
      <c r="C37" s="2" t="s">
        <v>175</v>
      </c>
      <c r="D37" s="2">
        <v>16785</v>
      </c>
      <c r="E37" s="3">
        <v>76</v>
      </c>
      <c r="G37" s="62">
        <v>1756.5</v>
      </c>
    </row>
    <row r="38" spans="1:7" s="2" customFormat="1" ht="14.45" x14ac:dyDescent="0.55000000000000004">
      <c r="A38" s="2">
        <v>345</v>
      </c>
      <c r="B38" s="2" t="s">
        <v>183</v>
      </c>
      <c r="C38" s="2" t="s">
        <v>175</v>
      </c>
      <c r="D38" s="2">
        <v>4356</v>
      </c>
      <c r="E38" s="3">
        <v>12.5</v>
      </c>
      <c r="G38" s="62">
        <v>283.75</v>
      </c>
    </row>
    <row r="39" spans="1:7" ht="14.45" x14ac:dyDescent="0.55000000000000004">
      <c r="A39">
        <v>329</v>
      </c>
      <c r="B39" t="s">
        <v>200</v>
      </c>
      <c r="C39" t="s">
        <v>175</v>
      </c>
      <c r="D39">
        <v>1</v>
      </c>
      <c r="E39" s="1">
        <v>0</v>
      </c>
    </row>
    <row r="40" spans="1:7" ht="14.45" x14ac:dyDescent="0.55000000000000004">
      <c r="A40">
        <v>238</v>
      </c>
      <c r="B40" t="s">
        <v>240</v>
      </c>
      <c r="C40" t="s">
        <v>175</v>
      </c>
      <c r="D40">
        <v>0</v>
      </c>
      <c r="E40" s="1">
        <v>0</v>
      </c>
    </row>
    <row r="41" spans="1:7" ht="14.45" x14ac:dyDescent="0.55000000000000004">
      <c r="A41">
        <v>264</v>
      </c>
      <c r="B41" t="s">
        <v>241</v>
      </c>
      <c r="C41" t="s">
        <v>175</v>
      </c>
      <c r="D41">
        <v>1</v>
      </c>
      <c r="E41" s="1">
        <v>0</v>
      </c>
    </row>
    <row r="42" spans="1:7" s="2" customFormat="1" ht="14.45" x14ac:dyDescent="0.55000000000000004">
      <c r="A42" s="2">
        <v>26</v>
      </c>
      <c r="B42" s="2" t="s">
        <v>130</v>
      </c>
      <c r="C42" s="2" t="s">
        <v>131</v>
      </c>
      <c r="D42" s="2">
        <v>14543</v>
      </c>
      <c r="E42" s="3">
        <v>2120</v>
      </c>
      <c r="G42" s="78">
        <v>2086</v>
      </c>
    </row>
    <row r="43" spans="1:7" s="2" customFormat="1" ht="14.45" x14ac:dyDescent="0.55000000000000004">
      <c r="A43" s="2">
        <v>98</v>
      </c>
      <c r="B43" s="2" t="s">
        <v>136</v>
      </c>
      <c r="C43" s="2" t="s">
        <v>131</v>
      </c>
      <c r="D43" s="2">
        <v>1252</v>
      </c>
      <c r="E43" s="3">
        <v>1326.15</v>
      </c>
      <c r="G43" s="78">
        <v>1440</v>
      </c>
    </row>
    <row r="44" spans="1:7" s="2" customFormat="1" ht="14.45" x14ac:dyDescent="0.55000000000000004">
      <c r="A44" s="2">
        <v>91</v>
      </c>
      <c r="B44" s="2" t="s">
        <v>137</v>
      </c>
      <c r="C44" s="2" t="s">
        <v>131</v>
      </c>
      <c r="D44" s="2">
        <v>22274</v>
      </c>
      <c r="E44" s="3">
        <v>1232</v>
      </c>
      <c r="G44" s="78">
        <v>2000</v>
      </c>
    </row>
    <row r="45" spans="1:7" s="2" customFormat="1" ht="14.45" x14ac:dyDescent="0.55000000000000004">
      <c r="A45" s="2">
        <v>413</v>
      </c>
      <c r="B45" s="2" t="s">
        <v>153</v>
      </c>
      <c r="C45" s="2" t="s">
        <v>131</v>
      </c>
      <c r="D45" s="2">
        <v>1575</v>
      </c>
      <c r="E45" s="3">
        <v>435</v>
      </c>
      <c r="G45" s="78">
        <v>510</v>
      </c>
    </row>
    <row r="46" spans="1:7" s="2" customFormat="1" ht="14.45" x14ac:dyDescent="0.55000000000000004">
      <c r="A46" s="2">
        <v>40</v>
      </c>
      <c r="B46" s="2" t="s">
        <v>180</v>
      </c>
      <c r="C46" s="2" t="s">
        <v>131</v>
      </c>
      <c r="D46" s="2">
        <v>109</v>
      </c>
      <c r="E46" s="3">
        <v>46.69</v>
      </c>
      <c r="G46" s="78">
        <v>69.23</v>
      </c>
    </row>
    <row r="47" spans="1:7" s="2" customFormat="1" ht="14.45" x14ac:dyDescent="0.55000000000000004">
      <c r="A47" s="2">
        <v>41</v>
      </c>
      <c r="B47" s="2" t="s">
        <v>184</v>
      </c>
      <c r="C47" s="2" t="s">
        <v>131</v>
      </c>
      <c r="D47" s="2">
        <v>34</v>
      </c>
      <c r="E47" s="3">
        <v>12</v>
      </c>
      <c r="G47" s="78">
        <v>25</v>
      </c>
    </row>
    <row r="48" spans="1:7" s="2" customFormat="1" ht="14.45" x14ac:dyDescent="0.55000000000000004">
      <c r="A48" s="2">
        <v>51</v>
      </c>
      <c r="B48" s="2" t="s">
        <v>189</v>
      </c>
      <c r="C48" s="2" t="s">
        <v>131</v>
      </c>
      <c r="D48" s="2">
        <v>17</v>
      </c>
      <c r="E48" s="3">
        <v>6.6</v>
      </c>
      <c r="G48" s="78">
        <v>19</v>
      </c>
    </row>
    <row r="49" spans="1:7" s="2" customFormat="1" ht="14.45" x14ac:dyDescent="0.55000000000000004">
      <c r="A49" s="2">
        <v>90</v>
      </c>
      <c r="B49" s="2" t="s">
        <v>214</v>
      </c>
      <c r="C49" s="2" t="s">
        <v>131</v>
      </c>
      <c r="D49" s="2">
        <v>2</v>
      </c>
      <c r="E49" s="3">
        <v>0</v>
      </c>
      <c r="G49" s="78">
        <v>103.5</v>
      </c>
    </row>
    <row r="50" spans="1:7" s="2" customFormat="1" ht="14.45" x14ac:dyDescent="0.55000000000000004">
      <c r="A50" s="2">
        <v>12</v>
      </c>
      <c r="B50" s="2" t="s">
        <v>225</v>
      </c>
      <c r="C50" s="2" t="s">
        <v>131</v>
      </c>
      <c r="D50" s="2">
        <v>0</v>
      </c>
      <c r="E50" s="3">
        <v>0</v>
      </c>
      <c r="G50" s="78">
        <v>7.87</v>
      </c>
    </row>
    <row r="51" spans="1:7" s="2" customFormat="1" ht="14.45" x14ac:dyDescent="0.55000000000000004">
      <c r="A51" s="2">
        <v>54</v>
      </c>
      <c r="B51" s="2" t="s">
        <v>215</v>
      </c>
      <c r="C51" s="2" t="s">
        <v>216</v>
      </c>
      <c r="D51" s="2">
        <v>7</v>
      </c>
      <c r="E51" s="3">
        <v>0</v>
      </c>
      <c r="G51" s="78">
        <v>16</v>
      </c>
    </row>
    <row r="52" spans="1:7" s="2" customFormat="1" ht="14.45" x14ac:dyDescent="0.55000000000000004">
      <c r="A52" s="2">
        <v>60</v>
      </c>
      <c r="B52" s="2" t="s">
        <v>147</v>
      </c>
      <c r="C52" s="2" t="s">
        <v>148</v>
      </c>
      <c r="D52" s="2">
        <v>2946</v>
      </c>
      <c r="E52" s="3">
        <v>660</v>
      </c>
      <c r="G52" s="78">
        <v>1773.75</v>
      </c>
    </row>
    <row r="53" spans="1:7" s="2" customFormat="1" ht="14.45" x14ac:dyDescent="0.55000000000000004">
      <c r="A53" s="2">
        <v>45</v>
      </c>
      <c r="B53" s="2" t="s">
        <v>113</v>
      </c>
      <c r="C53" s="2" t="s">
        <v>114</v>
      </c>
      <c r="D53" s="2">
        <v>45023</v>
      </c>
      <c r="E53" s="3">
        <v>20259.45</v>
      </c>
      <c r="G53" s="98">
        <v>19701</v>
      </c>
    </row>
    <row r="54" spans="1:7" ht="14.45" x14ac:dyDescent="0.55000000000000004">
      <c r="A54">
        <v>243</v>
      </c>
      <c r="B54" t="s">
        <v>242</v>
      </c>
      <c r="C54" t="s">
        <v>114</v>
      </c>
      <c r="D54">
        <v>0</v>
      </c>
      <c r="E54" s="1">
        <v>0</v>
      </c>
    </row>
    <row r="55" spans="1:7" s="2" customFormat="1" ht="14.45" x14ac:dyDescent="0.55000000000000004">
      <c r="A55" s="2">
        <v>10</v>
      </c>
      <c r="B55" s="2" t="s">
        <v>111</v>
      </c>
      <c r="C55" s="2" t="s">
        <v>112</v>
      </c>
      <c r="D55" s="2">
        <v>101275</v>
      </c>
      <c r="E55" s="3">
        <v>43363.6</v>
      </c>
      <c r="G55" s="98">
        <v>46023.6</v>
      </c>
    </row>
    <row r="56" spans="1:7" s="2" customFormat="1" ht="14.45" x14ac:dyDescent="0.55000000000000004">
      <c r="A56" s="2">
        <v>87</v>
      </c>
      <c r="B56" s="2" t="s">
        <v>169</v>
      </c>
      <c r="C56" s="2" t="s">
        <v>112</v>
      </c>
      <c r="D56" s="2">
        <v>1092</v>
      </c>
      <c r="E56" s="3">
        <v>180.25</v>
      </c>
      <c r="G56" s="6"/>
    </row>
    <row r="57" spans="1:7" s="2" customFormat="1" ht="14.45" x14ac:dyDescent="0.55000000000000004">
      <c r="A57" s="2">
        <v>372</v>
      </c>
      <c r="B57" s="2" t="s">
        <v>117</v>
      </c>
      <c r="C57" s="2" t="s">
        <v>118</v>
      </c>
      <c r="D57" s="2">
        <v>30482</v>
      </c>
      <c r="E57" s="3">
        <v>7479</v>
      </c>
      <c r="G57" s="99">
        <v>7471</v>
      </c>
    </row>
    <row r="58" spans="1:7" s="2" customFormat="1" ht="14.45" x14ac:dyDescent="0.55000000000000004">
      <c r="A58" s="2">
        <v>417</v>
      </c>
      <c r="B58" s="2" t="s">
        <v>129</v>
      </c>
      <c r="C58" s="2" t="s">
        <v>118</v>
      </c>
      <c r="D58" s="2">
        <v>9941</v>
      </c>
      <c r="E58" s="3">
        <v>2159.5</v>
      </c>
      <c r="G58" s="99">
        <v>2106.5</v>
      </c>
    </row>
    <row r="59" spans="1:7" s="2" customFormat="1" ht="14.45" x14ac:dyDescent="0.55000000000000004">
      <c r="A59" s="2">
        <v>415</v>
      </c>
      <c r="B59" s="2" t="s">
        <v>143</v>
      </c>
      <c r="C59" s="2" t="s">
        <v>118</v>
      </c>
      <c r="D59" s="2">
        <v>2221</v>
      </c>
      <c r="E59" s="3">
        <v>832.25</v>
      </c>
      <c r="G59" s="99">
        <v>832.25</v>
      </c>
    </row>
    <row r="60" spans="1:7" s="2" customFormat="1" ht="14.45" x14ac:dyDescent="0.55000000000000004">
      <c r="A60" s="2">
        <v>410</v>
      </c>
      <c r="B60" s="2" t="s">
        <v>144</v>
      </c>
      <c r="C60" s="2" t="s">
        <v>118</v>
      </c>
      <c r="D60" s="2">
        <v>3186</v>
      </c>
      <c r="E60" s="3">
        <v>796.5</v>
      </c>
      <c r="G60" s="99">
        <v>1055</v>
      </c>
    </row>
    <row r="61" spans="1:7" s="2" customFormat="1" ht="14.45" x14ac:dyDescent="0.55000000000000004">
      <c r="A61" s="2">
        <v>389</v>
      </c>
      <c r="B61" s="2" t="s">
        <v>217</v>
      </c>
      <c r="C61" s="2" t="s">
        <v>218</v>
      </c>
      <c r="D61" s="2">
        <v>12783</v>
      </c>
      <c r="E61" s="3">
        <v>0</v>
      </c>
      <c r="G61" s="99">
        <v>780</v>
      </c>
    </row>
    <row r="62" spans="1:7" s="2" customFormat="1" ht="14.45" x14ac:dyDescent="0.55000000000000004">
      <c r="A62" s="2">
        <v>284</v>
      </c>
      <c r="B62" s="2" t="s">
        <v>138</v>
      </c>
      <c r="C62" s="2" t="s">
        <v>139</v>
      </c>
      <c r="D62" s="2">
        <v>1542</v>
      </c>
      <c r="E62" s="3">
        <v>970</v>
      </c>
      <c r="G62" s="99">
        <v>1140</v>
      </c>
    </row>
    <row r="63" spans="1:7" ht="14.45" x14ac:dyDescent="0.55000000000000004">
      <c r="A63">
        <v>376</v>
      </c>
      <c r="B63" t="s">
        <v>246</v>
      </c>
      <c r="C63" t="s">
        <v>247</v>
      </c>
      <c r="D63">
        <v>908</v>
      </c>
      <c r="E63" s="1">
        <v>0</v>
      </c>
    </row>
    <row r="64" spans="1:7" ht="14.45" x14ac:dyDescent="0.55000000000000004">
      <c r="A64">
        <v>50</v>
      </c>
      <c r="B64" t="s">
        <v>196</v>
      </c>
      <c r="C64" t="s">
        <v>197</v>
      </c>
      <c r="D64">
        <v>4</v>
      </c>
      <c r="E64" s="1">
        <v>0</v>
      </c>
    </row>
    <row r="65" spans="1:7" ht="14.45" x14ac:dyDescent="0.55000000000000004">
      <c r="A65">
        <v>82</v>
      </c>
      <c r="B65" t="s">
        <v>198</v>
      </c>
      <c r="C65" t="s">
        <v>197</v>
      </c>
      <c r="D65">
        <v>4</v>
      </c>
      <c r="E65" s="1">
        <v>0</v>
      </c>
    </row>
    <row r="66" spans="1:7" s="2" customFormat="1" ht="14.45" x14ac:dyDescent="0.55000000000000004">
      <c r="A66" s="2">
        <v>398</v>
      </c>
      <c r="B66" s="2" t="s">
        <v>167</v>
      </c>
      <c r="C66" s="2" t="s">
        <v>168</v>
      </c>
      <c r="D66" s="2">
        <v>2941</v>
      </c>
      <c r="E66" s="3">
        <v>225</v>
      </c>
      <c r="G66" s="98">
        <v>225</v>
      </c>
    </row>
    <row r="67" spans="1:7" s="2" customFormat="1" ht="14.45" x14ac:dyDescent="0.55000000000000004">
      <c r="A67" s="2">
        <v>411</v>
      </c>
      <c r="B67" s="2" t="s">
        <v>140</v>
      </c>
      <c r="C67" s="2" t="s">
        <v>141</v>
      </c>
      <c r="D67" s="2">
        <v>3452</v>
      </c>
      <c r="E67" s="3">
        <v>863</v>
      </c>
      <c r="F67" s="3">
        <f>E67/D67</f>
        <v>0.25</v>
      </c>
      <c r="G67" s="99">
        <v>863</v>
      </c>
    </row>
    <row r="68" spans="1:7" s="2" customFormat="1" ht="14.45" x14ac:dyDescent="0.55000000000000004">
      <c r="A68" s="2">
        <v>377</v>
      </c>
      <c r="B68" s="2" t="s">
        <v>166</v>
      </c>
      <c r="C68" s="2" t="s">
        <v>141</v>
      </c>
      <c r="D68" s="2">
        <v>821</v>
      </c>
      <c r="E68" s="3">
        <v>246.3</v>
      </c>
      <c r="F68" s="3">
        <f>E68/D68</f>
        <v>0.3</v>
      </c>
      <c r="G68" s="99">
        <v>246.3</v>
      </c>
    </row>
    <row r="69" spans="1:7" ht="14.45" x14ac:dyDescent="0.55000000000000004">
      <c r="A69">
        <v>159</v>
      </c>
      <c r="B69" t="s">
        <v>234</v>
      </c>
      <c r="C69" t="s">
        <v>141</v>
      </c>
      <c r="D69">
        <v>1</v>
      </c>
      <c r="E69" s="1">
        <v>0</v>
      </c>
    </row>
    <row r="70" spans="1:7" ht="14.45" x14ac:dyDescent="0.55000000000000004">
      <c r="A70">
        <v>182</v>
      </c>
      <c r="B70" t="s">
        <v>192</v>
      </c>
      <c r="C70" t="s">
        <v>193</v>
      </c>
      <c r="D70">
        <v>337</v>
      </c>
      <c r="E70" s="1">
        <v>5</v>
      </c>
    </row>
    <row r="71" spans="1:7" s="15" customFormat="1" ht="14.45" x14ac:dyDescent="0.55000000000000004">
      <c r="A71" s="15">
        <v>379</v>
      </c>
      <c r="B71" s="15" t="s">
        <v>154</v>
      </c>
      <c r="C71" s="15" t="s">
        <v>155</v>
      </c>
      <c r="D71" s="15">
        <v>8617</v>
      </c>
      <c r="E71" s="83">
        <v>427</v>
      </c>
      <c r="G71" s="103">
        <v>390.25</v>
      </c>
    </row>
    <row r="72" spans="1:7" s="2" customFormat="1" ht="14.45" x14ac:dyDescent="0.55000000000000004">
      <c r="A72" s="2">
        <v>279</v>
      </c>
      <c r="B72" s="2" t="s">
        <v>132</v>
      </c>
      <c r="C72" s="2" t="s">
        <v>133</v>
      </c>
      <c r="D72" s="2">
        <v>7490</v>
      </c>
      <c r="E72" s="3">
        <v>1797.6</v>
      </c>
      <c r="G72" s="98">
        <v>1604.16</v>
      </c>
    </row>
    <row r="73" spans="1:7" s="2" customFormat="1" ht="14.45" x14ac:dyDescent="0.55000000000000004">
      <c r="A73" s="2">
        <v>414</v>
      </c>
      <c r="B73" s="2" t="s">
        <v>142</v>
      </c>
      <c r="C73" s="2" t="s">
        <v>133</v>
      </c>
      <c r="D73" s="2">
        <v>3406</v>
      </c>
      <c r="E73" s="3">
        <v>851.5</v>
      </c>
      <c r="G73" s="98">
        <v>635.75</v>
      </c>
    </row>
    <row r="74" spans="1:7" s="15" customFormat="1" ht="14.45" x14ac:dyDescent="0.55000000000000004">
      <c r="A74" s="15">
        <v>380</v>
      </c>
      <c r="B74" s="15" t="s">
        <v>178</v>
      </c>
      <c r="C74" s="15" t="s">
        <v>179</v>
      </c>
      <c r="D74" s="15">
        <v>2591</v>
      </c>
      <c r="E74" s="83">
        <v>57</v>
      </c>
      <c r="G74" s="103">
        <v>57</v>
      </c>
    </row>
    <row r="75" spans="1:7" s="2" customFormat="1" ht="14.45" x14ac:dyDescent="0.55000000000000004">
      <c r="A75" s="2">
        <v>289</v>
      </c>
      <c r="B75" s="2" t="s">
        <v>122</v>
      </c>
      <c r="C75" s="2" t="s">
        <v>123</v>
      </c>
      <c r="D75" s="2">
        <v>13058</v>
      </c>
      <c r="E75" s="3">
        <v>3135</v>
      </c>
      <c r="G75" s="98">
        <f>2390+920</f>
        <v>3310</v>
      </c>
    </row>
    <row r="76" spans="1:7" s="2" customFormat="1" ht="14.45" x14ac:dyDescent="0.55000000000000004">
      <c r="A76" s="2">
        <v>375</v>
      </c>
      <c r="B76" s="2" t="s">
        <v>145</v>
      </c>
      <c r="C76" s="2" t="s">
        <v>123</v>
      </c>
      <c r="D76" s="2">
        <v>10590</v>
      </c>
      <c r="E76" s="3">
        <v>794</v>
      </c>
      <c r="G76" s="98">
        <v>792</v>
      </c>
    </row>
    <row r="77" spans="1:7" s="2" customFormat="1" ht="14.45" x14ac:dyDescent="0.55000000000000004">
      <c r="A77" s="2">
        <v>337</v>
      </c>
      <c r="B77" s="2" t="s">
        <v>146</v>
      </c>
      <c r="C77" s="2" t="s">
        <v>123</v>
      </c>
      <c r="D77" s="2">
        <v>6568</v>
      </c>
      <c r="E77" s="3">
        <v>747</v>
      </c>
      <c r="G77" s="98">
        <v>747</v>
      </c>
    </row>
    <row r="78" spans="1:7" ht="14.45" x14ac:dyDescent="0.55000000000000004">
      <c r="A78">
        <v>356</v>
      </c>
      <c r="B78" t="s">
        <v>205</v>
      </c>
      <c r="C78" t="s">
        <v>123</v>
      </c>
      <c r="D78">
        <v>8</v>
      </c>
      <c r="E78" s="1">
        <v>0</v>
      </c>
    </row>
    <row r="79" spans="1:7" ht="14.45" x14ac:dyDescent="0.55000000000000004">
      <c r="A79">
        <v>218</v>
      </c>
      <c r="B79" t="s">
        <v>232</v>
      </c>
      <c r="C79" t="s">
        <v>233</v>
      </c>
      <c r="D79">
        <v>1</v>
      </c>
      <c r="E79" s="1">
        <v>0</v>
      </c>
    </row>
    <row r="80" spans="1:7" s="2" customFormat="1" ht="14.45" x14ac:dyDescent="0.55000000000000004">
      <c r="A80" s="2">
        <v>124</v>
      </c>
      <c r="B80" s="2" t="s">
        <v>124</v>
      </c>
      <c r="C80" s="2" t="s">
        <v>125</v>
      </c>
      <c r="D80" s="2">
        <v>35735</v>
      </c>
      <c r="E80" s="3">
        <v>3048</v>
      </c>
      <c r="G80" s="98">
        <v>2970</v>
      </c>
    </row>
    <row r="81" spans="1:7" ht="14.45" x14ac:dyDescent="0.55000000000000004">
      <c r="A81">
        <v>123</v>
      </c>
      <c r="B81" t="s">
        <v>224</v>
      </c>
      <c r="C81" t="s">
        <v>125</v>
      </c>
      <c r="D81">
        <v>9</v>
      </c>
      <c r="E81" s="1">
        <v>0</v>
      </c>
    </row>
    <row r="82" spans="1:7" s="2" customFormat="1" ht="14.45" x14ac:dyDescent="0.55000000000000004">
      <c r="A82" s="2">
        <v>325</v>
      </c>
      <c r="B82" s="2" t="s">
        <v>171</v>
      </c>
      <c r="C82" s="2" t="s">
        <v>172</v>
      </c>
      <c r="D82" s="2">
        <v>500</v>
      </c>
      <c r="E82" s="3">
        <v>150</v>
      </c>
      <c r="G82" s="98">
        <v>150</v>
      </c>
    </row>
    <row r="83" spans="1:7" s="2" customFormat="1" ht="14.45" x14ac:dyDescent="0.55000000000000004">
      <c r="A83" s="2">
        <v>326</v>
      </c>
      <c r="B83" s="2" t="s">
        <v>173</v>
      </c>
      <c r="C83" s="2" t="s">
        <v>172</v>
      </c>
      <c r="D83" s="2">
        <v>500</v>
      </c>
      <c r="E83" s="3">
        <v>150</v>
      </c>
      <c r="G83" s="98">
        <v>150</v>
      </c>
    </row>
    <row r="84" spans="1:7" ht="14.45" x14ac:dyDescent="0.55000000000000004">
      <c r="A84">
        <v>407</v>
      </c>
      <c r="B84" t="s">
        <v>119</v>
      </c>
      <c r="C84" t="s">
        <v>120</v>
      </c>
      <c r="D84">
        <v>23824</v>
      </c>
      <c r="E84" s="1">
        <v>4764.8</v>
      </c>
      <c r="G84" s="103">
        <v>1574.8</v>
      </c>
    </row>
    <row r="85" spans="1:7" ht="14.45" x14ac:dyDescent="0.55000000000000004">
      <c r="A85">
        <v>408</v>
      </c>
      <c r="B85" t="s">
        <v>128</v>
      </c>
      <c r="C85" t="s">
        <v>120</v>
      </c>
      <c r="D85">
        <v>7893</v>
      </c>
      <c r="E85" s="1">
        <v>2161.5</v>
      </c>
    </row>
    <row r="86" spans="1:7" ht="14.45" x14ac:dyDescent="0.55000000000000004">
      <c r="A86">
        <v>22</v>
      </c>
      <c r="B86" t="s">
        <v>212</v>
      </c>
      <c r="C86" t="s">
        <v>213</v>
      </c>
      <c r="D86">
        <v>818</v>
      </c>
      <c r="E86" s="1">
        <v>0</v>
      </c>
    </row>
    <row r="87" spans="1:7" ht="14.45" x14ac:dyDescent="0.55000000000000004">
      <c r="A87">
        <v>56</v>
      </c>
      <c r="B87" t="s">
        <v>243</v>
      </c>
      <c r="C87" t="s">
        <v>244</v>
      </c>
      <c r="D87">
        <v>0</v>
      </c>
      <c r="E87" s="1">
        <v>0</v>
      </c>
    </row>
    <row r="88" spans="1:7" ht="14.45" x14ac:dyDescent="0.55000000000000004">
      <c r="A88">
        <v>57</v>
      </c>
      <c r="B88" t="s">
        <v>245</v>
      </c>
      <c r="C88" t="s">
        <v>244</v>
      </c>
      <c r="D88">
        <v>0</v>
      </c>
      <c r="E88" s="1">
        <v>0</v>
      </c>
    </row>
    <row r="89" spans="1:7" s="2" customFormat="1" ht="14.45" x14ac:dyDescent="0.55000000000000004">
      <c r="A89" s="2">
        <v>16</v>
      </c>
      <c r="B89" s="2" t="s">
        <v>194</v>
      </c>
      <c r="C89" s="2" t="s">
        <v>195</v>
      </c>
      <c r="D89" s="2">
        <v>4</v>
      </c>
      <c r="E89" s="3">
        <v>1</v>
      </c>
      <c r="F89" s="2">
        <v>0</v>
      </c>
      <c r="G89" s="99">
        <v>374.5</v>
      </c>
    </row>
    <row r="90" spans="1:7" s="2" customFormat="1" x14ac:dyDescent="0.25">
      <c r="A90" s="2">
        <v>364</v>
      </c>
      <c r="B90" s="2" t="s">
        <v>199</v>
      </c>
      <c r="C90" s="2" t="s">
        <v>195</v>
      </c>
      <c r="D90" s="2">
        <v>8947</v>
      </c>
      <c r="E90" s="3">
        <v>0</v>
      </c>
      <c r="G90" s="4"/>
    </row>
    <row r="91" spans="1:7" s="2" customFormat="1" x14ac:dyDescent="0.25">
      <c r="A91" s="2">
        <v>138</v>
      </c>
      <c r="B91" s="2" t="s">
        <v>115</v>
      </c>
      <c r="C91" s="2" t="s">
        <v>116</v>
      </c>
      <c r="D91" s="2">
        <v>48617</v>
      </c>
      <c r="E91" s="3">
        <v>9722.6</v>
      </c>
      <c r="G91" s="98">
        <v>14405.4</v>
      </c>
    </row>
    <row r="92" spans="1:7" s="2" customFormat="1" x14ac:dyDescent="0.25">
      <c r="A92" s="2">
        <v>362</v>
      </c>
      <c r="B92" s="2" t="s">
        <v>121</v>
      </c>
      <c r="C92" s="2" t="s">
        <v>116</v>
      </c>
      <c r="D92" s="2">
        <v>28940</v>
      </c>
      <c r="E92" s="3">
        <v>4341</v>
      </c>
      <c r="G92" s="6"/>
    </row>
    <row r="93" spans="1:7" s="2" customFormat="1" x14ac:dyDescent="0.25">
      <c r="A93" s="2">
        <v>302</v>
      </c>
      <c r="B93" s="2" t="s">
        <v>159</v>
      </c>
      <c r="C93" s="2" t="s">
        <v>160</v>
      </c>
      <c r="D93" s="2">
        <v>5862</v>
      </c>
      <c r="E93" s="3">
        <v>376</v>
      </c>
      <c r="G93" s="98">
        <v>2335</v>
      </c>
    </row>
    <row r="94" spans="1:7" s="2" customFormat="1" x14ac:dyDescent="0.25">
      <c r="A94" s="2">
        <v>346</v>
      </c>
      <c r="B94" s="2" t="s">
        <v>208</v>
      </c>
      <c r="C94" s="2" t="s">
        <v>160</v>
      </c>
      <c r="D94" s="2">
        <v>16122</v>
      </c>
      <c r="E94" s="3">
        <v>0</v>
      </c>
      <c r="G94" s="6"/>
    </row>
    <row r="98" spans="2:9" x14ac:dyDescent="0.25">
      <c r="B98" t="s">
        <v>506</v>
      </c>
    </row>
    <row r="99" spans="2:9" s="2" customFormat="1" x14ac:dyDescent="0.25">
      <c r="B99" s="2" t="s">
        <v>507</v>
      </c>
      <c r="G99" s="98">
        <v>38982.89</v>
      </c>
    </row>
    <row r="100" spans="2:9" s="2" customFormat="1" x14ac:dyDescent="0.25">
      <c r="B100" s="2" t="s">
        <v>605</v>
      </c>
      <c r="G100" s="98">
        <v>45465.01</v>
      </c>
    </row>
    <row r="101" spans="2:9" s="2" customFormat="1" x14ac:dyDescent="0.25">
      <c r="B101" s="2" t="s">
        <v>606</v>
      </c>
      <c r="G101" s="98">
        <v>61848.160000000003</v>
      </c>
    </row>
    <row r="102" spans="2:9" s="2" customFormat="1" x14ac:dyDescent="0.25">
      <c r="B102" s="2" t="s">
        <v>607</v>
      </c>
      <c r="G102" s="78">
        <v>15809.03</v>
      </c>
    </row>
    <row r="103" spans="2:9" s="2" customFormat="1" x14ac:dyDescent="0.25">
      <c r="B103" s="2" t="s">
        <v>608</v>
      </c>
      <c r="G103" s="98">
        <v>8188.74</v>
      </c>
    </row>
    <row r="107" spans="2:9" x14ac:dyDescent="0.25">
      <c r="G107" s="5" t="s">
        <v>611</v>
      </c>
      <c r="I107" s="58">
        <f>SUM(G2:G94)</f>
        <v>147629.81</v>
      </c>
    </row>
    <row r="108" spans="2:9" x14ac:dyDescent="0.25">
      <c r="G108" s="5" t="s">
        <v>612</v>
      </c>
      <c r="I108" s="58">
        <f>SUM(G99:G103)</f>
        <v>170293.83</v>
      </c>
    </row>
    <row r="109" spans="2:9" x14ac:dyDescent="0.25">
      <c r="G109" s="5" t="s">
        <v>613</v>
      </c>
      <c r="I109" s="58">
        <f>Coreg!I184</f>
        <v>332480.52039999998</v>
      </c>
    </row>
    <row r="110" spans="2:9" x14ac:dyDescent="0.25">
      <c r="G110" s="5" t="s">
        <v>609</v>
      </c>
      <c r="I110" s="58">
        <f>SUM(I107+I108+I109)</f>
        <v>650404.16039999994</v>
      </c>
    </row>
    <row r="111" spans="2:9" x14ac:dyDescent="0.25">
      <c r="G111" s="5" t="s">
        <v>614</v>
      </c>
      <c r="I111" s="58">
        <f>'Master_Affiliate_Report_4-1-201'!D110</f>
        <v>498618.6999999999</v>
      </c>
    </row>
    <row r="113" spans="7:9" x14ac:dyDescent="0.25">
      <c r="G113" s="5" t="s">
        <v>615</v>
      </c>
      <c r="I113" s="58">
        <f>I110-I111</f>
        <v>151785.46040000004</v>
      </c>
    </row>
  </sheetData>
  <sortState ref="A2:E94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Master_Affiliate_Report_4-1-201</vt:lpstr>
      <vt:lpstr>Coreg</vt:lpstr>
      <vt:lpstr>Sheet1</vt:lpstr>
      <vt:lpstr>Master_Offer_Report_4-1-2017_4-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</dc:creator>
  <cp:lastModifiedBy>magbanua-ariel</cp:lastModifiedBy>
  <dcterms:created xsi:type="dcterms:W3CDTF">2017-05-08T18:05:20Z</dcterms:created>
  <dcterms:modified xsi:type="dcterms:W3CDTF">2017-07-28T03:41:41Z</dcterms:modified>
</cp:coreProperties>
</file>