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XEONCITY\Downloads\"/>
    </mc:Choice>
  </mc:AlternateContent>
  <bookViews>
    <workbookView xWindow="0" yWindow="0" windowWidth="17895" windowHeight="9945" activeTab="1"/>
  </bookViews>
  <sheets>
    <sheet name="Main" sheetId="1" r:id="rId1"/>
    <sheet name="Charts" sheetId="6" r:id="rId2"/>
    <sheet name="Table" sheetId="5" r:id="rId3"/>
  </sheets>
  <externalReferences>
    <externalReference r:id="rId4"/>
  </externalReferences>
  <definedNames>
    <definedName name="_xlnm._FilterDatabase" localSheetId="0" hidden="1">Main!$N$27:$N$37</definedName>
    <definedName name="NativeTimeline_Creation_Date">#N/A</definedName>
    <definedName name="Slicer_Art_ID">#N/A</definedName>
    <definedName name="Slicer_Art_Piece">#N/A</definedName>
    <definedName name="Slicer_Creation_Date">#N/A</definedName>
    <definedName name="Slicer_Sold_After_Discount_20">#N/A</definedName>
  </definedNames>
  <calcPr calcId="152511"/>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17" i="6" l="1"/>
  <c r="L17" i="6" s="1"/>
  <c r="K16" i="6"/>
  <c r="L16" i="6" s="1"/>
  <c r="K15" i="6"/>
  <c r="L15" i="6" s="1"/>
  <c r="K14" i="6"/>
  <c r="L14" i="6" s="1"/>
  <c r="K13" i="6"/>
  <c r="L13" i="6" s="1"/>
  <c r="K12" i="6"/>
  <c r="L12" i="6" s="1"/>
  <c r="K11" i="6"/>
  <c r="L11" i="6" s="1"/>
  <c r="K10" i="6"/>
  <c r="L10" i="6" s="1"/>
  <c r="K9" i="6"/>
  <c r="L9" i="6" s="1"/>
  <c r="K8" i="6"/>
  <c r="L8" i="6" s="1"/>
  <c r="N64" i="1"/>
  <c r="N65" i="1"/>
  <c r="L65" i="1"/>
  <c r="L64" i="1"/>
  <c r="M63" i="1"/>
  <c r="N63" i="1"/>
  <c r="M65" i="1"/>
  <c r="M64" i="1"/>
  <c r="K28" i="1" l="1"/>
  <c r="L28" i="1" s="1"/>
  <c r="K35" i="1"/>
  <c r="L35" i="1" s="1"/>
  <c r="K37" i="1"/>
  <c r="L37" i="1" s="1"/>
  <c r="K34" i="1"/>
  <c r="L34" i="1" s="1"/>
  <c r="K33" i="1"/>
  <c r="L33" i="1" s="1"/>
  <c r="K36" i="1"/>
  <c r="L36" i="1" s="1"/>
  <c r="K31" i="1"/>
  <c r="L31" i="1" s="1"/>
  <c r="K29" i="1"/>
  <c r="L29" i="1" s="1"/>
  <c r="K32" i="1"/>
  <c r="L32" i="1" s="1"/>
  <c r="K30" i="1"/>
  <c r="L30" i="1" s="1"/>
  <c r="K9" i="1"/>
  <c r="L9" i="1"/>
  <c r="K10" i="1"/>
  <c r="L10" i="1" s="1"/>
  <c r="K11" i="1"/>
  <c r="L11" i="1" s="1"/>
  <c r="K12" i="1"/>
  <c r="L12" i="1" s="1"/>
  <c r="K13" i="1"/>
  <c r="L13" i="1" s="1"/>
  <c r="K14" i="1"/>
  <c r="L14" i="1" s="1"/>
  <c r="K15" i="1"/>
  <c r="L15" i="1" s="1"/>
  <c r="K16" i="1"/>
  <c r="L16" i="1" s="1"/>
  <c r="K17" i="1"/>
  <c r="L17" i="1" s="1"/>
  <c r="K18" i="1"/>
  <c r="L18" i="1" s="1"/>
  <c r="L42" i="1" l="1"/>
  <c r="L39" i="1"/>
  <c r="L40" i="1"/>
  <c r="L41" i="1"/>
</calcChain>
</file>

<file path=xl/sharedStrings.xml><?xml version="1.0" encoding="utf-8"?>
<sst xmlns="http://schemas.openxmlformats.org/spreadsheetml/2006/main" count="287" uniqueCount="89">
  <si>
    <t>Art ID</t>
  </si>
  <si>
    <t>Creation Date</t>
  </si>
  <si>
    <t>Buyer Name</t>
  </si>
  <si>
    <t>Buyer Location</t>
  </si>
  <si>
    <t>Art Piece</t>
  </si>
  <si>
    <t>Auction Information</t>
  </si>
  <si>
    <t>Artist Name</t>
  </si>
  <si>
    <t>Durraiz</t>
  </si>
  <si>
    <t>Ali Saim</t>
  </si>
  <si>
    <t>Dawood Shahzad</t>
  </si>
  <si>
    <t>Bilal Ahmed</t>
  </si>
  <si>
    <t>Ali Hassan</t>
  </si>
  <si>
    <t>Muhammad Hamza</t>
  </si>
  <si>
    <t>Sindh, PK</t>
  </si>
  <si>
    <t>Punjab, PK</t>
  </si>
  <si>
    <t>Muhammad Umer</t>
  </si>
  <si>
    <t>NFT</t>
  </si>
  <si>
    <t>Digital Art</t>
  </si>
  <si>
    <t>Oil Painting</t>
  </si>
  <si>
    <t>Art Type</t>
  </si>
  <si>
    <t>Sketch</t>
  </si>
  <si>
    <t>Self Portrait</t>
  </si>
  <si>
    <t>Antique</t>
  </si>
  <si>
    <t>Hamza Khalid</t>
  </si>
  <si>
    <t>Monoliff</t>
  </si>
  <si>
    <t>Nature</t>
  </si>
  <si>
    <t>Watercolor</t>
  </si>
  <si>
    <t>Twin Gray Parrots</t>
  </si>
  <si>
    <t>Starry Nights</t>
  </si>
  <si>
    <t>Van Gogh</t>
  </si>
  <si>
    <t>Trash Panda</t>
  </si>
  <si>
    <t>Flufy Pillows</t>
  </si>
  <si>
    <t>Leonardo Da Vinci</t>
  </si>
  <si>
    <t>Mona Lisa</t>
  </si>
  <si>
    <t>The Starry Night</t>
  </si>
  <si>
    <t>A Sunday Afternoon</t>
  </si>
  <si>
    <t>The Harvesters</t>
  </si>
  <si>
    <t>Édouard Manet</t>
  </si>
  <si>
    <t>Le Déjeuner</t>
  </si>
  <si>
    <t>Pablo Picasso</t>
  </si>
  <si>
    <t>Guernica</t>
  </si>
  <si>
    <t>Claude Monet</t>
  </si>
  <si>
    <t>Sunrise</t>
  </si>
  <si>
    <t>Caspar David</t>
  </si>
  <si>
    <t>Shaheer</t>
  </si>
  <si>
    <t>Uzair khan</t>
  </si>
  <si>
    <t>Grand Total</t>
  </si>
  <si>
    <t>Mar</t>
  </si>
  <si>
    <t>Jun</t>
  </si>
  <si>
    <t>May</t>
  </si>
  <si>
    <t>Sep</t>
  </si>
  <si>
    <t>Nov</t>
  </si>
  <si>
    <t>Jul</t>
  </si>
  <si>
    <t>Net Sales</t>
  </si>
  <si>
    <t>Art ID's</t>
  </si>
  <si>
    <t>Row Filter</t>
  </si>
  <si>
    <t>Column Filter</t>
  </si>
  <si>
    <t>S.No</t>
  </si>
  <si>
    <t>Pieces Sold</t>
  </si>
  <si>
    <t>Price Sold @</t>
  </si>
  <si>
    <t>Post Sales Tax (-25%) &amp; Discount (+20%)</t>
  </si>
  <si>
    <t>Original</t>
  </si>
  <si>
    <t>Durraiz Ali</t>
  </si>
  <si>
    <t>KPK, PK</t>
  </si>
  <si>
    <t>Gilgit, PK</t>
  </si>
  <si>
    <t>Surreal</t>
  </si>
  <si>
    <t>The Scream</t>
  </si>
  <si>
    <t>Edvard Munch</t>
  </si>
  <si>
    <t>Persistance of Memory</t>
  </si>
  <si>
    <t>Salvador Dali</t>
  </si>
  <si>
    <t>Total Sales</t>
  </si>
  <si>
    <t>Sale Price Average</t>
  </si>
  <si>
    <t>Maximum Sale</t>
  </si>
  <si>
    <t>Minumum Sale</t>
  </si>
  <si>
    <r>
      <t xml:space="preserve">Functions ( </t>
    </r>
    <r>
      <rPr>
        <b/>
        <sz val="22"/>
        <color rgb="FF7030A0"/>
        <rFont val="Calibri"/>
        <family val="2"/>
        <scheme val="minor"/>
      </rPr>
      <t>Total</t>
    </r>
    <r>
      <rPr>
        <b/>
        <sz val="22"/>
        <color theme="1"/>
        <rFont val="Calibri"/>
        <family val="2"/>
        <scheme val="minor"/>
      </rPr>
      <t xml:space="preserve">, </t>
    </r>
    <r>
      <rPr>
        <b/>
        <sz val="22"/>
        <color theme="7" tint="-0.249977111117893"/>
        <rFont val="Calibri"/>
        <family val="2"/>
        <scheme val="minor"/>
      </rPr>
      <t>Average</t>
    </r>
    <r>
      <rPr>
        <b/>
        <sz val="22"/>
        <color theme="1"/>
        <rFont val="Calibri"/>
        <family val="2"/>
        <scheme val="minor"/>
      </rPr>
      <t xml:space="preserve">, </t>
    </r>
    <r>
      <rPr>
        <b/>
        <sz val="22"/>
        <color rgb="FF92D050"/>
        <rFont val="Calibri"/>
        <family val="2"/>
        <scheme val="minor"/>
      </rPr>
      <t>Max</t>
    </r>
    <r>
      <rPr>
        <b/>
        <sz val="22"/>
        <color theme="1"/>
        <rFont val="Calibri"/>
        <family val="2"/>
        <scheme val="minor"/>
      </rPr>
      <t xml:space="preserve">, </t>
    </r>
    <r>
      <rPr>
        <b/>
        <sz val="22"/>
        <color theme="5" tint="-0.249977111117893"/>
        <rFont val="Calibri"/>
        <family val="2"/>
        <scheme val="minor"/>
      </rPr>
      <t>Min</t>
    </r>
    <r>
      <rPr>
        <b/>
        <sz val="22"/>
        <color theme="1"/>
        <rFont val="Calibri"/>
        <family val="2"/>
        <scheme val="minor"/>
      </rPr>
      <t xml:space="preserve"> )</t>
    </r>
  </si>
  <si>
    <r>
      <t xml:space="preserve">Sorting ( Location: </t>
    </r>
    <r>
      <rPr>
        <b/>
        <sz val="22"/>
        <color theme="8" tint="-0.249977111117893"/>
        <rFont val="Calibri"/>
        <family val="2"/>
        <scheme val="minor"/>
      </rPr>
      <t>Sindh;</t>
    </r>
    <r>
      <rPr>
        <b/>
        <sz val="22"/>
        <color theme="1"/>
        <rFont val="Calibri"/>
        <family val="2"/>
        <scheme val="minor"/>
      </rPr>
      <t xml:space="preserve">  Net Sales: </t>
    </r>
    <r>
      <rPr>
        <b/>
        <sz val="22"/>
        <color theme="9"/>
        <rFont val="Calibri"/>
        <family val="2"/>
        <scheme val="minor"/>
      </rPr>
      <t>High</t>
    </r>
    <r>
      <rPr>
        <b/>
        <sz val="22"/>
        <color theme="1"/>
        <rFont val="Calibri"/>
        <family val="2"/>
        <scheme val="minor"/>
      </rPr>
      <t xml:space="preserve"> to </t>
    </r>
    <r>
      <rPr>
        <b/>
        <sz val="22"/>
        <color theme="5" tint="-0.249977111117893"/>
        <rFont val="Calibri"/>
        <family val="2"/>
        <scheme val="minor"/>
      </rPr>
      <t>Low</t>
    </r>
    <r>
      <rPr>
        <b/>
        <sz val="22"/>
        <color theme="1"/>
        <rFont val="Calibri"/>
        <family val="2"/>
        <scheme val="minor"/>
      </rPr>
      <t xml:space="preserve"> )</t>
    </r>
  </si>
  <si>
    <r>
      <t xml:space="preserve">Sorting by specific </t>
    </r>
    <r>
      <rPr>
        <b/>
        <sz val="22"/>
        <color theme="8" tint="-0.249977111117893"/>
        <rFont val="Calibri"/>
        <family val="2"/>
        <scheme val="minor"/>
      </rPr>
      <t>Buyer Name</t>
    </r>
    <r>
      <rPr>
        <b/>
        <sz val="22"/>
        <color theme="1"/>
        <rFont val="Calibri"/>
        <family val="2"/>
        <scheme val="minor"/>
      </rPr>
      <t xml:space="preserve"> ( </t>
    </r>
    <r>
      <rPr>
        <b/>
        <sz val="22"/>
        <color rgb="FF7030A0"/>
        <rFont val="Calibri"/>
        <family val="2"/>
        <scheme val="minor"/>
      </rPr>
      <t>Durraiz Ali</t>
    </r>
    <r>
      <rPr>
        <b/>
        <sz val="22"/>
        <color theme="1"/>
        <rFont val="Calibri"/>
        <family val="2"/>
        <scheme val="minor"/>
      </rPr>
      <t xml:space="preserve"> )</t>
    </r>
  </si>
  <si>
    <t>Buyer FName</t>
  </si>
  <si>
    <t>Buyer Country</t>
  </si>
  <si>
    <r>
      <t xml:space="preserve">Separating Buyer </t>
    </r>
    <r>
      <rPr>
        <b/>
        <sz val="22"/>
        <color theme="5" tint="-0.249977111117893"/>
        <rFont val="Calibri"/>
        <family val="2"/>
        <scheme val="minor"/>
      </rPr>
      <t>First Name</t>
    </r>
    <r>
      <rPr>
        <b/>
        <sz val="22"/>
        <color theme="1"/>
        <rFont val="Calibri"/>
        <family val="2"/>
        <scheme val="minor"/>
      </rPr>
      <t xml:space="preserve"> &amp; </t>
    </r>
    <r>
      <rPr>
        <b/>
        <sz val="22"/>
        <color theme="9" tint="-0.249977111117893"/>
        <rFont val="Calibri"/>
        <family val="2"/>
        <scheme val="minor"/>
      </rPr>
      <t>Country</t>
    </r>
  </si>
  <si>
    <t>Durraiz Mehmood</t>
  </si>
  <si>
    <t>Durraiz Jamal</t>
  </si>
  <si>
    <t>Balochistan, PK</t>
  </si>
  <si>
    <t>Sindh</t>
  </si>
  <si>
    <t>Punjab</t>
  </si>
  <si>
    <t>KPK</t>
  </si>
  <si>
    <t>Gilgit</t>
  </si>
  <si>
    <t>Balochistan</t>
  </si>
  <si>
    <r>
      <t xml:space="preserve">Data Charts ( </t>
    </r>
    <r>
      <rPr>
        <b/>
        <sz val="22"/>
        <color rgb="FF7030A0"/>
        <rFont val="Calibri"/>
        <family val="2"/>
        <scheme val="minor"/>
      </rPr>
      <t>Line Graph</t>
    </r>
    <r>
      <rPr>
        <b/>
        <sz val="22"/>
        <color theme="1"/>
        <rFont val="Calibri"/>
        <family val="2"/>
        <scheme val="minor"/>
      </rPr>
      <t xml:space="preserve">, </t>
    </r>
    <r>
      <rPr>
        <b/>
        <sz val="22"/>
        <color theme="5"/>
        <rFont val="Calibri"/>
        <family val="2"/>
        <scheme val="minor"/>
      </rPr>
      <t>Pie Chart</t>
    </r>
    <r>
      <rPr>
        <b/>
        <sz val="22"/>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</si>
</sst>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409]* #,##0.00_ ;_-[$$-409]* \-#,##0.00\ ;_-[$$-409]* &quot;-&quot;??_ ;_-@_ "/>
    <numFmt numFmtId="165" formatCode="mmmm\,\ yyyy"/>
    <numFmt numFmtId="166" formatCode="_-[$$-409]* #,##0.0_ ;_-[$$-409]* \-#,##0.0\ ;_-[$$-409]* &quot;-&quot;??_ ;_-@_ "/>
    <numFmt numFmtId="167" formatCode="yyyy"/>
    <numFmt numFmtId="168" formatCode="_-[$$-409]* #,##0_ ;_-[$$-409]* \-#,##0\ ;_-[$$-409]* &quot;-&quot;??_ ;_-@_ "/>
    <numFmt numFmtId="169" formatCode="0.0"/>
  </numFmts>
  <fonts count="26" x14ac:knownFonts="1">
    <font>
      <sz val="11"/>
      <color theme="1"/>
      <name val="Calibri"/>
      <family val="2"/>
      <charset val="1"/>
      <scheme val="minor"/>
    </font>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sz val="11"/>
      <color theme="9" tint="-0.499984740745262"/>
      <name val="Calibri"/>
      <family val="2"/>
      <charset val="1"/>
      <scheme val="minor"/>
    </font>
    <font>
      <b/>
      <sz val="11"/>
      <color rgb="FF7030A0"/>
      <name val="Calibri"/>
      <family val="2"/>
      <scheme val="minor"/>
    </font>
    <font>
      <b/>
      <sz val="11"/>
      <color rgb="FF3333CC"/>
      <name val="Calibri"/>
      <family val="2"/>
      <scheme val="minor"/>
    </font>
    <font>
      <b/>
      <sz val="11"/>
      <color rgb="FF002060"/>
      <name val="Calibri"/>
      <family val="2"/>
      <scheme val="minor"/>
    </font>
    <font>
      <i/>
      <sz val="11"/>
      <color theme="5" tint="-0.499984740745262"/>
      <name val="Calibri"/>
      <family val="2"/>
      <scheme val="minor"/>
    </font>
    <font>
      <sz val="11"/>
      <color rgb="FF3F3F76"/>
      <name val="Calibri"/>
      <family val="2"/>
      <charset val="1"/>
      <scheme val="minor"/>
    </font>
    <font>
      <sz val="11"/>
      <color rgb="FF0070C0"/>
      <name val="Calibri"/>
      <family val="2"/>
      <charset val="1"/>
      <scheme val="minor"/>
    </font>
    <font>
      <b/>
      <sz val="22"/>
      <color theme="1"/>
      <name val="Calibri"/>
      <family val="2"/>
      <scheme val="minor"/>
    </font>
    <font>
      <b/>
      <sz val="24"/>
      <color theme="1"/>
      <name val="Aachen Std Bold"/>
      <family val="1"/>
    </font>
    <font>
      <sz val="11"/>
      <color theme="5" tint="-0.499984740745262"/>
      <name val="Calibri"/>
      <family val="2"/>
      <charset val="1"/>
      <scheme val="minor"/>
    </font>
    <font>
      <b/>
      <sz val="22"/>
      <color theme="9"/>
      <name val="Calibri"/>
      <family val="2"/>
      <scheme val="minor"/>
    </font>
    <font>
      <b/>
      <sz val="22"/>
      <color theme="8" tint="-0.249977111117893"/>
      <name val="Calibri"/>
      <family val="2"/>
      <scheme val="minor"/>
    </font>
    <font>
      <b/>
      <sz val="22"/>
      <color theme="5" tint="-0.249977111117893"/>
      <name val="Calibri"/>
      <family val="2"/>
      <scheme val="minor"/>
    </font>
    <font>
      <b/>
      <sz val="22"/>
      <color rgb="FF92D050"/>
      <name val="Calibri"/>
      <family val="2"/>
      <scheme val="minor"/>
    </font>
    <font>
      <b/>
      <sz val="22"/>
      <color theme="7" tint="-0.249977111117893"/>
      <name val="Calibri"/>
      <family val="2"/>
      <scheme val="minor"/>
    </font>
    <font>
      <b/>
      <sz val="22"/>
      <color rgb="FF7030A0"/>
      <name val="Calibri"/>
      <family val="2"/>
      <scheme val="minor"/>
    </font>
    <font>
      <b/>
      <sz val="12"/>
      <color theme="1"/>
      <name val="Bahnschrift SemiBold"/>
      <family val="2"/>
    </font>
    <font>
      <b/>
      <sz val="14"/>
      <color rgb="FF7030A0"/>
      <name val="Bahnschrift"/>
      <family val="2"/>
    </font>
    <font>
      <b/>
      <sz val="14"/>
      <color rgb="FF3333CC"/>
      <name val="Bahnschrift"/>
      <family val="2"/>
    </font>
    <font>
      <b/>
      <sz val="22"/>
      <color theme="9" tint="-0.249977111117893"/>
      <name val="Calibri"/>
      <family val="2"/>
      <scheme val="minor"/>
    </font>
    <font>
      <b/>
      <sz val="22"/>
      <color theme="5"/>
      <name val="Calibri"/>
      <family val="2"/>
      <scheme val="minor"/>
    </font>
  </fonts>
  <fills count="16">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9" tint="0.39997558519241921"/>
        <bgColor indexed="65"/>
      </patternFill>
    </fill>
    <fill>
      <patternFill patternType="solid">
        <fgColor theme="4" tint="0.39997558519241921"/>
        <bgColor indexed="65"/>
      </patternFill>
    </fill>
    <fill>
      <patternFill patternType="solid">
        <fgColor rgb="FFFFCC99"/>
      </patternFill>
    </fill>
    <fill>
      <patternFill patternType="solid">
        <fgColor theme="5"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4.9989318521683403E-2"/>
        <bgColor indexed="64"/>
      </patternFill>
    </fill>
    <fill>
      <patternFill patternType="solid">
        <fgColor theme="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top/>
      <bottom style="thin">
        <color indexed="64"/>
      </bottom>
      <diagonal/>
    </border>
    <border>
      <left style="medium">
        <color indexed="64"/>
      </left>
      <right/>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thin">
        <color rgb="FF7F7F7F"/>
      </left>
      <right style="thin">
        <color rgb="FF7F7F7F"/>
      </right>
      <top style="thin">
        <color rgb="FF7F7F7F"/>
      </top>
      <bottom/>
      <diagonal/>
    </border>
    <border>
      <left style="medium">
        <color indexed="64"/>
      </left>
      <right style="thin">
        <color rgb="FF7F7F7F"/>
      </right>
      <top style="thin">
        <color rgb="FF7F7F7F"/>
      </top>
      <bottom/>
      <diagonal/>
    </border>
    <border>
      <left style="thin">
        <color rgb="FF7F7F7F"/>
      </left>
      <right style="medium">
        <color indexed="64"/>
      </right>
      <top style="thin">
        <color rgb="FF7F7F7F"/>
      </top>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medium">
        <color indexed="64"/>
      </bottom>
      <diagonal/>
    </border>
    <border>
      <left style="medium">
        <color indexed="64"/>
      </left>
      <right style="medium">
        <color indexed="64"/>
      </right>
      <top/>
      <bottom style="thin">
        <color rgb="FF7F7F7F"/>
      </bottom>
      <diagonal/>
    </border>
    <border>
      <left style="medium">
        <color indexed="64"/>
      </left>
      <right style="medium">
        <color indexed="64"/>
      </right>
      <top style="thin">
        <color rgb="FF7F7F7F"/>
      </top>
      <bottom style="thin">
        <color rgb="FF7F7F7F"/>
      </bottom>
      <diagonal/>
    </border>
    <border>
      <left style="thin">
        <color rgb="FF7F7F7F"/>
      </left>
      <right/>
      <top style="thin">
        <color rgb="FF7F7F7F"/>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thin">
        <color rgb="FF7F7F7F"/>
      </right>
      <top style="thin">
        <color rgb="FF7F7F7F"/>
      </top>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s>
  <cellStyleXfs count="3">
    <xf numFmtId="0" fontId="0" fillId="0" borderId="0"/>
    <xf numFmtId="0" fontId="2" fillId="4" borderId="0" applyNumberFormat="0" applyBorder="0" applyAlignment="0" applyProtection="0"/>
    <xf numFmtId="0" fontId="10" fillId="6" borderId="23" applyNumberFormat="0" applyAlignment="0" applyProtection="0"/>
  </cellStyleXfs>
  <cellXfs count="151">
    <xf numFmtId="0" fontId="0" fillId="0" borderId="0" xfId="0"/>
    <xf numFmtId="0" fontId="0" fillId="3" borderId="12" xfId="0" applyFill="1" applyBorder="1"/>
    <xf numFmtId="0" fontId="0" fillId="3" borderId="8" xfId="0" applyFill="1" applyBorder="1"/>
    <xf numFmtId="0" fontId="0" fillId="3" borderId="10" xfId="0" applyFill="1" applyBorder="1"/>
    <xf numFmtId="0" fontId="6" fillId="3" borderId="11" xfId="0" applyFont="1" applyFill="1" applyBorder="1" applyAlignment="1">
      <alignment horizontal="center"/>
    </xf>
    <xf numFmtId="0" fontId="6" fillId="3" borderId="1" xfId="0" applyFont="1" applyFill="1" applyBorder="1" applyAlignment="1">
      <alignment horizontal="center"/>
    </xf>
    <xf numFmtId="0" fontId="6" fillId="3" borderId="9" xfId="0" applyFont="1" applyFill="1" applyBorder="1" applyAlignment="1">
      <alignment horizontal="center"/>
    </xf>
    <xf numFmtId="0" fontId="7" fillId="2" borderId="11" xfId="0" applyFont="1" applyFill="1" applyBorder="1" applyAlignment="1">
      <alignment horizontal="center"/>
    </xf>
    <xf numFmtId="0" fontId="7" fillId="2" borderId="1" xfId="0" applyFont="1" applyFill="1" applyBorder="1" applyAlignment="1">
      <alignment horizontal="center"/>
    </xf>
    <xf numFmtId="0" fontId="7" fillId="2" borderId="9" xfId="0" applyFont="1" applyFill="1" applyBorder="1" applyAlignment="1">
      <alignment horizontal="center"/>
    </xf>
    <xf numFmtId="0" fontId="8" fillId="2" borderId="11" xfId="0" applyFont="1" applyFill="1" applyBorder="1" applyAlignment="1">
      <alignment horizontal="center"/>
    </xf>
    <xf numFmtId="0" fontId="8" fillId="2" borderId="1" xfId="0" applyFont="1" applyFill="1" applyBorder="1" applyAlignment="1">
      <alignment horizontal="center"/>
    </xf>
    <xf numFmtId="0" fontId="8" fillId="2" borderId="9" xfId="0" applyFont="1" applyFill="1" applyBorder="1" applyAlignment="1">
      <alignment horizontal="center"/>
    </xf>
    <xf numFmtId="0" fontId="9" fillId="2" borderId="11" xfId="0" applyFont="1" applyFill="1" applyBorder="1" applyAlignment="1">
      <alignment horizontal="center"/>
    </xf>
    <xf numFmtId="0" fontId="9" fillId="2" borderId="1" xfId="0" applyFont="1" applyFill="1" applyBorder="1" applyAlignment="1">
      <alignment horizontal="center"/>
    </xf>
    <xf numFmtId="0" fontId="9" fillId="2" borderId="9" xfId="0" applyFont="1" applyFill="1" applyBorder="1" applyAlignment="1">
      <alignment horizontal="center"/>
    </xf>
    <xf numFmtId="0" fontId="1" fillId="5" borderId="21" xfId="0" applyFont="1" applyFill="1" applyBorder="1"/>
    <xf numFmtId="0" fontId="1" fillId="5" borderId="20" xfId="0" applyFont="1" applyFill="1" applyBorder="1"/>
    <xf numFmtId="165" fontId="0" fillId="0" borderId="1" xfId="0" applyNumberFormat="1" applyBorder="1" applyAlignment="1">
      <alignment horizontal="left"/>
    </xf>
    <xf numFmtId="0" fontId="0" fillId="0" borderId="1" xfId="0" applyNumberFormat="1" applyBorder="1"/>
    <xf numFmtId="0" fontId="1" fillId="5" borderId="1" xfId="0" applyFont="1" applyFill="1" applyBorder="1"/>
    <xf numFmtId="0" fontId="0" fillId="0" borderId="22" xfId="0" applyNumberFormat="1" applyBorder="1"/>
    <xf numFmtId="165" fontId="0" fillId="0" borderId="22" xfId="0" applyNumberFormat="1" applyBorder="1" applyAlignment="1">
      <alignment horizontal="left"/>
    </xf>
    <xf numFmtId="0" fontId="0" fillId="0" borderId="22" xfId="0" applyBorder="1" applyAlignment="1">
      <alignment horizontal="left" indent="1"/>
    </xf>
    <xf numFmtId="164" fontId="0" fillId="0" borderId="22" xfId="0" applyNumberFormat="1" applyBorder="1" applyAlignment="1">
      <alignment horizontal="left" indent="2"/>
    </xf>
    <xf numFmtId="0" fontId="3" fillId="4" borderId="14" xfId="1" applyFont="1" applyBorder="1" applyAlignment="1">
      <alignment horizontal="center" vertical="center"/>
    </xf>
    <xf numFmtId="0" fontId="3" fillId="4" borderId="15" xfId="1" applyFont="1" applyBorder="1" applyAlignment="1">
      <alignment horizontal="center" vertical="center" wrapText="1"/>
    </xf>
    <xf numFmtId="0" fontId="3" fillId="4" borderId="15" xfId="1" applyFont="1" applyBorder="1" applyAlignment="1">
      <alignment horizontal="center" vertical="center"/>
    </xf>
    <xf numFmtId="0" fontId="3" fillId="4" borderId="19" xfId="1" applyFont="1" applyBorder="1" applyAlignment="1">
      <alignment horizontal="center" vertical="center"/>
    </xf>
    <xf numFmtId="0" fontId="3" fillId="4" borderId="16" xfId="1" applyFont="1" applyBorder="1" applyAlignment="1">
      <alignment horizontal="center" vertical="center"/>
    </xf>
    <xf numFmtId="166" fontId="5" fillId="3" borderId="11" xfId="0" applyNumberFormat="1" applyFont="1" applyFill="1" applyBorder="1"/>
    <xf numFmtId="0" fontId="0" fillId="3" borderId="25" xfId="0" applyFill="1" applyBorder="1"/>
    <xf numFmtId="0" fontId="0" fillId="3" borderId="26" xfId="0" applyFill="1" applyBorder="1"/>
    <xf numFmtId="0" fontId="0" fillId="3" borderId="27" xfId="0" applyFill="1" applyBorder="1"/>
    <xf numFmtId="166" fontId="5" fillId="3" borderId="18" xfId="0" applyNumberFormat="1" applyFont="1" applyFill="1" applyBorder="1"/>
    <xf numFmtId="1" fontId="3" fillId="2" borderId="1" xfId="0" applyNumberFormat="1" applyFont="1" applyFill="1" applyBorder="1"/>
    <xf numFmtId="1" fontId="3" fillId="2" borderId="9" xfId="0" applyNumberFormat="1" applyFont="1" applyFill="1" applyBorder="1"/>
    <xf numFmtId="1" fontId="3" fillId="2" borderId="11" xfId="0" applyNumberFormat="1" applyFont="1" applyFill="1" applyBorder="1"/>
    <xf numFmtId="1" fontId="3" fillId="2" borderId="29" xfId="0" applyNumberFormat="1" applyFont="1" applyFill="1" applyBorder="1" applyAlignment="1">
      <alignment horizontal="left"/>
    </xf>
    <xf numFmtId="1" fontId="3" fillId="2" borderId="5" xfId="0" applyNumberFormat="1" applyFont="1" applyFill="1" applyBorder="1" applyAlignment="1">
      <alignment horizontal="left"/>
    </xf>
    <xf numFmtId="0" fontId="3" fillId="4" borderId="17" xfId="1" applyFont="1" applyBorder="1" applyAlignment="1">
      <alignment horizontal="center" vertical="center"/>
    </xf>
    <xf numFmtId="0" fontId="3" fillId="4" borderId="32" xfId="1" applyFont="1" applyBorder="1" applyAlignment="1">
      <alignment horizontal="center" vertical="center"/>
    </xf>
    <xf numFmtId="0" fontId="3" fillId="4" borderId="19" xfId="1" applyFont="1" applyBorder="1" applyAlignment="1">
      <alignment horizontal="center" vertical="center" wrapText="1"/>
    </xf>
    <xf numFmtId="0" fontId="3" fillId="4" borderId="20" xfId="1" applyFont="1" applyBorder="1" applyAlignment="1">
      <alignment horizontal="center" vertical="center" wrapText="1"/>
    </xf>
    <xf numFmtId="0" fontId="10" fillId="6" borderId="23" xfId="2"/>
    <xf numFmtId="167" fontId="0" fillId="2" borderId="12" xfId="0" applyNumberFormat="1" applyFill="1" applyBorder="1" applyAlignment="1">
      <alignment horizontal="center"/>
    </xf>
    <xf numFmtId="167" fontId="0" fillId="2" borderId="31" xfId="0" applyNumberFormat="1" applyFill="1" applyBorder="1" applyAlignment="1">
      <alignment horizontal="center"/>
    </xf>
    <xf numFmtId="164" fontId="14" fillId="3" borderId="11" xfId="0" applyNumberFormat="1" applyFont="1" applyFill="1" applyBorder="1"/>
    <xf numFmtId="164" fontId="14" fillId="3" borderId="18" xfId="0" applyNumberFormat="1" applyFont="1" applyFill="1" applyBorder="1"/>
    <xf numFmtId="164" fontId="11" fillId="3" borderId="11" xfId="0" applyNumberFormat="1" applyFont="1" applyFill="1" applyBorder="1"/>
    <xf numFmtId="164" fontId="11" fillId="3" borderId="18" xfId="0" applyNumberFormat="1" applyFont="1" applyFill="1" applyBorder="1"/>
    <xf numFmtId="0" fontId="10" fillId="6" borderId="33" xfId="2" applyBorder="1"/>
    <xf numFmtId="0" fontId="0" fillId="9" borderId="3" xfId="0" applyFill="1" applyBorder="1"/>
    <xf numFmtId="0" fontId="0" fillId="8" borderId="0" xfId="0" applyFill="1" applyBorder="1"/>
    <xf numFmtId="0" fontId="0" fillId="10" borderId="0" xfId="0" applyFill="1" applyBorder="1"/>
    <xf numFmtId="0" fontId="0" fillId="7" borderId="6" xfId="0" applyFill="1" applyBorder="1"/>
    <xf numFmtId="0" fontId="0" fillId="12" borderId="2" xfId="0" applyFill="1" applyBorder="1"/>
    <xf numFmtId="0" fontId="0" fillId="12" borderId="3" xfId="0" applyFill="1" applyBorder="1"/>
    <xf numFmtId="0" fontId="0" fillId="12" borderId="30" xfId="0" applyFill="1" applyBorder="1"/>
    <xf numFmtId="0" fontId="0" fillId="12" borderId="0" xfId="0" applyFill="1" applyBorder="1"/>
    <xf numFmtId="0" fontId="0" fillId="12" borderId="5" xfId="0" applyFill="1" applyBorder="1"/>
    <xf numFmtId="0" fontId="0" fillId="12" borderId="6" xfId="0" applyFill="1" applyBorder="1"/>
    <xf numFmtId="0" fontId="0" fillId="12" borderId="4" xfId="0" applyFill="1" applyBorder="1"/>
    <xf numFmtId="0" fontId="0" fillId="12" borderId="28" xfId="0" applyFill="1" applyBorder="1"/>
    <xf numFmtId="0" fontId="0" fillId="12" borderId="7" xfId="0" applyFill="1" applyBorder="1"/>
    <xf numFmtId="0" fontId="10" fillId="6" borderId="34" xfId="2" applyBorder="1"/>
    <xf numFmtId="0" fontId="10" fillId="6" borderId="35" xfId="2" applyBorder="1"/>
    <xf numFmtId="0" fontId="3" fillId="4" borderId="24" xfId="1" applyFont="1" applyBorder="1" applyAlignment="1">
      <alignment horizontal="center" vertical="center"/>
    </xf>
    <xf numFmtId="0" fontId="3" fillId="4" borderId="18" xfId="1" applyFont="1" applyBorder="1" applyAlignment="1">
      <alignment horizontal="center" vertical="center" wrapText="1"/>
    </xf>
    <xf numFmtId="0" fontId="3" fillId="4" borderId="18" xfId="1" applyFont="1" applyBorder="1" applyAlignment="1">
      <alignment horizontal="center" vertical="center"/>
    </xf>
    <xf numFmtId="0" fontId="3" fillId="4" borderId="31" xfId="1" applyFont="1" applyBorder="1" applyAlignment="1">
      <alignment horizontal="center" vertical="center"/>
    </xf>
    <xf numFmtId="0" fontId="3" fillId="4" borderId="32" xfId="1" applyFont="1" applyBorder="1" applyAlignment="1">
      <alignment horizontal="center" vertical="center" wrapText="1"/>
    </xf>
    <xf numFmtId="0" fontId="10" fillId="6" borderId="36" xfId="2" applyBorder="1"/>
    <xf numFmtId="0" fontId="10" fillId="6" borderId="37" xfId="2" applyBorder="1"/>
    <xf numFmtId="0" fontId="10" fillId="6" borderId="38" xfId="2" applyBorder="1"/>
    <xf numFmtId="0" fontId="10" fillId="6" borderId="39" xfId="2" applyBorder="1"/>
    <xf numFmtId="167" fontId="0" fillId="2" borderId="13" xfId="0" applyNumberFormat="1" applyFill="1" applyBorder="1" applyAlignment="1">
      <alignment horizontal="center"/>
    </xf>
    <xf numFmtId="167" fontId="0" fillId="2" borderId="17" xfId="0" applyNumberFormat="1" applyFill="1" applyBorder="1" applyAlignment="1">
      <alignment horizontal="center"/>
    </xf>
    <xf numFmtId="0" fontId="10" fillId="6" borderId="40" xfId="2" applyBorder="1"/>
    <xf numFmtId="0" fontId="3" fillId="4" borderId="7" xfId="1" applyFont="1" applyBorder="1" applyAlignment="1">
      <alignment horizontal="center" vertical="center" wrapText="1"/>
    </xf>
    <xf numFmtId="0" fontId="0" fillId="3" borderId="41" xfId="0" applyFill="1" applyBorder="1"/>
    <xf numFmtId="0" fontId="0" fillId="3" borderId="42" xfId="0" applyFill="1" applyBorder="1"/>
    <xf numFmtId="0" fontId="0" fillId="3" borderId="43" xfId="0" applyFill="1" applyBorder="1"/>
    <xf numFmtId="0" fontId="10" fillId="6" borderId="44" xfId="2" applyBorder="1"/>
    <xf numFmtId="0" fontId="10" fillId="6" borderId="21" xfId="2" applyBorder="1"/>
    <xf numFmtId="0" fontId="0" fillId="13" borderId="0" xfId="0" applyFill="1"/>
    <xf numFmtId="0" fontId="6" fillId="3" borderId="45" xfId="0" applyFont="1" applyFill="1" applyBorder="1" applyAlignment="1">
      <alignment horizontal="center"/>
    </xf>
    <xf numFmtId="0" fontId="6" fillId="3" borderId="46" xfId="0" applyFont="1" applyFill="1" applyBorder="1" applyAlignment="1">
      <alignment horizontal="center"/>
    </xf>
    <xf numFmtId="0" fontId="6" fillId="3" borderId="47" xfId="0" applyFont="1" applyFill="1" applyBorder="1" applyAlignment="1">
      <alignment horizontal="center"/>
    </xf>
    <xf numFmtId="0" fontId="10" fillId="6" borderId="48" xfId="2" applyBorder="1"/>
    <xf numFmtId="0" fontId="0" fillId="8" borderId="6" xfId="0" applyFill="1" applyBorder="1"/>
    <xf numFmtId="0" fontId="0" fillId="14" borderId="0" xfId="0" applyFill="1"/>
    <xf numFmtId="168" fontId="21" fillId="9" borderId="49" xfId="0" applyNumberFormat="1" applyFont="1" applyFill="1" applyBorder="1" applyAlignment="1">
      <alignment vertical="center"/>
    </xf>
    <xf numFmtId="168" fontId="21" fillId="8" borderId="48" xfId="0" applyNumberFormat="1" applyFont="1" applyFill="1" applyBorder="1" applyAlignment="1">
      <alignment vertical="center"/>
    </xf>
    <xf numFmtId="168" fontId="21" fillId="10" borderId="48" xfId="0" applyNumberFormat="1" applyFont="1" applyFill="1" applyBorder="1" applyAlignment="1">
      <alignment vertical="center"/>
    </xf>
    <xf numFmtId="168" fontId="21" fillId="7" borderId="21" xfId="0" applyNumberFormat="1" applyFont="1" applyFill="1" applyBorder="1" applyAlignment="1">
      <alignment vertical="center"/>
    </xf>
    <xf numFmtId="0" fontId="22" fillId="9" borderId="49" xfId="0" applyFont="1" applyFill="1" applyBorder="1" applyAlignment="1">
      <alignment horizontal="left" vertical="center"/>
    </xf>
    <xf numFmtId="0" fontId="23" fillId="8" borderId="48" xfId="0" applyFont="1" applyFill="1" applyBorder="1" applyAlignment="1">
      <alignment horizontal="left" vertical="center"/>
    </xf>
    <xf numFmtId="0" fontId="23" fillId="10" borderId="48" xfId="0" applyFont="1" applyFill="1" applyBorder="1" applyAlignment="1">
      <alignment horizontal="left" vertical="center"/>
    </xf>
    <xf numFmtId="0" fontId="23" fillId="7" borderId="21" xfId="0" applyFont="1" applyFill="1" applyBorder="1" applyAlignment="1">
      <alignment horizontal="left" vertical="center"/>
    </xf>
    <xf numFmtId="168" fontId="21" fillId="8" borderId="21" xfId="0" applyNumberFormat="1" applyFont="1" applyFill="1" applyBorder="1" applyAlignment="1">
      <alignment vertical="center"/>
    </xf>
    <xf numFmtId="0" fontId="23" fillId="8" borderId="21" xfId="0" applyFont="1" applyFill="1" applyBorder="1" applyAlignment="1">
      <alignment horizontal="left" vertical="center"/>
    </xf>
    <xf numFmtId="0" fontId="10" fillId="6" borderId="50" xfId="2" applyBorder="1"/>
    <xf numFmtId="0" fontId="10" fillId="6" borderId="51" xfId="2" applyBorder="1"/>
    <xf numFmtId="0" fontId="0" fillId="2" borderId="12" xfId="0" applyFill="1" applyBorder="1" applyAlignment="1">
      <alignment horizontal="center"/>
    </xf>
    <xf numFmtId="0" fontId="0" fillId="2" borderId="8" xfId="0" applyFill="1" applyBorder="1" applyAlignment="1">
      <alignment horizontal="center"/>
    </xf>
    <xf numFmtId="0" fontId="0" fillId="2" borderId="10" xfId="0" applyFill="1" applyBorder="1" applyAlignment="1">
      <alignment horizontal="center"/>
    </xf>
    <xf numFmtId="49" fontId="0" fillId="3" borderId="12" xfId="0" applyNumberFormat="1" applyFill="1" applyBorder="1"/>
    <xf numFmtId="49" fontId="0" fillId="3" borderId="8" xfId="0" applyNumberFormat="1" applyFill="1" applyBorder="1"/>
    <xf numFmtId="49" fontId="0" fillId="3" borderId="10" xfId="0" applyNumberFormat="1" applyFill="1" applyBorder="1"/>
    <xf numFmtId="49" fontId="6" fillId="3" borderId="11" xfId="0" applyNumberFormat="1" applyFont="1" applyFill="1" applyBorder="1" applyAlignment="1">
      <alignment horizontal="center"/>
    </xf>
    <xf numFmtId="49" fontId="6" fillId="3" borderId="1" xfId="0" applyNumberFormat="1" applyFont="1" applyFill="1" applyBorder="1" applyAlignment="1">
      <alignment horizontal="center"/>
    </xf>
    <xf numFmtId="49" fontId="6" fillId="3" borderId="9" xfId="0" applyNumberFormat="1" applyFont="1" applyFill="1" applyBorder="1" applyAlignment="1">
      <alignment horizontal="center"/>
    </xf>
    <xf numFmtId="49" fontId="3" fillId="4" borderId="15" xfId="1" applyNumberFormat="1" applyFont="1" applyBorder="1" applyAlignment="1">
      <alignment horizontal="center" vertical="center"/>
    </xf>
    <xf numFmtId="169" fontId="0" fillId="3" borderId="25" xfId="0" applyNumberFormat="1" applyFill="1" applyBorder="1" applyAlignment="1">
      <alignment horizontal="right"/>
    </xf>
    <xf numFmtId="169" fontId="0" fillId="3" borderId="26" xfId="0" applyNumberFormat="1" applyFill="1" applyBorder="1" applyAlignment="1">
      <alignment horizontal="right"/>
    </xf>
    <xf numFmtId="169" fontId="0" fillId="3" borderId="27" xfId="0" applyNumberFormat="1" applyFill="1" applyBorder="1" applyAlignment="1">
      <alignment horizontal="right"/>
    </xf>
    <xf numFmtId="49" fontId="3" fillId="4" borderId="15" xfId="1" applyNumberFormat="1" applyFont="1" applyBorder="1" applyAlignment="1">
      <alignment horizontal="center" vertical="center" wrapText="1"/>
    </xf>
    <xf numFmtId="49" fontId="7" fillId="2" borderId="11" xfId="0" applyNumberFormat="1" applyFont="1" applyFill="1" applyBorder="1" applyAlignment="1">
      <alignment horizontal="center"/>
    </xf>
    <xf numFmtId="49" fontId="7" fillId="2" borderId="1" xfId="0" applyNumberFormat="1" applyFont="1" applyFill="1" applyBorder="1" applyAlignment="1">
      <alignment horizontal="center"/>
    </xf>
    <xf numFmtId="49" fontId="7" fillId="2" borderId="9" xfId="0" applyNumberFormat="1" applyFont="1" applyFill="1" applyBorder="1" applyAlignment="1">
      <alignment horizontal="center"/>
    </xf>
    <xf numFmtId="49" fontId="8" fillId="2" borderId="11" xfId="0" applyNumberFormat="1" applyFont="1" applyFill="1" applyBorder="1" applyAlignment="1">
      <alignment horizontal="center"/>
    </xf>
    <xf numFmtId="49" fontId="8" fillId="2" borderId="1" xfId="0" applyNumberFormat="1" applyFont="1" applyFill="1" applyBorder="1" applyAlignment="1">
      <alignment horizontal="center"/>
    </xf>
    <xf numFmtId="49" fontId="8" fillId="2" borderId="9" xfId="0" applyNumberFormat="1" applyFont="1" applyFill="1" applyBorder="1" applyAlignment="1">
      <alignment horizontal="center"/>
    </xf>
    <xf numFmtId="49" fontId="9" fillId="2" borderId="11" xfId="0" applyNumberFormat="1" applyFont="1" applyFill="1" applyBorder="1" applyAlignment="1">
      <alignment horizontal="center"/>
    </xf>
    <xf numFmtId="49" fontId="9" fillId="2" borderId="1" xfId="0" applyNumberFormat="1" applyFont="1" applyFill="1" applyBorder="1" applyAlignment="1">
      <alignment horizontal="center"/>
    </xf>
    <xf numFmtId="49" fontId="9" fillId="2" borderId="9" xfId="0" applyNumberFormat="1" applyFont="1" applyFill="1" applyBorder="1" applyAlignment="1">
      <alignment horizontal="center"/>
    </xf>
    <xf numFmtId="1" fontId="3" fillId="4" borderId="14" xfId="1" applyNumberFormat="1" applyFont="1" applyBorder="1" applyAlignment="1">
      <alignment horizontal="center" vertical="center"/>
    </xf>
    <xf numFmtId="0" fontId="12" fillId="11" borderId="2"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4" xfId="0" applyFont="1" applyFill="1" applyBorder="1" applyAlignment="1">
      <alignment horizontal="center" vertical="center"/>
    </xf>
    <xf numFmtId="0" fontId="12" fillId="11" borderId="30" xfId="0" applyFont="1" applyFill="1" applyBorder="1" applyAlignment="1">
      <alignment horizontal="center" vertical="center"/>
    </xf>
    <xf numFmtId="0" fontId="12" fillId="11" borderId="0" xfId="0" applyFont="1" applyFill="1" applyBorder="1" applyAlignment="1">
      <alignment horizontal="center" vertical="center"/>
    </xf>
    <xf numFmtId="0" fontId="12" fillId="11" borderId="28"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13" fillId="0" borderId="0" xfId="0" applyFont="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167" fontId="0" fillId="15" borderId="0" xfId="0" applyNumberFormat="1" applyFill="1" applyBorder="1" applyAlignment="1">
      <alignment horizontal="center"/>
    </xf>
    <xf numFmtId="0" fontId="0" fillId="15" borderId="0" xfId="0" applyFill="1"/>
    <xf numFmtId="0" fontId="12" fillId="0" borderId="0" xfId="0" applyFont="1" applyAlignment="1">
      <alignment horizontal="center" vertical="center"/>
    </xf>
    <xf numFmtId="0" fontId="3" fillId="4" borderId="16" xfId="1" applyFont="1" applyBorder="1" applyAlignment="1">
      <alignment horizontal="center" vertical="center" wrapText="1"/>
    </xf>
  </cellXfs>
  <cellStyles count="3">
    <cellStyle name="60% - Accent6" xfId="1" builtinId="52"/>
    <cellStyle name="Input" xfId="2" builtinId="20"/>
    <cellStyle name="Normal" xfId="0" builtinId="0"/>
  </cellStyles>
  <dxfs count="6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scheme val="minor"/>
      </font>
      <fill>
        <patternFill patternType="solid">
          <fgColor indexed="65"/>
          <bgColor theme="4" tint="0.39997558519241921"/>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colors>
    <mruColors>
      <color rgb="FF33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11/relationships/timelineCache" Target="timelineCaches/timelineCache1.xml"/><Relationship Id="rId4" Type="http://schemas.openxmlformats.org/officeDocument/2006/relationships/externalLink" Target="externalLinks/externalLink1.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rPr>
              <a:t>Chart of Date,Price Sold,Price after Taxation &amp; Discount and Net Sales</a:t>
            </a:r>
          </a:p>
        </c:rich>
      </c:tx>
      <c:layout/>
      <c:overlay val="0"/>
      <c:spPr>
        <a:noFill/>
        <a:ln>
          <a:noFill/>
        </a:ln>
        <a:effectLst/>
      </c:spPr>
      <c:txPr>
        <a:bodyPr rot="0" spcFirstLastPara="1" vertOverflow="ellipsis" vert="horz" wrap="square" anchor="ctr" anchorCtr="1"/>
        <a:lstStyle/>
        <a:p>
          <a:pPr>
            <a:def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1"/>
          <c:order val="1"/>
          <c:tx>
            <c:strRef>
              <c:f>[1]Charts!$I$7</c:f>
              <c:strCache>
                <c:ptCount val="1"/>
                <c:pt idx="0">
                  <c:v>Pieces Sold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[1]Charts!$G$8:$G$17</c:f>
              <c:numCache>
                <c:formatCode>General</c:formatCode>
                <c:ptCount val="10"/>
                <c:pt idx="0">
                  <c:v>16777</c:v>
                </c:pt>
                <c:pt idx="1">
                  <c:v>44684</c:v>
                </c:pt>
                <c:pt idx="2">
                  <c:v>41162</c:v>
                </c:pt>
                <c:pt idx="3">
                  <c:v>31444</c:v>
                </c:pt>
                <c:pt idx="4">
                  <c:v>40367</c:v>
                </c:pt>
                <c:pt idx="5">
                  <c:v>37236</c:v>
                </c:pt>
                <c:pt idx="6">
                  <c:v>37756</c:v>
                </c:pt>
                <c:pt idx="7">
                  <c:v>36809</c:v>
                </c:pt>
                <c:pt idx="8">
                  <c:v>38419</c:v>
                </c:pt>
                <c:pt idx="9">
                  <c:v>44412</c:v>
                </c:pt>
              </c:numCache>
            </c:numRef>
          </c:cat>
          <c:val>
            <c:numRef>
              <c:f>[1]Charts!$I$8:$I$17</c:f>
              <c:numCache>
                <c:formatCode>General</c:formatCode>
                <c:ptCount val="10"/>
                <c:pt idx="0">
                  <c:v>11</c:v>
                </c:pt>
                <c:pt idx="1">
                  <c:v>7</c:v>
                </c:pt>
                <c:pt idx="2">
                  <c:v>10</c:v>
                </c:pt>
                <c:pt idx="3">
                  <c:v>1</c:v>
                </c:pt>
                <c:pt idx="4">
                  <c:v>2</c:v>
                </c:pt>
                <c:pt idx="5">
                  <c:v>3</c:v>
                </c:pt>
                <c:pt idx="6">
                  <c:v>2</c:v>
                </c:pt>
                <c:pt idx="7">
                  <c:v>1</c:v>
                </c:pt>
                <c:pt idx="8">
                  <c:v>2</c:v>
                </c:pt>
                <c:pt idx="9">
                  <c:v>3</c:v>
                </c:pt>
              </c:numCache>
            </c:numRef>
          </c:val>
          <c:smooth val="0"/>
          <c:extLst xmlns:c16r2="http://schemas.microsoft.com/office/drawing/2015/06/chart">
            <c:ext xmlns:c16="http://schemas.microsoft.com/office/drawing/2014/chart" uri="{C3380CC4-5D6E-409C-BE32-E72D297353CC}">
              <c16:uniqueId val="{00000001-0B68-436A-A2FA-08B34205C14C}"/>
            </c:ext>
          </c:extLst>
        </c:ser>
        <c:ser>
          <c:idx val="2"/>
          <c:order val="2"/>
          <c:tx>
            <c:strRef>
              <c:f>[1]Charts!$J$7</c:f>
              <c:strCache>
                <c:ptCount val="1"/>
                <c:pt idx="0">
                  <c:v>Price Sold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[1]Charts!$G$8:$G$17</c:f>
              <c:numCache>
                <c:formatCode>General</c:formatCode>
                <c:ptCount val="10"/>
                <c:pt idx="0">
                  <c:v>16777</c:v>
                </c:pt>
                <c:pt idx="1">
                  <c:v>44684</c:v>
                </c:pt>
                <c:pt idx="2">
                  <c:v>41162</c:v>
                </c:pt>
                <c:pt idx="3">
                  <c:v>31444</c:v>
                </c:pt>
                <c:pt idx="4">
                  <c:v>40367</c:v>
                </c:pt>
                <c:pt idx="5">
                  <c:v>37236</c:v>
                </c:pt>
                <c:pt idx="6">
                  <c:v>37756</c:v>
                </c:pt>
                <c:pt idx="7">
                  <c:v>36809</c:v>
                </c:pt>
                <c:pt idx="8">
                  <c:v>38419</c:v>
                </c:pt>
                <c:pt idx="9">
                  <c:v>44412</c:v>
                </c:pt>
              </c:numCache>
            </c:numRef>
          </c:cat>
          <c:val>
            <c:numRef>
              <c:f>[1]Charts!$J$8:$J$17</c:f>
              <c:numCache>
                <c:formatCode>General</c:formatCode>
                <c:ptCount val="10"/>
                <c:pt idx="0">
                  <c:v>1200</c:v>
                </c:pt>
                <c:pt idx="1">
                  <c:v>1200</c:v>
                </c:pt>
                <c:pt idx="2">
                  <c:v>1850</c:v>
                </c:pt>
                <c:pt idx="3">
                  <c:v>700</c:v>
                </c:pt>
                <c:pt idx="4">
                  <c:v>1100</c:v>
                </c:pt>
                <c:pt idx="5">
                  <c:v>1300</c:v>
                </c:pt>
                <c:pt idx="6">
                  <c:v>3400</c:v>
                </c:pt>
                <c:pt idx="7">
                  <c:v>1050</c:v>
                </c:pt>
                <c:pt idx="8">
                  <c:v>1200</c:v>
                </c:pt>
                <c:pt idx="9">
                  <c:v>8200</c:v>
                </c:pt>
              </c:numCache>
            </c:numRef>
          </c:val>
          <c:smooth val="0"/>
          <c:extLst xmlns:c16r2="http://schemas.microsoft.com/office/drawing/2015/06/chart">
            <c:ext xmlns:c16="http://schemas.microsoft.com/office/drawing/2014/chart" uri="{C3380CC4-5D6E-409C-BE32-E72D297353CC}">
              <c16:uniqueId val="{00000002-0B68-436A-A2FA-08B34205C14C}"/>
            </c:ext>
          </c:extLst>
        </c:ser>
        <c:ser>
          <c:idx val="3"/>
          <c:order val="3"/>
          <c:tx>
            <c:strRef>
              <c:f>[1]Charts!$K$7</c:f>
              <c:strCache>
                <c:ptCount val="1"/>
                <c:pt idx="0">
                  <c:v>Post Sales Tax (-25%) &amp; Discount (+20%)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[1]Charts!$G$8:$G$17</c:f>
              <c:numCache>
                <c:formatCode>General</c:formatCode>
                <c:ptCount val="10"/>
                <c:pt idx="0">
                  <c:v>16777</c:v>
                </c:pt>
                <c:pt idx="1">
                  <c:v>44684</c:v>
                </c:pt>
                <c:pt idx="2">
                  <c:v>41162</c:v>
                </c:pt>
                <c:pt idx="3">
                  <c:v>31444</c:v>
                </c:pt>
                <c:pt idx="4">
                  <c:v>40367</c:v>
                </c:pt>
                <c:pt idx="5">
                  <c:v>37236</c:v>
                </c:pt>
                <c:pt idx="6">
                  <c:v>37756</c:v>
                </c:pt>
                <c:pt idx="7">
                  <c:v>36809</c:v>
                </c:pt>
                <c:pt idx="8">
                  <c:v>38419</c:v>
                </c:pt>
                <c:pt idx="9">
                  <c:v>44412</c:v>
                </c:pt>
              </c:numCache>
            </c:numRef>
          </c:cat>
          <c:val>
            <c:numRef>
              <c:f>[1]Charts!$K$8:$K$17</c:f>
              <c:numCache>
                <c:formatCode>General</c:formatCode>
                <c:ptCount val="10"/>
                <c:pt idx="0">
                  <c:v>60</c:v>
                </c:pt>
                <c:pt idx="1">
                  <c:v>60</c:v>
                </c:pt>
                <c:pt idx="2">
                  <c:v>92.5</c:v>
                </c:pt>
                <c:pt idx="3">
                  <c:v>35</c:v>
                </c:pt>
                <c:pt idx="4">
                  <c:v>55</c:v>
                </c:pt>
                <c:pt idx="5">
                  <c:v>65</c:v>
                </c:pt>
                <c:pt idx="6">
                  <c:v>170</c:v>
                </c:pt>
                <c:pt idx="7">
                  <c:v>52.5</c:v>
                </c:pt>
                <c:pt idx="8">
                  <c:v>60</c:v>
                </c:pt>
                <c:pt idx="9">
                  <c:v>410</c:v>
                </c:pt>
              </c:numCache>
            </c:numRef>
          </c:val>
          <c:smooth val="0"/>
          <c:extLst xmlns:c16r2="http://schemas.microsoft.com/office/drawing/2015/06/chart">
            <c:ext xmlns:c16="http://schemas.microsoft.com/office/drawing/2014/chart" uri="{C3380CC4-5D6E-409C-BE32-E72D297353CC}">
              <c16:uniqueId val="{00000003-0B68-436A-A2FA-08B34205C14C}"/>
            </c:ext>
          </c:extLst>
        </c:ser>
        <c:ser>
          <c:idx val="4"/>
          <c:order val="4"/>
          <c:tx>
            <c:strRef>
              <c:f>[1]Charts!$L$7</c:f>
              <c:strCache>
                <c:ptCount val="1"/>
                <c:pt idx="0">
                  <c:v>Net Sales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[1]Charts!$G$8:$G$17</c:f>
              <c:numCache>
                <c:formatCode>General</c:formatCode>
                <c:ptCount val="10"/>
                <c:pt idx="0">
                  <c:v>16777</c:v>
                </c:pt>
                <c:pt idx="1">
                  <c:v>44684</c:v>
                </c:pt>
                <c:pt idx="2">
                  <c:v>41162</c:v>
                </c:pt>
                <c:pt idx="3">
                  <c:v>31444</c:v>
                </c:pt>
                <c:pt idx="4">
                  <c:v>40367</c:v>
                </c:pt>
                <c:pt idx="5">
                  <c:v>37236</c:v>
                </c:pt>
                <c:pt idx="6">
                  <c:v>37756</c:v>
                </c:pt>
                <c:pt idx="7">
                  <c:v>36809</c:v>
                </c:pt>
                <c:pt idx="8">
                  <c:v>38419</c:v>
                </c:pt>
                <c:pt idx="9">
                  <c:v>44412</c:v>
                </c:pt>
              </c:numCache>
            </c:numRef>
          </c:cat>
          <c:val>
            <c:numRef>
              <c:f>[1]Charts!$L$8:$L$17</c:f>
              <c:numCache>
                <c:formatCode>General</c:formatCode>
                <c:ptCount val="10"/>
                <c:pt idx="0">
                  <c:v>13260</c:v>
                </c:pt>
                <c:pt idx="1">
                  <c:v>8460</c:v>
                </c:pt>
                <c:pt idx="2">
                  <c:v>18592.5</c:v>
                </c:pt>
                <c:pt idx="3">
                  <c:v>735</c:v>
                </c:pt>
                <c:pt idx="4">
                  <c:v>2255</c:v>
                </c:pt>
                <c:pt idx="5">
                  <c:v>3965</c:v>
                </c:pt>
                <c:pt idx="6">
                  <c:v>6970</c:v>
                </c:pt>
                <c:pt idx="7">
                  <c:v>1102.5</c:v>
                </c:pt>
                <c:pt idx="8">
                  <c:v>2460</c:v>
                </c:pt>
                <c:pt idx="9">
                  <c:v>25010</c:v>
                </c:pt>
              </c:numCache>
            </c:numRef>
          </c:val>
          <c:smooth val="0"/>
          <c:extLst xmlns:c16r2="http://schemas.microsoft.com/office/drawing/2015/06/chart">
            <c:ext xmlns:c16="http://schemas.microsoft.com/office/drawing/2014/chart" uri="{C3380CC4-5D6E-409C-BE32-E72D297353CC}">
              <c16:uniqueId val="{00000004-0B68-436A-A2FA-08B34205C14C}"/>
            </c:ext>
          </c:extLst>
        </c:ser>
        <c:dLbls>
          <c:showLegendKey val="0"/>
          <c:showVal val="0"/>
          <c:showCatName val="0"/>
          <c:showSerName val="0"/>
          <c:showPercent val="0"/>
          <c:showBubbleSize val="0"/>
        </c:dLbls>
        <c:marker val="1"/>
        <c:smooth val="0"/>
        <c:axId val="-1591921184"/>
        <c:axId val="-1589760144"/>
        <c:extLst xmlns:c16r2="http://schemas.microsoft.com/office/drawing/2015/06/chart">
          <c:ext xmlns:c15="http://schemas.microsoft.com/office/drawing/2012/chart" uri="{02D57815-91ED-43cb-92C2-25804820EDAC}">
            <c15:filteredLineSeries>
              <c15:ser>
                <c:idx val="0"/>
                <c:order val="0"/>
                <c:tx>
                  <c:strRef>
                    <c:extLst xmlns:c16r2="http://schemas.microsoft.com/office/drawing/2015/06/chart">
                      <c:ext uri="{02D57815-91ED-43cb-92C2-25804820EDAC}">
                        <c15:formulaRef>
                          <c15:sqref>[1]Charts!$H$7</c15:sqref>
                        </c15:formulaRef>
                      </c:ext>
                    </c:extLst>
                    <c:strCache>
                      <c:ptCount val="1"/>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xmlns:c16r2="http://schemas.microsoft.com/office/drawing/2015/06/chart">
                      <c:ext uri="{02D57815-91ED-43cb-92C2-25804820EDAC}">
                        <c15:formulaRef>
                          <c15:sqref>[1]Charts!$G$8:$G$17</c15:sqref>
                        </c15:formulaRef>
                      </c:ext>
                    </c:extLst>
                    <c:numCache>
                      <c:formatCode>General</c:formatCode>
                      <c:ptCount val="10"/>
                      <c:pt idx="0">
                        <c:v>16777</c:v>
                      </c:pt>
                      <c:pt idx="1">
                        <c:v>44684</c:v>
                      </c:pt>
                      <c:pt idx="2">
                        <c:v>41162</c:v>
                      </c:pt>
                      <c:pt idx="3">
                        <c:v>31444</c:v>
                      </c:pt>
                      <c:pt idx="4">
                        <c:v>40367</c:v>
                      </c:pt>
                      <c:pt idx="5">
                        <c:v>37236</c:v>
                      </c:pt>
                      <c:pt idx="6">
                        <c:v>37756</c:v>
                      </c:pt>
                      <c:pt idx="7">
                        <c:v>36809</c:v>
                      </c:pt>
                      <c:pt idx="8">
                        <c:v>38419</c:v>
                      </c:pt>
                      <c:pt idx="9">
                        <c:v>44412</c:v>
                      </c:pt>
                    </c:numCache>
                  </c:numRef>
                </c:cat>
                <c:val>
                  <c:numRef>
                    <c:extLst xmlns:c16r2="http://schemas.microsoft.com/office/drawing/2015/06/chart">
                      <c:ext uri="{02D57815-91ED-43cb-92C2-25804820EDAC}">
                        <c15:formulaRef>
                          <c15:sqref>[1]Charts!$H$8:$H$17</c15:sqref>
                        </c15:formulaRef>
                      </c:ext>
                    </c:extLst>
                    <c:numCache>
                      <c:formatCode>General</c:formatCode>
                      <c:ptCount val="10"/>
                    </c:numCache>
                  </c:numRef>
                </c:val>
                <c:smooth val="0"/>
                <c:extLst xmlns:c16r2="http://schemas.microsoft.com/office/drawing/2015/06/chart">
                  <c:ext xmlns:c16="http://schemas.microsoft.com/office/drawing/2014/chart" uri="{C3380CC4-5D6E-409C-BE32-E72D297353CC}">
                    <c16:uniqueId val="{00000000-0B68-436A-A2FA-08B34205C14C}"/>
                  </c:ext>
                </c:extLst>
              </c15:ser>
            </c15:filteredLineSeries>
          </c:ext>
        </c:extLst>
      </c:lineChart>
      <c:catAx>
        <c:axId val="-1591921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760144"/>
        <c:crosses val="autoZero"/>
        <c:auto val="1"/>
        <c:lblAlgn val="ctr"/>
        <c:lblOffset val="100"/>
        <c:noMultiLvlLbl val="0"/>
      </c:catAx>
      <c:valAx>
        <c:axId val="-158976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9211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Pie Chart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27605730693748232"/>
          <c:y val="0.13504405993138002"/>
          <c:w val="0.4173868580346165"/>
          <c:h val="0.66946802780185988"/>
        </c:manualLayout>
      </c:layout>
      <c:doughnutChart>
        <c:varyColors val="1"/>
        <c:ser>
          <c:idx val="1"/>
          <c:order val="1"/>
          <c:tx>
            <c:strRef>
              <c:f>[1]Charts!$I$7</c:f>
              <c:strCache>
                <c:ptCount val="1"/>
                <c:pt idx="0">
                  <c:v>Pieces Sold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xmlns:c16r2="http://schemas.microsoft.com/office/drawing/2015/06/chart">
              <c:ext xmlns:c15="http://schemas.microsoft.com/office/drawing/2012/chart" uri="{CE6537A1-D6FC-4f65-9D91-7224C49458BB}">
                <c15:layout/>
              </c:ext>
            </c:extLst>
          </c:dLbls>
          <c:cat>
            <c:numRef>
              <c:f>[1]Charts!$G$8:$G$17</c:f>
              <c:numCache>
                <c:formatCode>General</c:formatCode>
                <c:ptCount val="10"/>
                <c:pt idx="0">
                  <c:v>16777</c:v>
                </c:pt>
                <c:pt idx="1">
                  <c:v>44684</c:v>
                </c:pt>
                <c:pt idx="2">
                  <c:v>41162</c:v>
                </c:pt>
                <c:pt idx="3">
                  <c:v>31444</c:v>
                </c:pt>
                <c:pt idx="4">
                  <c:v>40367</c:v>
                </c:pt>
                <c:pt idx="5">
                  <c:v>37236</c:v>
                </c:pt>
                <c:pt idx="6">
                  <c:v>37756</c:v>
                </c:pt>
                <c:pt idx="7">
                  <c:v>36809</c:v>
                </c:pt>
                <c:pt idx="8">
                  <c:v>38419</c:v>
                </c:pt>
                <c:pt idx="9">
                  <c:v>44412</c:v>
                </c:pt>
              </c:numCache>
            </c:numRef>
          </c:cat>
          <c:val>
            <c:numRef>
              <c:f>[1]Charts!$I$8:$I$17</c:f>
              <c:numCache>
                <c:formatCode>General</c:formatCode>
                <c:ptCount val="10"/>
                <c:pt idx="0">
                  <c:v>11</c:v>
                </c:pt>
                <c:pt idx="1">
                  <c:v>7</c:v>
                </c:pt>
                <c:pt idx="2">
                  <c:v>10</c:v>
                </c:pt>
                <c:pt idx="3">
                  <c:v>1</c:v>
                </c:pt>
                <c:pt idx="4">
                  <c:v>2</c:v>
                </c:pt>
                <c:pt idx="5">
                  <c:v>3</c:v>
                </c:pt>
                <c:pt idx="6">
                  <c:v>2</c:v>
                </c:pt>
                <c:pt idx="7">
                  <c:v>1</c:v>
                </c:pt>
                <c:pt idx="8">
                  <c:v>2</c:v>
                </c:pt>
                <c:pt idx="9">
                  <c:v>3</c:v>
                </c:pt>
              </c:numCache>
            </c:numRef>
          </c:val>
          <c:extLst xmlns:c16r2="http://schemas.microsoft.com/office/drawing/2015/06/chart">
            <c:ext xmlns:c16="http://schemas.microsoft.com/office/drawing/2014/chart" uri="{C3380CC4-5D6E-409C-BE32-E72D297353CC}">
              <c16:uniqueId val="{00000001-67D2-41BC-AFED-1C8CD3A0490E}"/>
            </c:ext>
          </c:extLst>
        </c:ser>
        <c:ser>
          <c:idx val="2"/>
          <c:order val="2"/>
          <c:tx>
            <c:strRef>
              <c:f>[1]Charts!$J$7</c:f>
              <c:strCache>
                <c:ptCount val="1"/>
                <c:pt idx="0">
                  <c:v>Price Sold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xmlns:c16r2="http://schemas.microsoft.com/office/drawing/2015/06/chart">
              <c:ext xmlns:c15="http://schemas.microsoft.com/office/drawing/2012/chart" uri="{CE6537A1-D6FC-4f65-9D91-7224C49458BB}">
                <c15:layout/>
              </c:ext>
            </c:extLst>
          </c:dLbls>
          <c:cat>
            <c:numRef>
              <c:f>[1]Charts!$G$8:$G$17</c:f>
              <c:numCache>
                <c:formatCode>General</c:formatCode>
                <c:ptCount val="10"/>
                <c:pt idx="0">
                  <c:v>16777</c:v>
                </c:pt>
                <c:pt idx="1">
                  <c:v>44684</c:v>
                </c:pt>
                <c:pt idx="2">
                  <c:v>41162</c:v>
                </c:pt>
                <c:pt idx="3">
                  <c:v>31444</c:v>
                </c:pt>
                <c:pt idx="4">
                  <c:v>40367</c:v>
                </c:pt>
                <c:pt idx="5">
                  <c:v>37236</c:v>
                </c:pt>
                <c:pt idx="6">
                  <c:v>37756</c:v>
                </c:pt>
                <c:pt idx="7">
                  <c:v>36809</c:v>
                </c:pt>
                <c:pt idx="8">
                  <c:v>38419</c:v>
                </c:pt>
                <c:pt idx="9">
                  <c:v>44412</c:v>
                </c:pt>
              </c:numCache>
            </c:numRef>
          </c:cat>
          <c:val>
            <c:numRef>
              <c:f>[1]Charts!$J$8:$J$17</c:f>
              <c:numCache>
                <c:formatCode>General</c:formatCode>
                <c:ptCount val="10"/>
                <c:pt idx="0">
                  <c:v>1200</c:v>
                </c:pt>
                <c:pt idx="1">
                  <c:v>1200</c:v>
                </c:pt>
                <c:pt idx="2">
                  <c:v>1850</c:v>
                </c:pt>
                <c:pt idx="3">
                  <c:v>700</c:v>
                </c:pt>
                <c:pt idx="4">
                  <c:v>1100</c:v>
                </c:pt>
                <c:pt idx="5">
                  <c:v>1300</c:v>
                </c:pt>
                <c:pt idx="6">
                  <c:v>3400</c:v>
                </c:pt>
                <c:pt idx="7">
                  <c:v>1050</c:v>
                </c:pt>
                <c:pt idx="8">
                  <c:v>1200</c:v>
                </c:pt>
                <c:pt idx="9">
                  <c:v>8200</c:v>
                </c:pt>
              </c:numCache>
            </c:numRef>
          </c:val>
          <c:extLst xmlns:c16r2="http://schemas.microsoft.com/office/drawing/2015/06/chart">
            <c:ext xmlns:c16="http://schemas.microsoft.com/office/drawing/2014/chart" uri="{C3380CC4-5D6E-409C-BE32-E72D297353CC}">
              <c16:uniqueId val="{00000002-67D2-41BC-AFED-1C8CD3A0490E}"/>
            </c:ext>
          </c:extLst>
        </c:ser>
        <c:ser>
          <c:idx val="3"/>
          <c:order val="3"/>
          <c:tx>
            <c:strRef>
              <c:f>[1]Charts!$K$7</c:f>
              <c:strCache>
                <c:ptCount val="1"/>
                <c:pt idx="0">
                  <c:v>Post Sales Tax (-25%) &amp; Discount (+20%)</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xmlns:c16r2="http://schemas.microsoft.com/office/drawing/2015/06/chart">
              <c:ext xmlns:c15="http://schemas.microsoft.com/office/drawing/2012/chart" uri="{CE6537A1-D6FC-4f65-9D91-7224C49458BB}">
                <c15:layout/>
              </c:ext>
            </c:extLst>
          </c:dLbls>
          <c:cat>
            <c:numRef>
              <c:f>[1]Charts!$G$8:$G$17</c:f>
              <c:numCache>
                <c:formatCode>General</c:formatCode>
                <c:ptCount val="10"/>
                <c:pt idx="0">
                  <c:v>16777</c:v>
                </c:pt>
                <c:pt idx="1">
                  <c:v>44684</c:v>
                </c:pt>
                <c:pt idx="2">
                  <c:v>41162</c:v>
                </c:pt>
                <c:pt idx="3">
                  <c:v>31444</c:v>
                </c:pt>
                <c:pt idx="4">
                  <c:v>40367</c:v>
                </c:pt>
                <c:pt idx="5">
                  <c:v>37236</c:v>
                </c:pt>
                <c:pt idx="6">
                  <c:v>37756</c:v>
                </c:pt>
                <c:pt idx="7">
                  <c:v>36809</c:v>
                </c:pt>
                <c:pt idx="8">
                  <c:v>38419</c:v>
                </c:pt>
                <c:pt idx="9">
                  <c:v>44412</c:v>
                </c:pt>
              </c:numCache>
            </c:numRef>
          </c:cat>
          <c:val>
            <c:numRef>
              <c:f>[1]Charts!$K$8:$K$17</c:f>
              <c:numCache>
                <c:formatCode>General</c:formatCode>
                <c:ptCount val="10"/>
                <c:pt idx="0">
                  <c:v>60</c:v>
                </c:pt>
                <c:pt idx="1">
                  <c:v>60</c:v>
                </c:pt>
                <c:pt idx="2">
                  <c:v>92.5</c:v>
                </c:pt>
                <c:pt idx="3">
                  <c:v>35</c:v>
                </c:pt>
                <c:pt idx="4">
                  <c:v>55</c:v>
                </c:pt>
                <c:pt idx="5">
                  <c:v>65</c:v>
                </c:pt>
                <c:pt idx="6">
                  <c:v>170</c:v>
                </c:pt>
                <c:pt idx="7">
                  <c:v>52.5</c:v>
                </c:pt>
                <c:pt idx="8">
                  <c:v>60</c:v>
                </c:pt>
                <c:pt idx="9">
                  <c:v>410</c:v>
                </c:pt>
              </c:numCache>
            </c:numRef>
          </c:val>
          <c:extLst xmlns:c16r2="http://schemas.microsoft.com/office/drawing/2015/06/chart">
            <c:ext xmlns:c16="http://schemas.microsoft.com/office/drawing/2014/chart" uri="{C3380CC4-5D6E-409C-BE32-E72D297353CC}">
              <c16:uniqueId val="{00000003-67D2-41BC-AFED-1C8CD3A0490E}"/>
            </c:ext>
          </c:extLst>
        </c:ser>
        <c:ser>
          <c:idx val="4"/>
          <c:order val="4"/>
          <c:tx>
            <c:strRef>
              <c:f>[1]Charts!$L$7</c:f>
              <c:strCache>
                <c:ptCount val="1"/>
                <c:pt idx="0">
                  <c:v>Net 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xmlns:c16r2="http://schemas.microsoft.com/office/drawing/2015/06/chart">
              <c:ext xmlns:c15="http://schemas.microsoft.com/office/drawing/2012/chart" uri="{CE6537A1-D6FC-4f65-9D91-7224C49458BB}">
                <c15:layout/>
              </c:ext>
            </c:extLst>
          </c:dLbls>
          <c:cat>
            <c:numRef>
              <c:f>[1]Charts!$G$8:$G$17</c:f>
              <c:numCache>
                <c:formatCode>General</c:formatCode>
                <c:ptCount val="10"/>
                <c:pt idx="0">
                  <c:v>16777</c:v>
                </c:pt>
                <c:pt idx="1">
                  <c:v>44684</c:v>
                </c:pt>
                <c:pt idx="2">
                  <c:v>41162</c:v>
                </c:pt>
                <c:pt idx="3">
                  <c:v>31444</c:v>
                </c:pt>
                <c:pt idx="4">
                  <c:v>40367</c:v>
                </c:pt>
                <c:pt idx="5">
                  <c:v>37236</c:v>
                </c:pt>
                <c:pt idx="6">
                  <c:v>37756</c:v>
                </c:pt>
                <c:pt idx="7">
                  <c:v>36809</c:v>
                </c:pt>
                <c:pt idx="8">
                  <c:v>38419</c:v>
                </c:pt>
                <c:pt idx="9">
                  <c:v>44412</c:v>
                </c:pt>
              </c:numCache>
            </c:numRef>
          </c:cat>
          <c:val>
            <c:numRef>
              <c:f>[1]Charts!$L$8:$L$17</c:f>
              <c:numCache>
                <c:formatCode>General</c:formatCode>
                <c:ptCount val="10"/>
                <c:pt idx="0">
                  <c:v>13260</c:v>
                </c:pt>
                <c:pt idx="1">
                  <c:v>8460</c:v>
                </c:pt>
                <c:pt idx="2">
                  <c:v>18592.5</c:v>
                </c:pt>
                <c:pt idx="3">
                  <c:v>735</c:v>
                </c:pt>
                <c:pt idx="4">
                  <c:v>2255</c:v>
                </c:pt>
                <c:pt idx="5">
                  <c:v>3965</c:v>
                </c:pt>
                <c:pt idx="6">
                  <c:v>6970</c:v>
                </c:pt>
                <c:pt idx="7">
                  <c:v>1102.5</c:v>
                </c:pt>
                <c:pt idx="8">
                  <c:v>2460</c:v>
                </c:pt>
                <c:pt idx="9">
                  <c:v>25010</c:v>
                </c:pt>
              </c:numCache>
            </c:numRef>
          </c:val>
          <c:extLst xmlns:c16r2="http://schemas.microsoft.com/office/drawing/2015/06/chart">
            <c:ext xmlns:c16="http://schemas.microsoft.com/office/drawing/2014/chart" uri="{C3380CC4-5D6E-409C-BE32-E72D297353CC}">
              <c16:uniqueId val="{00000004-67D2-41BC-AFED-1C8CD3A0490E}"/>
            </c:ext>
          </c:extLst>
        </c:ser>
        <c:dLbls>
          <c:showLegendKey val="0"/>
          <c:showVal val="0"/>
          <c:showCatName val="0"/>
          <c:showSerName val="0"/>
          <c:showPercent val="1"/>
          <c:showBubbleSize val="0"/>
          <c:showLeaderLines val="1"/>
        </c:dLbls>
        <c:firstSliceAng val="0"/>
        <c:holeSize val="75"/>
        <c:extLst xmlns:c16r2="http://schemas.microsoft.com/office/drawing/2015/06/chart">
          <c:ext xmlns:c15="http://schemas.microsoft.com/office/drawing/2012/chart" uri="{02D57815-91ED-43cb-92C2-25804820EDAC}">
            <c15:filteredPieSeries>
              <c15:ser>
                <c:idx val="0"/>
                <c:order val="0"/>
                <c:tx>
                  <c:strRef>
                    <c:extLst xmlns:c16r2="http://schemas.microsoft.com/office/drawing/2015/06/chart">
                      <c:ext uri="{02D57815-91ED-43cb-92C2-25804820EDAC}">
                        <c15:formulaRef>
                          <c15:sqref>[1]Charts!$H$7</c15:sqref>
                        </c15:formulaRef>
                      </c:ext>
                    </c:extLst>
                    <c:strCache>
                      <c:ptCount val="1"/>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xmlns:c16r2="http://schemas.microsoft.com/office/drawing/2015/06/chart">
                    <c:ext uri="{CE6537A1-D6FC-4f65-9D91-7224C49458BB}"/>
                  </c:extLst>
                </c:dLbls>
                <c:cat>
                  <c:numRef>
                    <c:extLst xmlns:c16r2="http://schemas.microsoft.com/office/drawing/2015/06/chart">
                      <c:ext uri="{02D57815-91ED-43cb-92C2-25804820EDAC}">
                        <c15:formulaRef>
                          <c15:sqref>[1]Charts!$G$8:$G$17</c15:sqref>
                        </c15:formulaRef>
                      </c:ext>
                    </c:extLst>
                    <c:numCache>
                      <c:formatCode>General</c:formatCode>
                      <c:ptCount val="10"/>
                      <c:pt idx="0">
                        <c:v>16777</c:v>
                      </c:pt>
                      <c:pt idx="1">
                        <c:v>44684</c:v>
                      </c:pt>
                      <c:pt idx="2">
                        <c:v>41162</c:v>
                      </c:pt>
                      <c:pt idx="3">
                        <c:v>31444</c:v>
                      </c:pt>
                      <c:pt idx="4">
                        <c:v>40367</c:v>
                      </c:pt>
                      <c:pt idx="5">
                        <c:v>37236</c:v>
                      </c:pt>
                      <c:pt idx="6">
                        <c:v>37756</c:v>
                      </c:pt>
                      <c:pt idx="7">
                        <c:v>36809</c:v>
                      </c:pt>
                      <c:pt idx="8">
                        <c:v>38419</c:v>
                      </c:pt>
                      <c:pt idx="9">
                        <c:v>44412</c:v>
                      </c:pt>
                    </c:numCache>
                  </c:numRef>
                </c:cat>
                <c:val>
                  <c:numRef>
                    <c:extLst xmlns:c16r2="http://schemas.microsoft.com/office/drawing/2015/06/chart">
                      <c:ext uri="{02D57815-91ED-43cb-92C2-25804820EDAC}">
                        <c15:formulaRef>
                          <c15:sqref>[1]Charts!$H$8:$H$17</c15:sqref>
                        </c15:formulaRef>
                      </c:ext>
                    </c:extLst>
                    <c:numCache>
                      <c:formatCode>General</c:formatCode>
                      <c:ptCount val="10"/>
                    </c:numCache>
                  </c:numRef>
                </c:val>
                <c:extLst xmlns:c16r2="http://schemas.microsoft.com/office/drawing/2015/06/chart">
                  <c:ext xmlns:c16="http://schemas.microsoft.com/office/drawing/2014/chart" uri="{C3380CC4-5D6E-409C-BE32-E72D297353CC}">
                    <c16:uniqueId val="{00000000-67D2-41BC-AFED-1C8CD3A0490E}"/>
                  </c:ext>
                </c:extLst>
              </c15:ser>
            </c15:filteredPieSeries>
          </c:ext>
        </c:extLst>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18</xdr:row>
      <xdr:rowOff>187325</xdr:rowOff>
    </xdr:from>
    <xdr:to>
      <xdr:col>6</xdr:col>
      <xdr:colOff>631825</xdr:colOff>
      <xdr:row>37</xdr:row>
      <xdr:rowOff>28575</xdr:rowOff>
    </xdr:to>
    <xdr:graphicFrame macro="">
      <xdr:nvGraphicFramePr>
        <xdr:cNvPr id="2" name="Chart 1">
          <a:extLst>
            <a:ext uri="{FF2B5EF4-FFF2-40B4-BE49-F238E27FC236}">
              <a16:creationId xmlns:a16="http://schemas.microsoft.com/office/drawing/2014/main" xmlns="" id="{80876274-F180-EFAB-21B4-CCDEC6A39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285750</xdr:colOff>
      <xdr:row>18</xdr:row>
      <xdr:rowOff>190499</xdr:rowOff>
    </xdr:from>
    <xdr:to>
      <xdr:col>13</xdr:col>
      <xdr:colOff>790576</xdr:colOff>
      <xdr:row>37</xdr:row>
      <xdr:rowOff>28574</xdr:rowOff>
    </xdr:to>
    <xdr:graphicFrame macro="">
      <xdr:nvGraphicFramePr>
        <xdr:cNvPr id="3" name="Chart 2">
          <a:extLst>
            <a:ext uri="{FF2B5EF4-FFF2-40B4-BE49-F238E27FC236}">
              <a16:creationId xmlns:a16="http://schemas.microsoft.com/office/drawing/2014/main" xmlns="" id="{3A850C55-6B45-FC0C-2964-9727691F7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6724</xdr:colOff>
      <xdr:row>1</xdr:row>
      <xdr:rowOff>168835</xdr:rowOff>
    </xdr:from>
    <xdr:to>
      <xdr:col>13</xdr:col>
      <xdr:colOff>677583</xdr:colOff>
      <xdr:row>15</xdr:row>
      <xdr:rowOff>55843</xdr:rowOff>
    </xdr:to>
    <mc:AlternateContent xmlns:mc="http://schemas.openxmlformats.org/markup-compatibility/2006" xmlns:a14="http://schemas.microsoft.com/office/drawing/2010/main">
      <mc:Choice Requires="a14">
        <xdr:graphicFrame macro="">
          <xdr:nvGraphicFramePr>
            <xdr:cNvPr id="2" name="Art ID">
              <a:extLst>
                <a:ext uri="{FF2B5EF4-FFF2-40B4-BE49-F238E27FC236}">
                  <a16:creationId xmlns:a16="http://schemas.microsoft.com/office/drawing/2014/main" xmlns="" id="{DDEF2AD3-F743-57D8-DC38-189F40021154}"/>
                </a:ext>
              </a:extLst>
            </xdr:cNvPr>
            <xdr:cNvGraphicFramePr/>
          </xdr:nvGraphicFramePr>
          <xdr:xfrm>
            <a:off x="0" y="0"/>
            <a:ext cx="0" cy="0"/>
          </xdr:xfrm>
          <a:graphic>
            <a:graphicData uri="http://schemas.microsoft.com/office/drawing/2010/slicer">
              <sle:slicer xmlns:sle="http://schemas.microsoft.com/office/drawing/2010/slicer" name="Art ID"/>
            </a:graphicData>
          </a:graphic>
        </xdr:graphicFrame>
      </mc:Choice>
      <mc:Fallback xmlns="">
        <xdr:sp macro="" textlink="">
          <xdr:nvSpPr>
            <xdr:cNvPr id="0" name=""/>
            <xdr:cNvSpPr>
              <a:spLocks noTextEdit="1"/>
            </xdr:cNvSpPr>
          </xdr:nvSpPr>
          <xdr:spPr>
            <a:xfrm>
              <a:off x="10749430" y="355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27267</xdr:colOff>
      <xdr:row>15</xdr:row>
      <xdr:rowOff>54909</xdr:rowOff>
    </xdr:from>
    <xdr:to>
      <xdr:col>13</xdr:col>
      <xdr:colOff>698126</xdr:colOff>
      <xdr:row>28</xdr:row>
      <xdr:rowOff>151092</xdr:rowOff>
    </xdr:to>
    <mc:AlternateContent xmlns:mc="http://schemas.openxmlformats.org/markup-compatibility/2006" xmlns:a14="http://schemas.microsoft.com/office/drawing/2010/main">
      <mc:Choice Requires="a14">
        <xdr:graphicFrame macro="">
          <xdr:nvGraphicFramePr>
            <xdr:cNvPr id="3" name="Art Piece">
              <a:extLst>
                <a:ext uri="{FF2B5EF4-FFF2-40B4-BE49-F238E27FC236}">
                  <a16:creationId xmlns:a16="http://schemas.microsoft.com/office/drawing/2014/main" xmlns="" id="{591806C6-068B-50DA-F2BD-92AADEBFBC9E}"/>
                </a:ext>
              </a:extLst>
            </xdr:cNvPr>
            <xdr:cNvGraphicFramePr/>
          </xdr:nvGraphicFramePr>
          <xdr:xfrm>
            <a:off x="0" y="0"/>
            <a:ext cx="0" cy="0"/>
          </xdr:xfrm>
          <a:graphic>
            <a:graphicData uri="http://schemas.microsoft.com/office/drawing/2010/slicer">
              <sle:slicer xmlns:sle="http://schemas.microsoft.com/office/drawing/2010/slicer" name="Art Piece"/>
            </a:graphicData>
          </a:graphic>
        </xdr:graphicFrame>
      </mc:Choice>
      <mc:Fallback xmlns="">
        <xdr:sp macro="" textlink="">
          <xdr:nvSpPr>
            <xdr:cNvPr id="0" name=""/>
            <xdr:cNvSpPr>
              <a:spLocks noTextEdit="1"/>
            </xdr:cNvSpPr>
          </xdr:nvSpPr>
          <xdr:spPr>
            <a:xfrm>
              <a:off x="10769973" y="287879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697753</xdr:colOff>
      <xdr:row>1</xdr:row>
      <xdr:rowOff>165099</xdr:rowOff>
    </xdr:from>
    <xdr:to>
      <xdr:col>14</xdr:col>
      <xdr:colOff>1353671</xdr:colOff>
      <xdr:row>15</xdr:row>
      <xdr:rowOff>52107</xdr:rowOff>
    </xdr:to>
    <mc:AlternateContent xmlns:mc="http://schemas.openxmlformats.org/markup-compatibility/2006" xmlns:a14="http://schemas.microsoft.com/office/drawing/2010/main">
      <mc:Choice Requires="a14">
        <xdr:graphicFrame macro="">
          <xdr:nvGraphicFramePr>
            <xdr:cNvPr id="4" name="Creation Date">
              <a:extLst>
                <a:ext uri="{FF2B5EF4-FFF2-40B4-BE49-F238E27FC236}">
                  <a16:creationId xmlns:a16="http://schemas.microsoft.com/office/drawing/2014/main" xmlns="" id="{6AD9554C-A93E-C701-34B0-5439A4E23D80}"/>
                </a:ext>
              </a:extLst>
            </xdr:cNvPr>
            <xdr:cNvGraphicFramePr/>
          </xdr:nvGraphicFramePr>
          <xdr:xfrm>
            <a:off x="0" y="0"/>
            <a:ext cx="0" cy="0"/>
          </xdr:xfrm>
          <a:graphic>
            <a:graphicData uri="http://schemas.microsoft.com/office/drawing/2010/slicer">
              <sle:slicer xmlns:sle="http://schemas.microsoft.com/office/drawing/2010/slicer" name="Creation Date"/>
            </a:graphicData>
          </a:graphic>
        </xdr:graphicFrame>
      </mc:Choice>
      <mc:Fallback xmlns="">
        <xdr:sp macro="" textlink="">
          <xdr:nvSpPr>
            <xdr:cNvPr id="0" name=""/>
            <xdr:cNvSpPr>
              <a:spLocks noTextEdit="1"/>
            </xdr:cNvSpPr>
          </xdr:nvSpPr>
          <xdr:spPr>
            <a:xfrm>
              <a:off x="12598400" y="35186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688414</xdr:colOff>
      <xdr:row>15</xdr:row>
      <xdr:rowOff>51173</xdr:rowOff>
    </xdr:from>
    <xdr:to>
      <xdr:col>14</xdr:col>
      <xdr:colOff>1344332</xdr:colOff>
      <xdr:row>28</xdr:row>
      <xdr:rowOff>147356</xdr:rowOff>
    </xdr:to>
    <mc:AlternateContent xmlns:mc="http://schemas.openxmlformats.org/markup-compatibility/2006" xmlns:a14="http://schemas.microsoft.com/office/drawing/2010/main">
      <mc:Choice Requires="a14">
        <xdr:graphicFrame macro="">
          <xdr:nvGraphicFramePr>
            <xdr:cNvPr id="5" name="Sold After Discount 20%">
              <a:extLst>
                <a:ext uri="{FF2B5EF4-FFF2-40B4-BE49-F238E27FC236}">
                  <a16:creationId xmlns:a16="http://schemas.microsoft.com/office/drawing/2014/main" xmlns="" id="{4EF7B8E2-C445-F26A-64D5-5AAFC84999E3}"/>
                </a:ext>
              </a:extLst>
            </xdr:cNvPr>
            <xdr:cNvGraphicFramePr/>
          </xdr:nvGraphicFramePr>
          <xdr:xfrm>
            <a:off x="0" y="0"/>
            <a:ext cx="0" cy="0"/>
          </xdr:xfrm>
          <a:graphic>
            <a:graphicData uri="http://schemas.microsoft.com/office/drawing/2010/slicer">
              <sle:slicer xmlns:sle="http://schemas.microsoft.com/office/drawing/2010/slicer" name="Sold After Discount 20%"/>
            </a:graphicData>
          </a:graphic>
        </xdr:graphicFrame>
      </mc:Choice>
      <mc:Fallback xmlns="">
        <xdr:sp macro="" textlink="">
          <xdr:nvSpPr>
            <xdr:cNvPr id="0" name=""/>
            <xdr:cNvSpPr>
              <a:spLocks noTextEdit="1"/>
            </xdr:cNvSpPr>
          </xdr:nvSpPr>
          <xdr:spPr>
            <a:xfrm>
              <a:off x="12589061" y="287505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4855</xdr:colOff>
      <xdr:row>29</xdr:row>
      <xdr:rowOff>12327</xdr:rowOff>
    </xdr:from>
    <xdr:to>
      <xdr:col>14</xdr:col>
      <xdr:colOff>1329765</xdr:colOff>
      <xdr:row>36</xdr:row>
      <xdr:rowOff>76574</xdr:rowOff>
    </xdr:to>
    <mc:AlternateContent xmlns:mc="http://schemas.openxmlformats.org/markup-compatibility/2006" xmlns:tsle="http://schemas.microsoft.com/office/drawing/2012/timeslicer">
      <mc:Choice Requires="tsle">
        <xdr:graphicFrame macro="">
          <xdr:nvGraphicFramePr>
            <xdr:cNvPr id="6" name="Creation Date 1">
              <a:extLst>
                <a:ext uri="{FF2B5EF4-FFF2-40B4-BE49-F238E27FC236}">
                  <a16:creationId xmlns:a16="http://schemas.microsoft.com/office/drawing/2014/main" xmlns="" id="{F6D4AF5B-4DBE-B4B2-8821-6CDD5E2289CF}"/>
                </a:ext>
              </a:extLst>
            </xdr:cNvPr>
            <xdr:cNvGraphicFramePr/>
          </xdr:nvGraphicFramePr>
          <xdr:xfrm>
            <a:off x="0" y="0"/>
            <a:ext cx="0" cy="0"/>
          </xdr:xfrm>
          <a:graphic>
            <a:graphicData uri="http://schemas.microsoft.com/office/drawing/2012/timeslicer">
              <tsle:timeslicer name="Creation Date 1"/>
            </a:graphicData>
          </a:graphic>
        </xdr:graphicFrame>
      </mc:Choice>
      <mc:Fallback xmlns="">
        <xdr:sp macro="" textlink="">
          <xdr:nvSpPr>
            <xdr:cNvPr id="0" name=""/>
            <xdr:cNvSpPr>
              <a:spLocks noTextEdit="1"/>
            </xdr:cNvSpPr>
          </xdr:nvSpPr>
          <xdr:spPr>
            <a:xfrm>
              <a:off x="10747561" y="5450915"/>
              <a:ext cx="3655733"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Charts"/>
      <sheetName val="Table"/>
    </sheetNames>
    <sheetDataSet>
      <sheetData sheetId="0" refreshError="1"/>
      <sheetData sheetId="1">
        <row r="7">
          <cell r="I7" t="str">
            <v>Pieces Sold</v>
          </cell>
          <cell r="J7" t="str">
            <v>Price Sold @</v>
          </cell>
          <cell r="K7" t="str">
            <v>Post Sales Tax (-25%) &amp; Discount (+20%)</v>
          </cell>
          <cell r="L7" t="str">
            <v>Net Sales</v>
          </cell>
        </row>
        <row r="8">
          <cell r="G8">
            <v>16777</v>
          </cell>
          <cell r="I8">
            <v>11</v>
          </cell>
          <cell r="J8">
            <v>1200</v>
          </cell>
          <cell r="K8">
            <v>60</v>
          </cell>
          <cell r="L8">
            <v>13260</v>
          </cell>
        </row>
        <row r="9">
          <cell r="G9">
            <v>44684</v>
          </cell>
          <cell r="I9">
            <v>7</v>
          </cell>
          <cell r="J9">
            <v>1200</v>
          </cell>
          <cell r="K9">
            <v>60</v>
          </cell>
          <cell r="L9">
            <v>8460</v>
          </cell>
        </row>
        <row r="10">
          <cell r="G10">
            <v>41162</v>
          </cell>
          <cell r="I10">
            <v>10</v>
          </cell>
          <cell r="J10">
            <v>1850</v>
          </cell>
          <cell r="K10">
            <v>92.5</v>
          </cell>
          <cell r="L10">
            <v>18592.5</v>
          </cell>
        </row>
        <row r="11">
          <cell r="G11">
            <v>31444</v>
          </cell>
          <cell r="I11">
            <v>1</v>
          </cell>
          <cell r="J11">
            <v>700</v>
          </cell>
          <cell r="K11">
            <v>35</v>
          </cell>
          <cell r="L11">
            <v>735</v>
          </cell>
        </row>
        <row r="12">
          <cell r="G12">
            <v>40367</v>
          </cell>
          <cell r="I12">
            <v>2</v>
          </cell>
          <cell r="J12">
            <v>1100</v>
          </cell>
          <cell r="K12">
            <v>55</v>
          </cell>
          <cell r="L12">
            <v>2255</v>
          </cell>
        </row>
        <row r="13">
          <cell r="G13">
            <v>37236</v>
          </cell>
          <cell r="I13">
            <v>3</v>
          </cell>
          <cell r="J13">
            <v>1300</v>
          </cell>
          <cell r="K13">
            <v>65</v>
          </cell>
          <cell r="L13">
            <v>3965</v>
          </cell>
        </row>
        <row r="14">
          <cell r="G14">
            <v>37756</v>
          </cell>
          <cell r="I14">
            <v>2</v>
          </cell>
          <cell r="J14">
            <v>3400</v>
          </cell>
          <cell r="K14">
            <v>170</v>
          </cell>
          <cell r="L14">
            <v>6970</v>
          </cell>
        </row>
        <row r="15">
          <cell r="G15">
            <v>36809</v>
          </cell>
          <cell r="I15">
            <v>1</v>
          </cell>
          <cell r="J15">
            <v>1050</v>
          </cell>
          <cell r="K15">
            <v>52.5</v>
          </cell>
          <cell r="L15">
            <v>1102.5</v>
          </cell>
        </row>
        <row r="16">
          <cell r="G16">
            <v>38419</v>
          </cell>
          <cell r="I16">
            <v>2</v>
          </cell>
          <cell r="J16">
            <v>1200</v>
          </cell>
          <cell r="K16">
            <v>60</v>
          </cell>
          <cell r="L16">
            <v>2460</v>
          </cell>
        </row>
        <row r="17">
          <cell r="G17">
            <v>44412</v>
          </cell>
          <cell r="I17">
            <v>3</v>
          </cell>
          <cell r="J17">
            <v>8200</v>
          </cell>
          <cell r="K17">
            <v>410</v>
          </cell>
          <cell r="L17">
            <v>25010</v>
          </cell>
        </row>
      </sheetData>
      <sheetData sheetId="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hibzada Dawood" refreshedDate="44746.916182175926" createdVersion="8" refreshedVersion="8" minRefreshableVersion="3" recordCount="11">
  <cacheSource type="worksheet">
    <worksheetSource ref="C8:M18" sheet="Main"/>
  </cacheSource>
  <cacheFields count="15">
    <cacheField name="Art ID" numFmtId="1">
      <sharedItems containsSemiMixedTypes="0" containsString="0" containsNumber="1" containsInteger="1" minValue="15" maxValue="563" count="11">
        <n v="563"/>
        <n v="29"/>
        <n v="247"/>
        <n v="15"/>
        <n v="71"/>
        <n v="400"/>
        <n v="351"/>
        <n v="113"/>
        <n v="83"/>
        <n v="261"/>
        <n v="18"/>
      </sharedItems>
    </cacheField>
    <cacheField name="Art Piece" numFmtId="0">
      <sharedItems count="11">
        <s v="Sunrise"/>
        <s v="Twin Gray Parrots"/>
        <s v="Flufy Pillows"/>
        <s v="Mona Lisa"/>
        <s v="Trash Panda"/>
        <s v="The Starry Night"/>
        <s v="Guernica"/>
        <s v="Le Déjeuner"/>
        <s v="The Harvesters"/>
        <s v="A Sunday Afternoon"/>
        <s v="Starry Nights"/>
      </sharedItems>
    </cacheField>
    <cacheField name="Artist Name" numFmtId="0">
      <sharedItems/>
    </cacheField>
    <cacheField name="Art Type" numFmtId="0">
      <sharedItems/>
    </cacheField>
    <cacheField name="Creation Date" numFmtId="165">
      <sharedItems containsSemiMixedTypes="0" containsNonDate="0" containsDate="1" containsString="0" minDate="1945-03-01T00:00:00" maxDate="2022-07-03T00:00:00" count="11">
        <d v="1945-03-01T00:00:00"/>
        <d v="2022-07-02T00:00:00"/>
        <d v="2022-06-01T00:00:00"/>
        <d v="2022-05-06T00:00:00"/>
        <d v="2021-11-01T00:00:00"/>
        <d v="1973-09-07T00:00:00"/>
        <d v="1945-03-11T00:00:00"/>
        <d v="1945-03-10T00:00:00"/>
        <d v="1945-03-09T00:00:00"/>
        <d v="1945-03-08T00:00:00"/>
        <d v="1945-03-03T00:00:00"/>
      </sharedItems>
      <fieldGroup par="14" base="4">
        <rangePr groupBy="months" startDate="1945-03-01T00:00:00" endDate="2022-07-03T00:00:00"/>
        <groupItems count="14">
          <s v="&lt;3/1/1945"/>
          <s v="Jan"/>
          <s v="Feb"/>
          <s v="Mar"/>
          <s v="Apr"/>
          <s v="May"/>
          <s v="Jun"/>
          <s v="Jul"/>
          <s v="Aug"/>
          <s v="Sep"/>
          <s v="Oct"/>
          <s v="Nov"/>
          <s v="Dec"/>
          <s v="&gt;7/3/2022"/>
        </groupItems>
      </fieldGroup>
    </cacheField>
    <cacheField name="Quatity Sold" numFmtId="0">
      <sharedItems containsSemiMixedTypes="0" containsString="0" containsNumber="1" containsInteger="1" minValue="2" maxValue="41"/>
    </cacheField>
    <cacheField name="Price" numFmtId="164">
      <sharedItems containsSemiMixedTypes="0" containsString="0" containsNumber="1" containsInteger="1" minValue="700" maxValue="3300" count="8">
        <n v="1200"/>
        <n v="1850"/>
        <n v="700"/>
        <n v="1100"/>
        <n v="1000"/>
        <n v="1300"/>
        <n v="1050"/>
        <n v="3300"/>
      </sharedItems>
    </cacheField>
    <cacheField name="Net Sales" numFmtId="164">
      <sharedItems containsSemiMixedTypes="0" containsString="0" containsNumber="1" containsInteger="1" minValue="2400" maxValue="89100"/>
    </cacheField>
    <cacheField name="Sales Tax" numFmtId="164">
      <sharedItems containsSemiMixedTypes="0" containsString="0" containsNumber="1" minValue="175" maxValue="825"/>
    </cacheField>
    <cacheField name="Sold After Discount 20%" numFmtId="164">
      <sharedItems containsSemiMixedTypes="0" containsString="0" containsNumber="1" containsInteger="1" minValue="560" maxValue="2640" count="8">
        <n v="960"/>
        <n v="1480"/>
        <n v="560"/>
        <n v="880"/>
        <n v="800"/>
        <n v="1040"/>
        <n v="840"/>
        <n v="2640"/>
      </sharedItems>
    </cacheField>
    <cacheField name="Gross Sales" numFmtId="164">
      <sharedItems containsSemiMixedTypes="0" containsString="0" containsNumber="1" containsInteger="1" minValue="3360" maxValue="91740" count="11">
        <n v="36960"/>
        <n v="27360"/>
        <n v="32930"/>
        <n v="23660"/>
        <n v="31680"/>
        <n v="39800"/>
        <n v="54340"/>
        <n v="3360"/>
        <n v="24990"/>
        <n v="17760"/>
        <n v="91740"/>
      </sharedItems>
    </cacheField>
    <cacheField name="Buyer Name" numFmtId="0">
      <sharedItems count="10">
        <s v="Durraiz"/>
        <s v="Ali Saim"/>
        <s v="Bilal Ahmed"/>
        <s v="Muhammad Umer"/>
        <s v="Muhammad Hamza"/>
        <s v="Uzair khan"/>
        <s v="Shaheer"/>
        <s v="Ali Hassan"/>
        <s v="Hamza Khalid"/>
        <s v="Dawood Shahzad"/>
      </sharedItems>
    </cacheField>
    <cacheField name="Buyer Location" numFmtId="0">
      <sharedItems count="5">
        <s v="Sindh, PK"/>
        <s v="Punjab, PK"/>
        <s v="Balochistan,PK"/>
        <s v="KPK,PK"/>
        <s v="Gilgit,PK"/>
      </sharedItems>
    </cacheField>
    <cacheField name="Quarters" numFmtId="0" databaseField="0">
      <fieldGroup base="4">
        <rangePr groupBy="quarters" startDate="1945-03-01T00:00:00" endDate="2022-07-03T00:00:00"/>
        <groupItems count="6">
          <s v="&lt;3/1/1945"/>
          <s v="Qtr1"/>
          <s v="Qtr2"/>
          <s v="Qtr3"/>
          <s v="Qtr4"/>
          <s v="&gt;7/3/2022"/>
        </groupItems>
      </fieldGroup>
    </cacheField>
    <cacheField name="Years" numFmtId="0" databaseField="0">
      <fieldGroup base="4">
        <rangePr groupBy="years" startDate="1945-03-01T00:00:00" endDate="2022-07-03T00:00:00"/>
        <groupItems count="80">
          <s v="&lt;3/1/1945"/>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gt;7/3/2022"/>
        </groupItems>
      </fieldGroup>
    </cacheField>
  </cacheFields>
  <extLst>
    <ext xmlns:x14="http://schemas.microsoft.com/office/spreadsheetml/2009/9/main" uri="{725AE2AE-9491-48be-B2B4-4EB974FC3084}">
      <x14:pivotCacheDefinition pivotCacheId="8516064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s v="Claude Monet"/>
    <s v="Sketch"/>
    <x v="0"/>
    <n v="30"/>
    <x v="0"/>
    <n v="36000"/>
    <n v="300"/>
    <x v="0"/>
    <x v="0"/>
    <x v="0"/>
    <x v="0"/>
  </r>
  <r>
    <x v="1"/>
    <x v="1"/>
    <s v="Caspar David"/>
    <s v="Nature"/>
    <x v="1"/>
    <n v="22"/>
    <x v="0"/>
    <n v="26400"/>
    <n v="300"/>
    <x v="0"/>
    <x v="1"/>
    <x v="1"/>
    <x v="0"/>
  </r>
  <r>
    <x v="2"/>
    <x v="2"/>
    <s v="Edward Hopper"/>
    <s v="Digital Art"/>
    <x v="2"/>
    <n v="17"/>
    <x v="1"/>
    <n v="31450"/>
    <n v="462.5"/>
    <x v="1"/>
    <x v="2"/>
    <x v="2"/>
    <x v="0"/>
  </r>
  <r>
    <x v="3"/>
    <x v="3"/>
    <s v="Leonardo Da Vinci"/>
    <s v="Self Portrait"/>
    <x v="3"/>
    <n v="33"/>
    <x v="2"/>
    <n v="23100"/>
    <n v="175"/>
    <x v="2"/>
    <x v="3"/>
    <x v="3"/>
    <x v="1"/>
  </r>
  <r>
    <x v="4"/>
    <x v="4"/>
    <s v="Monoliff"/>
    <s v="NFT"/>
    <x v="4"/>
    <n v="28"/>
    <x v="3"/>
    <n v="30800"/>
    <n v="275"/>
    <x v="3"/>
    <x v="4"/>
    <x v="2"/>
    <x v="0"/>
  </r>
  <r>
    <x v="5"/>
    <x v="5"/>
    <s v="Vincent van Gogh"/>
    <s v="Pencil Drawing"/>
    <x v="5"/>
    <n v="39"/>
    <x v="4"/>
    <n v="39000"/>
    <n v="250"/>
    <x v="4"/>
    <x v="5"/>
    <x v="4"/>
    <x v="2"/>
  </r>
  <r>
    <x v="6"/>
    <x v="6"/>
    <s v="Pablo Picasso"/>
    <s v="Watercolor"/>
    <x v="6"/>
    <n v="41"/>
    <x v="5"/>
    <n v="53300"/>
    <n v="325"/>
    <x v="5"/>
    <x v="6"/>
    <x v="5"/>
    <x v="3"/>
  </r>
  <r>
    <x v="7"/>
    <x v="7"/>
    <s v="Édouard Manet"/>
    <s v="Antique"/>
    <x v="7"/>
    <n v="2"/>
    <x v="0"/>
    <n v="2400"/>
    <n v="300"/>
    <x v="0"/>
    <x v="7"/>
    <x v="6"/>
    <x v="4"/>
  </r>
  <r>
    <x v="8"/>
    <x v="8"/>
    <s v="Pieter Bruegel"/>
    <s v="Landscape"/>
    <x v="8"/>
    <n v="23"/>
    <x v="6"/>
    <n v="24150"/>
    <n v="262.5"/>
    <x v="6"/>
    <x v="8"/>
    <x v="7"/>
    <x v="1"/>
  </r>
  <r>
    <x v="9"/>
    <x v="9"/>
    <s v="Georges Seurat"/>
    <s v="Photograph"/>
    <x v="9"/>
    <n v="14"/>
    <x v="0"/>
    <n v="16800"/>
    <n v="300"/>
    <x v="0"/>
    <x v="9"/>
    <x v="8"/>
    <x v="0"/>
  </r>
  <r>
    <x v="10"/>
    <x v="10"/>
    <s v="Van Gogh"/>
    <s v="Oil Painting"/>
    <x v="10"/>
    <n v="27"/>
    <x v="7"/>
    <n v="89100"/>
    <n v="825"/>
    <x v="7"/>
    <x v="10"/>
    <x v="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5" useAutoFormatting="1" itemPrintTitles="1" createdVersion="8" indent="0" outline="1" outlineData="1" multipleFieldFilters="0" rowHeaderCaption="Row Filter" colHeaderCaption="Column Filter">
  <location ref="A3:L33" firstHeaderRow="1" firstDataRow="2" firstDataCol="1"/>
  <pivotFields count="15">
    <pivotField dataField="1" numFmtId="1" showAll="0">
      <items count="12">
        <item x="3"/>
        <item x="10"/>
        <item x="1"/>
        <item x="4"/>
        <item x="8"/>
        <item x="7"/>
        <item x="2"/>
        <item x="9"/>
        <item x="6"/>
        <item x="5"/>
        <item x="0"/>
        <item t="default"/>
      </items>
    </pivotField>
    <pivotField axis="axisRow" showAll="0">
      <items count="12">
        <item x="9"/>
        <item x="2"/>
        <item x="6"/>
        <item x="7"/>
        <item x="3"/>
        <item x="10"/>
        <item x="0"/>
        <item x="8"/>
        <item x="5"/>
        <item x="4"/>
        <item x="1"/>
        <item t="default"/>
      </items>
    </pivotField>
    <pivotField showAll="0"/>
    <pivotField showAll="0"/>
    <pivotField axis="axisRow" numFmtId="165" showAll="0">
      <items count="15">
        <item x="0"/>
        <item x="1"/>
        <item x="2"/>
        <item x="3"/>
        <item x="4"/>
        <item x="5"/>
        <item x="6"/>
        <item x="7"/>
        <item x="8"/>
        <item x="9"/>
        <item x="10"/>
        <item x="11"/>
        <item x="12"/>
        <item x="13"/>
        <item t="default"/>
      </items>
    </pivotField>
    <pivotField showAll="0"/>
    <pivotField axis="axisRow" numFmtId="164" showAll="0">
      <items count="9">
        <item x="2"/>
        <item x="4"/>
        <item x="6"/>
        <item x="3"/>
        <item x="0"/>
        <item x="5"/>
        <item x="1"/>
        <item x="7"/>
        <item t="default"/>
      </items>
    </pivotField>
    <pivotField numFmtId="164" showAll="0"/>
    <pivotField numFmtId="164" showAll="0"/>
    <pivotField numFmtId="164" showAll="0">
      <items count="9">
        <item x="2"/>
        <item x="4"/>
        <item x="6"/>
        <item x="3"/>
        <item x="0"/>
        <item x="5"/>
        <item x="1"/>
        <item x="7"/>
        <item t="default"/>
      </items>
    </pivotField>
    <pivotField numFmtId="164" showAll="0">
      <items count="12">
        <item x="7"/>
        <item x="9"/>
        <item x="3"/>
        <item x="8"/>
        <item x="1"/>
        <item x="4"/>
        <item x="2"/>
        <item x="0"/>
        <item x="5"/>
        <item x="6"/>
        <item x="10"/>
        <item t="default"/>
      </items>
    </pivotField>
    <pivotField axis="axisCol" showAll="0">
      <items count="11">
        <item x="7"/>
        <item x="1"/>
        <item x="2"/>
        <item x="9"/>
        <item x="0"/>
        <item x="8"/>
        <item x="4"/>
        <item x="3"/>
        <item x="6"/>
        <item x="5"/>
        <item t="default"/>
      </items>
    </pivotField>
    <pivotField showAll="0">
      <items count="6">
        <item x="2"/>
        <item x="4"/>
        <item x="3"/>
        <item x="1"/>
        <item x="0"/>
        <item t="default"/>
      </items>
    </pivotField>
    <pivotField showAll="0">
      <items count="7">
        <item sd="0" x="0"/>
        <item sd="0" x="1"/>
        <item sd="0" x="2"/>
        <item sd="0" x="3"/>
        <item sd="0" x="4"/>
        <item sd="0" x="5"/>
        <item t="default"/>
      </items>
    </pivotField>
    <pivotField showAll="0">
      <items count="81">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t="default"/>
      </items>
    </pivotField>
  </pivotFields>
  <rowFields count="3">
    <field x="4"/>
    <field x="1"/>
    <field x="6"/>
  </rowFields>
  <rowItems count="29">
    <i>
      <x v="3"/>
    </i>
    <i r="1">
      <x/>
    </i>
    <i r="2">
      <x v="4"/>
    </i>
    <i r="1">
      <x v="2"/>
    </i>
    <i r="2">
      <x v="5"/>
    </i>
    <i r="1">
      <x v="3"/>
    </i>
    <i r="2">
      <x v="4"/>
    </i>
    <i r="1">
      <x v="5"/>
    </i>
    <i r="2">
      <x v="7"/>
    </i>
    <i r="1">
      <x v="6"/>
    </i>
    <i r="2">
      <x v="4"/>
    </i>
    <i r="1">
      <x v="7"/>
    </i>
    <i r="2">
      <x v="2"/>
    </i>
    <i>
      <x v="5"/>
    </i>
    <i r="1">
      <x v="4"/>
    </i>
    <i r="2">
      <x/>
    </i>
    <i>
      <x v="6"/>
    </i>
    <i r="1">
      <x v="1"/>
    </i>
    <i r="2">
      <x v="6"/>
    </i>
    <i>
      <x v="7"/>
    </i>
    <i r="1">
      <x v="10"/>
    </i>
    <i r="2">
      <x v="4"/>
    </i>
    <i>
      <x v="9"/>
    </i>
    <i r="1">
      <x v="8"/>
    </i>
    <i r="2">
      <x v="1"/>
    </i>
    <i>
      <x v="11"/>
    </i>
    <i r="1">
      <x v="9"/>
    </i>
    <i r="2">
      <x v="3"/>
    </i>
    <i t="grand">
      <x/>
    </i>
  </rowItems>
  <colFields count="1">
    <field x="11"/>
  </colFields>
  <colItems count="11">
    <i>
      <x/>
    </i>
    <i>
      <x v="1"/>
    </i>
    <i>
      <x v="2"/>
    </i>
    <i>
      <x v="3"/>
    </i>
    <i>
      <x v="4"/>
    </i>
    <i>
      <x v="5"/>
    </i>
    <i>
      <x v="6"/>
    </i>
    <i>
      <x v="7"/>
    </i>
    <i>
      <x v="8"/>
    </i>
    <i>
      <x v="9"/>
    </i>
    <i t="grand">
      <x/>
    </i>
  </colItems>
  <dataFields count="1">
    <dataField name="Art ID's" fld="0" baseField="0" baseItem="0"/>
  </dataFields>
  <formats count="62">
    <format dxfId="61">
      <pivotArea type="origin" dataOnly="0" labelOnly="1" outline="0" fieldPosition="0"/>
    </format>
    <format dxfId="60">
      <pivotArea field="4" type="button" dataOnly="0" labelOnly="1" outline="0" axis="axisRow" fieldPosition="0"/>
    </format>
    <format dxfId="59">
      <pivotArea field="11" type="button" dataOnly="0" labelOnly="1" outline="0" axis="axisCol" fieldPosition="0"/>
    </format>
    <format dxfId="58">
      <pivotArea dataOnly="0" labelOnly="1" fieldPosition="0">
        <references count="1">
          <reference field="11" count="1">
            <x v="0"/>
          </reference>
        </references>
      </pivotArea>
    </format>
    <format dxfId="57">
      <pivotArea dataOnly="0" labelOnly="1" grandCol="1" outline="0" fieldPosition="0"/>
    </format>
    <format dxfId="56">
      <pivotArea grandRow="1" outline="0" collapsedLevelsAreSubtotals="1" fieldPosition="0"/>
    </format>
    <format dxfId="55">
      <pivotArea dataOnly="0" labelOnly="1" grandRow="1" outline="0" fieldPosition="0"/>
    </format>
    <format dxfId="54">
      <pivotArea collapsedLevelsAreSubtotals="1" fieldPosition="0">
        <references count="1">
          <reference field="4" count="1">
            <x v="3"/>
          </reference>
        </references>
      </pivotArea>
    </format>
    <format dxfId="53">
      <pivotArea collapsedLevelsAreSubtotals="1" fieldPosition="0">
        <references count="2">
          <reference field="1" count="1">
            <x v="0"/>
          </reference>
          <reference field="4" count="1" selected="0">
            <x v="3"/>
          </reference>
        </references>
      </pivotArea>
    </format>
    <format dxfId="52">
      <pivotArea collapsedLevelsAreSubtotals="1" fieldPosition="0">
        <references count="3">
          <reference field="1" count="1" selected="0">
            <x v="0"/>
          </reference>
          <reference field="4" count="1" selected="0">
            <x v="3"/>
          </reference>
          <reference field="6" count="1">
            <x v="4"/>
          </reference>
        </references>
      </pivotArea>
    </format>
    <format dxfId="51">
      <pivotArea collapsedLevelsAreSubtotals="1" fieldPosition="0">
        <references count="2">
          <reference field="1" count="1">
            <x v="2"/>
          </reference>
          <reference field="4" count="1" selected="0">
            <x v="3"/>
          </reference>
        </references>
      </pivotArea>
    </format>
    <format dxfId="50">
      <pivotArea collapsedLevelsAreSubtotals="1" fieldPosition="0">
        <references count="3">
          <reference field="1" count="1" selected="0">
            <x v="2"/>
          </reference>
          <reference field="4" count="1" selected="0">
            <x v="3"/>
          </reference>
          <reference field="6" count="1">
            <x v="5"/>
          </reference>
        </references>
      </pivotArea>
    </format>
    <format dxfId="49">
      <pivotArea collapsedLevelsAreSubtotals="1" fieldPosition="0">
        <references count="2">
          <reference field="1" count="1">
            <x v="3"/>
          </reference>
          <reference field="4" count="1" selected="0">
            <x v="3"/>
          </reference>
        </references>
      </pivotArea>
    </format>
    <format dxfId="48">
      <pivotArea collapsedLevelsAreSubtotals="1" fieldPosition="0">
        <references count="3">
          <reference field="1" count="1" selected="0">
            <x v="3"/>
          </reference>
          <reference field="4" count="1" selected="0">
            <x v="3"/>
          </reference>
          <reference field="6" count="1">
            <x v="4"/>
          </reference>
        </references>
      </pivotArea>
    </format>
    <format dxfId="47">
      <pivotArea collapsedLevelsAreSubtotals="1" fieldPosition="0">
        <references count="2">
          <reference field="1" count="1">
            <x v="5"/>
          </reference>
          <reference field="4" count="1" selected="0">
            <x v="3"/>
          </reference>
        </references>
      </pivotArea>
    </format>
    <format dxfId="46">
      <pivotArea collapsedLevelsAreSubtotals="1" fieldPosition="0">
        <references count="3">
          <reference field="1" count="1" selected="0">
            <x v="5"/>
          </reference>
          <reference field="4" count="1" selected="0">
            <x v="3"/>
          </reference>
          <reference field="6" count="1">
            <x v="7"/>
          </reference>
        </references>
      </pivotArea>
    </format>
    <format dxfId="45">
      <pivotArea collapsedLevelsAreSubtotals="1" fieldPosition="0">
        <references count="2">
          <reference field="1" count="1">
            <x v="6"/>
          </reference>
          <reference field="4" count="1" selected="0">
            <x v="3"/>
          </reference>
        </references>
      </pivotArea>
    </format>
    <format dxfId="44">
      <pivotArea collapsedLevelsAreSubtotals="1" fieldPosition="0">
        <references count="3">
          <reference field="1" count="1" selected="0">
            <x v="6"/>
          </reference>
          <reference field="4" count="1" selected="0">
            <x v="3"/>
          </reference>
          <reference field="6" count="1">
            <x v="4"/>
          </reference>
        </references>
      </pivotArea>
    </format>
    <format dxfId="43">
      <pivotArea collapsedLevelsAreSubtotals="1" fieldPosition="0">
        <references count="2">
          <reference field="1" count="1">
            <x v="7"/>
          </reference>
          <reference field="4" count="1" selected="0">
            <x v="3"/>
          </reference>
        </references>
      </pivotArea>
    </format>
    <format dxfId="42">
      <pivotArea collapsedLevelsAreSubtotals="1" fieldPosition="0">
        <references count="3">
          <reference field="1" count="1" selected="0">
            <x v="7"/>
          </reference>
          <reference field="4" count="1" selected="0">
            <x v="3"/>
          </reference>
          <reference field="6" count="1">
            <x v="2"/>
          </reference>
        </references>
      </pivotArea>
    </format>
    <format dxfId="41">
      <pivotArea collapsedLevelsAreSubtotals="1" fieldPosition="0">
        <references count="1">
          <reference field="4" count="1">
            <x v="5"/>
          </reference>
        </references>
      </pivotArea>
    </format>
    <format dxfId="40">
      <pivotArea collapsedLevelsAreSubtotals="1" fieldPosition="0">
        <references count="2">
          <reference field="1" count="1">
            <x v="4"/>
          </reference>
          <reference field="4" count="1" selected="0">
            <x v="5"/>
          </reference>
        </references>
      </pivotArea>
    </format>
    <format dxfId="39">
      <pivotArea collapsedLevelsAreSubtotals="1" fieldPosition="0">
        <references count="3">
          <reference field="1" count="1" selected="0">
            <x v="4"/>
          </reference>
          <reference field="4" count="1" selected="0">
            <x v="5"/>
          </reference>
          <reference field="6" count="1">
            <x v="0"/>
          </reference>
        </references>
      </pivotArea>
    </format>
    <format dxfId="38">
      <pivotArea collapsedLevelsAreSubtotals="1" fieldPosition="0">
        <references count="1">
          <reference field="4" count="1">
            <x v="6"/>
          </reference>
        </references>
      </pivotArea>
    </format>
    <format dxfId="37">
      <pivotArea collapsedLevelsAreSubtotals="1" fieldPosition="0">
        <references count="2">
          <reference field="1" count="1">
            <x v="1"/>
          </reference>
          <reference field="4" count="1" selected="0">
            <x v="6"/>
          </reference>
        </references>
      </pivotArea>
    </format>
    <format dxfId="36">
      <pivotArea collapsedLevelsAreSubtotals="1" fieldPosition="0">
        <references count="3">
          <reference field="1" count="1" selected="0">
            <x v="1"/>
          </reference>
          <reference field="4" count="1" selected="0">
            <x v="6"/>
          </reference>
          <reference field="6" count="1">
            <x v="6"/>
          </reference>
        </references>
      </pivotArea>
    </format>
    <format dxfId="35">
      <pivotArea collapsedLevelsAreSubtotals="1" fieldPosition="0">
        <references count="1">
          <reference field="4" count="1">
            <x v="7"/>
          </reference>
        </references>
      </pivotArea>
    </format>
    <format dxfId="34">
      <pivotArea collapsedLevelsAreSubtotals="1" fieldPosition="0">
        <references count="2">
          <reference field="1" count="1">
            <x v="10"/>
          </reference>
          <reference field="4" count="1" selected="0">
            <x v="7"/>
          </reference>
        </references>
      </pivotArea>
    </format>
    <format dxfId="33">
      <pivotArea collapsedLevelsAreSubtotals="1" fieldPosition="0">
        <references count="3">
          <reference field="1" count="1" selected="0">
            <x v="10"/>
          </reference>
          <reference field="4" count="1" selected="0">
            <x v="7"/>
          </reference>
          <reference field="6" count="1">
            <x v="4"/>
          </reference>
        </references>
      </pivotArea>
    </format>
    <format dxfId="32">
      <pivotArea collapsedLevelsAreSubtotals="1" fieldPosition="0">
        <references count="1">
          <reference field="4" count="1">
            <x v="9"/>
          </reference>
        </references>
      </pivotArea>
    </format>
    <format dxfId="31">
      <pivotArea collapsedLevelsAreSubtotals="1" fieldPosition="0">
        <references count="2">
          <reference field="1" count="1">
            <x v="8"/>
          </reference>
          <reference field="4" count="1" selected="0">
            <x v="9"/>
          </reference>
        </references>
      </pivotArea>
    </format>
    <format dxfId="30">
      <pivotArea collapsedLevelsAreSubtotals="1" fieldPosition="0">
        <references count="3">
          <reference field="1" count="1" selected="0">
            <x v="8"/>
          </reference>
          <reference field="4" count="1" selected="0">
            <x v="9"/>
          </reference>
          <reference field="6" count="1">
            <x v="1"/>
          </reference>
        </references>
      </pivotArea>
    </format>
    <format dxfId="29">
      <pivotArea collapsedLevelsAreSubtotals="1" fieldPosition="0">
        <references count="1">
          <reference field="4" count="1">
            <x v="11"/>
          </reference>
        </references>
      </pivotArea>
    </format>
    <format dxfId="28">
      <pivotArea collapsedLevelsAreSubtotals="1" fieldPosition="0">
        <references count="2">
          <reference field="1" count="1">
            <x v="9"/>
          </reference>
          <reference field="4" count="1" selected="0">
            <x v="11"/>
          </reference>
        </references>
      </pivotArea>
    </format>
    <format dxfId="27">
      <pivotArea collapsedLevelsAreSubtotals="1" fieldPosition="0">
        <references count="3">
          <reference field="1" count="1" selected="0">
            <x v="9"/>
          </reference>
          <reference field="4" count="1" selected="0">
            <x v="11"/>
          </reference>
          <reference field="6" count="1">
            <x v="3"/>
          </reference>
        </references>
      </pivotArea>
    </format>
    <format dxfId="26">
      <pivotArea dataOnly="0" labelOnly="1" fieldPosition="0">
        <references count="1">
          <reference field="4" count="6">
            <x v="3"/>
            <x v="5"/>
            <x v="6"/>
            <x v="7"/>
            <x v="9"/>
            <x v="11"/>
          </reference>
        </references>
      </pivotArea>
    </format>
    <format dxfId="25">
      <pivotArea dataOnly="0" labelOnly="1" fieldPosition="0">
        <references count="2">
          <reference field="1" count="6">
            <x v="0"/>
            <x v="2"/>
            <x v="3"/>
            <x v="5"/>
            <x v="6"/>
            <x v="7"/>
          </reference>
          <reference field="4" count="1" selected="0">
            <x v="3"/>
          </reference>
        </references>
      </pivotArea>
    </format>
    <format dxfId="24">
      <pivotArea dataOnly="0" labelOnly="1" fieldPosition="0">
        <references count="2">
          <reference field="1" count="1">
            <x v="4"/>
          </reference>
          <reference field="4" count="1" selected="0">
            <x v="5"/>
          </reference>
        </references>
      </pivotArea>
    </format>
    <format dxfId="23">
      <pivotArea dataOnly="0" labelOnly="1" fieldPosition="0">
        <references count="2">
          <reference field="1" count="1">
            <x v="1"/>
          </reference>
          <reference field="4" count="1" selected="0">
            <x v="6"/>
          </reference>
        </references>
      </pivotArea>
    </format>
    <format dxfId="22">
      <pivotArea dataOnly="0" labelOnly="1" fieldPosition="0">
        <references count="2">
          <reference field="1" count="1">
            <x v="10"/>
          </reference>
          <reference field="4" count="1" selected="0">
            <x v="7"/>
          </reference>
        </references>
      </pivotArea>
    </format>
    <format dxfId="21">
      <pivotArea dataOnly="0" labelOnly="1" fieldPosition="0">
        <references count="2">
          <reference field="1" count="1">
            <x v="8"/>
          </reference>
          <reference field="4" count="1" selected="0">
            <x v="9"/>
          </reference>
        </references>
      </pivotArea>
    </format>
    <format dxfId="20">
      <pivotArea dataOnly="0" labelOnly="1" fieldPosition="0">
        <references count="2">
          <reference field="1" count="1">
            <x v="9"/>
          </reference>
          <reference field="4" count="1" selected="0">
            <x v="11"/>
          </reference>
        </references>
      </pivotArea>
    </format>
    <format dxfId="19">
      <pivotArea dataOnly="0" labelOnly="1" fieldPosition="0">
        <references count="3">
          <reference field="1" count="1" selected="0">
            <x v="0"/>
          </reference>
          <reference field="4" count="1" selected="0">
            <x v="3"/>
          </reference>
          <reference field="6" count="1">
            <x v="4"/>
          </reference>
        </references>
      </pivotArea>
    </format>
    <format dxfId="18">
      <pivotArea dataOnly="0" labelOnly="1" fieldPosition="0">
        <references count="3">
          <reference field="1" count="1" selected="0">
            <x v="2"/>
          </reference>
          <reference field="4" count="1" selected="0">
            <x v="3"/>
          </reference>
          <reference field="6" count="1">
            <x v="5"/>
          </reference>
        </references>
      </pivotArea>
    </format>
    <format dxfId="17">
      <pivotArea dataOnly="0" labelOnly="1" fieldPosition="0">
        <references count="3">
          <reference field="1" count="1" selected="0">
            <x v="3"/>
          </reference>
          <reference field="4" count="1" selected="0">
            <x v="3"/>
          </reference>
          <reference field="6" count="1">
            <x v="4"/>
          </reference>
        </references>
      </pivotArea>
    </format>
    <format dxfId="16">
      <pivotArea dataOnly="0" labelOnly="1" fieldPosition="0">
        <references count="3">
          <reference field="1" count="1" selected="0">
            <x v="5"/>
          </reference>
          <reference field="4" count="1" selected="0">
            <x v="3"/>
          </reference>
          <reference field="6" count="1">
            <x v="7"/>
          </reference>
        </references>
      </pivotArea>
    </format>
    <format dxfId="15">
      <pivotArea dataOnly="0" labelOnly="1" fieldPosition="0">
        <references count="3">
          <reference field="1" count="1" selected="0">
            <x v="6"/>
          </reference>
          <reference field="4" count="1" selected="0">
            <x v="3"/>
          </reference>
          <reference field="6" count="1">
            <x v="4"/>
          </reference>
        </references>
      </pivotArea>
    </format>
    <format dxfId="14">
      <pivotArea dataOnly="0" labelOnly="1" fieldPosition="0">
        <references count="3">
          <reference field="1" count="1" selected="0">
            <x v="7"/>
          </reference>
          <reference field="4" count="1" selected="0">
            <x v="3"/>
          </reference>
          <reference field="6" count="1">
            <x v="2"/>
          </reference>
        </references>
      </pivotArea>
    </format>
    <format dxfId="13">
      <pivotArea dataOnly="0" labelOnly="1" fieldPosition="0">
        <references count="3">
          <reference field="1" count="1" selected="0">
            <x v="4"/>
          </reference>
          <reference field="4" count="1" selected="0">
            <x v="5"/>
          </reference>
          <reference field="6" count="1">
            <x v="0"/>
          </reference>
        </references>
      </pivotArea>
    </format>
    <format dxfId="12">
      <pivotArea dataOnly="0" labelOnly="1" fieldPosition="0">
        <references count="3">
          <reference field="1" count="1" selected="0">
            <x v="1"/>
          </reference>
          <reference field="4" count="1" selected="0">
            <x v="6"/>
          </reference>
          <reference field="6" count="1">
            <x v="6"/>
          </reference>
        </references>
      </pivotArea>
    </format>
    <format dxfId="11">
      <pivotArea dataOnly="0" labelOnly="1" fieldPosition="0">
        <references count="3">
          <reference field="1" count="1" selected="0">
            <x v="10"/>
          </reference>
          <reference field="4" count="1" selected="0">
            <x v="7"/>
          </reference>
          <reference field="6" count="1">
            <x v="4"/>
          </reference>
        </references>
      </pivotArea>
    </format>
    <format dxfId="10">
      <pivotArea dataOnly="0" labelOnly="1" fieldPosition="0">
        <references count="3">
          <reference field="1" count="1" selected="0">
            <x v="8"/>
          </reference>
          <reference field="4" count="1" selected="0">
            <x v="9"/>
          </reference>
          <reference field="6" count="1">
            <x v="1"/>
          </reference>
        </references>
      </pivotArea>
    </format>
    <format dxfId="9">
      <pivotArea dataOnly="0" labelOnly="1" fieldPosition="0">
        <references count="3">
          <reference field="1" count="1" selected="0">
            <x v="9"/>
          </reference>
          <reference field="4" count="1" selected="0">
            <x v="11"/>
          </reference>
          <reference field="6" count="1">
            <x v="3"/>
          </reference>
        </references>
      </pivotArea>
    </format>
    <format dxfId="8">
      <pivotArea type="origin" dataOnly="0" labelOnly="1" outline="0" fieldPosition="0"/>
    </format>
    <format dxfId="7">
      <pivotArea field="11" type="button" dataOnly="0" labelOnly="1" outline="0" axis="axisCol" fieldPosition="0"/>
    </format>
    <format dxfId="6">
      <pivotArea type="topRight" dataOnly="0" labelOnly="1" outline="0" fieldPosition="0"/>
    </format>
    <format dxfId="5">
      <pivotArea field="4" type="button" dataOnly="0" labelOnly="1" outline="0" axis="axisRow" fieldPosition="0"/>
    </format>
    <format dxfId="4">
      <pivotArea dataOnly="0" labelOnly="1" fieldPosition="0">
        <references count="1">
          <reference field="11" count="0"/>
        </references>
      </pivotArea>
    </format>
    <format dxfId="3">
      <pivotArea dataOnly="0" labelOnly="1" grandCol="1" outline="0" fieldPosition="0"/>
    </format>
    <format dxfId="2">
      <pivotArea type="topRight" dataOnly="0" labelOnly="1" outline="0" fieldPosition="0"/>
    </format>
    <format dxfId="1">
      <pivotArea dataOnly="0" labelOnly="1" fieldPosition="0">
        <references count="1">
          <reference field="11" count="9">
            <x v="1"/>
            <x v="2"/>
            <x v="3"/>
            <x v="4"/>
            <x v="5"/>
            <x v="6"/>
            <x v="7"/>
            <x v="8"/>
            <x v="9"/>
          </reference>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rt_ID" sourceName="Art ID">
  <pivotTables>
    <pivotTable tabId="5" name="PivotTable5"/>
  </pivotTables>
  <data>
    <tabular pivotCacheId="851606492">
      <items count="11">
        <i x="3" s="1"/>
        <i x="10" s="1"/>
        <i x="1" s="1"/>
        <i x="4" s="1"/>
        <i x="8" s="1"/>
        <i x="7" s="1"/>
        <i x="2" s="1"/>
        <i x="9" s="1"/>
        <i x="6" s="1"/>
        <i x="5"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rt_Piece" sourceName="Art Piece">
  <pivotTables>
    <pivotTable tabId="5" name="PivotTable5"/>
  </pivotTables>
  <data>
    <tabular pivotCacheId="851606492">
      <items count="11">
        <i x="9" s="1"/>
        <i x="2" s="1"/>
        <i x="6" s="1"/>
        <i x="7" s="1"/>
        <i x="3" s="1"/>
        <i x="10" s="1"/>
        <i x="0" s="1"/>
        <i x="8" s="1"/>
        <i x="5"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reation_Date" sourceName="Creation Date">
  <pivotTables>
    <pivotTable tabId="5" name="PivotTable5"/>
  </pivotTables>
  <data>
    <tabular pivotCacheId="851606492">
      <items count="14">
        <i x="3" s="1"/>
        <i x="5" s="1"/>
        <i x="6" s="1"/>
        <i x="7" s="1"/>
        <i x="9" s="1"/>
        <i x="11" s="1"/>
        <i x="1" s="1" nd="1"/>
        <i x="2" s="1" nd="1"/>
        <i x="4" s="1" nd="1"/>
        <i x="8" s="1" nd="1"/>
        <i x="10"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old_After_Discount_20" sourceName="Sold After Discount 20%">
  <pivotTables>
    <pivotTable tabId="5" name="PivotTable5"/>
  </pivotTables>
  <data>
    <tabular pivotCacheId="851606492">
      <items count="8">
        <i x="2" s="1"/>
        <i x="4" s="1"/>
        <i x="6" s="1"/>
        <i x="3" s="1"/>
        <i x="0" s="1"/>
        <i x="5" s="1"/>
        <i x="1"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rt ID" cache="Slicer_Art_ID" caption="Art ID" rowHeight="241300"/>
  <slicer name="Art Piece" cache="Slicer_Art_Piece" caption="Art Piece" startItem="3" rowHeight="241300"/>
  <slicer name="Creation Date" cache="Slicer_Creation_Date" caption="Creation Date" rowHeight="241300"/>
  <slicer name="Sold After Discount 20%" cache="Slicer_Sold_After_Discount_20" caption="Sold After Discount 20%"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Creation_Date" sourceName="Creation Date">
  <pivotTables>
    <pivotTable tabId="5" name="PivotTable5"/>
  </pivotTables>
  <state minimalRefreshVersion="6" lastRefreshVersion="6" pivotCacheId="851606492" filterType="unknown">
    <bounds startDate="1945-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Creation Date 1" cache="NativeTimeline_Creation_Date" caption="Creation Date" level="2" selectionLevel="2" scrollPosition="2022-06-06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N65"/>
  <sheetViews>
    <sheetView topLeftCell="A19" zoomScaleNormal="100" workbookViewId="0">
      <selection activeCell="Q1" sqref="Q1"/>
    </sheetView>
  </sheetViews>
  <sheetFormatPr defaultRowHeight="15" x14ac:dyDescent="0.25"/>
  <cols>
    <col min="1" max="1" width="4.5703125" customWidth="1"/>
    <col min="2" max="2" width="7" customWidth="1"/>
    <col min="3" max="3" width="7.85546875" customWidth="1"/>
    <col min="4" max="4" width="25.42578125" customWidth="1"/>
    <col min="5" max="5" width="22.140625" customWidth="1"/>
    <col min="6" max="6" width="19.42578125" customWidth="1"/>
    <col min="7" max="7" width="16.7109375" customWidth="1"/>
    <col min="8" max="8" width="1.42578125" customWidth="1"/>
    <col min="9" max="9" width="10" customWidth="1"/>
    <col min="10" max="10" width="15.140625" customWidth="1"/>
    <col min="11" max="11" width="19.5703125" customWidth="1"/>
    <col min="12" max="12" width="16.7109375" customWidth="1"/>
    <col min="13" max="13" width="26.42578125" customWidth="1"/>
    <col min="14" max="14" width="20.140625" customWidth="1"/>
  </cols>
  <sheetData>
    <row r="2" spans="2:14" ht="21" customHeight="1" x14ac:dyDescent="0.25">
      <c r="B2" s="140" t="s">
        <v>61</v>
      </c>
      <c r="C2" s="140"/>
      <c r="D2" s="140"/>
      <c r="E2" s="140"/>
      <c r="F2" s="140"/>
      <c r="G2" s="140"/>
      <c r="H2" s="140"/>
      <c r="I2" s="140"/>
      <c r="J2" s="140"/>
      <c r="K2" s="140"/>
      <c r="L2" s="140"/>
      <c r="M2" s="140"/>
      <c r="N2" s="140"/>
    </row>
    <row r="3" spans="2:14" ht="18" customHeight="1" x14ac:dyDescent="0.25">
      <c r="B3" s="140"/>
      <c r="C3" s="140"/>
      <c r="D3" s="140"/>
      <c r="E3" s="140"/>
      <c r="F3" s="140"/>
      <c r="G3" s="140"/>
      <c r="H3" s="140"/>
      <c r="I3" s="140"/>
      <c r="J3" s="140"/>
      <c r="K3" s="140"/>
      <c r="L3" s="140"/>
      <c r="M3" s="140"/>
      <c r="N3" s="140"/>
    </row>
    <row r="4" spans="2:14" ht="16.5" customHeight="1" x14ac:dyDescent="0.25">
      <c r="B4" s="140"/>
      <c r="C4" s="140"/>
      <c r="D4" s="140"/>
      <c r="E4" s="140"/>
      <c r="F4" s="140"/>
      <c r="G4" s="140"/>
      <c r="H4" s="140"/>
      <c r="I4" s="140"/>
      <c r="J4" s="140"/>
      <c r="K4" s="140"/>
      <c r="L4" s="140"/>
      <c r="M4" s="140"/>
      <c r="N4" s="140"/>
    </row>
    <row r="5" spans="2:14" ht="15.75" customHeight="1" thickBot="1" x14ac:dyDescent="0.3"/>
    <row r="6" spans="2:14" ht="38.25" customHeight="1" x14ac:dyDescent="0.25">
      <c r="B6" s="141" t="s">
        <v>4</v>
      </c>
      <c r="C6" s="142"/>
      <c r="D6" s="142"/>
      <c r="E6" s="142"/>
      <c r="F6" s="142"/>
      <c r="G6" s="143"/>
      <c r="H6" s="44"/>
      <c r="I6" s="134" t="s">
        <v>5</v>
      </c>
      <c r="J6" s="135"/>
      <c r="K6" s="135"/>
      <c r="L6" s="135"/>
      <c r="M6" s="135"/>
      <c r="N6" s="136"/>
    </row>
    <row r="7" spans="2:14" ht="15.75" customHeight="1" thickBot="1" x14ac:dyDescent="0.3">
      <c r="B7" s="144"/>
      <c r="C7" s="145"/>
      <c r="D7" s="145"/>
      <c r="E7" s="145"/>
      <c r="F7" s="145"/>
      <c r="G7" s="146"/>
      <c r="H7" s="44"/>
      <c r="I7" s="137"/>
      <c r="J7" s="138"/>
      <c r="K7" s="138"/>
      <c r="L7" s="138"/>
      <c r="M7" s="138"/>
      <c r="N7" s="139"/>
    </row>
    <row r="8" spans="2:14" ht="48" customHeight="1" thickBot="1" x14ac:dyDescent="0.3">
      <c r="B8" s="25" t="s">
        <v>57</v>
      </c>
      <c r="C8" s="25" t="s">
        <v>0</v>
      </c>
      <c r="D8" s="26" t="s">
        <v>4</v>
      </c>
      <c r="E8" s="27" t="s">
        <v>6</v>
      </c>
      <c r="F8" s="27" t="s">
        <v>19</v>
      </c>
      <c r="G8" s="29" t="s">
        <v>1</v>
      </c>
      <c r="H8" s="44"/>
      <c r="I8" s="43" t="s">
        <v>58</v>
      </c>
      <c r="J8" s="28" t="s">
        <v>59</v>
      </c>
      <c r="K8" s="42" t="s">
        <v>60</v>
      </c>
      <c r="L8" s="28" t="s">
        <v>53</v>
      </c>
      <c r="M8" s="27" t="s">
        <v>2</v>
      </c>
      <c r="N8" s="29" t="s">
        <v>3</v>
      </c>
    </row>
    <row r="9" spans="2:14" ht="15.75" customHeight="1" x14ac:dyDescent="0.25">
      <c r="B9" s="38">
        <v>1</v>
      </c>
      <c r="C9" s="37">
        <v>563</v>
      </c>
      <c r="D9" s="7" t="s">
        <v>42</v>
      </c>
      <c r="E9" s="10" t="s">
        <v>41</v>
      </c>
      <c r="F9" s="13" t="s">
        <v>20</v>
      </c>
      <c r="G9" s="45">
        <v>16497</v>
      </c>
      <c r="H9" s="44"/>
      <c r="I9" s="31">
        <v>11</v>
      </c>
      <c r="J9" s="49">
        <v>1200</v>
      </c>
      <c r="K9" s="47">
        <f>(J9*25%)-(J9*20%)</f>
        <v>60</v>
      </c>
      <c r="L9" s="30">
        <f>I9*J9+K9</f>
        <v>13260</v>
      </c>
      <c r="M9" s="4" t="s">
        <v>62</v>
      </c>
      <c r="N9" s="1" t="s">
        <v>13</v>
      </c>
    </row>
    <row r="10" spans="2:14" x14ac:dyDescent="0.25">
      <c r="B10" s="38">
        <v>2</v>
      </c>
      <c r="C10" s="35">
        <v>29</v>
      </c>
      <c r="D10" s="8" t="s">
        <v>27</v>
      </c>
      <c r="E10" s="11" t="s">
        <v>43</v>
      </c>
      <c r="F10" s="14" t="s">
        <v>25</v>
      </c>
      <c r="G10" s="45">
        <v>44744</v>
      </c>
      <c r="H10" s="44"/>
      <c r="I10" s="32">
        <v>7</v>
      </c>
      <c r="J10" s="49">
        <v>1200</v>
      </c>
      <c r="K10" s="47">
        <f t="shared" ref="K10:K18" si="0">(J10*25%)-(J10*20%)</f>
        <v>60</v>
      </c>
      <c r="L10" s="30">
        <f t="shared" ref="L10:L18" si="1">I10*J10+K10</f>
        <v>8460</v>
      </c>
      <c r="M10" s="5" t="s">
        <v>8</v>
      </c>
      <c r="N10" s="2" t="s">
        <v>13</v>
      </c>
    </row>
    <row r="11" spans="2:14" x14ac:dyDescent="0.25">
      <c r="B11" s="38">
        <v>3</v>
      </c>
      <c r="C11" s="35">
        <v>247</v>
      </c>
      <c r="D11" s="8" t="s">
        <v>31</v>
      </c>
      <c r="E11" s="11" t="s">
        <v>11</v>
      </c>
      <c r="F11" s="14" t="s">
        <v>17</v>
      </c>
      <c r="G11" s="45">
        <v>44713</v>
      </c>
      <c r="H11" s="44"/>
      <c r="I11" s="32">
        <v>10</v>
      </c>
      <c r="J11" s="49">
        <v>1850</v>
      </c>
      <c r="K11" s="47">
        <f t="shared" si="0"/>
        <v>92.5</v>
      </c>
      <c r="L11" s="30">
        <f t="shared" si="1"/>
        <v>18592.5</v>
      </c>
      <c r="M11" s="5" t="s">
        <v>10</v>
      </c>
      <c r="N11" s="2" t="s">
        <v>13</v>
      </c>
    </row>
    <row r="12" spans="2:14" x14ac:dyDescent="0.25">
      <c r="B12" s="38">
        <v>4</v>
      </c>
      <c r="C12" s="35">
        <v>15</v>
      </c>
      <c r="D12" s="8" t="s">
        <v>33</v>
      </c>
      <c r="E12" s="11" t="s">
        <v>32</v>
      </c>
      <c r="F12" s="14" t="s">
        <v>21</v>
      </c>
      <c r="G12" s="45">
        <v>44687</v>
      </c>
      <c r="H12" s="44"/>
      <c r="I12" s="31">
        <v>1</v>
      </c>
      <c r="J12" s="49">
        <v>700</v>
      </c>
      <c r="K12" s="47">
        <f t="shared" si="0"/>
        <v>35</v>
      </c>
      <c r="L12" s="30">
        <f t="shared" si="1"/>
        <v>735</v>
      </c>
      <c r="M12" s="5" t="s">
        <v>11</v>
      </c>
      <c r="N12" s="2" t="s">
        <v>14</v>
      </c>
    </row>
    <row r="13" spans="2:14" x14ac:dyDescent="0.25">
      <c r="B13" s="38">
        <v>5</v>
      </c>
      <c r="C13" s="35">
        <v>71</v>
      </c>
      <c r="D13" s="8" t="s">
        <v>30</v>
      </c>
      <c r="E13" s="11" t="s">
        <v>24</v>
      </c>
      <c r="F13" s="14" t="s">
        <v>16</v>
      </c>
      <c r="G13" s="45">
        <v>44501</v>
      </c>
      <c r="H13" s="44"/>
      <c r="I13" s="32">
        <v>2</v>
      </c>
      <c r="J13" s="49">
        <v>1100</v>
      </c>
      <c r="K13" s="47">
        <f t="shared" si="0"/>
        <v>55</v>
      </c>
      <c r="L13" s="30">
        <f t="shared" si="1"/>
        <v>2255</v>
      </c>
      <c r="M13" s="5" t="s">
        <v>10</v>
      </c>
      <c r="N13" s="2" t="s">
        <v>13</v>
      </c>
    </row>
    <row r="14" spans="2:14" x14ac:dyDescent="0.25">
      <c r="B14" s="38">
        <v>6</v>
      </c>
      <c r="C14" s="35">
        <v>351</v>
      </c>
      <c r="D14" s="8" t="s">
        <v>40</v>
      </c>
      <c r="E14" s="11" t="s">
        <v>39</v>
      </c>
      <c r="F14" s="14" t="s">
        <v>26</v>
      </c>
      <c r="G14" s="45">
        <v>16507</v>
      </c>
      <c r="H14" s="44"/>
      <c r="I14" s="31">
        <v>3</v>
      </c>
      <c r="J14" s="49">
        <v>1300</v>
      </c>
      <c r="K14" s="47">
        <f t="shared" si="0"/>
        <v>65</v>
      </c>
      <c r="L14" s="30">
        <f t="shared" si="1"/>
        <v>3965</v>
      </c>
      <c r="M14" s="5" t="s">
        <v>45</v>
      </c>
      <c r="N14" s="2" t="s">
        <v>63</v>
      </c>
    </row>
    <row r="15" spans="2:14" x14ac:dyDescent="0.25">
      <c r="B15" s="38">
        <v>7</v>
      </c>
      <c r="C15" s="35">
        <v>113</v>
      </c>
      <c r="D15" s="8" t="s">
        <v>38</v>
      </c>
      <c r="E15" s="11" t="s">
        <v>37</v>
      </c>
      <c r="F15" s="14" t="s">
        <v>22</v>
      </c>
      <c r="G15" s="45">
        <v>26733</v>
      </c>
      <c r="H15" s="44"/>
      <c r="I15" s="32">
        <v>2</v>
      </c>
      <c r="J15" s="49">
        <v>3400</v>
      </c>
      <c r="K15" s="47">
        <f t="shared" si="0"/>
        <v>170</v>
      </c>
      <c r="L15" s="30">
        <f t="shared" si="1"/>
        <v>6970</v>
      </c>
      <c r="M15" s="5" t="s">
        <v>44</v>
      </c>
      <c r="N15" s="2" t="s">
        <v>64</v>
      </c>
    </row>
    <row r="16" spans="2:14" x14ac:dyDescent="0.25">
      <c r="B16" s="38">
        <v>8</v>
      </c>
      <c r="C16" s="35">
        <v>83</v>
      </c>
      <c r="D16" s="8" t="s">
        <v>66</v>
      </c>
      <c r="E16" s="11" t="s">
        <v>67</v>
      </c>
      <c r="F16" s="14" t="s">
        <v>65</v>
      </c>
      <c r="G16" s="45">
        <v>30384</v>
      </c>
      <c r="H16" s="44"/>
      <c r="I16" s="32">
        <v>1</v>
      </c>
      <c r="J16" s="49">
        <v>1050</v>
      </c>
      <c r="K16" s="47">
        <f t="shared" si="0"/>
        <v>52.5</v>
      </c>
      <c r="L16" s="30">
        <f t="shared" si="1"/>
        <v>1102.5</v>
      </c>
      <c r="M16" s="5" t="s">
        <v>80</v>
      </c>
      <c r="N16" s="1" t="s">
        <v>14</v>
      </c>
    </row>
    <row r="17" spans="2:14" ht="16.5" customHeight="1" x14ac:dyDescent="0.25">
      <c r="B17" s="38">
        <v>9</v>
      </c>
      <c r="C17" s="35">
        <v>261</v>
      </c>
      <c r="D17" s="8" t="s">
        <v>68</v>
      </c>
      <c r="E17" s="11" t="s">
        <v>69</v>
      </c>
      <c r="F17" s="14" t="s">
        <v>65</v>
      </c>
      <c r="G17" s="45">
        <v>11390</v>
      </c>
      <c r="H17" s="44"/>
      <c r="I17" s="31">
        <v>2</v>
      </c>
      <c r="J17" s="49">
        <v>1200</v>
      </c>
      <c r="K17" s="47">
        <f t="shared" si="0"/>
        <v>60</v>
      </c>
      <c r="L17" s="30">
        <f t="shared" si="1"/>
        <v>2460</v>
      </c>
      <c r="M17" s="5" t="s">
        <v>81</v>
      </c>
      <c r="N17" s="1" t="s">
        <v>82</v>
      </c>
    </row>
    <row r="18" spans="2:14" ht="15.75" thickBot="1" x14ac:dyDescent="0.3">
      <c r="B18" s="39">
        <v>10</v>
      </c>
      <c r="C18" s="36">
        <v>18</v>
      </c>
      <c r="D18" s="9" t="s">
        <v>28</v>
      </c>
      <c r="E18" s="12" t="s">
        <v>29</v>
      </c>
      <c r="F18" s="15" t="s">
        <v>18</v>
      </c>
      <c r="G18" s="46">
        <v>32693</v>
      </c>
      <c r="H18" s="44"/>
      <c r="I18" s="33">
        <v>3</v>
      </c>
      <c r="J18" s="50">
        <v>8200</v>
      </c>
      <c r="K18" s="48">
        <f t="shared" si="0"/>
        <v>410</v>
      </c>
      <c r="L18" s="34">
        <f t="shared" si="1"/>
        <v>25010</v>
      </c>
      <c r="M18" s="6" t="s">
        <v>9</v>
      </c>
      <c r="N18" s="3" t="s">
        <v>13</v>
      </c>
    </row>
    <row r="19" spans="2:14" ht="81.75" customHeight="1" thickBot="1" x14ac:dyDescent="0.3">
      <c r="B19" s="85"/>
      <c r="C19" s="85"/>
      <c r="D19" s="85"/>
      <c r="E19" s="85"/>
      <c r="F19" s="85"/>
      <c r="G19" s="85"/>
      <c r="H19" s="85"/>
      <c r="I19" s="85"/>
      <c r="J19" s="85"/>
      <c r="K19" s="85"/>
      <c r="L19" s="85"/>
      <c r="M19" s="85"/>
      <c r="N19" s="85"/>
    </row>
    <row r="20" spans="2:14" ht="15" customHeight="1" x14ac:dyDescent="0.25">
      <c r="B20" s="128" t="s">
        <v>74</v>
      </c>
      <c r="C20" s="129"/>
      <c r="D20" s="129"/>
      <c r="E20" s="129"/>
      <c r="F20" s="129"/>
      <c r="G20" s="129"/>
      <c r="H20" s="129"/>
      <c r="I20" s="129"/>
      <c r="J20" s="129"/>
      <c r="K20" s="129"/>
      <c r="L20" s="129"/>
      <c r="M20" s="129"/>
      <c r="N20" s="130"/>
    </row>
    <row r="21" spans="2:14" ht="15" customHeight="1" x14ac:dyDescent="0.25">
      <c r="B21" s="131"/>
      <c r="C21" s="132"/>
      <c r="D21" s="132"/>
      <c r="E21" s="132"/>
      <c r="F21" s="132"/>
      <c r="G21" s="132"/>
      <c r="H21" s="132"/>
      <c r="I21" s="132"/>
      <c r="J21" s="132"/>
      <c r="K21" s="132"/>
      <c r="L21" s="132"/>
      <c r="M21" s="132"/>
      <c r="N21" s="133"/>
    </row>
    <row r="22" spans="2:14" ht="21.75" customHeight="1" x14ac:dyDescent="0.25">
      <c r="B22" s="131"/>
      <c r="C22" s="132"/>
      <c r="D22" s="132"/>
      <c r="E22" s="132"/>
      <c r="F22" s="132"/>
      <c r="G22" s="132"/>
      <c r="H22" s="132"/>
      <c r="I22" s="132"/>
      <c r="J22" s="132"/>
      <c r="K22" s="132"/>
      <c r="L22" s="132"/>
      <c r="M22" s="132"/>
      <c r="N22" s="133"/>
    </row>
    <row r="23" spans="2:14" x14ac:dyDescent="0.25">
      <c r="B23" s="131" t="s">
        <v>75</v>
      </c>
      <c r="C23" s="132"/>
      <c r="D23" s="132"/>
      <c r="E23" s="132"/>
      <c r="F23" s="132"/>
      <c r="G23" s="132"/>
      <c r="H23" s="132"/>
      <c r="I23" s="132"/>
      <c r="J23" s="132"/>
      <c r="K23" s="132"/>
      <c r="L23" s="132"/>
      <c r="M23" s="132"/>
      <c r="N23" s="133"/>
    </row>
    <row r="24" spans="2:14" ht="42.75" customHeight="1" thickBot="1" x14ac:dyDescent="0.3">
      <c r="B24" s="131"/>
      <c r="C24" s="132"/>
      <c r="D24" s="132"/>
      <c r="E24" s="132"/>
      <c r="F24" s="132"/>
      <c r="G24" s="132"/>
      <c r="H24" s="132"/>
      <c r="I24" s="132"/>
      <c r="J24" s="132"/>
      <c r="K24" s="132"/>
      <c r="L24" s="132"/>
      <c r="M24" s="132"/>
      <c r="N24" s="133"/>
    </row>
    <row r="25" spans="2:14" ht="36" customHeight="1" x14ac:dyDescent="0.25">
      <c r="B25" s="141" t="s">
        <v>4</v>
      </c>
      <c r="C25" s="142"/>
      <c r="D25" s="142"/>
      <c r="E25" s="142"/>
      <c r="F25" s="142"/>
      <c r="G25" s="142"/>
      <c r="H25" s="72"/>
      <c r="I25" s="135" t="s">
        <v>5</v>
      </c>
      <c r="J25" s="135"/>
      <c r="K25" s="135"/>
      <c r="L25" s="135"/>
      <c r="M25" s="135"/>
      <c r="N25" s="136"/>
    </row>
    <row r="26" spans="2:14" ht="15.75" thickBot="1" x14ac:dyDescent="0.3">
      <c r="B26" s="144"/>
      <c r="C26" s="145"/>
      <c r="D26" s="145"/>
      <c r="E26" s="145"/>
      <c r="F26" s="145"/>
      <c r="G26" s="145"/>
      <c r="H26" s="73"/>
      <c r="I26" s="138"/>
      <c r="J26" s="138"/>
      <c r="K26" s="138"/>
      <c r="L26" s="138"/>
      <c r="M26" s="138"/>
      <c r="N26" s="139"/>
    </row>
    <row r="27" spans="2:14" ht="45.75" thickBot="1" x14ac:dyDescent="0.3">
      <c r="B27" s="67" t="s">
        <v>57</v>
      </c>
      <c r="C27" s="67" t="s">
        <v>0</v>
      </c>
      <c r="D27" s="68" t="s">
        <v>4</v>
      </c>
      <c r="E27" s="69" t="s">
        <v>6</v>
      </c>
      <c r="F27" s="69" t="s">
        <v>19</v>
      </c>
      <c r="G27" s="40" t="s">
        <v>1</v>
      </c>
      <c r="H27" s="74"/>
      <c r="I27" s="79" t="s">
        <v>58</v>
      </c>
      <c r="J27" s="41" t="s">
        <v>59</v>
      </c>
      <c r="K27" s="71" t="s">
        <v>60</v>
      </c>
      <c r="L27" s="41" t="s">
        <v>53</v>
      </c>
      <c r="M27" s="69" t="s">
        <v>2</v>
      </c>
      <c r="N27" s="70" t="s">
        <v>3</v>
      </c>
    </row>
    <row r="28" spans="2:14" x14ac:dyDescent="0.25">
      <c r="B28" s="38">
        <v>10</v>
      </c>
      <c r="C28" s="37">
        <v>18</v>
      </c>
      <c r="D28" s="7" t="s">
        <v>28</v>
      </c>
      <c r="E28" s="10" t="s">
        <v>29</v>
      </c>
      <c r="F28" s="13" t="s">
        <v>18</v>
      </c>
      <c r="G28" s="76">
        <v>32693</v>
      </c>
      <c r="H28" s="75"/>
      <c r="I28" s="80">
        <v>3</v>
      </c>
      <c r="J28" s="49">
        <v>8200</v>
      </c>
      <c r="K28" s="47">
        <f t="shared" ref="K28:K37" si="2">(J28*25%)-(J28*20%)</f>
        <v>410</v>
      </c>
      <c r="L28" s="30">
        <f t="shared" ref="L28:L37" si="3">I28*J28+K28</f>
        <v>25010</v>
      </c>
      <c r="M28" s="4" t="s">
        <v>9</v>
      </c>
      <c r="N28" s="1" t="s">
        <v>13</v>
      </c>
    </row>
    <row r="29" spans="2:14" x14ac:dyDescent="0.25">
      <c r="B29" s="38">
        <v>3</v>
      </c>
      <c r="C29" s="35">
        <v>247</v>
      </c>
      <c r="D29" s="8" t="s">
        <v>31</v>
      </c>
      <c r="E29" s="11" t="s">
        <v>11</v>
      </c>
      <c r="F29" s="14" t="s">
        <v>17</v>
      </c>
      <c r="G29" s="76">
        <v>44713</v>
      </c>
      <c r="H29" s="75"/>
      <c r="I29" s="81">
        <v>10</v>
      </c>
      <c r="J29" s="49">
        <v>1850</v>
      </c>
      <c r="K29" s="47">
        <f t="shared" si="2"/>
        <v>92.5</v>
      </c>
      <c r="L29" s="30">
        <f t="shared" si="3"/>
        <v>18592.5</v>
      </c>
      <c r="M29" s="5" t="s">
        <v>10</v>
      </c>
      <c r="N29" s="2" t="s">
        <v>13</v>
      </c>
    </row>
    <row r="30" spans="2:14" x14ac:dyDescent="0.25">
      <c r="B30" s="38">
        <v>1</v>
      </c>
      <c r="C30" s="35">
        <v>563</v>
      </c>
      <c r="D30" s="8" t="s">
        <v>42</v>
      </c>
      <c r="E30" s="11" t="s">
        <v>41</v>
      </c>
      <c r="F30" s="14" t="s">
        <v>20</v>
      </c>
      <c r="G30" s="76">
        <v>16497</v>
      </c>
      <c r="H30" s="75"/>
      <c r="I30" s="81">
        <v>11</v>
      </c>
      <c r="J30" s="49">
        <v>1200</v>
      </c>
      <c r="K30" s="47">
        <f t="shared" si="2"/>
        <v>60</v>
      </c>
      <c r="L30" s="30">
        <f t="shared" si="3"/>
        <v>13260</v>
      </c>
      <c r="M30" s="5" t="s">
        <v>62</v>
      </c>
      <c r="N30" s="2" t="s">
        <v>13</v>
      </c>
    </row>
    <row r="31" spans="2:14" hidden="1" x14ac:dyDescent="0.25">
      <c r="B31" s="38">
        <v>4</v>
      </c>
      <c r="C31" s="35">
        <v>15</v>
      </c>
      <c r="D31" s="8" t="s">
        <v>33</v>
      </c>
      <c r="E31" s="11" t="s">
        <v>32</v>
      </c>
      <c r="F31" s="14" t="s">
        <v>21</v>
      </c>
      <c r="G31" s="76">
        <v>44687</v>
      </c>
      <c r="H31" s="75"/>
      <c r="I31" s="80">
        <v>1</v>
      </c>
      <c r="J31" s="49">
        <v>700</v>
      </c>
      <c r="K31" s="47">
        <f t="shared" si="2"/>
        <v>35</v>
      </c>
      <c r="L31" s="30">
        <f t="shared" si="3"/>
        <v>735</v>
      </c>
      <c r="M31" s="5" t="s">
        <v>11</v>
      </c>
      <c r="N31" s="2" t="s">
        <v>14</v>
      </c>
    </row>
    <row r="32" spans="2:14" x14ac:dyDescent="0.25">
      <c r="B32" s="38">
        <v>2</v>
      </c>
      <c r="C32" s="35">
        <v>29</v>
      </c>
      <c r="D32" s="8" t="s">
        <v>27</v>
      </c>
      <c r="E32" s="11" t="s">
        <v>43</v>
      </c>
      <c r="F32" s="14" t="s">
        <v>25</v>
      </c>
      <c r="G32" s="76">
        <v>44744</v>
      </c>
      <c r="H32" s="75"/>
      <c r="I32" s="81">
        <v>7</v>
      </c>
      <c r="J32" s="49">
        <v>1200</v>
      </c>
      <c r="K32" s="47">
        <f t="shared" si="2"/>
        <v>60</v>
      </c>
      <c r="L32" s="30">
        <f t="shared" si="3"/>
        <v>8460</v>
      </c>
      <c r="M32" s="5" t="s">
        <v>8</v>
      </c>
      <c r="N32" s="2" t="s">
        <v>13</v>
      </c>
    </row>
    <row r="33" spans="2:14" hidden="1" x14ac:dyDescent="0.25">
      <c r="B33" s="38">
        <v>6</v>
      </c>
      <c r="C33" s="35">
        <v>351</v>
      </c>
      <c r="D33" s="8" t="s">
        <v>40</v>
      </c>
      <c r="E33" s="11" t="s">
        <v>39</v>
      </c>
      <c r="F33" s="14" t="s">
        <v>26</v>
      </c>
      <c r="G33" s="76">
        <v>16507</v>
      </c>
      <c r="H33" s="75"/>
      <c r="I33" s="80">
        <v>3</v>
      </c>
      <c r="J33" s="49">
        <v>1300</v>
      </c>
      <c r="K33" s="47">
        <f t="shared" si="2"/>
        <v>65</v>
      </c>
      <c r="L33" s="30">
        <f t="shared" si="3"/>
        <v>3965</v>
      </c>
      <c r="M33" s="5" t="s">
        <v>45</v>
      </c>
      <c r="N33" s="2" t="s">
        <v>63</v>
      </c>
    </row>
    <row r="34" spans="2:14" hidden="1" x14ac:dyDescent="0.25">
      <c r="B34" s="38">
        <v>7</v>
      </c>
      <c r="C34" s="35">
        <v>113</v>
      </c>
      <c r="D34" s="8" t="s">
        <v>38</v>
      </c>
      <c r="E34" s="11" t="s">
        <v>37</v>
      </c>
      <c r="F34" s="14" t="s">
        <v>22</v>
      </c>
      <c r="G34" s="76">
        <v>26733</v>
      </c>
      <c r="H34" s="75"/>
      <c r="I34" s="81">
        <v>2</v>
      </c>
      <c r="J34" s="49">
        <v>3400</v>
      </c>
      <c r="K34" s="47">
        <f t="shared" si="2"/>
        <v>170</v>
      </c>
      <c r="L34" s="30">
        <f t="shared" si="3"/>
        <v>6970</v>
      </c>
      <c r="M34" s="5" t="s">
        <v>44</v>
      </c>
      <c r="N34" s="2" t="s">
        <v>64</v>
      </c>
    </row>
    <row r="35" spans="2:14" x14ac:dyDescent="0.25">
      <c r="B35" s="38">
        <v>9</v>
      </c>
      <c r="C35" s="35">
        <v>261</v>
      </c>
      <c r="D35" s="8" t="s">
        <v>68</v>
      </c>
      <c r="E35" s="11" t="s">
        <v>69</v>
      </c>
      <c r="F35" s="14" t="s">
        <v>65</v>
      </c>
      <c r="G35" s="76">
        <v>11390</v>
      </c>
      <c r="H35" s="75"/>
      <c r="I35" s="81">
        <v>2</v>
      </c>
      <c r="J35" s="49">
        <v>1200</v>
      </c>
      <c r="K35" s="47">
        <f t="shared" si="2"/>
        <v>60</v>
      </c>
      <c r="L35" s="30">
        <f t="shared" si="3"/>
        <v>2460</v>
      </c>
      <c r="M35" s="5" t="s">
        <v>62</v>
      </c>
      <c r="N35" s="1" t="s">
        <v>13</v>
      </c>
    </row>
    <row r="36" spans="2:14" x14ac:dyDescent="0.25">
      <c r="B36" s="38">
        <v>5</v>
      </c>
      <c r="C36" s="35">
        <v>71</v>
      </c>
      <c r="D36" s="8" t="s">
        <v>30</v>
      </c>
      <c r="E36" s="11" t="s">
        <v>24</v>
      </c>
      <c r="F36" s="14" t="s">
        <v>16</v>
      </c>
      <c r="G36" s="76">
        <v>44501</v>
      </c>
      <c r="H36" s="75"/>
      <c r="I36" s="80">
        <v>2</v>
      </c>
      <c r="J36" s="49">
        <v>1100</v>
      </c>
      <c r="K36" s="47">
        <f t="shared" si="2"/>
        <v>55</v>
      </c>
      <c r="L36" s="30">
        <f t="shared" si="3"/>
        <v>2255</v>
      </c>
      <c r="M36" s="5" t="s">
        <v>10</v>
      </c>
      <c r="N36" s="1" t="s">
        <v>13</v>
      </c>
    </row>
    <row r="37" spans="2:14" ht="16.5" customHeight="1" thickBot="1" x14ac:dyDescent="0.3">
      <c r="B37" s="39">
        <v>8</v>
      </c>
      <c r="C37" s="36">
        <v>83</v>
      </c>
      <c r="D37" s="9" t="s">
        <v>66</v>
      </c>
      <c r="E37" s="12" t="s">
        <v>67</v>
      </c>
      <c r="F37" s="15" t="s">
        <v>65</v>
      </c>
      <c r="G37" s="77">
        <v>30384</v>
      </c>
      <c r="H37" s="73"/>
      <c r="I37" s="82">
        <v>1</v>
      </c>
      <c r="J37" s="50">
        <v>1050</v>
      </c>
      <c r="K37" s="48">
        <f t="shared" si="2"/>
        <v>52.5</v>
      </c>
      <c r="L37" s="34">
        <f t="shared" si="3"/>
        <v>1102.5</v>
      </c>
      <c r="M37" s="6" t="s">
        <v>62</v>
      </c>
      <c r="N37" s="3" t="s">
        <v>13</v>
      </c>
    </row>
    <row r="38" spans="2:14" ht="9" customHeight="1" thickBot="1" x14ac:dyDescent="0.3">
      <c r="B38" s="65"/>
      <c r="C38" s="51"/>
      <c r="D38" s="51"/>
      <c r="E38" s="51"/>
      <c r="F38" s="51"/>
      <c r="G38" s="78"/>
      <c r="H38" s="84"/>
      <c r="I38" s="83"/>
      <c r="J38" s="51"/>
      <c r="K38" s="51"/>
      <c r="L38" s="51"/>
      <c r="M38" s="51"/>
      <c r="N38" s="66"/>
    </row>
    <row r="39" spans="2:14" ht="23.25" customHeight="1" x14ac:dyDescent="0.25">
      <c r="B39" s="56"/>
      <c r="C39" s="57"/>
      <c r="D39" s="96" t="s">
        <v>70</v>
      </c>
      <c r="E39" s="52"/>
      <c r="F39" s="52"/>
      <c r="G39" s="52"/>
      <c r="H39" s="52"/>
      <c r="I39" s="52"/>
      <c r="J39" s="52"/>
      <c r="K39" s="52"/>
      <c r="L39" s="92">
        <f>SUM(L28,L29,L30,L32,L35,L36,L37)</f>
        <v>71140</v>
      </c>
      <c r="M39" s="57"/>
      <c r="N39" s="62"/>
    </row>
    <row r="40" spans="2:14" ht="23.25" customHeight="1" x14ac:dyDescent="0.25">
      <c r="B40" s="58"/>
      <c r="C40" s="59"/>
      <c r="D40" s="97" t="s">
        <v>71</v>
      </c>
      <c r="E40" s="53"/>
      <c r="F40" s="53"/>
      <c r="G40" s="53"/>
      <c r="H40" s="53"/>
      <c r="I40" s="53"/>
      <c r="J40" s="53"/>
      <c r="K40" s="53"/>
      <c r="L40" s="93">
        <f>AVERAGE(L28,L29,L30,L32,L35,L36,L37)</f>
        <v>10162.857142857143</v>
      </c>
      <c r="M40" s="59"/>
      <c r="N40" s="63"/>
    </row>
    <row r="41" spans="2:14" ht="23.25" customHeight="1" x14ac:dyDescent="0.25">
      <c r="B41" s="58"/>
      <c r="C41" s="59"/>
      <c r="D41" s="98" t="s">
        <v>72</v>
      </c>
      <c r="E41" s="54"/>
      <c r="F41" s="54"/>
      <c r="G41" s="54"/>
      <c r="H41" s="54"/>
      <c r="I41" s="54"/>
      <c r="J41" s="54"/>
      <c r="K41" s="54"/>
      <c r="L41" s="94">
        <f>MAX(L28,L29,L30,L32,L35,L36,L37)</f>
        <v>25010</v>
      </c>
      <c r="M41" s="59"/>
      <c r="N41" s="63"/>
    </row>
    <row r="42" spans="2:14" ht="18.75" thickBot="1" x14ac:dyDescent="0.3">
      <c r="B42" s="60"/>
      <c r="C42" s="61"/>
      <c r="D42" s="99" t="s">
        <v>73</v>
      </c>
      <c r="E42" s="55"/>
      <c r="F42" s="55"/>
      <c r="G42" s="55"/>
      <c r="H42" s="55"/>
      <c r="I42" s="55"/>
      <c r="J42" s="55"/>
      <c r="K42" s="55"/>
      <c r="L42" s="95">
        <f>MIN(L28,L29,L30,L32,L35,L36,L37)</f>
        <v>1102.5</v>
      </c>
      <c r="M42" s="61"/>
      <c r="N42" s="64"/>
    </row>
    <row r="43" spans="2:14" ht="15" customHeight="1" x14ac:dyDescent="0.25"/>
    <row r="44" spans="2:14" ht="63.75" customHeight="1" x14ac:dyDescent="0.25">
      <c r="B44" s="91"/>
      <c r="C44" s="91"/>
      <c r="D44" s="91"/>
      <c r="E44" s="91"/>
      <c r="F44" s="91"/>
      <c r="G44" s="91"/>
      <c r="H44" s="91"/>
      <c r="I44" s="91"/>
      <c r="J44" s="91"/>
      <c r="K44" s="91"/>
      <c r="L44" s="91"/>
      <c r="M44" s="91"/>
      <c r="N44" s="91"/>
    </row>
    <row r="45" spans="2:14" ht="15.75" customHeight="1" thickBot="1" x14ac:dyDescent="0.3"/>
    <row r="46" spans="2:14" x14ac:dyDescent="0.25">
      <c r="B46" s="128" t="s">
        <v>79</v>
      </c>
      <c r="C46" s="129"/>
      <c r="D46" s="129"/>
      <c r="E46" s="129"/>
      <c r="F46" s="129"/>
      <c r="G46" s="129"/>
      <c r="H46" s="129"/>
      <c r="I46" s="129"/>
      <c r="J46" s="129"/>
      <c r="K46" s="129"/>
      <c r="L46" s="129"/>
      <c r="M46" s="129"/>
      <c r="N46" s="130"/>
    </row>
    <row r="47" spans="2:14" x14ac:dyDescent="0.25">
      <c r="B47" s="131"/>
      <c r="C47" s="132"/>
      <c r="D47" s="132"/>
      <c r="E47" s="132"/>
      <c r="F47" s="132"/>
      <c r="G47" s="132"/>
      <c r="H47" s="132"/>
      <c r="I47" s="132"/>
      <c r="J47" s="132"/>
      <c r="K47" s="132"/>
      <c r="L47" s="132"/>
      <c r="M47" s="132"/>
      <c r="N47" s="133"/>
    </row>
    <row r="48" spans="2:14" x14ac:dyDescent="0.25">
      <c r="B48" s="131"/>
      <c r="C48" s="132"/>
      <c r="D48" s="132"/>
      <c r="E48" s="132"/>
      <c r="F48" s="132"/>
      <c r="G48" s="132"/>
      <c r="H48" s="132"/>
      <c r="I48" s="132"/>
      <c r="J48" s="132"/>
      <c r="K48" s="132"/>
      <c r="L48" s="132"/>
      <c r="M48" s="132"/>
      <c r="N48" s="133"/>
    </row>
    <row r="49" spans="2:14" x14ac:dyDescent="0.25">
      <c r="B49" s="131" t="s">
        <v>76</v>
      </c>
      <c r="C49" s="132"/>
      <c r="D49" s="132"/>
      <c r="E49" s="132"/>
      <c r="F49" s="132"/>
      <c r="G49" s="132"/>
      <c r="H49" s="132"/>
      <c r="I49" s="132"/>
      <c r="J49" s="132"/>
      <c r="K49" s="132"/>
      <c r="L49" s="132"/>
      <c r="M49" s="132"/>
      <c r="N49" s="133"/>
    </row>
    <row r="50" spans="2:14" ht="33" customHeight="1" thickBot="1" x14ac:dyDescent="0.3">
      <c r="B50" s="131"/>
      <c r="C50" s="132"/>
      <c r="D50" s="132"/>
      <c r="E50" s="132"/>
      <c r="F50" s="132"/>
      <c r="G50" s="132"/>
      <c r="H50" s="132"/>
      <c r="I50" s="132"/>
      <c r="J50" s="132"/>
      <c r="K50" s="132"/>
      <c r="L50" s="132"/>
      <c r="M50" s="132"/>
      <c r="N50" s="133"/>
    </row>
    <row r="51" spans="2:14" x14ac:dyDescent="0.25">
      <c r="B51" s="141" t="s">
        <v>4</v>
      </c>
      <c r="C51" s="142"/>
      <c r="D51" s="142"/>
      <c r="E51" s="142"/>
      <c r="F51" s="142"/>
      <c r="G51" s="142"/>
      <c r="H51" s="72"/>
      <c r="I51" s="135" t="s">
        <v>5</v>
      </c>
      <c r="J51" s="135"/>
      <c r="K51" s="135"/>
      <c r="L51" s="135"/>
      <c r="M51" s="135"/>
      <c r="N51" s="136"/>
    </row>
    <row r="52" spans="2:14" ht="31.5" customHeight="1" thickBot="1" x14ac:dyDescent="0.3">
      <c r="B52" s="144"/>
      <c r="C52" s="145"/>
      <c r="D52" s="145"/>
      <c r="E52" s="145"/>
      <c r="F52" s="145"/>
      <c r="G52" s="145"/>
      <c r="H52" s="73"/>
      <c r="I52" s="138"/>
      <c r="J52" s="138"/>
      <c r="K52" s="138"/>
      <c r="L52" s="138"/>
      <c r="M52" s="138"/>
      <c r="N52" s="139"/>
    </row>
    <row r="53" spans="2:14" ht="45.75" thickBot="1" x14ac:dyDescent="0.3">
      <c r="B53" s="67" t="s">
        <v>57</v>
      </c>
      <c r="C53" s="67" t="s">
        <v>0</v>
      </c>
      <c r="D53" s="68" t="s">
        <v>4</v>
      </c>
      <c r="E53" s="69" t="s">
        <v>6</v>
      </c>
      <c r="F53" s="69" t="s">
        <v>19</v>
      </c>
      <c r="G53" s="40" t="s">
        <v>1</v>
      </c>
      <c r="H53" s="74"/>
      <c r="I53" s="79" t="s">
        <v>58</v>
      </c>
      <c r="J53" s="41" t="s">
        <v>59</v>
      </c>
      <c r="K53" s="71" t="s">
        <v>60</v>
      </c>
      <c r="L53" s="41" t="s">
        <v>53</v>
      </c>
      <c r="M53" s="69" t="s">
        <v>2</v>
      </c>
      <c r="N53" s="70" t="s">
        <v>3</v>
      </c>
    </row>
    <row r="54" spans="2:14" x14ac:dyDescent="0.25">
      <c r="B54" s="38">
        <v>10</v>
      </c>
      <c r="C54" s="37">
        <v>18</v>
      </c>
      <c r="D54" s="7" t="s">
        <v>28</v>
      </c>
      <c r="E54" s="10" t="s">
        <v>29</v>
      </c>
      <c r="F54" s="13" t="s">
        <v>18</v>
      </c>
      <c r="G54" s="76">
        <v>32693</v>
      </c>
      <c r="H54" s="75"/>
      <c r="I54" s="80">
        <v>3</v>
      </c>
      <c r="J54" s="49">
        <v>8200</v>
      </c>
      <c r="K54" s="47">
        <v>410</v>
      </c>
      <c r="L54" s="30">
        <v>25010</v>
      </c>
      <c r="M54" s="4" t="s">
        <v>9</v>
      </c>
      <c r="N54" s="1" t="s">
        <v>13</v>
      </c>
    </row>
    <row r="55" spans="2:14" x14ac:dyDescent="0.25">
      <c r="B55" s="38">
        <v>3</v>
      </c>
      <c r="C55" s="35">
        <v>247</v>
      </c>
      <c r="D55" s="8" t="s">
        <v>31</v>
      </c>
      <c r="E55" s="11" t="s">
        <v>11</v>
      </c>
      <c r="F55" s="14" t="s">
        <v>17</v>
      </c>
      <c r="G55" s="76">
        <v>44713</v>
      </c>
      <c r="H55" s="75"/>
      <c r="I55" s="81">
        <v>10</v>
      </c>
      <c r="J55" s="49">
        <v>1850</v>
      </c>
      <c r="K55" s="47">
        <v>92.5</v>
      </c>
      <c r="L55" s="30">
        <v>18592.5</v>
      </c>
      <c r="M55" s="5" t="s">
        <v>10</v>
      </c>
      <c r="N55" s="2" t="s">
        <v>13</v>
      </c>
    </row>
    <row r="56" spans="2:14" x14ac:dyDescent="0.25">
      <c r="B56" s="38">
        <v>1</v>
      </c>
      <c r="C56" s="35">
        <v>563</v>
      </c>
      <c r="D56" s="8" t="s">
        <v>42</v>
      </c>
      <c r="E56" s="11" t="s">
        <v>41</v>
      </c>
      <c r="F56" s="14" t="s">
        <v>20</v>
      </c>
      <c r="G56" s="76">
        <v>16497</v>
      </c>
      <c r="H56" s="75"/>
      <c r="I56" s="81">
        <v>11</v>
      </c>
      <c r="J56" s="49">
        <v>1200</v>
      </c>
      <c r="K56" s="47">
        <v>60</v>
      </c>
      <c r="L56" s="30">
        <v>13260</v>
      </c>
      <c r="M56" s="5" t="s">
        <v>62</v>
      </c>
      <c r="N56" s="2" t="s">
        <v>13</v>
      </c>
    </row>
    <row r="57" spans="2:14" ht="16.5" customHeight="1" x14ac:dyDescent="0.25">
      <c r="B57" s="38">
        <v>2</v>
      </c>
      <c r="C57" s="35">
        <v>29</v>
      </c>
      <c r="D57" s="8" t="s">
        <v>27</v>
      </c>
      <c r="E57" s="11" t="s">
        <v>43</v>
      </c>
      <c r="F57" s="14" t="s">
        <v>25</v>
      </c>
      <c r="G57" s="76">
        <v>44744</v>
      </c>
      <c r="H57" s="75"/>
      <c r="I57" s="81">
        <v>7</v>
      </c>
      <c r="J57" s="49">
        <v>1200</v>
      </c>
      <c r="K57" s="47">
        <v>60</v>
      </c>
      <c r="L57" s="30">
        <v>8460</v>
      </c>
      <c r="M57" s="5" t="s">
        <v>8</v>
      </c>
      <c r="N57" s="2" t="s">
        <v>13</v>
      </c>
    </row>
    <row r="58" spans="2:14" x14ac:dyDescent="0.25">
      <c r="B58" s="38">
        <v>9</v>
      </c>
      <c r="C58" s="35">
        <v>261</v>
      </c>
      <c r="D58" s="8" t="s">
        <v>68</v>
      </c>
      <c r="E58" s="11" t="s">
        <v>69</v>
      </c>
      <c r="F58" s="14" t="s">
        <v>65</v>
      </c>
      <c r="G58" s="76">
        <v>11390</v>
      </c>
      <c r="H58" s="75"/>
      <c r="I58" s="81">
        <v>2</v>
      </c>
      <c r="J58" s="49">
        <v>1200</v>
      </c>
      <c r="K58" s="47">
        <v>60</v>
      </c>
      <c r="L58" s="30">
        <v>2460</v>
      </c>
      <c r="M58" s="5" t="s">
        <v>80</v>
      </c>
      <c r="N58" s="1" t="s">
        <v>14</v>
      </c>
    </row>
    <row r="59" spans="2:14" ht="17.25" customHeight="1" x14ac:dyDescent="0.25">
      <c r="B59" s="38">
        <v>5</v>
      </c>
      <c r="C59" s="35">
        <v>71</v>
      </c>
      <c r="D59" s="8" t="s">
        <v>30</v>
      </c>
      <c r="E59" s="11" t="s">
        <v>24</v>
      </c>
      <c r="F59" s="14" t="s">
        <v>16</v>
      </c>
      <c r="G59" s="76">
        <v>44501</v>
      </c>
      <c r="H59" s="75"/>
      <c r="I59" s="80">
        <v>2</v>
      </c>
      <c r="J59" s="49">
        <v>1100</v>
      </c>
      <c r="K59" s="47">
        <v>55</v>
      </c>
      <c r="L59" s="30">
        <v>2255</v>
      </c>
      <c r="M59" s="5" t="s">
        <v>10</v>
      </c>
      <c r="N59" s="1" t="s">
        <v>13</v>
      </c>
    </row>
    <row r="60" spans="2:14" ht="15.75" thickBot="1" x14ac:dyDescent="0.3">
      <c r="B60" s="39">
        <v>8</v>
      </c>
      <c r="C60" s="36">
        <v>83</v>
      </c>
      <c r="D60" s="9" t="s">
        <v>66</v>
      </c>
      <c r="E60" s="12" t="s">
        <v>67</v>
      </c>
      <c r="F60" s="15" t="s">
        <v>65</v>
      </c>
      <c r="G60" s="77">
        <v>30384</v>
      </c>
      <c r="H60" s="73"/>
      <c r="I60" s="82">
        <v>1</v>
      </c>
      <c r="J60" s="50">
        <v>1050</v>
      </c>
      <c r="K60" s="48">
        <v>52.5</v>
      </c>
      <c r="L60" s="34">
        <v>1102.5</v>
      </c>
      <c r="M60" s="6" t="s">
        <v>81</v>
      </c>
      <c r="N60" s="3" t="s">
        <v>82</v>
      </c>
    </row>
    <row r="61" spans="2:14" ht="7.5" customHeight="1" thickBot="1" x14ac:dyDescent="0.3">
      <c r="B61" s="65"/>
      <c r="C61" s="51"/>
      <c r="D61" s="51"/>
      <c r="E61" s="51"/>
      <c r="F61" s="51"/>
      <c r="G61" s="78"/>
      <c r="H61" s="89"/>
      <c r="I61" s="83"/>
      <c r="J61" s="51"/>
      <c r="K61" s="51"/>
      <c r="L61" s="51"/>
      <c r="M61" s="51"/>
      <c r="N61" s="66"/>
    </row>
    <row r="62" spans="2:14" ht="15.75" thickBot="1" x14ac:dyDescent="0.3">
      <c r="B62" s="56"/>
      <c r="C62" s="57"/>
      <c r="D62" s="57"/>
      <c r="E62" s="57"/>
      <c r="F62" s="57"/>
      <c r="G62" s="57"/>
      <c r="H62" s="57"/>
      <c r="I62" s="57"/>
      <c r="J62" s="57"/>
      <c r="K62" s="57"/>
      <c r="L62" s="57"/>
      <c r="M62" s="25" t="s">
        <v>77</v>
      </c>
      <c r="N62" s="29" t="s">
        <v>78</v>
      </c>
    </row>
    <row r="63" spans="2:14" ht="15.75" thickBot="1" x14ac:dyDescent="0.3">
      <c r="B63" s="58"/>
      <c r="C63" s="59"/>
      <c r="D63" s="59"/>
      <c r="E63" s="59"/>
      <c r="F63" s="59"/>
      <c r="G63" s="59"/>
      <c r="H63" s="59"/>
      <c r="I63" s="59"/>
      <c r="J63" s="59"/>
      <c r="K63" s="59"/>
      <c r="L63" s="59"/>
      <c r="M63" s="86" t="str">
        <f>LEFT(M56,FIND(" ",M56)-1)</f>
        <v>Durraiz</v>
      </c>
      <c r="N63" s="2" t="str">
        <f>RIGHT(N56,FIND(",",N56)-4)</f>
        <v>PK</v>
      </c>
    </row>
    <row r="64" spans="2:14" ht="18" x14ac:dyDescent="0.25">
      <c r="B64" s="58"/>
      <c r="C64" s="59"/>
      <c r="D64" s="96" t="s">
        <v>70</v>
      </c>
      <c r="E64" s="52"/>
      <c r="F64" s="52"/>
      <c r="G64" s="52"/>
      <c r="H64" s="52"/>
      <c r="I64" s="52"/>
      <c r="J64" s="52"/>
      <c r="K64" s="52"/>
      <c r="L64" s="92">
        <f>SUM(L56,L58,L60)</f>
        <v>16822.5</v>
      </c>
      <c r="M64" s="87" t="str">
        <f>LEFT(M58,FIND(" ",M58)-1)</f>
        <v>Durraiz</v>
      </c>
      <c r="N64" s="2" t="str">
        <f>RIGHT(N58,FIND(",",N58)-5)</f>
        <v>PK</v>
      </c>
    </row>
    <row r="65" spans="2:14" ht="18.75" thickBot="1" x14ac:dyDescent="0.3">
      <c r="B65" s="60"/>
      <c r="C65" s="61"/>
      <c r="D65" s="101" t="s">
        <v>71</v>
      </c>
      <c r="E65" s="90"/>
      <c r="F65" s="90"/>
      <c r="G65" s="90"/>
      <c r="H65" s="90"/>
      <c r="I65" s="90"/>
      <c r="J65" s="90"/>
      <c r="K65" s="90"/>
      <c r="L65" s="100">
        <f>AVERAGE(L56,L58,L60)</f>
        <v>5607.5</v>
      </c>
      <c r="M65" s="88" t="str">
        <f>LEFT(M60,FIND(" ",M60)-1)</f>
        <v>Durraiz</v>
      </c>
      <c r="N65" s="3" t="str">
        <f>RIGHT(N60,FIND(",",N60)-10)</f>
        <v>PK</v>
      </c>
    </row>
  </sheetData>
  <autoFilter ref="N27:N37">
    <filterColumn colId="0">
      <filters>
        <filter val="Sindh, PK"/>
      </filters>
    </filterColumn>
  </autoFilter>
  <sortState ref="B27:N37">
    <sortCondition descending="1" ref="L28"/>
  </sortState>
  <mergeCells count="11">
    <mergeCell ref="B51:G52"/>
    <mergeCell ref="I51:N52"/>
    <mergeCell ref="B46:N48"/>
    <mergeCell ref="B49:N50"/>
    <mergeCell ref="B25:G26"/>
    <mergeCell ref="I25:N26"/>
    <mergeCell ref="B20:N22"/>
    <mergeCell ref="B23:N24"/>
    <mergeCell ref="I6:N7"/>
    <mergeCell ref="B2:N4"/>
    <mergeCell ref="B6:G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7"/>
  <sheetViews>
    <sheetView tabSelected="1" workbookViewId="0">
      <selection activeCell="S10" sqref="S10"/>
    </sheetView>
  </sheetViews>
  <sheetFormatPr defaultRowHeight="15" x14ac:dyDescent="0.25"/>
  <cols>
    <col min="2" max="2" width="5.5703125" customWidth="1"/>
    <col min="3" max="3" width="7" customWidth="1"/>
    <col min="4" max="4" width="25" customWidth="1"/>
    <col min="5" max="5" width="22.5703125" customWidth="1"/>
    <col min="6" max="6" width="14.7109375" customWidth="1"/>
    <col min="7" max="7" width="13.42578125" customWidth="1"/>
    <col min="8" max="8" width="1.28515625" customWidth="1"/>
    <col min="9" max="9" width="6.7109375" customWidth="1"/>
    <col min="10" max="10" width="13.28515625" customWidth="1"/>
    <col min="11" max="11" width="21" customWidth="1"/>
    <col min="12" max="12" width="13.5703125" customWidth="1"/>
    <col min="13" max="13" width="19.42578125" customWidth="1"/>
    <col min="14" max="14" width="11.28515625" customWidth="1"/>
  </cols>
  <sheetData>
    <row r="1" spans="2:14" x14ac:dyDescent="0.25">
      <c r="B1" s="149" t="s">
        <v>88</v>
      </c>
      <c r="C1" s="149"/>
      <c r="D1" s="149"/>
      <c r="E1" s="149"/>
      <c r="F1" s="149"/>
      <c r="G1" s="149"/>
      <c r="H1" s="149"/>
      <c r="I1" s="149"/>
      <c r="J1" s="149"/>
      <c r="K1" s="149"/>
      <c r="L1" s="149"/>
      <c r="M1" s="149"/>
      <c r="N1" s="149"/>
    </row>
    <row r="2" spans="2:14" x14ac:dyDescent="0.25">
      <c r="B2" s="149"/>
      <c r="C2" s="149"/>
      <c r="D2" s="149"/>
      <c r="E2" s="149"/>
      <c r="F2" s="149"/>
      <c r="G2" s="149"/>
      <c r="H2" s="149"/>
      <c r="I2" s="149"/>
      <c r="J2" s="149"/>
      <c r="K2" s="149"/>
      <c r="L2" s="149"/>
      <c r="M2" s="149"/>
      <c r="N2" s="149"/>
    </row>
    <row r="3" spans="2:14" x14ac:dyDescent="0.25">
      <c r="B3" s="149"/>
      <c r="C3" s="149"/>
      <c r="D3" s="149"/>
      <c r="E3" s="149"/>
      <c r="F3" s="149"/>
      <c r="G3" s="149"/>
      <c r="H3" s="149"/>
      <c r="I3" s="149"/>
      <c r="J3" s="149"/>
      <c r="K3" s="149"/>
      <c r="L3" s="149"/>
      <c r="M3" s="149"/>
      <c r="N3" s="149"/>
    </row>
    <row r="4" spans="2:14" ht="15.75" thickBot="1" x14ac:dyDescent="0.3"/>
    <row r="5" spans="2:14" x14ac:dyDescent="0.25">
      <c r="B5" s="141" t="s">
        <v>4</v>
      </c>
      <c r="C5" s="142"/>
      <c r="D5" s="142"/>
      <c r="E5" s="142"/>
      <c r="F5" s="142"/>
      <c r="G5" s="143"/>
      <c r="H5" s="44"/>
      <c r="I5" s="134" t="s">
        <v>5</v>
      </c>
      <c r="J5" s="135"/>
      <c r="K5" s="135"/>
      <c r="L5" s="135"/>
      <c r="M5" s="135"/>
      <c r="N5" s="136"/>
    </row>
    <row r="6" spans="2:14" ht="33" customHeight="1" thickBot="1" x14ac:dyDescent="0.3">
      <c r="B6" s="144"/>
      <c r="C6" s="145"/>
      <c r="D6" s="145"/>
      <c r="E6" s="145"/>
      <c r="F6" s="145"/>
      <c r="G6" s="146"/>
      <c r="H6" s="44"/>
      <c r="I6" s="137"/>
      <c r="J6" s="138"/>
      <c r="K6" s="138"/>
      <c r="L6" s="138"/>
      <c r="M6" s="138"/>
      <c r="N6" s="139"/>
    </row>
    <row r="7" spans="2:14" ht="48.75" customHeight="1" thickBot="1" x14ac:dyDescent="0.3">
      <c r="B7" s="25" t="s">
        <v>57</v>
      </c>
      <c r="C7" s="127" t="s">
        <v>0</v>
      </c>
      <c r="D7" s="117" t="s">
        <v>4</v>
      </c>
      <c r="E7" s="113" t="s">
        <v>6</v>
      </c>
      <c r="F7" s="113" t="s">
        <v>19</v>
      </c>
      <c r="G7" s="29" t="s">
        <v>1</v>
      </c>
      <c r="H7" s="102"/>
      <c r="I7" s="43" t="s">
        <v>58</v>
      </c>
      <c r="J7" s="28" t="s">
        <v>59</v>
      </c>
      <c r="K7" s="42" t="s">
        <v>60</v>
      </c>
      <c r="L7" s="28" t="s">
        <v>53</v>
      </c>
      <c r="M7" s="113" t="s">
        <v>2</v>
      </c>
      <c r="N7" s="150" t="s">
        <v>3</v>
      </c>
    </row>
    <row r="8" spans="2:14" x14ac:dyDescent="0.25">
      <c r="B8" s="38">
        <v>1</v>
      </c>
      <c r="C8" s="37">
        <v>563</v>
      </c>
      <c r="D8" s="118" t="s">
        <v>42</v>
      </c>
      <c r="E8" s="121" t="s">
        <v>41</v>
      </c>
      <c r="F8" s="124" t="s">
        <v>20</v>
      </c>
      <c r="G8" s="104">
        <v>1945</v>
      </c>
      <c r="H8" s="102"/>
      <c r="I8" s="114">
        <v>11</v>
      </c>
      <c r="J8" s="49">
        <v>1200</v>
      </c>
      <c r="K8" s="47">
        <f>(J8*25%)-(J8*20%)</f>
        <v>60</v>
      </c>
      <c r="L8" s="30">
        <f>I8*J8+K8</f>
        <v>13260</v>
      </c>
      <c r="M8" s="110" t="s">
        <v>62</v>
      </c>
      <c r="N8" s="107" t="s">
        <v>83</v>
      </c>
    </row>
    <row r="9" spans="2:14" x14ac:dyDescent="0.25">
      <c r="B9" s="38">
        <v>2</v>
      </c>
      <c r="C9" s="35">
        <v>29</v>
      </c>
      <c r="D9" s="119" t="s">
        <v>27</v>
      </c>
      <c r="E9" s="122" t="s">
        <v>43</v>
      </c>
      <c r="F9" s="125" t="s">
        <v>25</v>
      </c>
      <c r="G9" s="105">
        <v>2022</v>
      </c>
      <c r="H9" s="102"/>
      <c r="I9" s="115">
        <v>7</v>
      </c>
      <c r="J9" s="49">
        <v>1200</v>
      </c>
      <c r="K9" s="47">
        <f t="shared" ref="K9:K17" si="0">(J9*25%)-(J9*20%)</f>
        <v>60</v>
      </c>
      <c r="L9" s="30">
        <f t="shared" ref="L9:L17" si="1">I9*J9+K9</f>
        <v>8460</v>
      </c>
      <c r="M9" s="111" t="s">
        <v>8</v>
      </c>
      <c r="N9" s="108" t="s">
        <v>83</v>
      </c>
    </row>
    <row r="10" spans="2:14" x14ac:dyDescent="0.25">
      <c r="B10" s="38">
        <v>3</v>
      </c>
      <c r="C10" s="35">
        <v>247</v>
      </c>
      <c r="D10" s="119" t="s">
        <v>31</v>
      </c>
      <c r="E10" s="122" t="s">
        <v>11</v>
      </c>
      <c r="F10" s="125" t="s">
        <v>17</v>
      </c>
      <c r="G10" s="105">
        <v>2022</v>
      </c>
      <c r="H10" s="102"/>
      <c r="I10" s="115">
        <v>10</v>
      </c>
      <c r="J10" s="49">
        <v>1850</v>
      </c>
      <c r="K10" s="47">
        <f t="shared" si="0"/>
        <v>92.5</v>
      </c>
      <c r="L10" s="30">
        <f t="shared" si="1"/>
        <v>18592.5</v>
      </c>
      <c r="M10" s="111" t="s">
        <v>10</v>
      </c>
      <c r="N10" s="108" t="s">
        <v>83</v>
      </c>
    </row>
    <row r="11" spans="2:14" x14ac:dyDescent="0.25">
      <c r="B11" s="38">
        <v>4</v>
      </c>
      <c r="C11" s="35">
        <v>15</v>
      </c>
      <c r="D11" s="119" t="s">
        <v>33</v>
      </c>
      <c r="E11" s="122" t="s">
        <v>32</v>
      </c>
      <c r="F11" s="125" t="s">
        <v>21</v>
      </c>
      <c r="G11" s="105">
        <v>2022</v>
      </c>
      <c r="H11" s="102"/>
      <c r="I11" s="114">
        <v>1</v>
      </c>
      <c r="J11" s="49">
        <v>700</v>
      </c>
      <c r="K11" s="47">
        <f t="shared" si="0"/>
        <v>35</v>
      </c>
      <c r="L11" s="30">
        <f t="shared" si="1"/>
        <v>735</v>
      </c>
      <c r="M11" s="111" t="s">
        <v>11</v>
      </c>
      <c r="N11" s="108" t="s">
        <v>84</v>
      </c>
    </row>
    <row r="12" spans="2:14" x14ac:dyDescent="0.25">
      <c r="B12" s="38">
        <v>5</v>
      </c>
      <c r="C12" s="35">
        <v>71</v>
      </c>
      <c r="D12" s="119" t="s">
        <v>30</v>
      </c>
      <c r="E12" s="122" t="s">
        <v>24</v>
      </c>
      <c r="F12" s="125" t="s">
        <v>16</v>
      </c>
      <c r="G12" s="105">
        <v>2021</v>
      </c>
      <c r="H12" s="102"/>
      <c r="I12" s="115">
        <v>2</v>
      </c>
      <c r="J12" s="49">
        <v>1100</v>
      </c>
      <c r="K12" s="47">
        <f t="shared" si="0"/>
        <v>55</v>
      </c>
      <c r="L12" s="30">
        <f t="shared" si="1"/>
        <v>2255</v>
      </c>
      <c r="M12" s="111" t="s">
        <v>10</v>
      </c>
      <c r="N12" s="108" t="s">
        <v>83</v>
      </c>
    </row>
    <row r="13" spans="2:14" x14ac:dyDescent="0.25">
      <c r="B13" s="38">
        <v>6</v>
      </c>
      <c r="C13" s="35">
        <v>351</v>
      </c>
      <c r="D13" s="119" t="s">
        <v>40</v>
      </c>
      <c r="E13" s="122" t="s">
        <v>39</v>
      </c>
      <c r="F13" s="125" t="s">
        <v>26</v>
      </c>
      <c r="G13" s="105">
        <v>1945</v>
      </c>
      <c r="H13" s="102"/>
      <c r="I13" s="114">
        <v>3</v>
      </c>
      <c r="J13" s="49">
        <v>1300</v>
      </c>
      <c r="K13" s="47">
        <f t="shared" si="0"/>
        <v>65</v>
      </c>
      <c r="L13" s="30">
        <f t="shared" si="1"/>
        <v>3965</v>
      </c>
      <c r="M13" s="111" t="s">
        <v>45</v>
      </c>
      <c r="N13" s="108" t="s">
        <v>85</v>
      </c>
    </row>
    <row r="14" spans="2:14" x14ac:dyDescent="0.25">
      <c r="B14" s="38">
        <v>7</v>
      </c>
      <c r="C14" s="35">
        <v>113</v>
      </c>
      <c r="D14" s="119" t="s">
        <v>38</v>
      </c>
      <c r="E14" s="122" t="s">
        <v>37</v>
      </c>
      <c r="F14" s="125" t="s">
        <v>22</v>
      </c>
      <c r="G14" s="105">
        <v>1973</v>
      </c>
      <c r="H14" s="102"/>
      <c r="I14" s="115">
        <v>2</v>
      </c>
      <c r="J14" s="49">
        <v>3400</v>
      </c>
      <c r="K14" s="47">
        <f t="shared" si="0"/>
        <v>170</v>
      </c>
      <c r="L14" s="30">
        <f t="shared" si="1"/>
        <v>6970</v>
      </c>
      <c r="M14" s="111" t="s">
        <v>44</v>
      </c>
      <c r="N14" s="108" t="s">
        <v>86</v>
      </c>
    </row>
    <row r="15" spans="2:14" x14ac:dyDescent="0.25">
      <c r="B15" s="38">
        <v>8</v>
      </c>
      <c r="C15" s="35">
        <v>83</v>
      </c>
      <c r="D15" s="119" t="s">
        <v>66</v>
      </c>
      <c r="E15" s="122" t="s">
        <v>67</v>
      </c>
      <c r="F15" s="125" t="s">
        <v>65</v>
      </c>
      <c r="G15" s="105">
        <v>1983</v>
      </c>
      <c r="H15" s="102"/>
      <c r="I15" s="115">
        <v>1</v>
      </c>
      <c r="J15" s="49">
        <v>1050</v>
      </c>
      <c r="K15" s="47">
        <f t="shared" si="0"/>
        <v>52.5</v>
      </c>
      <c r="L15" s="30">
        <f t="shared" si="1"/>
        <v>1102.5</v>
      </c>
      <c r="M15" s="111" t="s">
        <v>80</v>
      </c>
      <c r="N15" s="107" t="s">
        <v>84</v>
      </c>
    </row>
    <row r="16" spans="2:14" x14ac:dyDescent="0.25">
      <c r="B16" s="38">
        <v>9</v>
      </c>
      <c r="C16" s="35">
        <v>261</v>
      </c>
      <c r="D16" s="119" t="s">
        <v>68</v>
      </c>
      <c r="E16" s="122" t="s">
        <v>69</v>
      </c>
      <c r="F16" s="125" t="s">
        <v>65</v>
      </c>
      <c r="G16" s="105">
        <v>1931</v>
      </c>
      <c r="H16" s="102"/>
      <c r="I16" s="114">
        <v>2</v>
      </c>
      <c r="J16" s="49">
        <v>1200</v>
      </c>
      <c r="K16" s="47">
        <f t="shared" si="0"/>
        <v>60</v>
      </c>
      <c r="L16" s="30">
        <f t="shared" si="1"/>
        <v>2460</v>
      </c>
      <c r="M16" s="111" t="s">
        <v>81</v>
      </c>
      <c r="N16" s="107" t="s">
        <v>87</v>
      </c>
    </row>
    <row r="17" spans="2:14" ht="15.75" thickBot="1" x14ac:dyDescent="0.3">
      <c r="B17" s="39">
        <v>10</v>
      </c>
      <c r="C17" s="36">
        <v>18</v>
      </c>
      <c r="D17" s="120" t="s">
        <v>28</v>
      </c>
      <c r="E17" s="123" t="s">
        <v>29</v>
      </c>
      <c r="F17" s="126" t="s">
        <v>18</v>
      </c>
      <c r="G17" s="106">
        <v>1989</v>
      </c>
      <c r="H17" s="102"/>
      <c r="I17" s="116">
        <v>3</v>
      </c>
      <c r="J17" s="50">
        <v>8200</v>
      </c>
      <c r="K17" s="48">
        <f t="shared" si="0"/>
        <v>410</v>
      </c>
      <c r="L17" s="34">
        <f t="shared" si="1"/>
        <v>25010</v>
      </c>
      <c r="M17" s="112" t="s">
        <v>9</v>
      </c>
      <c r="N17" s="109" t="s">
        <v>83</v>
      </c>
    </row>
    <row r="18" spans="2:14" ht="7.5" customHeight="1" x14ac:dyDescent="0.25">
      <c r="B18" s="103"/>
      <c r="C18" s="103"/>
      <c r="D18" s="103"/>
      <c r="E18" s="103"/>
      <c r="F18" s="103"/>
      <c r="G18" s="103"/>
      <c r="H18" s="44"/>
      <c r="I18" s="44"/>
      <c r="J18" s="44"/>
      <c r="K18" s="44"/>
      <c r="L18" s="44"/>
      <c r="M18" s="44"/>
      <c r="N18" s="44"/>
    </row>
    <row r="20" spans="2:14" x14ac:dyDescent="0.25">
      <c r="G20" s="147"/>
      <c r="H20" s="91"/>
      <c r="I20" s="91"/>
      <c r="J20" s="148"/>
    </row>
    <row r="21" spans="2:14" x14ac:dyDescent="0.25">
      <c r="G21" s="147"/>
      <c r="H21" s="91"/>
      <c r="I21" s="91"/>
      <c r="J21" s="148"/>
    </row>
    <row r="22" spans="2:14" x14ac:dyDescent="0.25">
      <c r="G22" s="148"/>
      <c r="H22" s="91"/>
      <c r="I22" s="91"/>
      <c r="J22" s="148"/>
    </row>
    <row r="23" spans="2:14" x14ac:dyDescent="0.25">
      <c r="G23" s="148"/>
      <c r="H23" s="91"/>
      <c r="I23" s="91"/>
      <c r="J23" s="148"/>
    </row>
    <row r="24" spans="2:14" x14ac:dyDescent="0.25">
      <c r="G24" s="148"/>
      <c r="H24" s="91"/>
      <c r="I24" s="91"/>
      <c r="J24" s="148"/>
    </row>
    <row r="25" spans="2:14" x14ac:dyDescent="0.25">
      <c r="G25" s="148"/>
      <c r="H25" s="91"/>
      <c r="I25" s="91"/>
      <c r="J25" s="148"/>
    </row>
    <row r="26" spans="2:14" x14ac:dyDescent="0.25">
      <c r="G26" s="148"/>
      <c r="H26" s="91"/>
      <c r="I26" s="91"/>
      <c r="J26" s="148"/>
    </row>
    <row r="27" spans="2:14" x14ac:dyDescent="0.25">
      <c r="G27" s="148"/>
      <c r="H27" s="91"/>
      <c r="I27" s="91"/>
      <c r="J27" s="148"/>
    </row>
    <row r="28" spans="2:14" x14ac:dyDescent="0.25">
      <c r="G28" s="148"/>
      <c r="H28" s="91"/>
      <c r="I28" s="91"/>
      <c r="J28" s="148"/>
    </row>
    <row r="29" spans="2:14" x14ac:dyDescent="0.25">
      <c r="G29" s="148"/>
      <c r="H29" s="91"/>
      <c r="I29" s="91"/>
      <c r="J29" s="148"/>
    </row>
    <row r="30" spans="2:14" x14ac:dyDescent="0.25">
      <c r="G30" s="148"/>
      <c r="H30" s="91"/>
      <c r="I30" s="91"/>
      <c r="J30" s="148"/>
    </row>
    <row r="31" spans="2:14" x14ac:dyDescent="0.25">
      <c r="G31" s="148"/>
      <c r="H31" s="91"/>
      <c r="I31" s="91"/>
      <c r="J31" s="148"/>
    </row>
    <row r="32" spans="2:14" x14ac:dyDescent="0.25">
      <c r="G32" s="148"/>
      <c r="H32" s="91"/>
      <c r="I32" s="91"/>
      <c r="J32" s="148"/>
    </row>
    <row r="33" spans="7:10" x14ac:dyDescent="0.25">
      <c r="G33" s="148"/>
      <c r="H33" s="91"/>
      <c r="I33" s="91"/>
      <c r="J33" s="148"/>
    </row>
    <row r="34" spans="7:10" x14ac:dyDescent="0.25">
      <c r="G34" s="148"/>
      <c r="H34" s="91"/>
      <c r="I34" s="91"/>
      <c r="J34" s="148"/>
    </row>
    <row r="35" spans="7:10" x14ac:dyDescent="0.25">
      <c r="G35" s="148"/>
      <c r="H35" s="91"/>
      <c r="I35" s="91"/>
      <c r="J35" s="148"/>
    </row>
    <row r="36" spans="7:10" x14ac:dyDescent="0.25">
      <c r="G36" s="148"/>
      <c r="H36" s="91"/>
      <c r="I36" s="91"/>
      <c r="J36" s="148"/>
    </row>
    <row r="37" spans="7:10" x14ac:dyDescent="0.25">
      <c r="G37" s="148"/>
      <c r="H37" s="91"/>
      <c r="I37" s="91"/>
      <c r="J37" s="148"/>
    </row>
  </sheetData>
  <mergeCells count="3">
    <mergeCell ref="B5:G6"/>
    <mergeCell ref="I5:N6"/>
    <mergeCell ref="B1:N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3"/>
  <sheetViews>
    <sheetView zoomScale="85" zoomScaleNormal="85" workbookViewId="0">
      <selection activeCell="A18" sqref="A18"/>
    </sheetView>
  </sheetViews>
  <sheetFormatPr defaultRowHeight="15" x14ac:dyDescent="0.25"/>
  <cols>
    <col min="1" max="1" width="22.7109375" customWidth="1"/>
    <col min="2" max="2" width="15.42578125" customWidth="1"/>
    <col min="3" max="3" width="8.140625" bestFit="1" customWidth="1"/>
    <col min="4" max="4" width="11.7109375" bestFit="1" customWidth="1"/>
    <col min="5" max="5" width="16.140625" customWidth="1"/>
    <col min="6" max="6" width="7.28515625" bestFit="1" customWidth="1"/>
    <col min="7" max="7" width="12.85546875" bestFit="1" customWidth="1"/>
    <col min="8" max="8" width="18.28515625" bestFit="1" customWidth="1"/>
    <col min="9" max="9" width="17.42578125" bestFit="1" customWidth="1"/>
    <col min="10" max="10" width="8.28515625" bestFit="1" customWidth="1"/>
    <col min="11" max="11" width="10.28515625" bestFit="1" customWidth="1"/>
    <col min="12" max="12" width="11.28515625" bestFit="1" customWidth="1"/>
    <col min="13" max="13" width="16.5703125" bestFit="1" customWidth="1"/>
    <col min="14" max="14" width="16.85546875" bestFit="1" customWidth="1"/>
    <col min="15" max="15" width="21.42578125" bestFit="1" customWidth="1"/>
    <col min="16" max="16" width="8.5703125" bestFit="1" customWidth="1"/>
    <col min="17" max="17" width="11" bestFit="1" customWidth="1"/>
    <col min="18" max="18" width="8.85546875" bestFit="1" customWidth="1"/>
    <col min="19" max="19" width="10.7109375" bestFit="1" customWidth="1"/>
  </cols>
  <sheetData>
    <row r="2" spans="1:12" ht="15.75" thickBot="1" x14ac:dyDescent="0.3"/>
    <row r="3" spans="1:12" ht="15.75" thickBot="1" x14ac:dyDescent="0.3">
      <c r="A3" s="17" t="s">
        <v>54</v>
      </c>
      <c r="B3" s="17" t="s">
        <v>56</v>
      </c>
      <c r="C3" s="20"/>
      <c r="D3" s="20"/>
      <c r="E3" s="20"/>
      <c r="F3" s="20"/>
      <c r="G3" s="20"/>
      <c r="H3" s="20"/>
      <c r="I3" s="20"/>
      <c r="J3" s="20"/>
      <c r="K3" s="20"/>
      <c r="L3" s="20"/>
    </row>
    <row r="4" spans="1:12" ht="15.75" thickBot="1" x14ac:dyDescent="0.3">
      <c r="A4" s="16" t="s">
        <v>55</v>
      </c>
      <c r="B4" s="17" t="s">
        <v>11</v>
      </c>
      <c r="C4" s="20" t="s">
        <v>8</v>
      </c>
      <c r="D4" s="20" t="s">
        <v>10</v>
      </c>
      <c r="E4" s="20" t="s">
        <v>9</v>
      </c>
      <c r="F4" s="20" t="s">
        <v>7</v>
      </c>
      <c r="G4" s="20" t="s">
        <v>23</v>
      </c>
      <c r="H4" s="20" t="s">
        <v>12</v>
      </c>
      <c r="I4" s="20" t="s">
        <v>15</v>
      </c>
      <c r="J4" s="20" t="s">
        <v>44</v>
      </c>
      <c r="K4" s="20" t="s">
        <v>45</v>
      </c>
      <c r="L4" s="20" t="s">
        <v>46</v>
      </c>
    </row>
    <row r="5" spans="1:12" x14ac:dyDescent="0.25">
      <c r="A5" s="22" t="s">
        <v>47</v>
      </c>
      <c r="B5" s="21">
        <v>83</v>
      </c>
      <c r="C5" s="21"/>
      <c r="D5" s="21"/>
      <c r="E5" s="21">
        <v>18</v>
      </c>
      <c r="F5" s="21">
        <v>563</v>
      </c>
      <c r="G5" s="21">
        <v>261</v>
      </c>
      <c r="H5" s="21"/>
      <c r="I5" s="21"/>
      <c r="J5" s="21">
        <v>113</v>
      </c>
      <c r="K5" s="21">
        <v>351</v>
      </c>
      <c r="L5" s="21">
        <v>1389</v>
      </c>
    </row>
    <row r="6" spans="1:12" x14ac:dyDescent="0.25">
      <c r="A6" s="23" t="s">
        <v>35</v>
      </c>
      <c r="B6" s="21"/>
      <c r="C6" s="21"/>
      <c r="D6" s="21"/>
      <c r="E6" s="21"/>
      <c r="F6" s="21"/>
      <c r="G6" s="21">
        <v>261</v>
      </c>
      <c r="H6" s="21"/>
      <c r="I6" s="21"/>
      <c r="J6" s="21"/>
      <c r="K6" s="21"/>
      <c r="L6" s="21">
        <v>261</v>
      </c>
    </row>
    <row r="7" spans="1:12" x14ac:dyDescent="0.25">
      <c r="A7" s="24">
        <v>1200</v>
      </c>
      <c r="B7" s="21"/>
      <c r="C7" s="21"/>
      <c r="D7" s="21"/>
      <c r="E7" s="21"/>
      <c r="F7" s="21"/>
      <c r="G7" s="21">
        <v>261</v>
      </c>
      <c r="H7" s="21"/>
      <c r="I7" s="21"/>
      <c r="J7" s="21"/>
      <c r="K7" s="21"/>
      <c r="L7" s="21">
        <v>261</v>
      </c>
    </row>
    <row r="8" spans="1:12" x14ac:dyDescent="0.25">
      <c r="A8" s="23" t="s">
        <v>40</v>
      </c>
      <c r="B8" s="21"/>
      <c r="C8" s="21"/>
      <c r="D8" s="21"/>
      <c r="E8" s="21"/>
      <c r="F8" s="21"/>
      <c r="G8" s="21"/>
      <c r="H8" s="21"/>
      <c r="I8" s="21"/>
      <c r="J8" s="21"/>
      <c r="K8" s="21">
        <v>351</v>
      </c>
      <c r="L8" s="21">
        <v>351</v>
      </c>
    </row>
    <row r="9" spans="1:12" x14ac:dyDescent="0.25">
      <c r="A9" s="24">
        <v>1300</v>
      </c>
      <c r="B9" s="21"/>
      <c r="C9" s="21"/>
      <c r="D9" s="21"/>
      <c r="E9" s="21"/>
      <c r="F9" s="21"/>
      <c r="G9" s="21"/>
      <c r="H9" s="21"/>
      <c r="I9" s="21"/>
      <c r="J9" s="21"/>
      <c r="K9" s="21">
        <v>351</v>
      </c>
      <c r="L9" s="21">
        <v>351</v>
      </c>
    </row>
    <row r="10" spans="1:12" x14ac:dyDescent="0.25">
      <c r="A10" s="23" t="s">
        <v>38</v>
      </c>
      <c r="B10" s="21"/>
      <c r="C10" s="21"/>
      <c r="D10" s="21"/>
      <c r="E10" s="21"/>
      <c r="F10" s="21"/>
      <c r="G10" s="21"/>
      <c r="H10" s="21"/>
      <c r="I10" s="21"/>
      <c r="J10" s="21">
        <v>113</v>
      </c>
      <c r="K10" s="21"/>
      <c r="L10" s="21">
        <v>113</v>
      </c>
    </row>
    <row r="11" spans="1:12" x14ac:dyDescent="0.25">
      <c r="A11" s="24">
        <v>1200</v>
      </c>
      <c r="B11" s="21"/>
      <c r="C11" s="21"/>
      <c r="D11" s="21"/>
      <c r="E11" s="21"/>
      <c r="F11" s="21"/>
      <c r="G11" s="21"/>
      <c r="H11" s="21"/>
      <c r="I11" s="21"/>
      <c r="J11" s="21">
        <v>113</v>
      </c>
      <c r="K11" s="21"/>
      <c r="L11" s="21">
        <v>113</v>
      </c>
    </row>
    <row r="12" spans="1:12" x14ac:dyDescent="0.25">
      <c r="A12" s="23" t="s">
        <v>28</v>
      </c>
      <c r="B12" s="21"/>
      <c r="C12" s="21"/>
      <c r="D12" s="21"/>
      <c r="E12" s="21">
        <v>18</v>
      </c>
      <c r="F12" s="21"/>
      <c r="G12" s="21"/>
      <c r="H12" s="21"/>
      <c r="I12" s="21"/>
      <c r="J12" s="21"/>
      <c r="K12" s="21"/>
      <c r="L12" s="21">
        <v>18</v>
      </c>
    </row>
    <row r="13" spans="1:12" x14ac:dyDescent="0.25">
      <c r="A13" s="24">
        <v>3300</v>
      </c>
      <c r="B13" s="21"/>
      <c r="C13" s="21"/>
      <c r="D13" s="21"/>
      <c r="E13" s="21">
        <v>18</v>
      </c>
      <c r="F13" s="21"/>
      <c r="G13" s="21"/>
      <c r="H13" s="21"/>
      <c r="I13" s="21"/>
      <c r="J13" s="21"/>
      <c r="K13" s="21"/>
      <c r="L13" s="21">
        <v>18</v>
      </c>
    </row>
    <row r="14" spans="1:12" x14ac:dyDescent="0.25">
      <c r="A14" s="23" t="s">
        <v>42</v>
      </c>
      <c r="B14" s="21"/>
      <c r="C14" s="21"/>
      <c r="D14" s="21"/>
      <c r="E14" s="21"/>
      <c r="F14" s="21">
        <v>563</v>
      </c>
      <c r="G14" s="21"/>
      <c r="H14" s="21"/>
      <c r="I14" s="21"/>
      <c r="J14" s="21"/>
      <c r="K14" s="21"/>
      <c r="L14" s="21">
        <v>563</v>
      </c>
    </row>
    <row r="15" spans="1:12" x14ac:dyDescent="0.25">
      <c r="A15" s="24">
        <v>1200</v>
      </c>
      <c r="B15" s="21"/>
      <c r="C15" s="21"/>
      <c r="D15" s="21"/>
      <c r="E15" s="21"/>
      <c r="F15" s="21">
        <v>563</v>
      </c>
      <c r="G15" s="21"/>
      <c r="H15" s="21"/>
      <c r="I15" s="21"/>
      <c r="J15" s="21"/>
      <c r="K15" s="21"/>
      <c r="L15" s="21">
        <v>563</v>
      </c>
    </row>
    <row r="16" spans="1:12" x14ac:dyDescent="0.25">
      <c r="A16" s="23" t="s">
        <v>36</v>
      </c>
      <c r="B16" s="21">
        <v>83</v>
      </c>
      <c r="C16" s="21"/>
      <c r="D16" s="21"/>
      <c r="E16" s="21"/>
      <c r="F16" s="21"/>
      <c r="G16" s="21"/>
      <c r="H16" s="21"/>
      <c r="I16" s="21"/>
      <c r="J16" s="21"/>
      <c r="K16" s="21"/>
      <c r="L16" s="21">
        <v>83</v>
      </c>
    </row>
    <row r="17" spans="1:12" x14ac:dyDescent="0.25">
      <c r="A17" s="24">
        <v>1050</v>
      </c>
      <c r="B17" s="21">
        <v>83</v>
      </c>
      <c r="C17" s="21"/>
      <c r="D17" s="21"/>
      <c r="E17" s="21"/>
      <c r="F17" s="21"/>
      <c r="G17" s="21"/>
      <c r="H17" s="21"/>
      <c r="I17" s="21"/>
      <c r="J17" s="21"/>
      <c r="K17" s="21"/>
      <c r="L17" s="21">
        <v>83</v>
      </c>
    </row>
    <row r="18" spans="1:12" x14ac:dyDescent="0.25">
      <c r="A18" s="22" t="s">
        <v>49</v>
      </c>
      <c r="B18" s="21"/>
      <c r="C18" s="21"/>
      <c r="D18" s="21"/>
      <c r="E18" s="21"/>
      <c r="F18" s="21"/>
      <c r="G18" s="21"/>
      <c r="H18" s="21"/>
      <c r="I18" s="21">
        <v>15</v>
      </c>
      <c r="J18" s="21"/>
      <c r="K18" s="21"/>
      <c r="L18" s="21">
        <v>15</v>
      </c>
    </row>
    <row r="19" spans="1:12" x14ac:dyDescent="0.25">
      <c r="A19" s="23" t="s">
        <v>33</v>
      </c>
      <c r="B19" s="21"/>
      <c r="C19" s="21"/>
      <c r="D19" s="21"/>
      <c r="E19" s="21"/>
      <c r="F19" s="21"/>
      <c r="G19" s="21"/>
      <c r="H19" s="21"/>
      <c r="I19" s="21">
        <v>15</v>
      </c>
      <c r="J19" s="21"/>
      <c r="K19" s="21"/>
      <c r="L19" s="21">
        <v>15</v>
      </c>
    </row>
    <row r="20" spans="1:12" x14ac:dyDescent="0.25">
      <c r="A20" s="24">
        <v>700</v>
      </c>
      <c r="B20" s="21"/>
      <c r="C20" s="21"/>
      <c r="D20" s="21"/>
      <c r="E20" s="21"/>
      <c r="F20" s="21"/>
      <c r="G20" s="21"/>
      <c r="H20" s="21"/>
      <c r="I20" s="21">
        <v>15</v>
      </c>
      <c r="J20" s="21"/>
      <c r="K20" s="21"/>
      <c r="L20" s="21">
        <v>15</v>
      </c>
    </row>
    <row r="21" spans="1:12" x14ac:dyDescent="0.25">
      <c r="A21" s="22" t="s">
        <v>48</v>
      </c>
      <c r="B21" s="21"/>
      <c r="C21" s="21"/>
      <c r="D21" s="21">
        <v>247</v>
      </c>
      <c r="E21" s="21"/>
      <c r="F21" s="21"/>
      <c r="G21" s="21"/>
      <c r="H21" s="21"/>
      <c r="I21" s="21"/>
      <c r="J21" s="21"/>
      <c r="K21" s="21"/>
      <c r="L21" s="21">
        <v>247</v>
      </c>
    </row>
    <row r="22" spans="1:12" x14ac:dyDescent="0.25">
      <c r="A22" s="23" t="s">
        <v>31</v>
      </c>
      <c r="B22" s="21"/>
      <c r="C22" s="21"/>
      <c r="D22" s="21">
        <v>247</v>
      </c>
      <c r="E22" s="21"/>
      <c r="F22" s="21"/>
      <c r="G22" s="21"/>
      <c r="H22" s="21"/>
      <c r="I22" s="21"/>
      <c r="J22" s="21"/>
      <c r="K22" s="21"/>
      <c r="L22" s="21">
        <v>247</v>
      </c>
    </row>
    <row r="23" spans="1:12" x14ac:dyDescent="0.25">
      <c r="A23" s="24">
        <v>1850</v>
      </c>
      <c r="B23" s="21"/>
      <c r="C23" s="21"/>
      <c r="D23" s="21">
        <v>247</v>
      </c>
      <c r="E23" s="21"/>
      <c r="F23" s="21"/>
      <c r="G23" s="21"/>
      <c r="H23" s="21"/>
      <c r="I23" s="21"/>
      <c r="J23" s="21"/>
      <c r="K23" s="21"/>
      <c r="L23" s="21">
        <v>247</v>
      </c>
    </row>
    <row r="24" spans="1:12" x14ac:dyDescent="0.25">
      <c r="A24" s="22" t="s">
        <v>52</v>
      </c>
      <c r="B24" s="21"/>
      <c r="C24" s="21">
        <v>29</v>
      </c>
      <c r="D24" s="21"/>
      <c r="E24" s="21"/>
      <c r="F24" s="21"/>
      <c r="G24" s="21"/>
      <c r="H24" s="21"/>
      <c r="I24" s="21"/>
      <c r="J24" s="21"/>
      <c r="K24" s="21"/>
      <c r="L24" s="21">
        <v>29</v>
      </c>
    </row>
    <row r="25" spans="1:12" x14ac:dyDescent="0.25">
      <c r="A25" s="23" t="s">
        <v>27</v>
      </c>
      <c r="B25" s="21"/>
      <c r="C25" s="21">
        <v>29</v>
      </c>
      <c r="D25" s="21"/>
      <c r="E25" s="21"/>
      <c r="F25" s="21"/>
      <c r="G25" s="21"/>
      <c r="H25" s="21"/>
      <c r="I25" s="21"/>
      <c r="J25" s="21"/>
      <c r="K25" s="21"/>
      <c r="L25" s="21">
        <v>29</v>
      </c>
    </row>
    <row r="26" spans="1:12" x14ac:dyDescent="0.25">
      <c r="A26" s="24">
        <v>1200</v>
      </c>
      <c r="B26" s="21"/>
      <c r="C26" s="21">
        <v>29</v>
      </c>
      <c r="D26" s="21"/>
      <c r="E26" s="21"/>
      <c r="F26" s="21"/>
      <c r="G26" s="21"/>
      <c r="H26" s="21"/>
      <c r="I26" s="21"/>
      <c r="J26" s="21"/>
      <c r="K26" s="21"/>
      <c r="L26" s="21">
        <v>29</v>
      </c>
    </row>
    <row r="27" spans="1:12" x14ac:dyDescent="0.25">
      <c r="A27" s="22" t="s">
        <v>50</v>
      </c>
      <c r="B27" s="21"/>
      <c r="C27" s="21"/>
      <c r="D27" s="21"/>
      <c r="E27" s="21"/>
      <c r="F27" s="21"/>
      <c r="G27" s="21"/>
      <c r="H27" s="21">
        <v>400</v>
      </c>
      <c r="I27" s="21"/>
      <c r="J27" s="21"/>
      <c r="K27" s="21"/>
      <c r="L27" s="21">
        <v>400</v>
      </c>
    </row>
    <row r="28" spans="1:12" x14ac:dyDescent="0.25">
      <c r="A28" s="23" t="s">
        <v>34</v>
      </c>
      <c r="B28" s="21"/>
      <c r="C28" s="21"/>
      <c r="D28" s="21"/>
      <c r="E28" s="21"/>
      <c r="F28" s="21"/>
      <c r="G28" s="21"/>
      <c r="H28" s="21">
        <v>400</v>
      </c>
      <c r="I28" s="21"/>
      <c r="J28" s="21"/>
      <c r="K28" s="21"/>
      <c r="L28" s="21">
        <v>400</v>
      </c>
    </row>
    <row r="29" spans="1:12" x14ac:dyDescent="0.25">
      <c r="A29" s="24">
        <v>1000</v>
      </c>
      <c r="B29" s="21"/>
      <c r="C29" s="21"/>
      <c r="D29" s="21"/>
      <c r="E29" s="21"/>
      <c r="F29" s="21"/>
      <c r="G29" s="21"/>
      <c r="H29" s="21">
        <v>400</v>
      </c>
      <c r="I29" s="21"/>
      <c r="J29" s="21"/>
      <c r="K29" s="21"/>
      <c r="L29" s="21">
        <v>400</v>
      </c>
    </row>
    <row r="30" spans="1:12" x14ac:dyDescent="0.25">
      <c r="A30" s="22" t="s">
        <v>51</v>
      </c>
      <c r="B30" s="21"/>
      <c r="C30" s="21"/>
      <c r="D30" s="21">
        <v>71</v>
      </c>
      <c r="E30" s="21"/>
      <c r="F30" s="21"/>
      <c r="G30" s="21"/>
      <c r="H30" s="21"/>
      <c r="I30" s="21"/>
      <c r="J30" s="21"/>
      <c r="K30" s="21"/>
      <c r="L30" s="21">
        <v>71</v>
      </c>
    </row>
    <row r="31" spans="1:12" x14ac:dyDescent="0.25">
      <c r="A31" s="23" t="s">
        <v>30</v>
      </c>
      <c r="B31" s="21"/>
      <c r="C31" s="21"/>
      <c r="D31" s="21">
        <v>71</v>
      </c>
      <c r="E31" s="21"/>
      <c r="F31" s="21"/>
      <c r="G31" s="21"/>
      <c r="H31" s="21"/>
      <c r="I31" s="21"/>
      <c r="J31" s="21"/>
      <c r="K31" s="21"/>
      <c r="L31" s="21">
        <v>71</v>
      </c>
    </row>
    <row r="32" spans="1:12" x14ac:dyDescent="0.25">
      <c r="A32" s="24">
        <v>1100</v>
      </c>
      <c r="B32" s="21"/>
      <c r="C32" s="21"/>
      <c r="D32" s="21">
        <v>71</v>
      </c>
      <c r="E32" s="21"/>
      <c r="F32" s="21"/>
      <c r="G32" s="21"/>
      <c r="H32" s="21"/>
      <c r="I32" s="21"/>
      <c r="J32" s="21"/>
      <c r="K32" s="21"/>
      <c r="L32" s="21">
        <v>71</v>
      </c>
    </row>
    <row r="33" spans="1:12" x14ac:dyDescent="0.25">
      <c r="A33" s="18" t="s">
        <v>46</v>
      </c>
      <c r="B33" s="19">
        <v>83</v>
      </c>
      <c r="C33" s="19">
        <v>29</v>
      </c>
      <c r="D33" s="19">
        <v>318</v>
      </c>
      <c r="E33" s="19">
        <v>18</v>
      </c>
      <c r="F33" s="19">
        <v>563</v>
      </c>
      <c r="G33" s="19">
        <v>261</v>
      </c>
      <c r="H33" s="19">
        <v>400</v>
      </c>
      <c r="I33" s="19">
        <v>15</v>
      </c>
      <c r="J33" s="19">
        <v>113</v>
      </c>
      <c r="K33" s="19">
        <v>351</v>
      </c>
      <c r="L33" s="19">
        <v>2151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Charts</vt:lpstr>
      <vt:lpstr>Table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Lalib</dc:creator>
  <cp:lastModifiedBy>Lalib</cp:lastModifiedBy>
  <dcterms:created xsi:type="dcterms:W3CDTF">2022-07-03T02:55:57Z</dcterms:created>
  <dcterms:modified xsi:type="dcterms:W3CDTF">2022-07-05T20:56:02Z</dcterms:modified>
</cp:coreProperties>
</file>