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924" documentId="8_{E973DA5C-48AF-4039-8BCF-ACEA1D406E98}" xr6:coauthVersionLast="47" xr6:coauthVersionMax="47" xr10:uidLastSave="{6AE8DD8C-4248-46CD-AFF2-7AD286DF28D5}"/>
  <bookViews>
    <workbookView xWindow="4605" yWindow="3240" windowWidth="21600" windowHeight="11385" activeTab="3" xr2:uid="{C1D8612B-66D0-412C-B825-17E0CA421532}"/>
  </bookViews>
  <sheets>
    <sheet name="test_storageOperations.py" sheetId="1" r:id="rId1"/>
    <sheet name="test_modelLogic.py" sheetId="2" r:id="rId2"/>
    <sheet name="TestInputData" sheetId="3" r:id="rId3"/>
    <sheet name="Optimizer" sheetId="4" r:id="rId4"/>
  </sheets>
  <definedNames>
    <definedName name="solver_adj" localSheetId="3" hidden="1">Optimizer!$B$3:$D$3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Optimizer!$B$4</definedName>
    <definedName name="solver_lhs2" localSheetId="3" hidden="1">Optimizer!$C$3</definedName>
    <definedName name="solver_lhs3" localSheetId="3" hidden="1">Optimizer!$D$3</definedName>
    <definedName name="solver_lhs4" localSheetId="3" hidden="1">Optimizer!$E$3</definedName>
    <definedName name="solver_lhs5" localSheetId="3" hidden="1">Optimizer!$F$4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Optimizer!$F$4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hs1" localSheetId="3" hidden="1">Optimizer!$B$7</definedName>
    <definedName name="solver_rhs2" localSheetId="3" hidden="1">Optimizer!$C$7</definedName>
    <definedName name="solver_rhs3" localSheetId="3" hidden="1">Optimizer!$D$7</definedName>
    <definedName name="solver_rhs4" localSheetId="3" hidden="1">0</definedName>
    <definedName name="solver_rhs5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C4" i="4"/>
  <c r="B4" i="4"/>
  <c r="E3" i="4"/>
  <c r="E4" i="4" s="1"/>
  <c r="D4" i="4"/>
  <c r="B7" i="2"/>
  <c r="B6" i="3"/>
  <c r="B2" i="2"/>
  <c r="E21" i="1"/>
  <c r="B21" i="1"/>
  <c r="C17" i="1"/>
  <c r="B17" i="1"/>
  <c r="D16" i="1"/>
  <c r="D19" i="1" s="1"/>
  <c r="C16" i="1"/>
  <c r="C19" i="1" s="1"/>
  <c r="D15" i="1"/>
  <c r="C15" i="1"/>
  <c r="B3" i="2" l="1"/>
  <c r="B4" i="2" s="1"/>
  <c r="B5" i="2" s="1"/>
  <c r="B6" i="2" s="1"/>
  <c r="D21" i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<sst xmlns="http://schemas.openxmlformats.org/spreadsheetml/2006/main" count="90" uniqueCount="88">
  <si>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</si>
  <si>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</si>
  <si>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</si>
  <si>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</si>
  <si>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</si>
  <si>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</si>
  <si>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</si>
  <si>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</si>
  <si>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</si>
  <si>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</si>
  <si>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</si>
  <si>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</si>
  <si>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</si>
  <si>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</si>
  <si>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</si>
  <si>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</si>
  <si>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</si>
  <si>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</si>
  <si>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</si>
  <si>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</si>
  <si>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</si>
  <si>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</si>
  <si>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</si>
  <si>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</si>
  <si>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</si>
  <si>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</si>
  <si>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</si>
  <si>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</si>
  <si>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</si>
  <si>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</si>
  <si>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</si>
  <si>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</si>
  <si>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</si>
  <si>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</si>
  <si>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</si>
  <si>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</si>
  <si>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</si>
  <si>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</si>
  <si>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</si>
  <si>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Value Used In Test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</si>
  <si>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</si>
  <si>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</si>
  <si>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</si>
  <si>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</si>
  <si>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</si>
  <si>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</si>
  <si>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</si>
  <si>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</si>
  <si>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</si>
  <si>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Value in test input data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</si>
  <si>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</si>
  <si>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</si>
  <si>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</si>
  <si>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</si>
  <si>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</si>
  <si>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</si>
  <si>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</si>
  <si>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</si>
  <si>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</si>
  <si>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</si>
  <si>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</si>
  <si>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</si>
  <si>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</si>
  <si>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</si>
  <si>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</si>
  <si>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</si>
  <si>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</si>
  <si>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</si>
  <si>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</si>
  <si>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</si>
  <si>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</si>
  <si>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</si>
  <si>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</si>
  <si>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</si>
  <si>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</si>
  <si>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</si>
  <si>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</si>
  <si>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</si>
  <si>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</si>
  <si>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WMO1</t>
  </si>
  <si>
    <t>WMO2</t>
  </si>
  <si>
    <t>WMO3</t>
  </si>
  <si>
    <t>Volume</t>
  </si>
  <si>
    <t>Cost</t>
  </si>
  <si>
    <t>Shortage level:</t>
  </si>
  <si>
    <t>Upper Bounds</t>
  </si>
  <si>
    <t>Rationing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</si>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</sst>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7"/>
  <sheetViews>
    <sheetView workbookViewId="0">
      <selection activeCell="A9" sqref="A9"/>
    </sheetView>
  </sheetViews>
  <sheetFormatPr defaultRowHeight="15" x14ac:dyDescent="0.25"/>
  <cols>
    <col min="1" max="1" width="62.85546875" bestFit="1" customWidth="1"/>
    <col min="2" max="2" width="11.5703125" bestFit="1" customWidth="1"/>
  </cols>
  <sheetData>
    <row r="1" spans="1:2" x14ac:dyDescent="0.25">
      <c r="A1" t="s">
        <v>24</v>
      </c>
      <c r="B1" t="s">
        <v>39</v>
      </c>
    </row>
    <row r="2" spans="1:2" x14ac:dyDescent="0.25">
      <c r="A2" t="s">
        <v>31</v>
      </c>
      <c r="B2" s="7">
        <f>TestInputData!B4-TestInputData!B5</f>
        <v>999995</v>
      </c>
    </row>
    <row r="3" spans="1:2" x14ac:dyDescent="0.25">
      <c r="A3" t="s">
        <v>30</v>
      </c>
      <c r="B3" s="7">
        <f>B2-TestInputData!B6</f>
        <v>964995</v>
      </c>
    </row>
    <row r="4" spans="1:2" x14ac:dyDescent="0.25">
      <c r="A4" t="s">
        <v>38</v>
      </c>
      <c r="B4" s="7">
        <f>B3-TestInputData!B7</f>
        <v>959995</v>
      </c>
    </row>
    <row r="5" spans="1:2" x14ac:dyDescent="0.25">
      <c r="A5" t="s">
        <v>40</v>
      </c>
      <c r="B5" s="7">
        <f>MAX(0, B4-MIN(TestInputData!B9,TestInputData!B11) - MIN(TestInputData!B10,TestInputData!B12))</f>
        <v>348495</v>
      </c>
    </row>
    <row r="6" spans="1:2" x14ac:dyDescent="0.25">
      <c r="A6" t="s">
        <v>52</v>
      </c>
      <c r="B6" s="7">
        <f>B5-(TestInputData!B15/100 *test_modelLogic.py!B2)</f>
        <v>298495.25</v>
      </c>
    </row>
    <row r="7" spans="1:2" x14ac:dyDescent="0.25">
      <c r="A7" t="s">
        <v>64</v>
      </c>
      <c r="B7" s="5">
        <f>B6 - MIN(B6, TestInputData!B23)</f>
        <v>297495.25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B46"/>
  <sheetViews>
    <sheetView topLeftCell="A31" workbookViewId="0">
      <selection activeCell="A42" sqref="A42"/>
    </sheetView>
  </sheetViews>
  <sheetFormatPr defaultRowHeight="15" x14ac:dyDescent="0.25"/>
  <cols>
    <col min="1" max="1" width="89.7109375" bestFit="1" customWidth="1"/>
    <col min="2" max="2" width="22" bestFit="1" customWidth="1"/>
  </cols>
  <sheetData>
    <row r="1" spans="1:2" x14ac:dyDescent="0.25">
      <c r="A1" s="6" t="s">
        <v>24</v>
      </c>
      <c r="B1" s="6" t="s">
        <v>49</v>
      </c>
    </row>
    <row r="2" spans="1:2" x14ac:dyDescent="0.25">
      <c r="A2" t="s">
        <v>33</v>
      </c>
      <c r="B2">
        <v>0</v>
      </c>
    </row>
    <row r="3" spans="1:2" x14ac:dyDescent="0.25">
      <c r="A3" t="s">
        <v>50</v>
      </c>
      <c r="B3" t="s">
        <v>34</v>
      </c>
    </row>
    <row r="4" spans="1:2" x14ac:dyDescent="0.25">
      <c r="A4" t="s">
        <v>32</v>
      </c>
      <c r="B4">
        <v>1000000</v>
      </c>
    </row>
    <row r="5" spans="1:2" x14ac:dyDescent="0.25">
      <c r="A5" t="s">
        <v>37</v>
      </c>
      <c r="B5">
        <v>5</v>
      </c>
    </row>
    <row r="6" spans="1:2" x14ac:dyDescent="0.25">
      <c r="A6" t="s">
        <v>36</v>
      </c>
      <c r="B6">
        <f>7*5000</f>
        <v>35000</v>
      </c>
    </row>
    <row r="7" spans="1:2" x14ac:dyDescent="0.25">
      <c r="A7" t="s">
        <v>35</v>
      </c>
      <c r="B7">
        <v>5000</v>
      </c>
    </row>
    <row r="9" spans="1:2" x14ac:dyDescent="0.25">
      <c r="A9" t="s">
        <v>41</v>
      </c>
      <c r="B9">
        <v>516500</v>
      </c>
    </row>
    <row r="10" spans="1:2" x14ac:dyDescent="0.25">
      <c r="A10" t="s">
        <v>42</v>
      </c>
      <c r="B10">
        <v>95000</v>
      </c>
    </row>
    <row r="11" spans="1:2" x14ac:dyDescent="0.25">
      <c r="A11" t="s">
        <v>43</v>
      </c>
      <c r="B11">
        <v>815000</v>
      </c>
    </row>
    <row r="12" spans="1:2" x14ac:dyDescent="0.25">
      <c r="A12" t="s">
        <v>44</v>
      </c>
      <c r="B12">
        <v>194300</v>
      </c>
    </row>
    <row r="14" spans="1:2" x14ac:dyDescent="0.25">
      <c r="A14" s="6" t="s">
        <v>51</v>
      </c>
    </row>
    <row r="15" spans="1:2" x14ac:dyDescent="0.25">
      <c r="A15" t="s">
        <v>45</v>
      </c>
      <c r="B15">
        <v>5</v>
      </c>
    </row>
    <row r="16" spans="1:2" x14ac:dyDescent="0.25">
      <c r="A16" t="s">
        <v>46</v>
      </c>
      <c r="B16">
        <v>0.25</v>
      </c>
    </row>
    <row r="17" spans="1:2" x14ac:dyDescent="0.25">
      <c r="A17" t="s">
        <v>47</v>
      </c>
      <c r="B17">
        <v>87602</v>
      </c>
    </row>
    <row r="18" spans="1:2" x14ac:dyDescent="0.25">
      <c r="A18" t="s">
        <v>48</v>
      </c>
      <c r="B18">
        <v>1000000</v>
      </c>
    </row>
    <row r="20" spans="1:2" x14ac:dyDescent="0.25">
      <c r="A20" s="6" t="s">
        <v>63</v>
      </c>
    </row>
    <row r="21" spans="1:2" x14ac:dyDescent="0.25">
      <c r="A21" t="s">
        <v>53</v>
      </c>
      <c r="B21">
        <v>5</v>
      </c>
    </row>
    <row r="22" spans="1:2" x14ac:dyDescent="0.25">
      <c r="A22" t="s">
        <v>54</v>
      </c>
      <c r="B22">
        <v>18</v>
      </c>
    </row>
    <row r="23" spans="1:2" x14ac:dyDescent="0.25">
      <c r="A23" t="s">
        <v>55</v>
      </c>
      <c r="B23">
        <v>1000</v>
      </c>
    </row>
    <row r="24" spans="1:2" x14ac:dyDescent="0.25">
      <c r="A24" t="s">
        <v>56</v>
      </c>
      <c r="B24">
        <v>1000</v>
      </c>
    </row>
    <row r="25" spans="1:2" x14ac:dyDescent="0.25">
      <c r="A25" t="s">
        <v>57</v>
      </c>
      <c r="B25">
        <v>100</v>
      </c>
    </row>
    <row r="26" spans="1:2" x14ac:dyDescent="0.25">
      <c r="A26" t="s">
        <v>58</v>
      </c>
      <c r="B26">
        <v>468.09353240000002</v>
      </c>
    </row>
    <row r="27" spans="1:2" x14ac:dyDescent="0.25">
      <c r="A27" t="s">
        <v>59</v>
      </c>
      <c r="B27">
        <v>223.87081979999999</v>
      </c>
    </row>
    <row r="28" spans="1:2" x14ac:dyDescent="0.25">
      <c r="A28" t="s">
        <v>60</v>
      </c>
      <c r="B28">
        <v>715.70822710000004</v>
      </c>
    </row>
    <row r="29" spans="1:2" x14ac:dyDescent="0.25">
      <c r="A29" t="s">
        <v>61</v>
      </c>
      <c r="B29">
        <v>319.9769799</v>
      </c>
    </row>
    <row r="30" spans="1:2" x14ac:dyDescent="0.25">
      <c r="A30" t="s">
        <v>62</v>
      </c>
      <c r="B30">
        <v>1193.9777059999999</v>
      </c>
    </row>
    <row r="32" spans="1:2" x14ac:dyDescent="0.25">
      <c r="A32" s="6" t="s">
        <v>70</v>
      </c>
    </row>
    <row r="33" spans="1:2" x14ac:dyDescent="0.25">
      <c r="A33" t="s">
        <v>65</v>
      </c>
      <c r="B33" s="8">
        <v>1000000</v>
      </c>
    </row>
    <row r="34" spans="1:2" x14ac:dyDescent="0.25">
      <c r="A34" t="s">
        <v>66</v>
      </c>
      <c r="B34">
        <v>2</v>
      </c>
    </row>
    <row r="35" spans="1:2" x14ac:dyDescent="0.25">
      <c r="A35" t="s">
        <v>67</v>
      </c>
      <c r="B35">
        <v>0</v>
      </c>
    </row>
    <row r="36" spans="1:2" x14ac:dyDescent="0.25">
      <c r="A36" t="s">
        <v>68</v>
      </c>
      <c r="B36">
        <v>50</v>
      </c>
    </row>
    <row r="37" spans="1:2" x14ac:dyDescent="0.25">
      <c r="A37" t="s">
        <v>69</v>
      </c>
      <c r="B37">
        <v>650</v>
      </c>
    </row>
    <row r="39" spans="1:2" x14ac:dyDescent="0.25">
      <c r="A39" s="6" t="s">
        <v>71</v>
      </c>
    </row>
    <row r="40" spans="1:2" x14ac:dyDescent="0.25">
      <c r="A40" t="s">
        <v>72</v>
      </c>
      <c r="B40">
        <v>-0.2</v>
      </c>
    </row>
    <row r="41" spans="1:2" x14ac:dyDescent="0.25">
      <c r="A41" t="s">
        <v>78</v>
      </c>
      <c r="B41">
        <v>-0.12</v>
      </c>
    </row>
    <row r="42" spans="1:2" x14ac:dyDescent="0.25">
      <c r="A42" t="s">
        <v>73</v>
      </c>
      <c r="B42">
        <v>-0.1</v>
      </c>
    </row>
    <row r="43" spans="1:2" x14ac:dyDescent="0.25">
      <c r="A43" t="s">
        <v>74</v>
      </c>
      <c r="B43">
        <v>-0.11</v>
      </c>
    </row>
    <row r="44" spans="1:2" x14ac:dyDescent="0.25">
      <c r="A44" t="s">
        <v>75</v>
      </c>
      <c r="B44">
        <v>-0.4</v>
      </c>
    </row>
    <row r="45" spans="1:2" x14ac:dyDescent="0.25">
      <c r="A45" t="s">
        <v>76</v>
      </c>
      <c r="B45">
        <v>0</v>
      </c>
    </row>
    <row r="46" spans="1:2" x14ac:dyDescent="0.25">
      <c r="A46" t="s">
        <v>77</v>
      </c>
      <c r="B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4450-BD26-460E-A24D-95E81C068E8E}">
  <dimension ref="A1:F7"/>
  <sheetViews>
    <sheetView tabSelected="1" workbookViewId="0">
      <selection activeCell="A13" sqref="A13"/>
    </sheetView>
  </sheetViews>
  <sheetFormatPr defaultRowHeight="15" x14ac:dyDescent="0.25"/>
  <cols>
    <col min="1" max="1" width="14.42578125" bestFit="1" customWidth="1"/>
    <col min="4" max="4" width="15.85546875" bestFit="1" customWidth="1"/>
    <col min="5" max="5" width="12.7109375" bestFit="1" customWidth="1"/>
    <col min="9" max="9" width="19.28515625" customWidth="1"/>
  </cols>
  <sheetData>
    <row r="1" spans="1:6" x14ac:dyDescent="0.25">
      <c r="A1" t="s">
        <v>84</v>
      </c>
      <c r="B1">
        <v>100</v>
      </c>
    </row>
    <row r="2" spans="1:6" x14ac:dyDescent="0.25">
      <c r="B2" t="s">
        <v>79</v>
      </c>
      <c r="C2" t="s">
        <v>80</v>
      </c>
      <c r="D2" t="s">
        <v>81</v>
      </c>
      <c r="E2" t="s">
        <v>86</v>
      </c>
      <c r="F2" t="s">
        <v>87</v>
      </c>
    </row>
    <row r="3" spans="1:6" x14ac:dyDescent="0.25">
      <c r="A3" t="s">
        <v>82</v>
      </c>
      <c r="B3">
        <v>0</v>
      </c>
      <c r="C3">
        <v>50</v>
      </c>
      <c r="D3">
        <v>50</v>
      </c>
      <c r="E3">
        <f>B1-SUM(B3:D3)</f>
        <v>0</v>
      </c>
    </row>
    <row r="4" spans="1:6" x14ac:dyDescent="0.25">
      <c r="A4" t="s">
        <v>83</v>
      </c>
      <c r="B4">
        <f>B3*20</f>
        <v>0</v>
      </c>
      <c r="C4">
        <f>C3*15</f>
        <v>750</v>
      </c>
      <c r="D4">
        <f>D3*10</f>
        <v>500</v>
      </c>
      <c r="E4">
        <f>E3*20</f>
        <v>0</v>
      </c>
      <c r="F4">
        <f>SUM(B4:E4)</f>
        <v>1250</v>
      </c>
    </row>
    <row r="7" spans="1:6" x14ac:dyDescent="0.25">
      <c r="A7" t="s">
        <v>85</v>
      </c>
      <c r="B7">
        <v>50</v>
      </c>
      <c r="C7">
        <v>50</v>
      </c>
      <c r="D7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test_storageOperations.py</vt:lpstr>
      <vt:lpstr>test_modelLogic.py</vt:lpstr>
      <vt:lpstr>TestInputData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2023-02-07T23:23:48Z</dcterms:modified>
</cp:coreProperties>
</file>