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misal\Desktop\"/>
    </mc:Choice>
  </mc:AlternateContent>
  <bookViews>
    <workbookView xWindow="360" yWindow="370" windowWidth="9170" windowHeight="3940" tabRatio="717" activeTab="2"/>
  </bookViews>
  <sheets>
    <sheet name="Summary" sheetId="3" r:id="rId1"/>
    <sheet name="Consolidated Report" sheetId="1" r:id="rId2"/>
    <sheet name="Module 1" sheetId="4" r:id="rId3"/>
    <sheet name="Module 2" sheetId="5" r:id="rId4"/>
    <sheet name="Module 3" sheetId="6" r:id="rId5"/>
    <sheet name="Module 4" sheetId="7" r:id="rId6"/>
    <sheet name="Module 5" sheetId="8" r:id="rId7"/>
  </sheets>
  <definedNames>
    <definedName name="_xlnm._FilterDatabase" localSheetId="1" hidden="1">'Consolidated Report'!$A$3:$AH$7</definedName>
    <definedName name="_xlnm._FilterDatabase" localSheetId="2" hidden="1">'Module 1'!$C$7:$U$45</definedName>
    <definedName name="_xlnm._FilterDatabase" localSheetId="6" hidden="1">'Module 5'!$A$6:$N$44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38" i="1" l="1"/>
  <c r="C38" i="1"/>
  <c r="B39" i="1"/>
  <c r="C39" i="1"/>
  <c r="B40" i="1"/>
  <c r="C40" i="1"/>
  <c r="B41" i="1"/>
  <c r="C41" i="1"/>
  <c r="B33" i="1"/>
  <c r="C33" i="1"/>
  <c r="B34" i="1"/>
  <c r="C34" i="1"/>
  <c r="B35" i="1"/>
  <c r="C35" i="1"/>
  <c r="B36" i="1"/>
  <c r="C36" i="1"/>
  <c r="B37" i="1"/>
  <c r="C3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A43" i="8"/>
  <c r="B43" i="8"/>
  <c r="F43" i="8"/>
  <c r="G43" i="8"/>
  <c r="H43" i="8" s="1"/>
  <c r="I43" i="8" s="1"/>
  <c r="A44" i="8"/>
  <c r="B44" i="8"/>
  <c r="F44" i="8"/>
  <c r="G44" i="8"/>
  <c r="A45" i="8"/>
  <c r="B45" i="8"/>
  <c r="F45" i="8"/>
  <c r="G45" i="8"/>
  <c r="H45" i="8" s="1"/>
  <c r="I45" i="8" s="1"/>
  <c r="A40" i="8"/>
  <c r="B40" i="8"/>
  <c r="F40" i="8"/>
  <c r="G40" i="8"/>
  <c r="A41" i="8"/>
  <c r="B41" i="8"/>
  <c r="F41" i="8"/>
  <c r="H41" i="8" s="1"/>
  <c r="I41" i="8" s="1"/>
  <c r="G41" i="8"/>
  <c r="A42" i="8"/>
  <c r="B42" i="8"/>
  <c r="F42" i="8"/>
  <c r="G42" i="8"/>
  <c r="A34" i="8"/>
  <c r="B34" i="8"/>
  <c r="F34" i="8"/>
  <c r="G34" i="8"/>
  <c r="A35" i="8"/>
  <c r="B35" i="8"/>
  <c r="F35" i="8"/>
  <c r="G35" i="8"/>
  <c r="H35" i="8" s="1"/>
  <c r="I35" i="8" s="1"/>
  <c r="A36" i="8"/>
  <c r="B36" i="8"/>
  <c r="F36" i="8"/>
  <c r="G36" i="8"/>
  <c r="A37" i="8"/>
  <c r="B37" i="8"/>
  <c r="F37" i="8"/>
  <c r="G37" i="8"/>
  <c r="H37" i="8" s="1"/>
  <c r="I37" i="8" s="1"/>
  <c r="A38" i="8"/>
  <c r="B38" i="8"/>
  <c r="F38" i="8"/>
  <c r="G38" i="8"/>
  <c r="A39" i="8"/>
  <c r="B39" i="8"/>
  <c r="F39" i="8"/>
  <c r="H39" i="8" s="1"/>
  <c r="I39" i="8" s="1"/>
  <c r="G39" i="8"/>
  <c r="A12" i="8"/>
  <c r="B12" i="8"/>
  <c r="F12" i="8"/>
  <c r="G12" i="8"/>
  <c r="H12" i="8" s="1"/>
  <c r="I12" i="8" s="1"/>
  <c r="A13" i="8"/>
  <c r="B13" i="8"/>
  <c r="F13" i="8"/>
  <c r="G13" i="8"/>
  <c r="A14" i="8"/>
  <c r="B14" i="8"/>
  <c r="F14" i="8"/>
  <c r="G14" i="8"/>
  <c r="H14" i="8" s="1"/>
  <c r="I14" i="8" s="1"/>
  <c r="A15" i="8"/>
  <c r="B15" i="8"/>
  <c r="F15" i="8"/>
  <c r="G15" i="8"/>
  <c r="A16" i="8"/>
  <c r="B16" i="8"/>
  <c r="F16" i="8"/>
  <c r="G16" i="8"/>
  <c r="H16" i="8" s="1"/>
  <c r="I16" i="8" s="1"/>
  <c r="A17" i="8"/>
  <c r="B17" i="8"/>
  <c r="F17" i="8"/>
  <c r="G17" i="8"/>
  <c r="A18" i="8"/>
  <c r="B18" i="8"/>
  <c r="F18" i="8"/>
  <c r="G18" i="8"/>
  <c r="H18" i="8" s="1"/>
  <c r="I18" i="8" s="1"/>
  <c r="A19" i="8"/>
  <c r="B19" i="8"/>
  <c r="F19" i="8"/>
  <c r="G19" i="8"/>
  <c r="A20" i="8"/>
  <c r="B20" i="8"/>
  <c r="F20" i="8"/>
  <c r="G20" i="8"/>
  <c r="H20" i="8" s="1"/>
  <c r="I20" i="8" s="1"/>
  <c r="A21" i="8"/>
  <c r="B21" i="8"/>
  <c r="F21" i="8"/>
  <c r="G21" i="8"/>
  <c r="A22" i="8"/>
  <c r="B22" i="8"/>
  <c r="F22" i="8"/>
  <c r="G22" i="8"/>
  <c r="H22" i="8" s="1"/>
  <c r="I22" i="8" s="1"/>
  <c r="A23" i="8"/>
  <c r="B23" i="8"/>
  <c r="F23" i="8"/>
  <c r="G23" i="8"/>
  <c r="H23" i="8" s="1"/>
  <c r="I23" i="8" s="1"/>
  <c r="A24" i="8"/>
  <c r="B24" i="8"/>
  <c r="F24" i="8"/>
  <c r="G24" i="8"/>
  <c r="H24" i="8" s="1"/>
  <c r="I24" i="8" s="1"/>
  <c r="A25" i="8"/>
  <c r="B25" i="8"/>
  <c r="F25" i="8"/>
  <c r="G25" i="8"/>
  <c r="H25" i="8" s="1"/>
  <c r="I25" i="8" s="1"/>
  <c r="A26" i="8"/>
  <c r="B26" i="8"/>
  <c r="F26" i="8"/>
  <c r="G26" i="8"/>
  <c r="H26" i="8" s="1"/>
  <c r="I26" i="8" s="1"/>
  <c r="A27" i="8"/>
  <c r="B27" i="8"/>
  <c r="F27" i="8"/>
  <c r="G27" i="8"/>
  <c r="A28" i="8"/>
  <c r="B28" i="8"/>
  <c r="F28" i="8"/>
  <c r="G28" i="8"/>
  <c r="H28" i="8" s="1"/>
  <c r="I28" i="8" s="1"/>
  <c r="A29" i="8"/>
  <c r="B29" i="8"/>
  <c r="F29" i="8"/>
  <c r="G29" i="8"/>
  <c r="A30" i="8"/>
  <c r="B30" i="8"/>
  <c r="F30" i="8"/>
  <c r="G30" i="8"/>
  <c r="H30" i="8" s="1"/>
  <c r="I30" i="8" s="1"/>
  <c r="A31" i="8"/>
  <c r="B31" i="8"/>
  <c r="F31" i="8"/>
  <c r="G31" i="8"/>
  <c r="A32" i="8"/>
  <c r="B32" i="8"/>
  <c r="F32" i="8"/>
  <c r="G32" i="8"/>
  <c r="H32" i="8" s="1"/>
  <c r="I32" i="8" s="1"/>
  <c r="A33" i="8"/>
  <c r="B33" i="8"/>
  <c r="F33" i="8"/>
  <c r="G33" i="8"/>
  <c r="H33" i="8" s="1"/>
  <c r="I33" i="8" s="1"/>
  <c r="A45" i="7"/>
  <c r="B45" i="7"/>
  <c r="F45" i="7"/>
  <c r="J45" i="7"/>
  <c r="K45" i="7"/>
  <c r="P45" i="7"/>
  <c r="Q45" i="7" s="1"/>
  <c r="A43" i="7"/>
  <c r="B43" i="7"/>
  <c r="F43" i="7"/>
  <c r="J43" i="7"/>
  <c r="K43" i="7"/>
  <c r="P43" i="7"/>
  <c r="Q43" i="7" s="1"/>
  <c r="A44" i="7"/>
  <c r="B44" i="7"/>
  <c r="F44" i="7"/>
  <c r="J44" i="7"/>
  <c r="K44" i="7"/>
  <c r="P44" i="7"/>
  <c r="Q44" i="7" s="1"/>
  <c r="A41" i="7"/>
  <c r="B41" i="7"/>
  <c r="F41" i="7"/>
  <c r="J41" i="7"/>
  <c r="K41" i="7"/>
  <c r="P41" i="7"/>
  <c r="Q41" i="7" s="1"/>
  <c r="A42" i="7"/>
  <c r="B42" i="7"/>
  <c r="F42" i="7"/>
  <c r="J42" i="7"/>
  <c r="K42" i="7"/>
  <c r="P42" i="7"/>
  <c r="Q42" i="7" s="1"/>
  <c r="A39" i="7"/>
  <c r="B39" i="7"/>
  <c r="F39" i="7"/>
  <c r="J39" i="7"/>
  <c r="K39" i="7"/>
  <c r="P39" i="7"/>
  <c r="Q39" i="7" s="1"/>
  <c r="A40" i="7"/>
  <c r="B40" i="7"/>
  <c r="F40" i="7"/>
  <c r="J40" i="7"/>
  <c r="K40" i="7"/>
  <c r="P40" i="7"/>
  <c r="Q40" i="7" s="1"/>
  <c r="A36" i="7"/>
  <c r="B36" i="7"/>
  <c r="F36" i="7"/>
  <c r="J36" i="7"/>
  <c r="K36" i="7"/>
  <c r="P36" i="7"/>
  <c r="Q36" i="7" s="1"/>
  <c r="A37" i="7"/>
  <c r="B37" i="7"/>
  <c r="F37" i="7"/>
  <c r="J37" i="7"/>
  <c r="K37" i="7"/>
  <c r="P37" i="7"/>
  <c r="Q37" i="7"/>
  <c r="A38" i="7"/>
  <c r="B38" i="7"/>
  <c r="F38" i="7"/>
  <c r="J38" i="7"/>
  <c r="K38" i="7"/>
  <c r="P38" i="7"/>
  <c r="Q38" i="7"/>
  <c r="A33" i="7"/>
  <c r="B33" i="7"/>
  <c r="F33" i="7"/>
  <c r="J33" i="7"/>
  <c r="K33" i="7"/>
  <c r="P33" i="7"/>
  <c r="Q33" i="7" s="1"/>
  <c r="A34" i="7"/>
  <c r="B34" i="7"/>
  <c r="F34" i="7"/>
  <c r="J34" i="7"/>
  <c r="K34" i="7"/>
  <c r="P34" i="7"/>
  <c r="Q34" i="7" s="1"/>
  <c r="A35" i="7"/>
  <c r="B35" i="7"/>
  <c r="F35" i="7"/>
  <c r="J35" i="7"/>
  <c r="K35" i="7"/>
  <c r="P35" i="7"/>
  <c r="Q35" i="7"/>
  <c r="A31" i="7"/>
  <c r="B31" i="7"/>
  <c r="F31" i="7"/>
  <c r="J31" i="7"/>
  <c r="K31" i="7"/>
  <c r="P31" i="7"/>
  <c r="Q31" i="7" s="1"/>
  <c r="A32" i="7"/>
  <c r="B32" i="7"/>
  <c r="F32" i="7"/>
  <c r="J32" i="7"/>
  <c r="K32" i="7"/>
  <c r="P32" i="7"/>
  <c r="Q32" i="7" s="1"/>
  <c r="A12" i="7"/>
  <c r="B12" i="7"/>
  <c r="F12" i="7"/>
  <c r="J12" i="7"/>
  <c r="K12" i="7"/>
  <c r="P12" i="7"/>
  <c r="Q12" i="7" s="1"/>
  <c r="A13" i="7"/>
  <c r="B13" i="7"/>
  <c r="F13" i="7"/>
  <c r="J13" i="7"/>
  <c r="K13" i="7"/>
  <c r="P13" i="7"/>
  <c r="Q13" i="7" s="1"/>
  <c r="A14" i="7"/>
  <c r="B14" i="7"/>
  <c r="F14" i="7"/>
  <c r="J14" i="7"/>
  <c r="K14" i="7"/>
  <c r="P14" i="7"/>
  <c r="Q14" i="7"/>
  <c r="A15" i="7"/>
  <c r="B15" i="7"/>
  <c r="F15" i="7"/>
  <c r="J15" i="7"/>
  <c r="K15" i="7"/>
  <c r="P15" i="7"/>
  <c r="Q15" i="7"/>
  <c r="A16" i="7"/>
  <c r="B16" i="7"/>
  <c r="F16" i="7"/>
  <c r="J16" i="7"/>
  <c r="K16" i="7"/>
  <c r="P16" i="7"/>
  <c r="Q16" i="7" s="1"/>
  <c r="A17" i="7"/>
  <c r="B17" i="7"/>
  <c r="F17" i="7"/>
  <c r="J17" i="7"/>
  <c r="K17" i="7"/>
  <c r="P17" i="7"/>
  <c r="Q17" i="7" s="1"/>
  <c r="A18" i="7"/>
  <c r="B18" i="7"/>
  <c r="F18" i="7"/>
  <c r="J18" i="7"/>
  <c r="K18" i="7"/>
  <c r="P18" i="7"/>
  <c r="Q18" i="7"/>
  <c r="A19" i="7"/>
  <c r="B19" i="7"/>
  <c r="F19" i="7"/>
  <c r="J19" i="7"/>
  <c r="K19" i="7"/>
  <c r="P19" i="7"/>
  <c r="Q19" i="7"/>
  <c r="A20" i="7"/>
  <c r="B20" i="7"/>
  <c r="F20" i="7"/>
  <c r="J20" i="7"/>
  <c r="K20" i="7"/>
  <c r="P20" i="7"/>
  <c r="Q20" i="7" s="1"/>
  <c r="A21" i="7"/>
  <c r="B21" i="7"/>
  <c r="F21" i="7"/>
  <c r="J21" i="7"/>
  <c r="K21" i="7"/>
  <c r="P21" i="7"/>
  <c r="Q21" i="7" s="1"/>
  <c r="A22" i="7"/>
  <c r="B22" i="7"/>
  <c r="F22" i="7"/>
  <c r="J22" i="7"/>
  <c r="K22" i="7"/>
  <c r="P22" i="7"/>
  <c r="Q22" i="7"/>
  <c r="A23" i="7"/>
  <c r="B23" i="7"/>
  <c r="F23" i="7"/>
  <c r="J23" i="7"/>
  <c r="K23" i="7"/>
  <c r="P23" i="7"/>
  <c r="Q23" i="7"/>
  <c r="A24" i="7"/>
  <c r="B24" i="7"/>
  <c r="F24" i="7"/>
  <c r="J24" i="7"/>
  <c r="K24" i="7"/>
  <c r="P24" i="7"/>
  <c r="Q24" i="7" s="1"/>
  <c r="A25" i="7"/>
  <c r="B25" i="7"/>
  <c r="F25" i="7"/>
  <c r="J25" i="7"/>
  <c r="K25" i="7"/>
  <c r="P25" i="7"/>
  <c r="Q25" i="7" s="1"/>
  <c r="A26" i="7"/>
  <c r="B26" i="7"/>
  <c r="F26" i="7"/>
  <c r="J26" i="7"/>
  <c r="K26" i="7"/>
  <c r="P26" i="7"/>
  <c r="Q26" i="7"/>
  <c r="A27" i="7"/>
  <c r="B27" i="7"/>
  <c r="F27" i="7"/>
  <c r="J27" i="7"/>
  <c r="K27" i="7"/>
  <c r="P27" i="7"/>
  <c r="Q27" i="7"/>
  <c r="A28" i="7"/>
  <c r="B28" i="7"/>
  <c r="F28" i="7"/>
  <c r="J28" i="7"/>
  <c r="K28" i="7"/>
  <c r="P28" i="7"/>
  <c r="Q28" i="7" s="1"/>
  <c r="A29" i="7"/>
  <c r="B29" i="7"/>
  <c r="F29" i="7"/>
  <c r="J29" i="7"/>
  <c r="K29" i="7"/>
  <c r="P29" i="7"/>
  <c r="Q29" i="7" s="1"/>
  <c r="A30" i="7"/>
  <c r="B30" i="7"/>
  <c r="F30" i="7"/>
  <c r="J30" i="7"/>
  <c r="K30" i="7"/>
  <c r="P30" i="7"/>
  <c r="Q30" i="7"/>
  <c r="A12" i="6"/>
  <c r="B12" i="6"/>
  <c r="G12" i="6"/>
  <c r="K12" i="6"/>
  <c r="L12" i="6"/>
  <c r="Q12" i="6"/>
  <c r="R12" i="6" s="1"/>
  <c r="A13" i="6"/>
  <c r="B13" i="6"/>
  <c r="G13" i="6"/>
  <c r="K13" i="6"/>
  <c r="L13" i="6"/>
  <c r="Q13" i="6"/>
  <c r="R13" i="6" s="1"/>
  <c r="A14" i="6"/>
  <c r="B14" i="6"/>
  <c r="G14" i="6"/>
  <c r="K14" i="6"/>
  <c r="L14" i="6"/>
  <c r="Q14" i="6"/>
  <c r="R14" i="6" s="1"/>
  <c r="A15" i="6"/>
  <c r="B15" i="6"/>
  <c r="G15" i="6"/>
  <c r="K15" i="6"/>
  <c r="L15" i="6"/>
  <c r="Q15" i="6"/>
  <c r="R15" i="6"/>
  <c r="A16" i="6"/>
  <c r="B16" i="6"/>
  <c r="G16" i="6"/>
  <c r="K16" i="6"/>
  <c r="L16" i="6"/>
  <c r="Q16" i="6"/>
  <c r="R16" i="6" s="1"/>
  <c r="A17" i="6"/>
  <c r="B17" i="6"/>
  <c r="G17" i="6"/>
  <c r="K17" i="6"/>
  <c r="L17" i="6"/>
  <c r="Q17" i="6"/>
  <c r="R17" i="6" s="1"/>
  <c r="A18" i="6"/>
  <c r="B18" i="6"/>
  <c r="G18" i="6"/>
  <c r="K18" i="6"/>
  <c r="L18" i="6"/>
  <c r="Q18" i="6"/>
  <c r="R18" i="6" s="1"/>
  <c r="A19" i="6"/>
  <c r="B19" i="6"/>
  <c r="G19" i="6"/>
  <c r="K19" i="6"/>
  <c r="L19" i="6"/>
  <c r="Q19" i="6"/>
  <c r="R19" i="6"/>
  <c r="A20" i="6"/>
  <c r="B20" i="6"/>
  <c r="G20" i="6"/>
  <c r="K20" i="6"/>
  <c r="L20" i="6"/>
  <c r="Q20" i="6"/>
  <c r="R20" i="6" s="1"/>
  <c r="A21" i="6"/>
  <c r="B21" i="6"/>
  <c r="G21" i="6"/>
  <c r="K21" i="6"/>
  <c r="L21" i="6"/>
  <c r="Q21" i="6"/>
  <c r="R21" i="6" s="1"/>
  <c r="A22" i="6"/>
  <c r="B22" i="6"/>
  <c r="G22" i="6"/>
  <c r="K22" i="6"/>
  <c r="L22" i="6"/>
  <c r="Q22" i="6"/>
  <c r="R22" i="6" s="1"/>
  <c r="A23" i="6"/>
  <c r="B23" i="6"/>
  <c r="G23" i="6"/>
  <c r="K23" i="6"/>
  <c r="L23" i="6"/>
  <c r="Q23" i="6"/>
  <c r="R23" i="6"/>
  <c r="A24" i="6"/>
  <c r="B24" i="6"/>
  <c r="G24" i="6"/>
  <c r="K24" i="6"/>
  <c r="L24" i="6"/>
  <c r="Q24" i="6"/>
  <c r="R24" i="6" s="1"/>
  <c r="A25" i="6"/>
  <c r="B25" i="6"/>
  <c r="G25" i="6"/>
  <c r="K25" i="6"/>
  <c r="L25" i="6"/>
  <c r="Q25" i="6"/>
  <c r="R25" i="6" s="1"/>
  <c r="A26" i="6"/>
  <c r="B26" i="6"/>
  <c r="G26" i="6"/>
  <c r="K26" i="6"/>
  <c r="L26" i="6"/>
  <c r="Q26" i="6"/>
  <c r="R26" i="6" s="1"/>
  <c r="A27" i="6"/>
  <c r="B27" i="6"/>
  <c r="G27" i="6"/>
  <c r="K27" i="6"/>
  <c r="L27" i="6"/>
  <c r="Q27" i="6"/>
  <c r="R27" i="6"/>
  <c r="A28" i="6"/>
  <c r="B28" i="6"/>
  <c r="G28" i="6"/>
  <c r="K28" i="6"/>
  <c r="L28" i="6"/>
  <c r="Q28" i="6"/>
  <c r="R28" i="6" s="1"/>
  <c r="A29" i="6"/>
  <c r="B29" i="6"/>
  <c r="G29" i="6"/>
  <c r="K29" i="6"/>
  <c r="L29" i="6"/>
  <c r="Q29" i="6"/>
  <c r="R29" i="6" s="1"/>
  <c r="A30" i="6"/>
  <c r="B30" i="6"/>
  <c r="G30" i="6"/>
  <c r="K30" i="6"/>
  <c r="L30" i="6"/>
  <c r="Q30" i="6"/>
  <c r="R30" i="6" s="1"/>
  <c r="A31" i="6"/>
  <c r="B31" i="6"/>
  <c r="G31" i="6"/>
  <c r="K31" i="6"/>
  <c r="L31" i="6"/>
  <c r="Q31" i="6"/>
  <c r="R31" i="6"/>
  <c r="A32" i="6"/>
  <c r="B32" i="6"/>
  <c r="G32" i="6"/>
  <c r="K32" i="6"/>
  <c r="L32" i="6"/>
  <c r="Q32" i="6"/>
  <c r="R32" i="6" s="1"/>
  <c r="A33" i="6"/>
  <c r="B33" i="6"/>
  <c r="G33" i="6"/>
  <c r="K33" i="6"/>
  <c r="L33" i="6"/>
  <c r="Q33" i="6"/>
  <c r="R33" i="6" s="1"/>
  <c r="A34" i="6"/>
  <c r="B34" i="6"/>
  <c r="G34" i="6"/>
  <c r="K34" i="6"/>
  <c r="L34" i="6"/>
  <c r="Q34" i="6"/>
  <c r="R34" i="6" s="1"/>
  <c r="A35" i="6"/>
  <c r="B35" i="6"/>
  <c r="G35" i="6"/>
  <c r="K35" i="6"/>
  <c r="L35" i="6"/>
  <c r="Q35" i="6"/>
  <c r="R35" i="6"/>
  <c r="A36" i="6"/>
  <c r="B36" i="6"/>
  <c r="G36" i="6"/>
  <c r="K36" i="6"/>
  <c r="L36" i="6"/>
  <c r="Q36" i="6"/>
  <c r="R36" i="6" s="1"/>
  <c r="A37" i="6"/>
  <c r="B37" i="6"/>
  <c r="G37" i="6"/>
  <c r="K37" i="6"/>
  <c r="L37" i="6"/>
  <c r="Q37" i="6"/>
  <c r="R37" i="6" s="1"/>
  <c r="A38" i="6"/>
  <c r="B38" i="6"/>
  <c r="G38" i="6"/>
  <c r="K38" i="6"/>
  <c r="L38" i="6"/>
  <c r="Q38" i="6"/>
  <c r="R38" i="6" s="1"/>
  <c r="A39" i="6"/>
  <c r="B39" i="6"/>
  <c r="G39" i="6"/>
  <c r="K39" i="6"/>
  <c r="L39" i="6"/>
  <c r="Q39" i="6"/>
  <c r="R39" i="6"/>
  <c r="A40" i="6"/>
  <c r="B40" i="6"/>
  <c r="G40" i="6"/>
  <c r="K40" i="6"/>
  <c r="L40" i="6"/>
  <c r="Q40" i="6"/>
  <c r="R40" i="6" s="1"/>
  <c r="A41" i="6"/>
  <c r="B41" i="6"/>
  <c r="G41" i="6"/>
  <c r="K41" i="6"/>
  <c r="L41" i="6"/>
  <c r="Q41" i="6"/>
  <c r="R41" i="6" s="1"/>
  <c r="A42" i="6"/>
  <c r="B42" i="6"/>
  <c r="G42" i="6"/>
  <c r="K42" i="6"/>
  <c r="L42" i="6"/>
  <c r="Q42" i="6"/>
  <c r="R42" i="6" s="1"/>
  <c r="A43" i="6"/>
  <c r="B43" i="6"/>
  <c r="G43" i="6"/>
  <c r="K43" i="6"/>
  <c r="L43" i="6"/>
  <c r="Q43" i="6"/>
  <c r="R43" i="6"/>
  <c r="A44" i="6"/>
  <c r="B44" i="6"/>
  <c r="G44" i="6"/>
  <c r="K44" i="6"/>
  <c r="L44" i="6"/>
  <c r="Q44" i="6"/>
  <c r="R44" i="6" s="1"/>
  <c r="A45" i="6"/>
  <c r="B45" i="6"/>
  <c r="G45" i="6"/>
  <c r="K45" i="6"/>
  <c r="L45" i="6"/>
  <c r="Q45" i="6"/>
  <c r="R45" i="6" s="1"/>
  <c r="A45" i="5"/>
  <c r="B45" i="5"/>
  <c r="E45" i="5"/>
  <c r="I45" i="5"/>
  <c r="J45" i="5"/>
  <c r="O45" i="5"/>
  <c r="P45" i="5" s="1"/>
  <c r="A12" i="5"/>
  <c r="B12" i="5"/>
  <c r="E12" i="5"/>
  <c r="I12" i="5"/>
  <c r="J12" i="5"/>
  <c r="O12" i="5"/>
  <c r="P12" i="5" s="1"/>
  <c r="A13" i="5"/>
  <c r="B13" i="5"/>
  <c r="E13" i="5"/>
  <c r="I13" i="5"/>
  <c r="J13" i="5"/>
  <c r="O13" i="5"/>
  <c r="P13" i="5" s="1"/>
  <c r="A14" i="5"/>
  <c r="B14" i="5"/>
  <c r="E14" i="5"/>
  <c r="I14" i="5"/>
  <c r="J14" i="5"/>
  <c r="O14" i="5"/>
  <c r="P14" i="5" s="1"/>
  <c r="A15" i="5"/>
  <c r="B15" i="5"/>
  <c r="E15" i="5"/>
  <c r="I15" i="5"/>
  <c r="J15" i="5"/>
  <c r="O15" i="5"/>
  <c r="P15" i="5" s="1"/>
  <c r="A16" i="5"/>
  <c r="B16" i="5"/>
  <c r="E16" i="5"/>
  <c r="I16" i="5"/>
  <c r="J16" i="5"/>
  <c r="O16" i="5"/>
  <c r="P16" i="5"/>
  <c r="A17" i="5"/>
  <c r="B17" i="5"/>
  <c r="E17" i="5"/>
  <c r="I17" i="5"/>
  <c r="J17" i="5"/>
  <c r="O17" i="5"/>
  <c r="P17" i="5"/>
  <c r="A18" i="5"/>
  <c r="B18" i="5"/>
  <c r="E18" i="5"/>
  <c r="I18" i="5"/>
  <c r="J18" i="5"/>
  <c r="O18" i="5"/>
  <c r="P18" i="5" s="1"/>
  <c r="A19" i="5"/>
  <c r="B19" i="5"/>
  <c r="E19" i="5"/>
  <c r="I19" i="5"/>
  <c r="J19" i="5"/>
  <c r="O19" i="5"/>
  <c r="P19" i="5" s="1"/>
  <c r="A20" i="5"/>
  <c r="B20" i="5"/>
  <c r="E20" i="5"/>
  <c r="I20" i="5"/>
  <c r="J20" i="5"/>
  <c r="O20" i="5"/>
  <c r="P20" i="5"/>
  <c r="A21" i="5"/>
  <c r="B21" i="5"/>
  <c r="E21" i="5"/>
  <c r="I21" i="5"/>
  <c r="J21" i="5"/>
  <c r="O21" i="5"/>
  <c r="P21" i="5"/>
  <c r="A22" i="5"/>
  <c r="B22" i="5"/>
  <c r="E22" i="5"/>
  <c r="I22" i="5"/>
  <c r="J22" i="5"/>
  <c r="O22" i="5"/>
  <c r="P22" i="5" s="1"/>
  <c r="A23" i="5"/>
  <c r="B23" i="5"/>
  <c r="E23" i="5"/>
  <c r="I23" i="5"/>
  <c r="J23" i="5"/>
  <c r="O23" i="5"/>
  <c r="P23" i="5" s="1"/>
  <c r="A24" i="5"/>
  <c r="B24" i="5"/>
  <c r="E24" i="5"/>
  <c r="I24" i="5"/>
  <c r="J24" i="5"/>
  <c r="O24" i="5"/>
  <c r="P24" i="5"/>
  <c r="A25" i="5"/>
  <c r="B25" i="5"/>
  <c r="E25" i="5"/>
  <c r="I25" i="5"/>
  <c r="J25" i="5"/>
  <c r="O25" i="5"/>
  <c r="P25" i="5"/>
  <c r="A26" i="5"/>
  <c r="B26" i="5"/>
  <c r="E26" i="5"/>
  <c r="I26" i="5"/>
  <c r="J26" i="5"/>
  <c r="O26" i="5"/>
  <c r="P26" i="5" s="1"/>
  <c r="A27" i="5"/>
  <c r="B27" i="5"/>
  <c r="E27" i="5"/>
  <c r="I27" i="5"/>
  <c r="J27" i="5"/>
  <c r="O27" i="5"/>
  <c r="P27" i="5" s="1"/>
  <c r="A28" i="5"/>
  <c r="B28" i="5"/>
  <c r="E28" i="5"/>
  <c r="I28" i="5"/>
  <c r="J28" i="5"/>
  <c r="O28" i="5"/>
  <c r="P28" i="5"/>
  <c r="A29" i="5"/>
  <c r="B29" i="5"/>
  <c r="E29" i="5"/>
  <c r="I29" i="5"/>
  <c r="J29" i="5"/>
  <c r="O29" i="5"/>
  <c r="P29" i="5"/>
  <c r="A30" i="5"/>
  <c r="B30" i="5"/>
  <c r="E30" i="5"/>
  <c r="I30" i="5"/>
  <c r="J30" i="5"/>
  <c r="O30" i="5"/>
  <c r="P30" i="5" s="1"/>
  <c r="A31" i="5"/>
  <c r="B31" i="5"/>
  <c r="E31" i="5"/>
  <c r="I31" i="5"/>
  <c r="J31" i="5"/>
  <c r="O31" i="5"/>
  <c r="P31" i="5" s="1"/>
  <c r="A32" i="5"/>
  <c r="B32" i="5"/>
  <c r="E32" i="5"/>
  <c r="I32" i="5"/>
  <c r="J32" i="5"/>
  <c r="O32" i="5"/>
  <c r="P32" i="5"/>
  <c r="A33" i="5"/>
  <c r="B33" i="5"/>
  <c r="E33" i="5"/>
  <c r="I33" i="5"/>
  <c r="J33" i="5"/>
  <c r="O33" i="5"/>
  <c r="P33" i="5"/>
  <c r="A34" i="5"/>
  <c r="B34" i="5"/>
  <c r="E34" i="5"/>
  <c r="I34" i="5"/>
  <c r="J34" i="5"/>
  <c r="O34" i="5"/>
  <c r="P34" i="5" s="1"/>
  <c r="A35" i="5"/>
  <c r="B35" i="5"/>
  <c r="E35" i="5"/>
  <c r="I35" i="5"/>
  <c r="J35" i="5"/>
  <c r="O35" i="5"/>
  <c r="P35" i="5" s="1"/>
  <c r="A36" i="5"/>
  <c r="B36" i="5"/>
  <c r="E36" i="5"/>
  <c r="I36" i="5"/>
  <c r="J36" i="5"/>
  <c r="O36" i="5"/>
  <c r="P36" i="5"/>
  <c r="A37" i="5"/>
  <c r="B37" i="5"/>
  <c r="E37" i="5"/>
  <c r="I37" i="5"/>
  <c r="J37" i="5"/>
  <c r="O37" i="5"/>
  <c r="P37" i="5"/>
  <c r="A38" i="5"/>
  <c r="B38" i="5"/>
  <c r="E38" i="5"/>
  <c r="I38" i="5"/>
  <c r="J38" i="5"/>
  <c r="O38" i="5"/>
  <c r="P38" i="5" s="1"/>
  <c r="A39" i="5"/>
  <c r="B39" i="5"/>
  <c r="E39" i="5"/>
  <c r="I39" i="5"/>
  <c r="J39" i="5"/>
  <c r="O39" i="5"/>
  <c r="P39" i="5" s="1"/>
  <c r="A40" i="5"/>
  <c r="B40" i="5"/>
  <c r="E40" i="5"/>
  <c r="I40" i="5"/>
  <c r="J40" i="5"/>
  <c r="O40" i="5"/>
  <c r="P40" i="5"/>
  <c r="A41" i="5"/>
  <c r="B41" i="5"/>
  <c r="E41" i="5"/>
  <c r="I41" i="5"/>
  <c r="J41" i="5"/>
  <c r="O41" i="5"/>
  <c r="P41" i="5"/>
  <c r="A42" i="5"/>
  <c r="B42" i="5"/>
  <c r="E42" i="5"/>
  <c r="I42" i="5"/>
  <c r="J42" i="5"/>
  <c r="O42" i="5"/>
  <c r="P42" i="5" s="1"/>
  <c r="A43" i="5"/>
  <c r="B43" i="5"/>
  <c r="E43" i="5"/>
  <c r="I43" i="5"/>
  <c r="J43" i="5"/>
  <c r="O43" i="5"/>
  <c r="P43" i="5" s="1"/>
  <c r="A44" i="5"/>
  <c r="B44" i="5"/>
  <c r="E44" i="5"/>
  <c r="I44" i="5"/>
  <c r="J44" i="5"/>
  <c r="O44" i="5"/>
  <c r="P44" i="5"/>
  <c r="O9" i="5"/>
  <c r="P9" i="5" s="1"/>
  <c r="O10" i="5"/>
  <c r="P10" i="5" s="1"/>
  <c r="O11" i="5"/>
  <c r="P11" i="5" s="1"/>
  <c r="I9" i="5"/>
  <c r="J9" i="5"/>
  <c r="I10" i="5"/>
  <c r="J10" i="5"/>
  <c r="I11" i="5"/>
  <c r="J11" i="5"/>
  <c r="E9" i="5"/>
  <c r="E10" i="5"/>
  <c r="E11" i="5"/>
  <c r="H31" i="8" l="1"/>
  <c r="I31" i="8" s="1"/>
  <c r="H29" i="8"/>
  <c r="I29" i="8" s="1"/>
  <c r="H27" i="8"/>
  <c r="I27" i="8" s="1"/>
  <c r="H21" i="8"/>
  <c r="I21" i="8" s="1"/>
  <c r="H19" i="8"/>
  <c r="I19" i="8" s="1"/>
  <c r="H17" i="8"/>
  <c r="I17" i="8" s="1"/>
  <c r="H15" i="8"/>
  <c r="I15" i="8" s="1"/>
  <c r="H13" i="8"/>
  <c r="I13" i="8" s="1"/>
  <c r="H36" i="8"/>
  <c r="I36" i="8" s="1"/>
  <c r="H40" i="8"/>
  <c r="I40" i="8" s="1"/>
  <c r="H44" i="8"/>
  <c r="I44" i="8" s="1"/>
  <c r="H38" i="8"/>
  <c r="I38" i="8" s="1"/>
  <c r="H34" i="8"/>
  <c r="I34" i="8" s="1"/>
  <c r="H42" i="8"/>
  <c r="I42" i="8" s="1"/>
  <c r="I13" i="4" l="1"/>
  <c r="M13" i="4"/>
  <c r="N13" i="4"/>
  <c r="S13" i="4"/>
  <c r="I14" i="4"/>
  <c r="M14" i="4"/>
  <c r="N14" i="4"/>
  <c r="S14" i="4"/>
  <c r="I15" i="4"/>
  <c r="M15" i="4"/>
  <c r="N15" i="4"/>
  <c r="S15" i="4"/>
  <c r="I16" i="4"/>
  <c r="M16" i="4"/>
  <c r="N16" i="4"/>
  <c r="S16" i="4"/>
  <c r="I17" i="4"/>
  <c r="M17" i="4"/>
  <c r="N17" i="4"/>
  <c r="S17" i="4"/>
  <c r="I18" i="4"/>
  <c r="M18" i="4"/>
  <c r="N18" i="4"/>
  <c r="S18" i="4"/>
  <c r="I19" i="4"/>
  <c r="M19" i="4"/>
  <c r="N19" i="4"/>
  <c r="S19" i="4"/>
  <c r="I20" i="4"/>
  <c r="M20" i="4"/>
  <c r="N20" i="4"/>
  <c r="S20" i="4"/>
  <c r="I21" i="4"/>
  <c r="M21" i="4"/>
  <c r="N21" i="4"/>
  <c r="S21" i="4"/>
  <c r="I22" i="4"/>
  <c r="M22" i="4"/>
  <c r="N22" i="4"/>
  <c r="S22" i="4"/>
  <c r="I23" i="4"/>
  <c r="M23" i="4"/>
  <c r="N23" i="4"/>
  <c r="S23" i="4"/>
  <c r="I24" i="4"/>
  <c r="M24" i="4"/>
  <c r="N24" i="4"/>
  <c r="S24" i="4"/>
  <c r="I25" i="4"/>
  <c r="M25" i="4"/>
  <c r="N25" i="4"/>
  <c r="S25" i="4"/>
  <c r="I26" i="4"/>
  <c r="M26" i="4"/>
  <c r="N26" i="4"/>
  <c r="S26" i="4"/>
  <c r="I27" i="4"/>
  <c r="M27" i="4"/>
  <c r="N27" i="4"/>
  <c r="S27" i="4"/>
  <c r="I28" i="4"/>
  <c r="M28" i="4"/>
  <c r="N28" i="4"/>
  <c r="S28" i="4"/>
  <c r="I29" i="4"/>
  <c r="M29" i="4"/>
  <c r="N29" i="4"/>
  <c r="S29" i="4"/>
  <c r="I30" i="4"/>
  <c r="M30" i="4"/>
  <c r="N30" i="4"/>
  <c r="S30" i="4"/>
  <c r="I31" i="4"/>
  <c r="M31" i="4"/>
  <c r="N31" i="4"/>
  <c r="S31" i="4"/>
  <c r="I32" i="4"/>
  <c r="M32" i="4"/>
  <c r="N32" i="4"/>
  <c r="S32" i="4"/>
  <c r="I33" i="4"/>
  <c r="M33" i="4"/>
  <c r="N33" i="4"/>
  <c r="S33" i="4"/>
  <c r="E29" i="1" s="1"/>
  <c r="I34" i="4"/>
  <c r="M34" i="4"/>
  <c r="N34" i="4"/>
  <c r="S34" i="4"/>
  <c r="I35" i="4"/>
  <c r="M35" i="4"/>
  <c r="N35" i="4"/>
  <c r="S35" i="4"/>
  <c r="I36" i="4"/>
  <c r="M36" i="4"/>
  <c r="N36" i="4"/>
  <c r="S36" i="4"/>
  <c r="I37" i="4"/>
  <c r="M37" i="4"/>
  <c r="N37" i="4"/>
  <c r="S37" i="4"/>
  <c r="I38" i="4"/>
  <c r="M38" i="4"/>
  <c r="N38" i="4"/>
  <c r="S38" i="4"/>
  <c r="I39" i="4"/>
  <c r="M39" i="4"/>
  <c r="N39" i="4"/>
  <c r="S39" i="4"/>
  <c r="I40" i="4"/>
  <c r="M40" i="4"/>
  <c r="N40" i="4"/>
  <c r="S40" i="4"/>
  <c r="I41" i="4"/>
  <c r="M41" i="4"/>
  <c r="N41" i="4"/>
  <c r="S41" i="4"/>
  <c r="E37" i="1" s="1"/>
  <c r="I42" i="4"/>
  <c r="M42" i="4"/>
  <c r="N42" i="4"/>
  <c r="S42" i="4"/>
  <c r="I43" i="4"/>
  <c r="M43" i="4"/>
  <c r="N43" i="4"/>
  <c r="S43" i="4"/>
  <c r="I44" i="4"/>
  <c r="M44" i="4"/>
  <c r="N44" i="4"/>
  <c r="S44" i="4"/>
  <c r="I45" i="4"/>
  <c r="M45" i="4"/>
  <c r="N45" i="4"/>
  <c r="S45" i="4"/>
  <c r="T41" i="4" l="1"/>
  <c r="T32" i="4"/>
  <c r="E28" i="1"/>
  <c r="T30" i="4"/>
  <c r="E26" i="1"/>
  <c r="T28" i="4"/>
  <c r="E24" i="1"/>
  <c r="T26" i="4"/>
  <c r="E22" i="1"/>
  <c r="T24" i="4"/>
  <c r="E20" i="1"/>
  <c r="T22" i="4"/>
  <c r="E18" i="1"/>
  <c r="T20" i="4"/>
  <c r="E16" i="1"/>
  <c r="T18" i="4"/>
  <c r="E14" i="1"/>
  <c r="T16" i="4"/>
  <c r="E12" i="1"/>
  <c r="T13" i="4"/>
  <c r="E9" i="1"/>
  <c r="T45" i="4"/>
  <c r="E41" i="1"/>
  <c r="T44" i="4"/>
  <c r="E40" i="1"/>
  <c r="T43" i="4"/>
  <c r="E39" i="1"/>
  <c r="T42" i="4"/>
  <c r="E38" i="1"/>
  <c r="T31" i="4"/>
  <c r="E27" i="1"/>
  <c r="T29" i="4"/>
  <c r="E25" i="1"/>
  <c r="T27" i="4"/>
  <c r="E23" i="1"/>
  <c r="T25" i="4"/>
  <c r="E21" i="1"/>
  <c r="T23" i="4"/>
  <c r="E19" i="1"/>
  <c r="T21" i="4"/>
  <c r="E17" i="1"/>
  <c r="T19" i="4"/>
  <c r="E15" i="1"/>
  <c r="T17" i="4"/>
  <c r="E13" i="1"/>
  <c r="T15" i="4"/>
  <c r="E11" i="1"/>
  <c r="T14" i="4"/>
  <c r="E10" i="1"/>
  <c r="T40" i="4"/>
  <c r="E36" i="1"/>
  <c r="T39" i="4"/>
  <c r="E35" i="1"/>
  <c r="T38" i="4"/>
  <c r="E34" i="1"/>
  <c r="T37" i="4"/>
  <c r="E33" i="1"/>
  <c r="T36" i="4"/>
  <c r="E32" i="1"/>
  <c r="T35" i="4"/>
  <c r="E31" i="1"/>
  <c r="T34" i="4"/>
  <c r="E30" i="1"/>
  <c r="T33" i="4"/>
  <c r="F8" i="7"/>
  <c r="F9" i="7"/>
  <c r="F10" i="7"/>
  <c r="F11" i="7"/>
  <c r="F7" i="7"/>
  <c r="G8" i="6"/>
  <c r="G9" i="6"/>
  <c r="G10" i="6"/>
  <c r="G11" i="6"/>
  <c r="G7" i="6"/>
  <c r="I40" i="7" l="1"/>
  <c r="L40" i="7" s="1"/>
  <c r="M40" i="7" s="1"/>
  <c r="R40" i="7" s="1"/>
  <c r="I12" i="7"/>
  <c r="L12" i="7" s="1"/>
  <c r="M12" i="7" s="1"/>
  <c r="R12" i="7" s="1"/>
  <c r="I17" i="7"/>
  <c r="L17" i="7" s="1"/>
  <c r="M17" i="7" s="1"/>
  <c r="R17" i="7" s="1"/>
  <c r="I21" i="7"/>
  <c r="L21" i="7" s="1"/>
  <c r="M21" i="7" s="1"/>
  <c r="R21" i="7" s="1"/>
  <c r="I25" i="7"/>
  <c r="L25" i="7" s="1"/>
  <c r="M25" i="7" s="1"/>
  <c r="R25" i="7" s="1"/>
  <c r="I29" i="7"/>
  <c r="L29" i="7" s="1"/>
  <c r="M29" i="7" s="1"/>
  <c r="R29" i="7" s="1"/>
  <c r="I43" i="7"/>
  <c r="L43" i="7" s="1"/>
  <c r="M43" i="7" s="1"/>
  <c r="R43" i="7" s="1"/>
  <c r="I33" i="7"/>
  <c r="L33" i="7" s="1"/>
  <c r="M33" i="7" s="1"/>
  <c r="R33" i="7" s="1"/>
  <c r="I31" i="7"/>
  <c r="L31" i="7" s="1"/>
  <c r="M31" i="7" s="1"/>
  <c r="R31" i="7" s="1"/>
  <c r="I16" i="7"/>
  <c r="L16" i="7" s="1"/>
  <c r="M16" i="7" s="1"/>
  <c r="R16" i="7" s="1"/>
  <c r="I20" i="7"/>
  <c r="L20" i="7" s="1"/>
  <c r="M20" i="7" s="1"/>
  <c r="R20" i="7" s="1"/>
  <c r="I24" i="7"/>
  <c r="L24" i="7" s="1"/>
  <c r="M24" i="7" s="1"/>
  <c r="R24" i="7" s="1"/>
  <c r="I28" i="7"/>
  <c r="L28" i="7" s="1"/>
  <c r="M28" i="7" s="1"/>
  <c r="R28" i="7" s="1"/>
  <c r="I45" i="7"/>
  <c r="L45" i="7" s="1"/>
  <c r="M45" i="7" s="1"/>
  <c r="R45" i="7" s="1"/>
  <c r="I41" i="7"/>
  <c r="L41" i="7" s="1"/>
  <c r="M41" i="7" s="1"/>
  <c r="R41" i="7" s="1"/>
  <c r="I39" i="7"/>
  <c r="L39" i="7" s="1"/>
  <c r="M39" i="7" s="1"/>
  <c r="R39" i="7" s="1"/>
  <c r="I19" i="7"/>
  <c r="L19" i="7" s="1"/>
  <c r="M19" i="7" s="1"/>
  <c r="R19" i="7" s="1"/>
  <c r="I26" i="7"/>
  <c r="L26" i="7" s="1"/>
  <c r="M26" i="7" s="1"/>
  <c r="R26" i="7" s="1"/>
  <c r="I36" i="7"/>
  <c r="L36" i="7" s="1"/>
  <c r="M36" i="7" s="1"/>
  <c r="R36" i="7" s="1"/>
  <c r="I32" i="7"/>
  <c r="L32" i="7" s="1"/>
  <c r="M32" i="7" s="1"/>
  <c r="R32" i="7" s="1"/>
  <c r="I15" i="7"/>
  <c r="L15" i="7" s="1"/>
  <c r="M15" i="7" s="1"/>
  <c r="R15" i="7" s="1"/>
  <c r="I42" i="7"/>
  <c r="L42" i="7" s="1"/>
  <c r="M42" i="7" s="1"/>
  <c r="R42" i="7" s="1"/>
  <c r="I27" i="7"/>
  <c r="L27" i="7" s="1"/>
  <c r="M27" i="7" s="1"/>
  <c r="R27" i="7" s="1"/>
  <c r="I14" i="7"/>
  <c r="L14" i="7" s="1"/>
  <c r="M14" i="7" s="1"/>
  <c r="R14" i="7" s="1"/>
  <c r="I44" i="7"/>
  <c r="L44" i="7" s="1"/>
  <c r="M44" i="7" s="1"/>
  <c r="R44" i="7" s="1"/>
  <c r="I23" i="7"/>
  <c r="L23" i="7" s="1"/>
  <c r="M23" i="7" s="1"/>
  <c r="R23" i="7" s="1"/>
  <c r="I13" i="7"/>
  <c r="L13" i="7" s="1"/>
  <c r="M13" i="7" s="1"/>
  <c r="R13" i="7" s="1"/>
  <c r="I30" i="7"/>
  <c r="L30" i="7" s="1"/>
  <c r="M30" i="7" s="1"/>
  <c r="R30" i="7" s="1"/>
  <c r="I18" i="7"/>
  <c r="L18" i="7" s="1"/>
  <c r="M18" i="7" s="1"/>
  <c r="R18" i="7" s="1"/>
  <c r="I34" i="7"/>
  <c r="L34" i="7" s="1"/>
  <c r="M34" i="7" s="1"/>
  <c r="R34" i="7" s="1"/>
  <c r="I35" i="7"/>
  <c r="L35" i="7" s="1"/>
  <c r="M35" i="7" s="1"/>
  <c r="R35" i="7" s="1"/>
  <c r="I22" i="7"/>
  <c r="L22" i="7" s="1"/>
  <c r="M22" i="7" s="1"/>
  <c r="R22" i="7" s="1"/>
  <c r="I38" i="7"/>
  <c r="L38" i="7" s="1"/>
  <c r="M38" i="7" s="1"/>
  <c r="R38" i="7" s="1"/>
  <c r="I37" i="7"/>
  <c r="L37" i="7" s="1"/>
  <c r="M37" i="7" s="1"/>
  <c r="R37" i="7" s="1"/>
  <c r="J24" i="6"/>
  <c r="M24" i="6" s="1"/>
  <c r="N24" i="6" s="1"/>
  <c r="S24" i="6" s="1"/>
  <c r="J45" i="6"/>
  <c r="M45" i="6" s="1"/>
  <c r="N45" i="6" s="1"/>
  <c r="S45" i="6" s="1"/>
  <c r="J12" i="6"/>
  <c r="M12" i="6" s="1"/>
  <c r="N12" i="6" s="1"/>
  <c r="S12" i="6" s="1"/>
  <c r="J16" i="6"/>
  <c r="M16" i="6" s="1"/>
  <c r="N16" i="6" s="1"/>
  <c r="S16" i="6" s="1"/>
  <c r="J20" i="6"/>
  <c r="M20" i="6" s="1"/>
  <c r="N20" i="6" s="1"/>
  <c r="S20" i="6" s="1"/>
  <c r="J32" i="6"/>
  <c r="M32" i="6" s="1"/>
  <c r="N32" i="6" s="1"/>
  <c r="S32" i="6" s="1"/>
  <c r="J44" i="6"/>
  <c r="M44" i="6" s="1"/>
  <c r="N44" i="6" s="1"/>
  <c r="S44" i="6" s="1"/>
  <c r="J13" i="6"/>
  <c r="M13" i="6" s="1"/>
  <c r="N13" i="6" s="1"/>
  <c r="S13" i="6" s="1"/>
  <c r="J17" i="6"/>
  <c r="M17" i="6" s="1"/>
  <c r="N17" i="6" s="1"/>
  <c r="S17" i="6" s="1"/>
  <c r="J21" i="6"/>
  <c r="M21" i="6" s="1"/>
  <c r="N21" i="6" s="1"/>
  <c r="S21" i="6" s="1"/>
  <c r="J25" i="6"/>
  <c r="M25" i="6" s="1"/>
  <c r="N25" i="6" s="1"/>
  <c r="S25" i="6" s="1"/>
  <c r="J29" i="6"/>
  <c r="M29" i="6" s="1"/>
  <c r="N29" i="6" s="1"/>
  <c r="S29" i="6" s="1"/>
  <c r="J33" i="6"/>
  <c r="M33" i="6" s="1"/>
  <c r="N33" i="6" s="1"/>
  <c r="S33" i="6" s="1"/>
  <c r="J37" i="6"/>
  <c r="M37" i="6" s="1"/>
  <c r="N37" i="6" s="1"/>
  <c r="S37" i="6" s="1"/>
  <c r="J41" i="6"/>
  <c r="M41" i="6" s="1"/>
  <c r="N41" i="6" s="1"/>
  <c r="S41" i="6" s="1"/>
  <c r="J28" i="6"/>
  <c r="M28" i="6" s="1"/>
  <c r="N28" i="6" s="1"/>
  <c r="S28" i="6" s="1"/>
  <c r="J36" i="6"/>
  <c r="M36" i="6" s="1"/>
  <c r="N36" i="6" s="1"/>
  <c r="S36" i="6" s="1"/>
  <c r="J40" i="6"/>
  <c r="M40" i="6" s="1"/>
  <c r="N40" i="6" s="1"/>
  <c r="S40" i="6" s="1"/>
  <c r="J31" i="6"/>
  <c r="M31" i="6" s="1"/>
  <c r="N31" i="6" s="1"/>
  <c r="S31" i="6" s="1"/>
  <c r="J39" i="6"/>
  <c r="M39" i="6" s="1"/>
  <c r="N39" i="6" s="1"/>
  <c r="S39" i="6" s="1"/>
  <c r="J38" i="6"/>
  <c r="M38" i="6" s="1"/>
  <c r="N38" i="6" s="1"/>
  <c r="S38" i="6" s="1"/>
  <c r="J22" i="6"/>
  <c r="M22" i="6" s="1"/>
  <c r="N22" i="6" s="1"/>
  <c r="S22" i="6" s="1"/>
  <c r="J19" i="6"/>
  <c r="M19" i="6" s="1"/>
  <c r="N19" i="6" s="1"/>
  <c r="S19" i="6" s="1"/>
  <c r="J14" i="6"/>
  <c r="M14" i="6" s="1"/>
  <c r="N14" i="6" s="1"/>
  <c r="S14" i="6" s="1"/>
  <c r="J15" i="6"/>
  <c r="M15" i="6" s="1"/>
  <c r="N15" i="6" s="1"/>
  <c r="S15" i="6" s="1"/>
  <c r="J26" i="6"/>
  <c r="M26" i="6" s="1"/>
  <c r="N26" i="6" s="1"/>
  <c r="S26" i="6" s="1"/>
  <c r="J27" i="6"/>
  <c r="M27" i="6" s="1"/>
  <c r="N27" i="6" s="1"/>
  <c r="S27" i="6" s="1"/>
  <c r="J35" i="6"/>
  <c r="M35" i="6" s="1"/>
  <c r="N35" i="6" s="1"/>
  <c r="S35" i="6" s="1"/>
  <c r="J34" i="6"/>
  <c r="M34" i="6" s="1"/>
  <c r="N34" i="6" s="1"/>
  <c r="S34" i="6" s="1"/>
  <c r="J18" i="6"/>
  <c r="M18" i="6" s="1"/>
  <c r="N18" i="6" s="1"/>
  <c r="S18" i="6" s="1"/>
  <c r="J23" i="6"/>
  <c r="M23" i="6" s="1"/>
  <c r="N23" i="6" s="1"/>
  <c r="S23" i="6" s="1"/>
  <c r="J30" i="6"/>
  <c r="M30" i="6" s="1"/>
  <c r="N30" i="6" s="1"/>
  <c r="S30" i="6" s="1"/>
  <c r="J43" i="6"/>
  <c r="M43" i="6" s="1"/>
  <c r="N43" i="6" s="1"/>
  <c r="S43" i="6" s="1"/>
  <c r="J42" i="6"/>
  <c r="M42" i="6" s="1"/>
  <c r="N42" i="6" s="1"/>
  <c r="S42" i="6" s="1"/>
  <c r="E7" i="5"/>
  <c r="H18" i="5" l="1"/>
  <c r="K18" i="5" s="1"/>
  <c r="L18" i="5" s="1"/>
  <c r="Q18" i="5" s="1"/>
  <c r="H22" i="5"/>
  <c r="K22" i="5" s="1"/>
  <c r="L22" i="5" s="1"/>
  <c r="Q22" i="5" s="1"/>
  <c r="H26" i="5"/>
  <c r="K26" i="5" s="1"/>
  <c r="L26" i="5" s="1"/>
  <c r="Q26" i="5" s="1"/>
  <c r="H42" i="5"/>
  <c r="K42" i="5" s="1"/>
  <c r="L42" i="5" s="1"/>
  <c r="Q42" i="5" s="1"/>
  <c r="H45" i="5"/>
  <c r="K45" i="5" s="1"/>
  <c r="L45" i="5" s="1"/>
  <c r="Q45" i="5" s="1"/>
  <c r="H17" i="5"/>
  <c r="K17" i="5" s="1"/>
  <c r="L17" i="5" s="1"/>
  <c r="Q17" i="5" s="1"/>
  <c r="H41" i="5"/>
  <c r="K41" i="5" s="1"/>
  <c r="L41" i="5" s="1"/>
  <c r="Q41" i="5" s="1"/>
  <c r="H12" i="5"/>
  <c r="K12" i="5" s="1"/>
  <c r="L12" i="5" s="1"/>
  <c r="Q12" i="5" s="1"/>
  <c r="H25" i="5"/>
  <c r="K25" i="5" s="1"/>
  <c r="L25" i="5" s="1"/>
  <c r="Q25" i="5" s="1"/>
  <c r="H29" i="5"/>
  <c r="K29" i="5" s="1"/>
  <c r="L29" i="5" s="1"/>
  <c r="Q29" i="5" s="1"/>
  <c r="H10" i="5"/>
  <c r="K10" i="5" s="1"/>
  <c r="L10" i="5" s="1"/>
  <c r="Q10" i="5" s="1"/>
  <c r="H30" i="5"/>
  <c r="K30" i="5" s="1"/>
  <c r="L30" i="5" s="1"/>
  <c r="Q30" i="5" s="1"/>
  <c r="H34" i="5"/>
  <c r="K34" i="5" s="1"/>
  <c r="L34" i="5" s="1"/>
  <c r="Q34" i="5" s="1"/>
  <c r="H21" i="5"/>
  <c r="K21" i="5" s="1"/>
  <c r="L21" i="5" s="1"/>
  <c r="Q21" i="5" s="1"/>
  <c r="H33" i="5"/>
  <c r="K33" i="5" s="1"/>
  <c r="L33" i="5" s="1"/>
  <c r="Q33" i="5" s="1"/>
  <c r="H37" i="5"/>
  <c r="K37" i="5" s="1"/>
  <c r="L37" i="5" s="1"/>
  <c r="Q37" i="5" s="1"/>
  <c r="H9" i="5"/>
  <c r="K9" i="5" s="1"/>
  <c r="L9" i="5" s="1"/>
  <c r="Q9" i="5" s="1"/>
  <c r="H38" i="5"/>
  <c r="K38" i="5" s="1"/>
  <c r="L38" i="5" s="1"/>
  <c r="Q38" i="5" s="1"/>
  <c r="H39" i="5"/>
  <c r="K39" i="5" s="1"/>
  <c r="L39" i="5" s="1"/>
  <c r="Q39" i="5" s="1"/>
  <c r="H23" i="5"/>
  <c r="K23" i="5" s="1"/>
  <c r="L23" i="5" s="1"/>
  <c r="Q23" i="5" s="1"/>
  <c r="H43" i="5"/>
  <c r="K43" i="5" s="1"/>
  <c r="L43" i="5" s="1"/>
  <c r="Q43" i="5" s="1"/>
  <c r="H27" i="5"/>
  <c r="K27" i="5" s="1"/>
  <c r="L27" i="5" s="1"/>
  <c r="Q27" i="5" s="1"/>
  <c r="H14" i="5"/>
  <c r="K14" i="5" s="1"/>
  <c r="L14" i="5" s="1"/>
  <c r="Q14" i="5" s="1"/>
  <c r="H36" i="5"/>
  <c r="K36" i="5" s="1"/>
  <c r="L36" i="5" s="1"/>
  <c r="Q36" i="5" s="1"/>
  <c r="H20" i="5"/>
  <c r="K20" i="5" s="1"/>
  <c r="L20" i="5" s="1"/>
  <c r="Q20" i="5" s="1"/>
  <c r="H24" i="5"/>
  <c r="K24" i="5" s="1"/>
  <c r="L24" i="5" s="1"/>
  <c r="Q24" i="5" s="1"/>
  <c r="H31" i="5"/>
  <c r="K31" i="5" s="1"/>
  <c r="L31" i="5" s="1"/>
  <c r="Q31" i="5" s="1"/>
  <c r="H15" i="5"/>
  <c r="K15" i="5" s="1"/>
  <c r="L15" i="5" s="1"/>
  <c r="Q15" i="5" s="1"/>
  <c r="H19" i="5"/>
  <c r="K19" i="5" s="1"/>
  <c r="L19" i="5" s="1"/>
  <c r="Q19" i="5" s="1"/>
  <c r="H44" i="5"/>
  <c r="K44" i="5" s="1"/>
  <c r="L44" i="5" s="1"/>
  <c r="Q44" i="5" s="1"/>
  <c r="H13" i="5"/>
  <c r="K13" i="5" s="1"/>
  <c r="L13" i="5" s="1"/>
  <c r="Q13" i="5" s="1"/>
  <c r="H40" i="5"/>
  <c r="K40" i="5" s="1"/>
  <c r="L40" i="5" s="1"/>
  <c r="Q40" i="5" s="1"/>
  <c r="H11" i="5"/>
  <c r="K11" i="5" s="1"/>
  <c r="L11" i="5" s="1"/>
  <c r="Q11" i="5" s="1"/>
  <c r="H35" i="5"/>
  <c r="K35" i="5" s="1"/>
  <c r="L35" i="5" s="1"/>
  <c r="Q35" i="5" s="1"/>
  <c r="H28" i="5"/>
  <c r="K28" i="5" s="1"/>
  <c r="L28" i="5" s="1"/>
  <c r="Q28" i="5" s="1"/>
  <c r="H32" i="5"/>
  <c r="K32" i="5" s="1"/>
  <c r="L32" i="5" s="1"/>
  <c r="Q32" i="5" s="1"/>
  <c r="H16" i="5"/>
  <c r="K16" i="5" s="1"/>
  <c r="L16" i="5" s="1"/>
  <c r="Q16" i="5" s="1"/>
  <c r="S12" i="4"/>
  <c r="N12" i="4"/>
  <c r="M12" i="4"/>
  <c r="I12" i="4"/>
  <c r="E8" i="5"/>
  <c r="T12" i="4" l="1"/>
  <c r="E8" i="1"/>
  <c r="K9" i="7"/>
  <c r="K10" i="7"/>
  <c r="K11" i="7"/>
  <c r="J9" i="7"/>
  <c r="J10" i="7"/>
  <c r="J11" i="7"/>
  <c r="I9" i="7"/>
  <c r="I10" i="7"/>
  <c r="I11" i="7"/>
  <c r="L9" i="6"/>
  <c r="L10" i="6"/>
  <c r="L11" i="6"/>
  <c r="K9" i="6"/>
  <c r="K10" i="6"/>
  <c r="K11" i="6"/>
  <c r="N9" i="4"/>
  <c r="N10" i="4"/>
  <c r="N11" i="4"/>
  <c r="M9" i="4"/>
  <c r="M10" i="4"/>
  <c r="M11" i="4"/>
  <c r="B31" i="3" l="1"/>
  <c r="B12" i="3"/>
  <c r="B25" i="3" s="1"/>
  <c r="T2" i="1"/>
  <c r="P2" i="1"/>
  <c r="L2" i="1"/>
  <c r="H2" i="1"/>
  <c r="D2" i="1"/>
  <c r="B5" i="1"/>
  <c r="C5" i="1"/>
  <c r="B6" i="1"/>
  <c r="C6" i="1"/>
  <c r="B7" i="1"/>
  <c r="C7" i="1"/>
  <c r="C4" i="1"/>
  <c r="B4" i="1"/>
  <c r="A9" i="8"/>
  <c r="B9" i="8"/>
  <c r="A10" i="8"/>
  <c r="B10" i="8"/>
  <c r="A11" i="8"/>
  <c r="B11" i="8"/>
  <c r="B8" i="8"/>
  <c r="A8" i="8"/>
  <c r="A9" i="7"/>
  <c r="B9" i="7"/>
  <c r="A10" i="7"/>
  <c r="B10" i="7"/>
  <c r="A11" i="7"/>
  <c r="B11" i="7"/>
  <c r="B8" i="7"/>
  <c r="A8" i="7"/>
  <c r="A9" i="6"/>
  <c r="B9" i="6"/>
  <c r="A10" i="6"/>
  <c r="B10" i="6"/>
  <c r="A11" i="6"/>
  <c r="B11" i="6"/>
  <c r="B8" i="6"/>
  <c r="A8" i="6"/>
  <c r="A9" i="5"/>
  <c r="B9" i="5"/>
  <c r="A10" i="5"/>
  <c r="B10" i="5"/>
  <c r="A11" i="5"/>
  <c r="B11" i="5"/>
  <c r="B8" i="5"/>
  <c r="A8" i="5"/>
  <c r="M11" i="1" l="1"/>
  <c r="L24" i="1"/>
  <c r="L12" i="1"/>
  <c r="L20" i="1"/>
  <c r="N20" i="1" s="1"/>
  <c r="O20" i="1" s="1"/>
  <c r="L28" i="1"/>
  <c r="L32" i="1"/>
  <c r="L27" i="1"/>
  <c r="M18" i="1"/>
  <c r="L35" i="1"/>
  <c r="L19" i="1"/>
  <c r="M40" i="1"/>
  <c r="L8" i="1"/>
  <c r="L36" i="1"/>
  <c r="M34" i="1"/>
  <c r="M20" i="1"/>
  <c r="M14" i="1"/>
  <c r="M41" i="1"/>
  <c r="M39" i="1"/>
  <c r="M33" i="1"/>
  <c r="M38" i="1"/>
  <c r="L14" i="1"/>
  <c r="L41" i="1"/>
  <c r="N41" i="1" s="1"/>
  <c r="O41" i="1" s="1"/>
  <c r="L17" i="1"/>
  <c r="L23" i="1"/>
  <c r="M32" i="1"/>
  <c r="M27" i="1"/>
  <c r="L26" i="1"/>
  <c r="M23" i="1"/>
  <c r="M21" i="1"/>
  <c r="M19" i="1"/>
  <c r="L10" i="1"/>
  <c r="M29" i="1"/>
  <c r="L40" i="1"/>
  <c r="L13" i="1"/>
  <c r="M36" i="1"/>
  <c r="M30" i="1"/>
  <c r="M28" i="1"/>
  <c r="M24" i="1"/>
  <c r="M22" i="1"/>
  <c r="L38" i="1"/>
  <c r="N38" i="1" s="1"/>
  <c r="O38" i="1" s="1"/>
  <c r="M35" i="1"/>
  <c r="M10" i="1"/>
  <c r="L37" i="1"/>
  <c r="L9" i="1"/>
  <c r="N9" i="1" s="1"/>
  <c r="O9" i="1" s="1"/>
  <c r="L16" i="1"/>
  <c r="M15" i="1"/>
  <c r="M8" i="1"/>
  <c r="L39" i="1"/>
  <c r="N39" i="1" s="1"/>
  <c r="O39" i="1" s="1"/>
  <c r="M16" i="1"/>
  <c r="L31" i="1"/>
  <c r="M25" i="1"/>
  <c r="M37" i="1"/>
  <c r="L25" i="1"/>
  <c r="L15" i="1"/>
  <c r="N15" i="1" s="1"/>
  <c r="O15" i="1" s="1"/>
  <c r="L11" i="1"/>
  <c r="N11" i="1" s="1"/>
  <c r="O11" i="1" s="1"/>
  <c r="L29" i="1"/>
  <c r="N29" i="1" s="1"/>
  <c r="O29" i="1" s="1"/>
  <c r="M13" i="1"/>
  <c r="L18" i="1"/>
  <c r="L34" i="1"/>
  <c r="N34" i="1" s="1"/>
  <c r="O34" i="1" s="1"/>
  <c r="M17" i="1"/>
  <c r="L30" i="1"/>
  <c r="M31" i="1"/>
  <c r="M12" i="1"/>
  <c r="L22" i="1"/>
  <c r="N22" i="1" s="1"/>
  <c r="O22" i="1" s="1"/>
  <c r="M26" i="1"/>
  <c r="L21" i="1"/>
  <c r="N21" i="1" s="1"/>
  <c r="O21" i="1" s="1"/>
  <c r="M9" i="1"/>
  <c r="L33" i="1"/>
  <c r="N33" i="1" s="1"/>
  <c r="O33" i="1" s="1"/>
  <c r="T6" i="1"/>
  <c r="U6" i="1" s="1"/>
  <c r="Q6" i="1"/>
  <c r="M6" i="1"/>
  <c r="I6" i="1"/>
  <c r="P6" i="1"/>
  <c r="L6" i="1"/>
  <c r="H6" i="1"/>
  <c r="P7" i="1"/>
  <c r="L7" i="1"/>
  <c r="H7" i="1"/>
  <c r="J7" i="1" s="1"/>
  <c r="K7" i="1" s="1"/>
  <c r="T7" i="1"/>
  <c r="U7" i="1" s="1"/>
  <c r="Q7" i="1"/>
  <c r="I7" i="1"/>
  <c r="M7" i="1"/>
  <c r="T5" i="1"/>
  <c r="U5" i="1" s="1"/>
  <c r="Q5" i="1"/>
  <c r="M5" i="1"/>
  <c r="P5" i="1"/>
  <c r="L5" i="1"/>
  <c r="N5" i="1" s="1"/>
  <c r="O5" i="1" s="1"/>
  <c r="H5" i="1"/>
  <c r="J5" i="1" s="1"/>
  <c r="K5" i="1" s="1"/>
  <c r="I5" i="1"/>
  <c r="H10" i="1"/>
  <c r="I9" i="1"/>
  <c r="I25" i="1"/>
  <c r="I41" i="1"/>
  <c r="H38" i="1"/>
  <c r="I37" i="1"/>
  <c r="H14" i="1"/>
  <c r="H30" i="1"/>
  <c r="H34" i="1"/>
  <c r="I17" i="1"/>
  <c r="I33" i="1"/>
  <c r="H22" i="1"/>
  <c r="I21" i="1"/>
  <c r="I29" i="1"/>
  <c r="I27" i="1"/>
  <c r="I26" i="1"/>
  <c r="I23" i="1"/>
  <c r="H21" i="1"/>
  <c r="H19" i="1"/>
  <c r="J19" i="1" s="1"/>
  <c r="K19" i="1" s="1"/>
  <c r="H29" i="1"/>
  <c r="H9" i="1"/>
  <c r="I40" i="1"/>
  <c r="H17" i="1"/>
  <c r="J17" i="1" s="1"/>
  <c r="K17" i="1" s="1"/>
  <c r="I15" i="1"/>
  <c r="I20" i="1"/>
  <c r="I11" i="1"/>
  <c r="H12" i="1"/>
  <c r="I30" i="1"/>
  <c r="H39" i="1"/>
  <c r="H18" i="1"/>
  <c r="I28" i="1"/>
  <c r="I35" i="1"/>
  <c r="I13" i="1"/>
  <c r="I32" i="1"/>
  <c r="I18" i="1"/>
  <c r="H25" i="1"/>
  <c r="H23" i="1"/>
  <c r="J23" i="1" s="1"/>
  <c r="K23" i="1" s="1"/>
  <c r="H16" i="1"/>
  <c r="H33" i="1"/>
  <c r="J33" i="1" s="1"/>
  <c r="K33" i="1" s="1"/>
  <c r="H8" i="1"/>
  <c r="I36" i="1"/>
  <c r="I34" i="1"/>
  <c r="H26" i="1"/>
  <c r="J26" i="1" s="1"/>
  <c r="K26" i="1" s="1"/>
  <c r="H41" i="1"/>
  <c r="J41" i="1" s="1"/>
  <c r="K41" i="1" s="1"/>
  <c r="I39" i="1"/>
  <c r="H28" i="1"/>
  <c r="I22" i="1"/>
  <c r="H35" i="1"/>
  <c r="J35" i="1" s="1"/>
  <c r="K35" i="1" s="1"/>
  <c r="I12" i="1"/>
  <c r="I19" i="1"/>
  <c r="H40" i="1"/>
  <c r="J40" i="1" s="1"/>
  <c r="K40" i="1" s="1"/>
  <c r="I8" i="1"/>
  <c r="H24" i="1"/>
  <c r="H13" i="1"/>
  <c r="H20" i="1"/>
  <c r="J20" i="1" s="1"/>
  <c r="K20" i="1" s="1"/>
  <c r="I10" i="1"/>
  <c r="H27" i="1"/>
  <c r="H37" i="1"/>
  <c r="J37" i="1" s="1"/>
  <c r="K37" i="1" s="1"/>
  <c r="I38" i="1"/>
  <c r="H36" i="1"/>
  <c r="I31" i="1"/>
  <c r="I14" i="1"/>
  <c r="H32" i="1"/>
  <c r="J32" i="1" s="1"/>
  <c r="K32" i="1" s="1"/>
  <c r="I16" i="1"/>
  <c r="H15" i="1"/>
  <c r="J15" i="1" s="1"/>
  <c r="K15" i="1" s="1"/>
  <c r="I24" i="1"/>
  <c r="H31" i="1"/>
  <c r="J31" i="1" s="1"/>
  <c r="K31" i="1" s="1"/>
  <c r="H11" i="1"/>
  <c r="Q31" i="1"/>
  <c r="Q32" i="1"/>
  <c r="P23" i="1"/>
  <c r="Q21" i="1"/>
  <c r="Q29" i="1"/>
  <c r="P16" i="1"/>
  <c r="P13" i="1"/>
  <c r="R13" i="1" s="1"/>
  <c r="S13" i="1" s="1"/>
  <c r="Q36" i="1"/>
  <c r="Q30" i="1"/>
  <c r="Q28" i="1"/>
  <c r="Q24" i="1"/>
  <c r="Q22" i="1"/>
  <c r="P31" i="1"/>
  <c r="R31" i="1" s="1"/>
  <c r="S31" i="1" s="1"/>
  <c r="P25" i="1"/>
  <c r="P17" i="1"/>
  <c r="P12" i="1"/>
  <c r="P9" i="1"/>
  <c r="P37" i="1"/>
  <c r="Q10" i="1"/>
  <c r="P14" i="1"/>
  <c r="P32" i="1"/>
  <c r="P27" i="1"/>
  <c r="P18" i="1"/>
  <c r="Q26" i="1"/>
  <c r="P38" i="1"/>
  <c r="Q16" i="1"/>
  <c r="Q15" i="1"/>
  <c r="P36" i="1"/>
  <c r="R36" i="1" s="1"/>
  <c r="S36" i="1" s="1"/>
  <c r="P34" i="1"/>
  <c r="Q11" i="1"/>
  <c r="Q17" i="1"/>
  <c r="Q9" i="1"/>
  <c r="P19" i="1"/>
  <c r="P40" i="1"/>
  <c r="P15" i="1"/>
  <c r="Q8" i="1"/>
  <c r="P20" i="1"/>
  <c r="P11" i="1"/>
  <c r="R11" i="1" s="1"/>
  <c r="S11" i="1" s="1"/>
  <c r="P41" i="1"/>
  <c r="R41" i="1" s="1"/>
  <c r="S41" i="1" s="1"/>
  <c r="P22" i="1"/>
  <c r="R22" i="1" s="1"/>
  <c r="S22" i="1" s="1"/>
  <c r="P35" i="1"/>
  <c r="P33" i="1"/>
  <c r="Q35" i="1"/>
  <c r="P21" i="1"/>
  <c r="R21" i="1" s="1"/>
  <c r="S21" i="1" s="1"/>
  <c r="P29" i="1"/>
  <c r="R29" i="1" s="1"/>
  <c r="S29" i="1" s="1"/>
  <c r="Q13" i="1"/>
  <c r="P10" i="1"/>
  <c r="R10" i="1" s="1"/>
  <c r="S10" i="1" s="1"/>
  <c r="P28" i="1"/>
  <c r="P24" i="1"/>
  <c r="Q25" i="1"/>
  <c r="Q12" i="1"/>
  <c r="Q37" i="1"/>
  <c r="Q18" i="1"/>
  <c r="P26" i="1"/>
  <c r="R26" i="1" s="1"/>
  <c r="S26" i="1" s="1"/>
  <c r="Q19" i="1"/>
  <c r="Q34" i="1"/>
  <c r="Q41" i="1"/>
  <c r="Q38" i="1"/>
  <c r="P30" i="1"/>
  <c r="R30" i="1" s="1"/>
  <c r="S30" i="1" s="1"/>
  <c r="Q27" i="1"/>
  <c r="Q23" i="1"/>
  <c r="P8" i="1"/>
  <c r="R8" i="1" s="1"/>
  <c r="S8" i="1" s="1"/>
  <c r="Q33" i="1"/>
  <c r="P39" i="1"/>
  <c r="Q40" i="1"/>
  <c r="Q20" i="1"/>
  <c r="Q14" i="1"/>
  <c r="Q39" i="1"/>
  <c r="T31" i="1"/>
  <c r="U31" i="1" s="1"/>
  <c r="T8" i="1"/>
  <c r="U8" i="1" s="1"/>
  <c r="T39" i="1"/>
  <c r="U39" i="1" s="1"/>
  <c r="T27" i="1"/>
  <c r="U27" i="1" s="1"/>
  <c r="T23" i="1"/>
  <c r="U23" i="1" s="1"/>
  <c r="T19" i="1"/>
  <c r="U19" i="1" s="1"/>
  <c r="T40" i="1"/>
  <c r="U40" i="1" s="1"/>
  <c r="T14" i="1"/>
  <c r="U14" i="1" s="1"/>
  <c r="T33" i="1"/>
  <c r="U33" i="1" s="1"/>
  <c r="T26" i="1"/>
  <c r="U26" i="1" s="1"/>
  <c r="T16" i="1"/>
  <c r="U16" i="1" s="1"/>
  <c r="T15" i="1"/>
  <c r="U15" i="1" s="1"/>
  <c r="T13" i="1"/>
  <c r="U13" i="1" s="1"/>
  <c r="T25" i="1"/>
  <c r="U25" i="1" s="1"/>
  <c r="T17" i="1"/>
  <c r="U17" i="1" s="1"/>
  <c r="T12" i="1"/>
  <c r="U12" i="1" s="1"/>
  <c r="T9" i="1"/>
  <c r="U9" i="1" s="1"/>
  <c r="T37" i="1"/>
  <c r="U37" i="1" s="1"/>
  <c r="T18" i="1"/>
  <c r="U18" i="1" s="1"/>
  <c r="T34" i="1"/>
  <c r="U34" i="1" s="1"/>
  <c r="T20" i="1"/>
  <c r="U20" i="1" s="1"/>
  <c r="T41" i="1"/>
  <c r="U41" i="1" s="1"/>
  <c r="T38" i="1"/>
  <c r="U38" i="1" s="1"/>
  <c r="T32" i="1"/>
  <c r="U32" i="1" s="1"/>
  <c r="T24" i="1"/>
  <c r="U24" i="1" s="1"/>
  <c r="T10" i="1"/>
  <c r="U10" i="1" s="1"/>
  <c r="T29" i="1"/>
  <c r="U29" i="1" s="1"/>
  <c r="T30" i="1"/>
  <c r="U30" i="1" s="1"/>
  <c r="T28" i="1"/>
  <c r="U28" i="1" s="1"/>
  <c r="T11" i="1"/>
  <c r="U11" i="1" s="1"/>
  <c r="T35" i="1"/>
  <c r="U35" i="1" s="1"/>
  <c r="T22" i="1"/>
  <c r="U22" i="1" s="1"/>
  <c r="T21" i="1"/>
  <c r="U21" i="1" s="1"/>
  <c r="T36" i="1"/>
  <c r="U36" i="1" s="1"/>
  <c r="T4" i="1"/>
  <c r="I4" i="1"/>
  <c r="G11" i="8"/>
  <c r="F11" i="8"/>
  <c r="G10" i="8"/>
  <c r="F10" i="8"/>
  <c r="G9" i="8"/>
  <c r="F9" i="8"/>
  <c r="G8" i="8"/>
  <c r="F8" i="8"/>
  <c r="P11" i="7"/>
  <c r="P10" i="7"/>
  <c r="Q10" i="7" s="1"/>
  <c r="K8" i="7"/>
  <c r="J8" i="7"/>
  <c r="Q10" i="6"/>
  <c r="Q8" i="6"/>
  <c r="M4" i="1" s="1"/>
  <c r="L8" i="6"/>
  <c r="K8" i="6"/>
  <c r="J8" i="5"/>
  <c r="I8" i="5"/>
  <c r="I11" i="4"/>
  <c r="I10" i="4"/>
  <c r="I9" i="4"/>
  <c r="N8" i="4"/>
  <c r="M8" i="4"/>
  <c r="I8" i="4"/>
  <c r="I7" i="4"/>
  <c r="R15" i="1" l="1"/>
  <c r="S15" i="1" s="1"/>
  <c r="R18" i="1"/>
  <c r="S18" i="1" s="1"/>
  <c r="R23" i="1"/>
  <c r="S23" i="1" s="1"/>
  <c r="J12" i="1"/>
  <c r="K12" i="1" s="1"/>
  <c r="J14" i="1"/>
  <c r="K14" i="1" s="1"/>
  <c r="R40" i="1"/>
  <c r="S40" i="1" s="1"/>
  <c r="R27" i="1"/>
  <c r="S27" i="1" s="1"/>
  <c r="R37" i="1"/>
  <c r="S37" i="1" s="1"/>
  <c r="J13" i="1"/>
  <c r="K13" i="1" s="1"/>
  <c r="J16" i="1"/>
  <c r="K16" i="1" s="1"/>
  <c r="J21" i="1"/>
  <c r="K21" i="1" s="1"/>
  <c r="N10" i="1"/>
  <c r="O10" i="1" s="1"/>
  <c r="N26" i="1"/>
  <c r="O26" i="1" s="1"/>
  <c r="N8" i="1"/>
  <c r="O8" i="1" s="1"/>
  <c r="N27" i="1"/>
  <c r="O27" i="1" s="1"/>
  <c r="R34" i="1"/>
  <c r="S34" i="1" s="1"/>
  <c r="R9" i="1"/>
  <c r="S9" i="1" s="1"/>
  <c r="N23" i="1"/>
  <c r="O23" i="1" s="1"/>
  <c r="J28" i="1"/>
  <c r="K28" i="1" s="1"/>
  <c r="J6" i="1"/>
  <c r="K6" i="1" s="1"/>
  <c r="N12" i="1"/>
  <c r="O12" i="1" s="1"/>
  <c r="R32" i="1"/>
  <c r="S32" i="1" s="1"/>
  <c r="J27" i="1"/>
  <c r="K27" i="1" s="1"/>
  <c r="J24" i="1"/>
  <c r="K24" i="1" s="1"/>
  <c r="J39" i="1"/>
  <c r="K39" i="1" s="1"/>
  <c r="J9" i="1"/>
  <c r="K9" i="1" s="1"/>
  <c r="J34" i="1"/>
  <c r="K34" i="1" s="1"/>
  <c r="J38" i="1"/>
  <c r="K38" i="1" s="1"/>
  <c r="J10" i="1"/>
  <c r="K10" i="1" s="1"/>
  <c r="R5" i="1"/>
  <c r="S5" i="1" s="1"/>
  <c r="N6" i="1"/>
  <c r="O6" i="1" s="1"/>
  <c r="N18" i="1"/>
  <c r="O18" i="1" s="1"/>
  <c r="N31" i="1"/>
  <c r="O31" i="1" s="1"/>
  <c r="N13" i="1"/>
  <c r="O13" i="1" s="1"/>
  <c r="N19" i="1"/>
  <c r="O19" i="1" s="1"/>
  <c r="N32" i="1"/>
  <c r="O32" i="1" s="1"/>
  <c r="N24" i="1"/>
  <c r="O24" i="1" s="1"/>
  <c r="R17" i="1"/>
  <c r="S17" i="1" s="1"/>
  <c r="R7" i="1"/>
  <c r="S7" i="1" s="1"/>
  <c r="R33" i="1"/>
  <c r="S33" i="1" s="1"/>
  <c r="R25" i="1"/>
  <c r="S25" i="1" s="1"/>
  <c r="R16" i="1"/>
  <c r="S16" i="1" s="1"/>
  <c r="J18" i="1"/>
  <c r="K18" i="1" s="1"/>
  <c r="N37" i="1"/>
  <c r="O37" i="1" s="1"/>
  <c r="N17" i="1"/>
  <c r="O17" i="1" s="1"/>
  <c r="R24" i="1"/>
  <c r="S24" i="1" s="1"/>
  <c r="R35" i="1"/>
  <c r="S35" i="1" s="1"/>
  <c r="R20" i="1"/>
  <c r="S20" i="1" s="1"/>
  <c r="R19" i="1"/>
  <c r="S19" i="1" s="1"/>
  <c r="R38" i="1"/>
  <c r="S38" i="1" s="1"/>
  <c r="R39" i="1"/>
  <c r="S39" i="1" s="1"/>
  <c r="R28" i="1"/>
  <c r="S28" i="1" s="1"/>
  <c r="R14" i="1"/>
  <c r="S14" i="1" s="1"/>
  <c r="R12" i="1"/>
  <c r="S12" i="1" s="1"/>
  <c r="J11" i="1"/>
  <c r="K11" i="1" s="1"/>
  <c r="J36" i="1"/>
  <c r="K36" i="1" s="1"/>
  <c r="J8" i="1"/>
  <c r="K8" i="1" s="1"/>
  <c r="J25" i="1"/>
  <c r="K25" i="1" s="1"/>
  <c r="J29" i="1"/>
  <c r="K29" i="1" s="1"/>
  <c r="J22" i="1"/>
  <c r="K22" i="1" s="1"/>
  <c r="J30" i="1"/>
  <c r="K30" i="1" s="1"/>
  <c r="N7" i="1"/>
  <c r="O7" i="1" s="1"/>
  <c r="R6" i="1"/>
  <c r="S6" i="1" s="1"/>
  <c r="N30" i="1"/>
  <c r="O30" i="1" s="1"/>
  <c r="N25" i="1"/>
  <c r="O25" i="1" s="1"/>
  <c r="N16" i="1"/>
  <c r="O16" i="1" s="1"/>
  <c r="N40" i="1"/>
  <c r="O40" i="1" s="1"/>
  <c r="N14" i="1"/>
  <c r="O14" i="1" s="1"/>
  <c r="N36" i="1"/>
  <c r="O36" i="1" s="1"/>
  <c r="N35" i="1"/>
  <c r="O35" i="1" s="1"/>
  <c r="N28" i="1"/>
  <c r="O28" i="1" s="1"/>
  <c r="L12" i="4"/>
  <c r="O12" i="4" s="1"/>
  <c r="L40" i="4"/>
  <c r="O40" i="4" s="1"/>
  <c r="L32" i="4"/>
  <c r="O32" i="4" s="1"/>
  <c r="L44" i="4"/>
  <c r="O44" i="4" s="1"/>
  <c r="L39" i="4"/>
  <c r="O39" i="4" s="1"/>
  <c r="L41" i="4"/>
  <c r="O41" i="4" s="1"/>
  <c r="L43" i="4"/>
  <c r="O43" i="4" s="1"/>
  <c r="L27" i="4"/>
  <c r="O27" i="4" s="1"/>
  <c r="L23" i="4"/>
  <c r="O23" i="4" s="1"/>
  <c r="L19" i="4"/>
  <c r="O19" i="4" s="1"/>
  <c r="L15" i="4"/>
  <c r="O15" i="4" s="1"/>
  <c r="L45" i="4"/>
  <c r="O45" i="4" s="1"/>
  <c r="L26" i="4"/>
  <c r="O26" i="4" s="1"/>
  <c r="L18" i="4"/>
  <c r="O18" i="4" s="1"/>
  <c r="L36" i="4"/>
  <c r="O36" i="4" s="1"/>
  <c r="L38" i="4"/>
  <c r="O38" i="4" s="1"/>
  <c r="L42" i="4"/>
  <c r="O42" i="4" s="1"/>
  <c r="L22" i="4"/>
  <c r="O22" i="4" s="1"/>
  <c r="L14" i="4"/>
  <c r="O14" i="4" s="1"/>
  <c r="L28" i="4"/>
  <c r="O28" i="4" s="1"/>
  <c r="L31" i="4"/>
  <c r="O31" i="4" s="1"/>
  <c r="L37" i="4"/>
  <c r="O37" i="4" s="1"/>
  <c r="L35" i="4"/>
  <c r="O35" i="4" s="1"/>
  <c r="L25" i="4"/>
  <c r="O25" i="4" s="1"/>
  <c r="L21" i="4"/>
  <c r="O21" i="4" s="1"/>
  <c r="L17" i="4"/>
  <c r="O17" i="4" s="1"/>
  <c r="L13" i="4"/>
  <c r="O13" i="4" s="1"/>
  <c r="L33" i="4"/>
  <c r="O33" i="4" s="1"/>
  <c r="L30" i="4"/>
  <c r="O30" i="4" s="1"/>
  <c r="L29" i="4"/>
  <c r="O29" i="4" s="1"/>
  <c r="L34" i="4"/>
  <c r="O34" i="4" s="1"/>
  <c r="L24" i="4"/>
  <c r="O24" i="4" s="1"/>
  <c r="L20" i="4"/>
  <c r="O20" i="4" s="1"/>
  <c r="L16" i="4"/>
  <c r="O16" i="4" s="1"/>
  <c r="L8" i="4"/>
  <c r="L10" i="4"/>
  <c r="L9" i="4"/>
  <c r="O9" i="4" s="1"/>
  <c r="D5" i="1" s="1"/>
  <c r="J10" i="6"/>
  <c r="M10" i="6" s="1"/>
  <c r="J9" i="6"/>
  <c r="M9" i="6" s="1"/>
  <c r="J11" i="6"/>
  <c r="J8" i="6"/>
  <c r="M8" i="6" s="1"/>
  <c r="L4" i="1" s="1"/>
  <c r="Q11" i="7"/>
  <c r="L11" i="4"/>
  <c r="O11" i="4" s="1"/>
  <c r="D7" i="1" s="1"/>
  <c r="R10" i="6"/>
  <c r="R8" i="6"/>
  <c r="L11" i="7"/>
  <c r="H9" i="8"/>
  <c r="I9" i="8" s="1"/>
  <c r="H11" i="8"/>
  <c r="I11" i="8" s="1"/>
  <c r="H8" i="8"/>
  <c r="I8" i="8" s="1"/>
  <c r="H10" i="8"/>
  <c r="I10" i="8" s="1"/>
  <c r="I8" i="7"/>
  <c r="L8" i="7" s="1"/>
  <c r="P4" i="1" s="1"/>
  <c r="L10" i="7"/>
  <c r="H8" i="5"/>
  <c r="S8" i="4"/>
  <c r="O8" i="4"/>
  <c r="P24" i="4" l="1"/>
  <c r="U24" i="4" s="1"/>
  <c r="D20" i="1"/>
  <c r="F20" i="1" s="1"/>
  <c r="G20" i="1" s="1"/>
  <c r="V20" i="1" s="1"/>
  <c r="X20" i="1" s="1"/>
  <c r="P25" i="4"/>
  <c r="U25" i="4" s="1"/>
  <c r="D21" i="1"/>
  <c r="F21" i="1" s="1"/>
  <c r="G21" i="1" s="1"/>
  <c r="V21" i="1" s="1"/>
  <c r="X21" i="1" s="1"/>
  <c r="P38" i="4"/>
  <c r="U38" i="4" s="1"/>
  <c r="D34" i="1"/>
  <c r="F34" i="1" s="1"/>
  <c r="G34" i="1" s="1"/>
  <c r="V34" i="1" s="1"/>
  <c r="X34" i="1" s="1"/>
  <c r="P34" i="4"/>
  <c r="U34" i="4" s="1"/>
  <c r="D30" i="1"/>
  <c r="F30" i="1" s="1"/>
  <c r="G30" i="1" s="1"/>
  <c r="V30" i="1" s="1"/>
  <c r="X30" i="1" s="1"/>
  <c r="P13" i="4"/>
  <c r="U13" i="4" s="1"/>
  <c r="D9" i="1"/>
  <c r="F9" i="1" s="1"/>
  <c r="G9" i="1" s="1"/>
  <c r="V9" i="1" s="1"/>
  <c r="X9" i="1" s="1"/>
  <c r="P35" i="4"/>
  <c r="U35" i="4" s="1"/>
  <c r="D31" i="1"/>
  <c r="F31" i="1" s="1"/>
  <c r="G31" i="1" s="1"/>
  <c r="V31" i="1" s="1"/>
  <c r="X31" i="1" s="1"/>
  <c r="P14" i="4"/>
  <c r="U14" i="4" s="1"/>
  <c r="D10" i="1"/>
  <c r="F10" i="1" s="1"/>
  <c r="G10" i="1" s="1"/>
  <c r="V10" i="1" s="1"/>
  <c r="X10" i="1" s="1"/>
  <c r="P36" i="4"/>
  <c r="U36" i="4" s="1"/>
  <c r="D32" i="1"/>
  <c r="F32" i="1" s="1"/>
  <c r="G32" i="1" s="1"/>
  <c r="V32" i="1" s="1"/>
  <c r="X32" i="1" s="1"/>
  <c r="P15" i="4"/>
  <c r="U15" i="4" s="1"/>
  <c r="D11" i="1"/>
  <c r="F11" i="1" s="1"/>
  <c r="G11" i="1" s="1"/>
  <c r="V11" i="1" s="1"/>
  <c r="X11" i="1" s="1"/>
  <c r="P43" i="4"/>
  <c r="U43" i="4" s="1"/>
  <c r="D39" i="1"/>
  <c r="F39" i="1" s="1"/>
  <c r="G39" i="1" s="1"/>
  <c r="V39" i="1" s="1"/>
  <c r="X39" i="1" s="1"/>
  <c r="P32" i="4"/>
  <c r="U32" i="4" s="1"/>
  <c r="D28" i="1"/>
  <c r="F28" i="1" s="1"/>
  <c r="G28" i="1" s="1"/>
  <c r="V28" i="1" s="1"/>
  <c r="X28" i="1" s="1"/>
  <c r="P16" i="4"/>
  <c r="U16" i="4" s="1"/>
  <c r="D12" i="1"/>
  <c r="F12" i="1" s="1"/>
  <c r="G12" i="1" s="1"/>
  <c r="V12" i="1" s="1"/>
  <c r="X12" i="1" s="1"/>
  <c r="P29" i="4"/>
  <c r="U29" i="4" s="1"/>
  <c r="D25" i="1"/>
  <c r="F25" i="1" s="1"/>
  <c r="G25" i="1" s="1"/>
  <c r="V25" i="1" s="1"/>
  <c r="X25" i="1" s="1"/>
  <c r="P17" i="4"/>
  <c r="U17" i="4" s="1"/>
  <c r="D13" i="1"/>
  <c r="F13" i="1" s="1"/>
  <c r="G13" i="1" s="1"/>
  <c r="V13" i="1" s="1"/>
  <c r="X13" i="1" s="1"/>
  <c r="P37" i="4"/>
  <c r="U37" i="4" s="1"/>
  <c r="D33" i="1"/>
  <c r="F33" i="1" s="1"/>
  <c r="G33" i="1" s="1"/>
  <c r="V33" i="1" s="1"/>
  <c r="X33" i="1" s="1"/>
  <c r="P22" i="4"/>
  <c r="U22" i="4" s="1"/>
  <c r="D18" i="1"/>
  <c r="F18" i="1" s="1"/>
  <c r="G18" i="1" s="1"/>
  <c r="V18" i="1" s="1"/>
  <c r="X18" i="1" s="1"/>
  <c r="P18" i="4"/>
  <c r="U18" i="4" s="1"/>
  <c r="D14" i="1"/>
  <c r="F14" i="1" s="1"/>
  <c r="G14" i="1" s="1"/>
  <c r="V14" i="1" s="1"/>
  <c r="X14" i="1" s="1"/>
  <c r="P19" i="4"/>
  <c r="U19" i="4" s="1"/>
  <c r="D15" i="1"/>
  <c r="F15" i="1" s="1"/>
  <c r="G15" i="1" s="1"/>
  <c r="V15" i="1" s="1"/>
  <c r="X15" i="1" s="1"/>
  <c r="P41" i="4"/>
  <c r="U41" i="4" s="1"/>
  <c r="D37" i="1"/>
  <c r="F37" i="1" s="1"/>
  <c r="G37" i="1" s="1"/>
  <c r="V37" i="1" s="1"/>
  <c r="X37" i="1" s="1"/>
  <c r="P40" i="4"/>
  <c r="U40" i="4" s="1"/>
  <c r="D36" i="1"/>
  <c r="F36" i="1" s="1"/>
  <c r="G36" i="1" s="1"/>
  <c r="V36" i="1" s="1"/>
  <c r="X36" i="1" s="1"/>
  <c r="P33" i="4"/>
  <c r="U33" i="4" s="1"/>
  <c r="D29" i="1"/>
  <c r="F29" i="1" s="1"/>
  <c r="G29" i="1" s="1"/>
  <c r="V29" i="1" s="1"/>
  <c r="X29" i="1" s="1"/>
  <c r="P28" i="4"/>
  <c r="U28" i="4" s="1"/>
  <c r="D24" i="1"/>
  <c r="F24" i="1" s="1"/>
  <c r="G24" i="1" s="1"/>
  <c r="V24" i="1" s="1"/>
  <c r="X24" i="1" s="1"/>
  <c r="P45" i="4"/>
  <c r="U45" i="4" s="1"/>
  <c r="D41" i="1"/>
  <c r="F41" i="1" s="1"/>
  <c r="G41" i="1" s="1"/>
  <c r="V41" i="1" s="1"/>
  <c r="X41" i="1" s="1"/>
  <c r="P27" i="4"/>
  <c r="U27" i="4" s="1"/>
  <c r="D23" i="1"/>
  <c r="F23" i="1" s="1"/>
  <c r="G23" i="1" s="1"/>
  <c r="V23" i="1" s="1"/>
  <c r="X23" i="1" s="1"/>
  <c r="P44" i="4"/>
  <c r="U44" i="4" s="1"/>
  <c r="D40" i="1"/>
  <c r="F40" i="1" s="1"/>
  <c r="G40" i="1" s="1"/>
  <c r="V40" i="1" s="1"/>
  <c r="X40" i="1" s="1"/>
  <c r="P20" i="4"/>
  <c r="U20" i="4" s="1"/>
  <c r="D16" i="1"/>
  <c r="F16" i="1" s="1"/>
  <c r="G16" i="1" s="1"/>
  <c r="V16" i="1" s="1"/>
  <c r="X16" i="1" s="1"/>
  <c r="P30" i="4"/>
  <c r="U30" i="4" s="1"/>
  <c r="D26" i="1"/>
  <c r="F26" i="1" s="1"/>
  <c r="G26" i="1" s="1"/>
  <c r="V26" i="1" s="1"/>
  <c r="X26" i="1" s="1"/>
  <c r="P21" i="4"/>
  <c r="U21" i="4" s="1"/>
  <c r="D17" i="1"/>
  <c r="F17" i="1" s="1"/>
  <c r="G17" i="1" s="1"/>
  <c r="V17" i="1" s="1"/>
  <c r="X17" i="1" s="1"/>
  <c r="P31" i="4"/>
  <c r="U31" i="4" s="1"/>
  <c r="D27" i="1"/>
  <c r="F27" i="1" s="1"/>
  <c r="G27" i="1" s="1"/>
  <c r="V27" i="1" s="1"/>
  <c r="X27" i="1" s="1"/>
  <c r="P42" i="4"/>
  <c r="U42" i="4" s="1"/>
  <c r="D38" i="1"/>
  <c r="F38" i="1" s="1"/>
  <c r="G38" i="1" s="1"/>
  <c r="V38" i="1" s="1"/>
  <c r="X38" i="1" s="1"/>
  <c r="P26" i="4"/>
  <c r="U26" i="4" s="1"/>
  <c r="D22" i="1"/>
  <c r="F22" i="1" s="1"/>
  <c r="G22" i="1" s="1"/>
  <c r="V22" i="1" s="1"/>
  <c r="X22" i="1" s="1"/>
  <c r="P23" i="4"/>
  <c r="U23" i="4" s="1"/>
  <c r="D19" i="1"/>
  <c r="F19" i="1" s="1"/>
  <c r="G19" i="1" s="1"/>
  <c r="V19" i="1" s="1"/>
  <c r="X19" i="1" s="1"/>
  <c r="P39" i="4"/>
  <c r="U39" i="4" s="1"/>
  <c r="D35" i="1"/>
  <c r="F35" i="1" s="1"/>
  <c r="G35" i="1" s="1"/>
  <c r="V35" i="1" s="1"/>
  <c r="X35" i="1" s="1"/>
  <c r="P12" i="4"/>
  <c r="U12" i="4" s="1"/>
  <c r="D8" i="1"/>
  <c r="F8" i="1" s="1"/>
  <c r="G8" i="1" s="1"/>
  <c r="V8" i="1" s="1"/>
  <c r="X8" i="1" s="1"/>
  <c r="N9" i="6"/>
  <c r="S9" i="4"/>
  <c r="T9" i="4" s="1"/>
  <c r="S11" i="4"/>
  <c r="E7" i="1" s="1"/>
  <c r="F7" i="1" s="1"/>
  <c r="N8" i="6"/>
  <c r="S8" i="6" s="1"/>
  <c r="M11" i="6"/>
  <c r="Q11" i="6"/>
  <c r="D4" i="1"/>
  <c r="P8" i="4"/>
  <c r="M10" i="7"/>
  <c r="R10" i="7" s="1"/>
  <c r="E4" i="1"/>
  <c r="T8" i="4"/>
  <c r="M8" i="7"/>
  <c r="N10" i="6"/>
  <c r="S10" i="6" s="1"/>
  <c r="M11" i="7"/>
  <c r="R11" i="7" s="1"/>
  <c r="Q9" i="6"/>
  <c r="P8" i="7"/>
  <c r="Q4" i="1" s="1"/>
  <c r="P11" i="4"/>
  <c r="P9" i="4"/>
  <c r="L9" i="7"/>
  <c r="P9" i="7"/>
  <c r="K8" i="5"/>
  <c r="O8" i="5"/>
  <c r="O10" i="4"/>
  <c r="D6" i="1" s="1"/>
  <c r="S10" i="4"/>
  <c r="E5" i="1" l="1"/>
  <c r="F5" i="1" s="1"/>
  <c r="T11" i="4"/>
  <c r="AA8" i="1"/>
  <c r="Y8" i="1"/>
  <c r="AA19" i="1"/>
  <c r="Y19" i="1"/>
  <c r="Y38" i="1"/>
  <c r="AA38" i="1"/>
  <c r="Y17" i="1"/>
  <c r="AA17" i="1"/>
  <c r="AA16" i="1"/>
  <c r="Y16" i="1"/>
  <c r="Y34" i="1"/>
  <c r="AA34" i="1"/>
  <c r="AA20" i="1"/>
  <c r="Y20" i="1"/>
  <c r="AA35" i="1"/>
  <c r="Y35" i="1"/>
  <c r="Y22" i="1"/>
  <c r="AA22" i="1"/>
  <c r="AA27" i="1"/>
  <c r="Y27" i="1"/>
  <c r="Y26" i="1"/>
  <c r="AA26" i="1"/>
  <c r="Y21" i="1"/>
  <c r="AA21" i="1"/>
  <c r="AA40" i="1"/>
  <c r="Y40" i="1"/>
  <c r="Y41" i="1"/>
  <c r="AA41" i="1"/>
  <c r="Y29" i="1"/>
  <c r="AA29" i="1"/>
  <c r="Y37" i="1"/>
  <c r="AA37" i="1"/>
  <c r="Y14" i="1"/>
  <c r="AA14" i="1"/>
  <c r="Y33" i="1"/>
  <c r="AA33" i="1"/>
  <c r="Y25" i="1"/>
  <c r="AA25" i="1"/>
  <c r="AA28" i="1"/>
  <c r="Y28" i="1"/>
  <c r="AA11" i="1"/>
  <c r="Y11" i="1"/>
  <c r="Y10" i="1"/>
  <c r="AA10" i="1"/>
  <c r="Y9" i="1"/>
  <c r="AA9" i="1"/>
  <c r="Y23" i="1"/>
  <c r="AA23" i="1"/>
  <c r="AA24" i="1"/>
  <c r="Y24" i="1"/>
  <c r="AA36" i="1"/>
  <c r="Y36" i="1"/>
  <c r="Y15" i="1"/>
  <c r="AA15" i="1"/>
  <c r="Y18" i="1"/>
  <c r="AA18" i="1"/>
  <c r="Y13" i="1"/>
  <c r="AA13" i="1"/>
  <c r="AA12" i="1"/>
  <c r="Y12" i="1"/>
  <c r="Y39" i="1"/>
  <c r="AA39" i="1"/>
  <c r="AA32" i="1"/>
  <c r="Y32" i="1"/>
  <c r="Y31" i="1"/>
  <c r="AA31" i="1"/>
  <c r="Y30" i="1"/>
  <c r="AA30" i="1"/>
  <c r="M9" i="7"/>
  <c r="Q9" i="7"/>
  <c r="R9" i="7" s="1"/>
  <c r="N11" i="6"/>
  <c r="R9" i="6"/>
  <c r="S9" i="6" s="1"/>
  <c r="U11" i="4"/>
  <c r="U8" i="4"/>
  <c r="U9" i="4"/>
  <c r="R11" i="6"/>
  <c r="S11" i="6" s="1"/>
  <c r="Q8" i="7"/>
  <c r="R8" i="7" s="1"/>
  <c r="E6" i="1"/>
  <c r="F6" i="1" s="1"/>
  <c r="T10" i="4"/>
  <c r="L8" i="5"/>
  <c r="H4" i="1"/>
  <c r="P8" i="5"/>
  <c r="J15" i="3"/>
  <c r="U4" i="1"/>
  <c r="P10" i="4"/>
  <c r="U10" i="4" s="1"/>
  <c r="R4" i="1" l="1"/>
  <c r="Q8" i="5"/>
  <c r="J19" i="3"/>
  <c r="J18" i="3"/>
  <c r="J17" i="3"/>
  <c r="J16" i="3"/>
  <c r="G5" i="1"/>
  <c r="V5" i="1" s="1"/>
  <c r="X5" i="1" s="1"/>
  <c r="F4" i="1"/>
  <c r="G6" i="1"/>
  <c r="V6" i="1" s="1"/>
  <c r="X6" i="1" s="1"/>
  <c r="G7" i="1"/>
  <c r="V7" i="1" s="1"/>
  <c r="X7" i="1" s="1"/>
  <c r="B29" i="3"/>
  <c r="Y7" i="1" l="1"/>
  <c r="AA7" i="1"/>
  <c r="Y5" i="1"/>
  <c r="AA5" i="1"/>
  <c r="Y6" i="1"/>
  <c r="AA6" i="1"/>
  <c r="H15" i="3"/>
  <c r="S4" i="1"/>
  <c r="B15" i="3"/>
  <c r="G4" i="1"/>
  <c r="H16" i="3"/>
  <c r="B18" i="3"/>
  <c r="H19" i="3"/>
  <c r="H17" i="3"/>
  <c r="H18" i="3"/>
  <c r="B17" i="3"/>
  <c r="B19" i="3"/>
  <c r="B16" i="3"/>
  <c r="J20" i="3"/>
  <c r="B27" i="3"/>
  <c r="H20" i="3" l="1"/>
  <c r="B20" i="3"/>
  <c r="J4" i="1" l="1"/>
  <c r="D15" i="3" l="1"/>
  <c r="K4" i="1"/>
  <c r="D18" i="3"/>
  <c r="D16" i="3"/>
  <c r="D19" i="3"/>
  <c r="D17" i="3"/>
  <c r="D20" i="3" l="1"/>
  <c r="N4" i="1"/>
  <c r="F15" i="3" l="1"/>
  <c r="O4" i="1"/>
  <c r="V4" i="1" s="1"/>
  <c r="X4" i="1" s="1"/>
  <c r="Y4" i="1" s="1"/>
  <c r="F19" i="3"/>
  <c r="F17" i="3"/>
  <c r="F16" i="3"/>
  <c r="F18" i="3"/>
  <c r="E23" i="3" l="1"/>
  <c r="C23" i="3"/>
  <c r="K23" i="3"/>
  <c r="L23" i="3"/>
  <c r="H23" i="3"/>
  <c r="D23" i="3"/>
  <c r="I23" i="3"/>
  <c r="AA4" i="1"/>
  <c r="G23" i="3"/>
  <c r="B23" i="3"/>
  <c r="J23" i="3"/>
  <c r="F23" i="3"/>
  <c r="F20" i="3"/>
</calcChain>
</file>

<file path=xl/sharedStrings.xml><?xml version="1.0" encoding="utf-8"?>
<sst xmlns="http://schemas.openxmlformats.org/spreadsheetml/2006/main" count="593" uniqueCount="186">
  <si>
    <t>Emp ID</t>
  </si>
  <si>
    <t>NAME</t>
  </si>
  <si>
    <t>L1 Result</t>
  </si>
  <si>
    <t>College</t>
  </si>
  <si>
    <t>State</t>
  </si>
  <si>
    <t>Qual</t>
  </si>
  <si>
    <t>IT/Non-IT</t>
  </si>
  <si>
    <t>Degree %age</t>
  </si>
  <si>
    <t>Status</t>
  </si>
  <si>
    <t>Remarks</t>
  </si>
  <si>
    <t>Module 1</t>
  </si>
  <si>
    <t>Module 2</t>
  </si>
  <si>
    <t>Module 3</t>
  </si>
  <si>
    <t>Module 4</t>
  </si>
  <si>
    <t>Module 5
PLP + PLP Presentation</t>
  </si>
  <si>
    <t>Module L1 Score
Out of 25</t>
  </si>
  <si>
    <t>L1 Exam Score
Out of 75</t>
  </si>
  <si>
    <t>Retest Marks</t>
  </si>
  <si>
    <t>Score 
out of 5</t>
  </si>
  <si>
    <t>Marks
out of 100</t>
  </si>
  <si>
    <t>L1 Grade</t>
  </si>
  <si>
    <t>Sr No.</t>
  </si>
  <si>
    <t>Summary</t>
  </si>
  <si>
    <t>Batch</t>
  </si>
  <si>
    <t>Batch Start Date</t>
  </si>
  <si>
    <t>Location</t>
  </si>
  <si>
    <t>Module Failures</t>
  </si>
  <si>
    <t>Abscondees/Drop outs</t>
  </si>
  <si>
    <t>Module 5</t>
  </si>
  <si>
    <t>Module Score Summary</t>
  </si>
  <si>
    <t>#</t>
  </si>
  <si>
    <t>Score</t>
  </si>
  <si>
    <t>60-69</t>
  </si>
  <si>
    <t>70-79</t>
  </si>
  <si>
    <t>80-89</t>
  </si>
  <si>
    <t>90-100</t>
  </si>
  <si>
    <t>Consolidated Result -  Pass</t>
  </si>
  <si>
    <t>Consolidated Result -  Fail</t>
  </si>
  <si>
    <t xml:space="preserve"> Success %</t>
  </si>
  <si>
    <t>Batch Throughput %</t>
  </si>
  <si>
    <t xml:space="preserve">Final Test Date </t>
  </si>
  <si>
    <t>Modules -&gt;</t>
  </si>
  <si>
    <t>0-10</t>
  </si>
  <si>
    <t>11-20</t>
  </si>
  <si>
    <t>21-30</t>
  </si>
  <si>
    <t>31-40</t>
  </si>
  <si>
    <t>61-70</t>
  </si>
  <si>
    <t>71-80</t>
  </si>
  <si>
    <t>81-90</t>
  </si>
  <si>
    <t>91-100</t>
  </si>
  <si>
    <t>41-49</t>
  </si>
  <si>
    <t>Appeared For Final Test</t>
  </si>
  <si>
    <t># Participants in Range-&gt;</t>
  </si>
  <si>
    <t xml:space="preserve"># </t>
  </si>
  <si>
    <t>Total Count -&gt;</t>
  </si>
  <si>
    <t>Final Module Mark</t>
  </si>
  <si>
    <t>Final Module Marks
(out of 100)</t>
  </si>
  <si>
    <t>Consolidated Score Range</t>
  </si>
  <si>
    <t>NA</t>
  </si>
  <si>
    <t>Retest Marks
(out of 100)</t>
  </si>
  <si>
    <t>Consolidated  Score
Out of 100</t>
  </si>
  <si>
    <t xml:space="preserve">Start Date - </t>
  </si>
  <si>
    <t xml:space="preserve">End Date - </t>
  </si>
  <si>
    <t xml:space="preserve">Faculty - </t>
  </si>
  <si>
    <t>EmpID</t>
  </si>
  <si>
    <t>Name</t>
  </si>
  <si>
    <t>HTML Assg</t>
  </si>
  <si>
    <t>Javascript Assg</t>
  </si>
  <si>
    <t>XML Assg</t>
  </si>
  <si>
    <t>OOP &amp; UML Assg</t>
  </si>
  <si>
    <t>Assignment TOTAL</t>
  </si>
  <si>
    <t>MTT</t>
  </si>
  <si>
    <t>MPT</t>
  </si>
  <si>
    <t>Assg %</t>
  </si>
  <si>
    <t>MTT%</t>
  </si>
  <si>
    <t>MPT%</t>
  </si>
  <si>
    <t>TOTAL</t>
  </si>
  <si>
    <t>SCORE</t>
  </si>
  <si>
    <t>Retest MTT</t>
  </si>
  <si>
    <t>Retest MPT</t>
  </si>
  <si>
    <t>Retest Total</t>
  </si>
  <si>
    <t>Retest Score</t>
  </si>
  <si>
    <t>Final  Score</t>
  </si>
  <si>
    <t>Assignment Total</t>
  </si>
  <si>
    <t>Assg%</t>
  </si>
  <si>
    <t>MPT %</t>
  </si>
  <si>
    <t>Total</t>
  </si>
  <si>
    <t>MiniProject + Pseudo Live Project</t>
  </si>
  <si>
    <t>Employee ID</t>
  </si>
  <si>
    <t>Group Members</t>
  </si>
  <si>
    <t>PLP group #</t>
  </si>
  <si>
    <t xml:space="preserve">Mini project </t>
  </si>
  <si>
    <t xml:space="preserve">PLP </t>
  </si>
  <si>
    <t>Mini Project %</t>
  </si>
  <si>
    <t>PLP %</t>
  </si>
  <si>
    <t xml:space="preserve">Module Name - </t>
  </si>
  <si>
    <t>Module Name -</t>
  </si>
  <si>
    <t>Mini Project + Pseudo Live Project</t>
  </si>
  <si>
    <t>Batch Start Size</t>
  </si>
  <si>
    <t>Batch Transfer Out</t>
  </si>
  <si>
    <t>Batch Transfer In</t>
  </si>
  <si>
    <t>Batch End Size</t>
  </si>
  <si>
    <t>PF with PseudoCode Assig</t>
  </si>
  <si>
    <t>0-59</t>
  </si>
  <si>
    <t>50-59</t>
  </si>
  <si>
    <t>60</t>
  </si>
  <si>
    <t xml:space="preserve">Module1 : Programming Foundation with PseudoCode + Web Basics + Oracle Basics + OOP/UML </t>
  </si>
  <si>
    <t>Programming Foundation with PseudoCode + Web Basics + Oracle Basics +OOP &amp; UML</t>
  </si>
  <si>
    <t>Oracle Basics Assg</t>
  </si>
  <si>
    <t>Module2: Core Java 8 and Development Tools</t>
  </si>
  <si>
    <t>Core Java 8 and Development Tools</t>
  </si>
  <si>
    <t>Core Java 8 and Development  Tools</t>
  </si>
  <si>
    <t>Developer Tools Assg</t>
  </si>
  <si>
    <t>JPA with Hibernate 3.0 Assg</t>
  </si>
  <si>
    <t>jQuery Assg</t>
  </si>
  <si>
    <t>JEE</t>
  </si>
  <si>
    <t>English Test Score</t>
  </si>
  <si>
    <t>Pre-Test Level</t>
  </si>
  <si>
    <t>Post-Test Level</t>
  </si>
  <si>
    <t>Servlet 3.0 and JSP2.2 Assg</t>
  </si>
  <si>
    <t>Spring Assg</t>
  </si>
  <si>
    <t>Web Services with Spring REST Assg</t>
  </si>
  <si>
    <t>Angular 2 Assg</t>
  </si>
  <si>
    <t>Object oriented Javascript Assg</t>
  </si>
  <si>
    <t xml:space="preserve">Introduction to jQuery + Object Oriented Javascript+ Angular 2.0 for JEE </t>
  </si>
  <si>
    <t>Servlets + Spring 4.0 + JPA with Hibernate 3.0 +Introduction to Web services (REST)</t>
  </si>
  <si>
    <t>Module3: Servlets + Spring 4.0 + JPA with Hibernate 3.0 +Introduction to Web services (REST)</t>
  </si>
  <si>
    <t xml:space="preserve">Module4: Introduction to jQuery + Object Oriented Javascript+ Angular 2.0 for JEE </t>
  </si>
  <si>
    <t>Akshay Chandrakant Wadkar</t>
  </si>
  <si>
    <t>V Kulakarni</t>
  </si>
  <si>
    <t>Abhilasha Ramesh Limaje</t>
  </si>
  <si>
    <t>Pankaj Chauhan</t>
  </si>
  <si>
    <t>Shashank Sanjay Mhatre</t>
  </si>
  <si>
    <t>Sakshi Deshmukh</t>
  </si>
  <si>
    <t>Anubhav Singh</t>
  </si>
  <si>
    <t>Shivani Verma</t>
  </si>
  <si>
    <t>Ashutosh Singh</t>
  </si>
  <si>
    <t>Shruthi Nemalipuri</t>
  </si>
  <si>
    <t>Dheeraj Sharma</t>
  </si>
  <si>
    <t>Sushant Haushiram Gadekar</t>
  </si>
  <si>
    <t>Ayushi Goyal</t>
  </si>
  <si>
    <t>Shivam Shrivastava</t>
  </si>
  <si>
    <t>Tushar Gagerna</t>
  </si>
  <si>
    <t>Devansh Kumar</t>
  </si>
  <si>
    <t>Kuldeep Singh</t>
  </si>
  <si>
    <t>Shivam Gupta</t>
  </si>
  <si>
    <t>Kumari Ritu</t>
  </si>
  <si>
    <t>Kanigiri Vasavi</t>
  </si>
  <si>
    <t>Karanam Uma Maheswari</t>
  </si>
  <si>
    <t>Dasari Prem Kumar</t>
  </si>
  <si>
    <t>Muppudi Sivakumar</t>
  </si>
  <si>
    <t>Vanukuri Veera Sekhar Reddy</t>
  </si>
  <si>
    <t>Surendrareddy Chejerla</t>
  </si>
  <si>
    <t>Kaku Meghana</t>
  </si>
  <si>
    <t>Priyanka Kalinge</t>
  </si>
  <si>
    <t>Ashish Jha</t>
  </si>
  <si>
    <t>Atanu Mondal</t>
  </si>
  <si>
    <t>Arnab Das</t>
  </si>
  <si>
    <t>Veerababu Jonnada</t>
  </si>
  <si>
    <t>Dhruv Majethia</t>
  </si>
  <si>
    <t>Diksha Bhalerao</t>
  </si>
  <si>
    <t>Shilpa Pandurang Mandke</t>
  </si>
  <si>
    <t>Akash Narayan Navghane</t>
  </si>
  <si>
    <t>Junaid Abdul Majid  Kazi</t>
  </si>
  <si>
    <t>Abhishek A</t>
  </si>
  <si>
    <t>Adrika Mukherjee</t>
  </si>
  <si>
    <t>24-Apr-19</t>
  </si>
  <si>
    <t>13-May-19</t>
  </si>
  <si>
    <t>Dayanand Patil, Ankur Maheshwari &amp; Sudheer</t>
  </si>
  <si>
    <t xml:space="preserve">Bharati Thorat </t>
  </si>
  <si>
    <t>Mumbai CGKP</t>
  </si>
  <si>
    <t>19</t>
  </si>
  <si>
    <t>16</t>
  </si>
  <si>
    <t>18</t>
  </si>
  <si>
    <t>15</t>
  </si>
  <si>
    <t>14</t>
  </si>
  <si>
    <t>13</t>
  </si>
  <si>
    <t>20</t>
  </si>
  <si>
    <t>9</t>
  </si>
  <si>
    <t>10</t>
  </si>
  <si>
    <t>11</t>
  </si>
  <si>
    <t>22</t>
  </si>
  <si>
    <t>29</t>
  </si>
  <si>
    <t>24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</si>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</sst>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134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2" fillId="2" borderId="2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left"/>
    </xf>
    <xf numFmtId="0" fontId="11" fillId="0" borderId="0" xfId="0" applyFont="1"/>
    <xf numFmtId="0" fontId="8" fillId="2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4" fillId="7" borderId="1" xfId="2" applyNumberFormat="1" applyFont="1" applyFill="1" applyBorder="1" applyAlignment="1">
      <alignment horizontal="center"/>
    </xf>
    <xf numFmtId="0" fontId="12" fillId="7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0" fillId="0" borderId="1" xfId="0" applyBorder="1" applyAlignment="1">
      <alignment horizontal="center" readingOrder="1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5" fillId="2" borderId="1" xfId="2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/>
    </xf>
    <xf numFmtId="1" fontId="15" fillId="8" borderId="1" xfId="2" applyNumberFormat="1" applyFont="1" applyFill="1" applyBorder="1" applyAlignment="1">
      <alignment horizontal="center"/>
    </xf>
    <xf numFmtId="0" fontId="15" fillId="8" borderId="1" xfId="2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10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 readingOrder="1"/>
    </xf>
    <xf numFmtId="0" fontId="0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1" xfId="0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" fontId="0" fillId="10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1" fontId="20" fillId="8" borderId="1" xfId="0" applyNumberFormat="1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8" borderId="1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2" fontId="15" fillId="8" borderId="1" xfId="2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 readingOrder="1"/>
    </xf>
    <xf numFmtId="0" fontId="18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 wrapText="1"/>
    </xf>
    <xf numFmtId="15" fontId="1" fillId="11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5" fontId="1" fillId="11" borderId="1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164" fontId="0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/>
    <xf numFmtId="0" fontId="5" fillId="5" borderId="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5" fontId="1" fillId="11" borderId="1" xfId="0" applyNumberFormat="1" applyFont="1" applyFill="1" applyBorder="1" applyAlignment="1">
      <alignment horizontal="center" vertical="center" wrapText="1"/>
    </xf>
    <xf numFmtId="15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15" fontId="1" fillId="11" borderId="3" xfId="0" applyNumberFormat="1" applyFont="1" applyFill="1" applyBorder="1" applyAlignment="1">
      <alignment horizontal="center" vertical="center" wrapText="1"/>
    </xf>
    <xf numFmtId="15" fontId="1" fillId="11" borderId="5" xfId="0" applyNumberFormat="1" applyFont="1" applyFill="1" applyBorder="1" applyAlignment="1">
      <alignment horizontal="center" vertical="center" wrapText="1"/>
    </xf>
    <xf numFmtId="15" fontId="1" fillId="11" borderId="6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5" fontId="1" fillId="11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readingOrder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</cellXfs>
  <cellStyles count="3">
    <cellStyle name="Norm??" xfId="2"/>
    <cellStyle name="Normal" xfId="0" builtinId="0"/>
    <cellStyle name="Normal 32" xfId="1"/>
  </cellStyles>
  <dxfs count="45"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3" zoomScaleNormal="100" workbookViewId="0">
      <selection activeCell="D28" sqref="D28"/>
    </sheetView>
  </sheetViews>
  <sheetFormatPr defaultColWidth="9.08984375" defaultRowHeight="13.5" x14ac:dyDescent="0.35"/>
  <cols>
    <col min="1" max="1" width="25" style="1" bestFit="1" customWidth="1"/>
    <col min="2" max="2" width="14.54296875" style="1" customWidth="1"/>
    <col min="3" max="3" width="9.36328125" style="1" bestFit="1" customWidth="1"/>
    <col min="4" max="4" width="9.08984375" style="1"/>
    <col min="5" max="5" width="9.36328125" style="1" bestFit="1" customWidth="1"/>
    <col min="6" max="6" width="9.08984375" style="1"/>
    <col min="7" max="7" width="9.36328125" style="1" bestFit="1" customWidth="1"/>
    <col min="8" max="8" width="9.08984375" style="1"/>
    <col min="9" max="9" width="9.36328125" style="1" bestFit="1" customWidth="1"/>
    <col min="10" max="10" width="9.08984375" style="1"/>
    <col min="11" max="11" width="9.36328125" style="1" bestFit="1" customWidth="1"/>
    <col min="12" max="16384" width="9.08984375" style="1"/>
  </cols>
  <sheetData>
    <row r="1" spans="1:13" x14ac:dyDescent="0.35">
      <c r="A1" s="107" t="s">
        <v>22</v>
      </c>
      <c r="B1" s="108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 x14ac:dyDescent="0.35">
      <c r="A2" s="17" t="s">
        <v>23</v>
      </c>
      <c r="B2" s="13" t="s">
        <v>115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3" x14ac:dyDescent="0.35">
      <c r="A3" s="17" t="s">
        <v>24</v>
      </c>
      <c r="B3" s="18">
        <v>43573</v>
      </c>
      <c r="C3" s="19"/>
      <c r="D3" s="16"/>
      <c r="E3" s="16"/>
      <c r="F3" s="16"/>
      <c r="G3" s="16"/>
      <c r="H3" s="16"/>
      <c r="I3" s="16"/>
      <c r="J3" s="16"/>
      <c r="K3" s="16"/>
      <c r="L3" s="16"/>
    </row>
    <row r="4" spans="1:13" x14ac:dyDescent="0.35">
      <c r="A4" s="17" t="s">
        <v>25</v>
      </c>
      <c r="B4" s="13" t="s">
        <v>170</v>
      </c>
      <c r="C4" s="20"/>
      <c r="D4" s="16"/>
      <c r="E4" s="16"/>
      <c r="F4" s="16"/>
      <c r="G4" s="16"/>
      <c r="H4" s="16"/>
      <c r="I4" s="16"/>
      <c r="J4" s="16"/>
      <c r="K4" s="16"/>
      <c r="L4" s="16"/>
    </row>
    <row r="5" spans="1:13" x14ac:dyDescent="0.35">
      <c r="A5" s="17" t="s">
        <v>40</v>
      </c>
      <c r="B5" s="18">
        <v>43663</v>
      </c>
      <c r="C5" s="19"/>
      <c r="D5" s="16"/>
      <c r="E5" s="16"/>
      <c r="F5" s="16"/>
      <c r="G5" s="16"/>
      <c r="H5" s="16"/>
      <c r="I5" s="16"/>
      <c r="J5" s="16"/>
      <c r="K5" s="16"/>
      <c r="L5" s="16"/>
    </row>
    <row r="6" spans="1:13" x14ac:dyDescent="0.35">
      <c r="A6" s="17"/>
      <c r="B6" s="18"/>
      <c r="C6" s="21"/>
      <c r="D6" s="16"/>
      <c r="E6" s="16"/>
      <c r="F6" s="16"/>
      <c r="G6" s="16"/>
      <c r="H6" s="16"/>
      <c r="I6" s="16"/>
      <c r="J6" s="16"/>
      <c r="K6" s="16"/>
      <c r="L6" s="16"/>
    </row>
    <row r="7" spans="1:13" x14ac:dyDescent="0.35">
      <c r="A7" s="17" t="s">
        <v>98</v>
      </c>
      <c r="B7" s="13">
        <v>38</v>
      </c>
      <c r="C7" s="22"/>
      <c r="D7" s="16"/>
      <c r="E7" s="16"/>
      <c r="F7" s="16"/>
      <c r="G7" s="16"/>
      <c r="H7" s="16"/>
      <c r="I7" s="16"/>
      <c r="J7" s="16"/>
      <c r="K7" s="16"/>
      <c r="L7" s="16"/>
    </row>
    <row r="8" spans="1:13" x14ac:dyDescent="0.35">
      <c r="A8" s="17" t="s">
        <v>26</v>
      </c>
      <c r="B8" s="13">
        <v>0</v>
      </c>
      <c r="C8" s="22"/>
      <c r="D8" s="16"/>
      <c r="E8" s="16"/>
      <c r="F8" s="16"/>
      <c r="G8" s="16"/>
      <c r="H8" s="16"/>
      <c r="I8" s="16"/>
      <c r="J8" s="16"/>
      <c r="K8" s="16"/>
      <c r="L8" s="16"/>
    </row>
    <row r="9" spans="1:13" x14ac:dyDescent="0.35">
      <c r="A9" s="17" t="s">
        <v>27</v>
      </c>
      <c r="B9" s="13">
        <v>0</v>
      </c>
      <c r="C9" s="22"/>
      <c r="D9" s="16"/>
      <c r="E9" s="16"/>
      <c r="F9" s="16"/>
      <c r="G9" s="16"/>
      <c r="H9" s="16"/>
      <c r="I9" s="16"/>
      <c r="J9" s="16"/>
      <c r="K9" s="16"/>
      <c r="L9" s="16"/>
    </row>
    <row r="10" spans="1:13" x14ac:dyDescent="0.35">
      <c r="A10" s="17" t="s">
        <v>99</v>
      </c>
      <c r="B10" s="23">
        <v>0</v>
      </c>
      <c r="C10" s="22"/>
      <c r="D10" s="16"/>
      <c r="E10" s="16"/>
      <c r="F10" s="16"/>
      <c r="G10" s="16"/>
      <c r="H10" s="16"/>
      <c r="I10" s="16"/>
      <c r="J10" s="16"/>
      <c r="K10" s="16"/>
      <c r="L10" s="16"/>
    </row>
    <row r="11" spans="1:13" x14ac:dyDescent="0.35">
      <c r="A11" s="17" t="s">
        <v>100</v>
      </c>
      <c r="B11" s="23">
        <v>0</v>
      </c>
      <c r="C11" s="22"/>
      <c r="D11" s="16"/>
      <c r="E11" s="16"/>
      <c r="F11" s="16"/>
      <c r="G11" s="16"/>
      <c r="H11" s="16"/>
      <c r="I11" s="16"/>
      <c r="J11" s="16"/>
      <c r="K11" s="16"/>
      <c r="L11" s="16"/>
    </row>
    <row r="12" spans="1:13" x14ac:dyDescent="0.35">
      <c r="A12" s="17" t="s">
        <v>101</v>
      </c>
      <c r="B12" s="90">
        <f>B7-B8-B9-B10+B11</f>
        <v>38</v>
      </c>
      <c r="C12" s="22"/>
      <c r="D12" s="16"/>
      <c r="E12" s="16"/>
      <c r="F12" s="16"/>
      <c r="G12" s="16"/>
      <c r="H12" s="16"/>
      <c r="I12" s="16"/>
      <c r="J12" s="16"/>
      <c r="K12" s="16"/>
      <c r="L12" s="16"/>
    </row>
    <row r="13" spans="1:13" x14ac:dyDescent="0.35">
      <c r="A13" s="14" t="s">
        <v>41</v>
      </c>
      <c r="B13" s="109" t="s">
        <v>10</v>
      </c>
      <c r="C13" s="109"/>
      <c r="D13" s="105" t="s">
        <v>11</v>
      </c>
      <c r="E13" s="106"/>
      <c r="F13" s="105" t="s">
        <v>12</v>
      </c>
      <c r="G13" s="106"/>
      <c r="H13" s="105" t="s">
        <v>13</v>
      </c>
      <c r="I13" s="106"/>
      <c r="J13" s="105" t="s">
        <v>28</v>
      </c>
      <c r="K13" s="106"/>
      <c r="L13" s="16"/>
    </row>
    <row r="14" spans="1:13" x14ac:dyDescent="0.35">
      <c r="A14" s="11" t="s">
        <v>29</v>
      </c>
      <c r="B14" s="12" t="s">
        <v>53</v>
      </c>
      <c r="C14" s="12" t="s">
        <v>31</v>
      </c>
      <c r="D14" s="12" t="s">
        <v>30</v>
      </c>
      <c r="E14" s="12" t="s">
        <v>31</v>
      </c>
      <c r="F14" s="12" t="s">
        <v>30</v>
      </c>
      <c r="G14" s="12" t="s">
        <v>31</v>
      </c>
      <c r="H14" s="12" t="s">
        <v>30</v>
      </c>
      <c r="I14" s="12" t="s">
        <v>31</v>
      </c>
      <c r="J14" s="12" t="s">
        <v>30</v>
      </c>
      <c r="K14" s="12" t="s">
        <v>31</v>
      </c>
      <c r="L14" s="16"/>
      <c r="M14" s="2"/>
    </row>
    <row r="15" spans="1:13" x14ac:dyDescent="0.35">
      <c r="A15" s="11" t="s">
        <v>103</v>
      </c>
      <c r="B15" s="13">
        <f>COUNTIF('Consolidated Report'!$F4:$F45,"&lt;60")</f>
        <v>0</v>
      </c>
      <c r="C15" s="13">
        <v>0</v>
      </c>
      <c r="D15" s="13">
        <f>COUNTIF('Consolidated Report'!$J4:$J45,"&lt;60")</f>
        <v>0</v>
      </c>
      <c r="E15" s="13">
        <v>0</v>
      </c>
      <c r="F15" s="13">
        <f>COUNTIF('Consolidated Report'!$N4:$N45,"&lt;60")</f>
        <v>0</v>
      </c>
      <c r="G15" s="13">
        <v>0</v>
      </c>
      <c r="H15" s="13">
        <f>COUNTIF('Consolidated Report'!$R4:$R45,"&lt;60")</f>
        <v>0</v>
      </c>
      <c r="I15" s="13">
        <v>0</v>
      </c>
      <c r="J15" s="13">
        <f>COUNTIF('Consolidated Report'!$T4:$T45,"&lt;60")</f>
        <v>38</v>
      </c>
      <c r="K15" s="13">
        <v>0</v>
      </c>
      <c r="L15" s="16"/>
    </row>
    <row r="16" spans="1:13" x14ac:dyDescent="0.35">
      <c r="A16" s="11" t="s">
        <v>32</v>
      </c>
      <c r="B16" s="24">
        <f>COUNTIFS('Consolidated Report'!F$4:F45,"&gt;=60",'Consolidated Report'!F$4:F45,"&lt;70")</f>
        <v>5</v>
      </c>
      <c r="C16" s="13">
        <v>2</v>
      </c>
      <c r="D16" s="24">
        <f>COUNTIFS('Consolidated Report'!J$4:J45,"&gt;=60",'Consolidated Report'!J$4:J45,"&lt;70")</f>
        <v>0</v>
      </c>
      <c r="E16" s="13">
        <v>2</v>
      </c>
      <c r="F16" s="24">
        <f>COUNTIFS('Consolidated Report'!N$4:N45,"&gt;=60",'Consolidated Report'!N$4:N45,"&lt;70")</f>
        <v>0</v>
      </c>
      <c r="G16" s="13">
        <v>2</v>
      </c>
      <c r="H16" s="24">
        <f>COUNTIFS('Consolidated Report'!R$4:R45,"&gt;=60",'Consolidated Report'!R$4:R45,"&lt;70")</f>
        <v>0</v>
      </c>
      <c r="I16" s="13">
        <v>2</v>
      </c>
      <c r="J16" s="24">
        <f>COUNTIFS('Consolidated Report'!T$4:T45,"&gt;=60",'Consolidated Report'!T$4:T45,"&lt;70")</f>
        <v>0</v>
      </c>
      <c r="K16" s="13">
        <v>2</v>
      </c>
      <c r="L16" s="16"/>
    </row>
    <row r="17" spans="1:12" x14ac:dyDescent="0.35">
      <c r="A17" s="11" t="s">
        <v>33</v>
      </c>
      <c r="B17" s="24">
        <f>COUNTIFS('Consolidated Report'!F$4:F45,"&gt;=70",'Consolidated Report'!F$4:F45,"&lt;80")</f>
        <v>12</v>
      </c>
      <c r="C17" s="13">
        <v>3</v>
      </c>
      <c r="D17" s="24">
        <f>COUNTIFS('Consolidated Report'!J$4:J45,"&gt;=70",'Consolidated Report'!J$4:J45,"&lt;80")</f>
        <v>0</v>
      </c>
      <c r="E17" s="13">
        <v>3</v>
      </c>
      <c r="F17" s="24">
        <f>COUNTIFS('Consolidated Report'!N$4:N45,"&gt;=70",'Consolidated Report'!N$4:N45,"&lt;80")</f>
        <v>0</v>
      </c>
      <c r="G17" s="13">
        <v>3</v>
      </c>
      <c r="H17" s="24">
        <f>COUNTIFS('Consolidated Report'!R$4:R45,"&gt;=70",'Consolidated Report'!R$4:R45,"&lt;80")</f>
        <v>0</v>
      </c>
      <c r="I17" s="13">
        <v>3</v>
      </c>
      <c r="J17" s="24">
        <f>COUNTIFS('Consolidated Report'!T$4:T45,"&gt;=70",'Consolidated Report'!T$4:T45,"&lt;80")</f>
        <v>0</v>
      </c>
      <c r="K17" s="13">
        <v>3</v>
      </c>
      <c r="L17" s="16"/>
    </row>
    <row r="18" spans="1:12" x14ac:dyDescent="0.35">
      <c r="A18" s="11" t="s">
        <v>34</v>
      </c>
      <c r="B18" s="24">
        <f>COUNTIFS('Consolidated Report'!F$4:F45,"&gt;=80",'Consolidated Report'!F$4:F45,"&lt;90")</f>
        <v>12</v>
      </c>
      <c r="C18" s="13">
        <v>4</v>
      </c>
      <c r="D18" s="24">
        <f>COUNTIFS('Consolidated Report'!J$4:J45,"&gt;=80",'Consolidated Report'!J$4:J45,"&lt;90")</f>
        <v>0</v>
      </c>
      <c r="E18" s="13">
        <v>4</v>
      </c>
      <c r="F18" s="24">
        <f>COUNTIFS('Consolidated Report'!N$4:N45,"&gt;=80",'Consolidated Report'!N$4:N45,"&lt;90")</f>
        <v>0</v>
      </c>
      <c r="G18" s="13">
        <v>4</v>
      </c>
      <c r="H18" s="24">
        <f>COUNTIFS('Consolidated Report'!R$4:R45,"&gt;=80",'Consolidated Report'!R$4:R45,"&lt;90")</f>
        <v>0</v>
      </c>
      <c r="I18" s="13">
        <v>4</v>
      </c>
      <c r="J18" s="24">
        <f>COUNTIFS('Consolidated Report'!T$4:T45,"&gt;=80",'Consolidated Report'!T$4:T45,"&lt;90")</f>
        <v>0</v>
      </c>
      <c r="K18" s="13">
        <v>4</v>
      </c>
      <c r="L18" s="16"/>
    </row>
    <row r="19" spans="1:12" x14ac:dyDescent="0.35">
      <c r="A19" s="11" t="s">
        <v>35</v>
      </c>
      <c r="B19" s="24">
        <f>COUNTIFS('Consolidated Report'!F$4:F$45,"&gt;=90",'Consolidated Report'!F$4:F$45,"&lt;=100")</f>
        <v>0</v>
      </c>
      <c r="C19" s="13">
        <v>5</v>
      </c>
      <c r="D19" s="24">
        <f>COUNTIFS('Consolidated Report'!J$4:J45,"&gt;=90",'Consolidated Report'!J$4:J45,"&lt;=100")</f>
        <v>0</v>
      </c>
      <c r="E19" s="13">
        <v>5</v>
      </c>
      <c r="F19" s="24">
        <f>COUNTIFS('Consolidated Report'!N$4:N45,"&gt;=90",'Consolidated Report'!N$4:N45,"&lt;=100")</f>
        <v>0</v>
      </c>
      <c r="G19" s="13">
        <v>5</v>
      </c>
      <c r="H19" s="24">
        <f>COUNTIFS('Consolidated Report'!R$4:R45,"&gt;=90",'Consolidated Report'!R$4:R45,"&lt;=100")</f>
        <v>0</v>
      </c>
      <c r="I19" s="13">
        <v>5</v>
      </c>
      <c r="J19" s="24">
        <f>COUNTIFS('Consolidated Report'!T$4:T45,"&gt;=90",'Consolidated Report'!T$4:T45,"&lt;=100")</f>
        <v>0</v>
      </c>
      <c r="K19" s="13">
        <v>5</v>
      </c>
      <c r="L19" s="16"/>
    </row>
    <row r="20" spans="1:12" x14ac:dyDescent="0.35">
      <c r="A20" s="11" t="s">
        <v>54</v>
      </c>
      <c r="B20" s="13">
        <f>SUM(B15:B19)</f>
        <v>29</v>
      </c>
      <c r="C20" s="13"/>
      <c r="D20" s="13">
        <f>SUM(D15:D19)</f>
        <v>0</v>
      </c>
      <c r="E20" s="13"/>
      <c r="F20" s="13">
        <f>SUM(F15:F19)</f>
        <v>0</v>
      </c>
      <c r="G20" s="13"/>
      <c r="H20" s="13">
        <f>SUM(H15:H19)</f>
        <v>0</v>
      </c>
      <c r="I20" s="13"/>
      <c r="J20" s="13">
        <f>SUM(J15:J19)</f>
        <v>38</v>
      </c>
      <c r="K20" s="13"/>
      <c r="L20" s="16"/>
    </row>
    <row r="21" spans="1:12" x14ac:dyDescent="0.35">
      <c r="A21" s="25"/>
      <c r="B21" s="22"/>
      <c r="C21" s="22"/>
      <c r="D21" s="26"/>
      <c r="E21" s="26"/>
      <c r="F21" s="26"/>
      <c r="G21" s="26"/>
      <c r="H21" s="26"/>
      <c r="I21" s="26"/>
      <c r="J21" s="26"/>
      <c r="K21" s="26"/>
      <c r="L21" s="16"/>
    </row>
    <row r="22" spans="1:12" x14ac:dyDescent="0.35">
      <c r="A22" s="14" t="s">
        <v>57</v>
      </c>
      <c r="B22" s="90" t="s">
        <v>42</v>
      </c>
      <c r="C22" s="15" t="s">
        <v>43</v>
      </c>
      <c r="D22" s="15" t="s">
        <v>44</v>
      </c>
      <c r="E22" s="15" t="s">
        <v>45</v>
      </c>
      <c r="F22" s="15" t="s">
        <v>50</v>
      </c>
      <c r="G22" s="32" t="s">
        <v>104</v>
      </c>
      <c r="H22" s="15" t="s">
        <v>105</v>
      </c>
      <c r="I22" s="15" t="s">
        <v>46</v>
      </c>
      <c r="J22" s="15" t="s">
        <v>47</v>
      </c>
      <c r="K22" s="15" t="s">
        <v>48</v>
      </c>
      <c r="L22" s="15" t="s">
        <v>49</v>
      </c>
    </row>
    <row r="23" spans="1:12" x14ac:dyDescent="0.35">
      <c r="A23" s="11" t="s">
        <v>52</v>
      </c>
      <c r="B23" s="24">
        <f>COUNTIFS('Consolidated Report'!X$4:X45,"&gt;=0",'Consolidated Report'!X$4:X45,"&lt;=10")</f>
        <v>38</v>
      </c>
      <c r="C23" s="13">
        <f>COUNTIFS('Consolidated Report'!X$4:X45,"&gt;=11",'Consolidated Report'!X$4:X45,"&lt;=20")</f>
        <v>0</v>
      </c>
      <c r="D23" s="13">
        <f>COUNTIFS('Consolidated Report'!X$4:X45,"&gt;=21",'Consolidated Report'!X$4:X45,"&lt;=30")</f>
        <v>0</v>
      </c>
      <c r="E23" s="13">
        <f>COUNTIFS('Consolidated Report'!X$4:X45,"&gt;=31",'Consolidated Report'!X$4:X45,"&lt;=40")</f>
        <v>0</v>
      </c>
      <c r="F23" s="13">
        <f>COUNTIFS('Consolidated Report'!X$4:X45,"&gt;=41",'Consolidated Report'!X$4:X45,"&lt;=49")</f>
        <v>0</v>
      </c>
      <c r="G23" s="13">
        <f>COUNTIFS('Consolidated Report'!X$4:X45,"&gt;=50",'Consolidated Report'!X$4:X45,"&lt;=59")</f>
        <v>0</v>
      </c>
      <c r="H23" s="13">
        <f>COUNTIFS('Consolidated Report'!X$4:X45,"=60")</f>
        <v>0</v>
      </c>
      <c r="I23" s="13">
        <f>COUNTIFS('Consolidated Report'!X$4:X45,"&gt;=61",'Consolidated Report'!X$4:X45,"&lt;=70")</f>
        <v>0</v>
      </c>
      <c r="J23" s="13">
        <f>COUNTIFS('Consolidated Report'!X$4:X45,"&gt;=71",'Consolidated Report'!X$4:X45,"&lt;=80")</f>
        <v>0</v>
      </c>
      <c r="K23" s="13">
        <f>COUNTIFS('Consolidated Report'!X$4:X45,"&gt;=81",'Consolidated Report'!X$4:X45,"&lt;=90")</f>
        <v>0</v>
      </c>
      <c r="L23" s="13">
        <f>COUNTIFS('Consolidated Report'!X$4:X45,"&gt;=91",'Consolidated Report'!X$4:X45,"&lt;=100")</f>
        <v>0</v>
      </c>
    </row>
    <row r="24" spans="1:12" x14ac:dyDescent="0.35">
      <c r="A24" s="27"/>
      <c r="B24" s="28"/>
      <c r="C24" s="22"/>
      <c r="D24" s="22"/>
      <c r="E24" s="22"/>
      <c r="F24" s="22"/>
      <c r="G24" s="22"/>
      <c r="H24" s="22"/>
      <c r="I24" s="22"/>
      <c r="J24" s="22"/>
      <c r="K24" s="22"/>
      <c r="L24" s="16"/>
    </row>
    <row r="25" spans="1:12" x14ac:dyDescent="0.35">
      <c r="A25" s="11" t="s">
        <v>51</v>
      </c>
      <c r="B25" s="90">
        <f>B12</f>
        <v>38</v>
      </c>
      <c r="C25" s="22"/>
      <c r="D25" s="22"/>
      <c r="E25" s="22"/>
      <c r="F25" s="22"/>
      <c r="G25" s="22"/>
      <c r="H25" s="22"/>
      <c r="I25" s="22"/>
      <c r="J25" s="22"/>
      <c r="K25" s="22"/>
      <c r="L25" s="16"/>
    </row>
    <row r="26" spans="1:12" x14ac:dyDescent="0.35">
      <c r="A26" s="11" t="s">
        <v>36</v>
      </c>
      <c r="B26" s="13"/>
      <c r="C26" s="22"/>
      <c r="D26" s="22"/>
      <c r="E26" s="22"/>
      <c r="F26" s="22"/>
      <c r="G26" s="22"/>
      <c r="H26" s="22"/>
      <c r="I26" s="22"/>
      <c r="J26" s="22"/>
      <c r="K26" s="22"/>
      <c r="L26" s="16"/>
    </row>
    <row r="27" spans="1:12" x14ac:dyDescent="0.35">
      <c r="A27" s="11" t="s">
        <v>37</v>
      </c>
      <c r="B27" s="90">
        <f>B25-B26</f>
        <v>38</v>
      </c>
      <c r="C27" s="22"/>
      <c r="D27" s="22"/>
      <c r="E27" s="22"/>
      <c r="F27" s="22"/>
      <c r="G27" s="22"/>
      <c r="H27" s="22"/>
      <c r="I27" s="22"/>
      <c r="J27" s="22"/>
      <c r="K27" s="22"/>
      <c r="L27" s="16"/>
    </row>
    <row r="28" spans="1:12" x14ac:dyDescent="0.35">
      <c r="A28" s="11"/>
      <c r="B28" s="13"/>
      <c r="C28" s="22"/>
      <c r="D28" s="22"/>
      <c r="E28" s="22"/>
      <c r="F28" s="22"/>
      <c r="G28" s="22"/>
      <c r="H28" s="22"/>
      <c r="I28" s="22"/>
      <c r="J28" s="22"/>
      <c r="K28" s="22"/>
      <c r="L28" s="16"/>
    </row>
    <row r="29" spans="1:12" x14ac:dyDescent="0.35">
      <c r="A29" s="11" t="s">
        <v>38</v>
      </c>
      <c r="B29" s="29">
        <f>B26/B25</f>
        <v>0</v>
      </c>
      <c r="C29" s="22"/>
      <c r="D29" s="22"/>
      <c r="E29" s="22"/>
      <c r="F29" s="22"/>
      <c r="G29" s="22"/>
      <c r="H29" s="22"/>
      <c r="I29" s="22"/>
      <c r="J29" s="22"/>
      <c r="K29" s="22"/>
      <c r="L29" s="16"/>
    </row>
    <row r="30" spans="1:12" x14ac:dyDescent="0.35">
      <c r="A30" s="11"/>
      <c r="B30" s="13"/>
      <c r="C30" s="22"/>
      <c r="D30" s="22"/>
      <c r="E30" s="22"/>
      <c r="F30" s="22"/>
      <c r="G30" s="22"/>
      <c r="H30" s="22"/>
      <c r="I30" s="22"/>
      <c r="J30" s="22"/>
      <c r="K30" s="22"/>
      <c r="L30" s="16"/>
    </row>
    <row r="31" spans="1:12" x14ac:dyDescent="0.35">
      <c r="A31" s="11" t="s">
        <v>39</v>
      </c>
      <c r="B31" s="29">
        <f>B26/(B7+B11)</f>
        <v>0</v>
      </c>
      <c r="C31" s="22"/>
      <c r="D31" s="22"/>
      <c r="E31" s="22"/>
      <c r="F31" s="22"/>
      <c r="G31" s="22"/>
      <c r="H31" s="22"/>
      <c r="I31" s="22"/>
      <c r="J31" s="22"/>
      <c r="K31" s="22"/>
      <c r="L31" s="16"/>
    </row>
    <row r="32" spans="1:12" x14ac:dyDescent="0.35">
      <c r="C32" s="9"/>
    </row>
    <row r="33" spans="3:3" x14ac:dyDescent="0.35">
      <c r="C33" s="9"/>
    </row>
    <row r="34" spans="3:3" x14ac:dyDescent="0.35">
      <c r="C34" s="9"/>
    </row>
    <row r="35" spans="3:3" x14ac:dyDescent="0.35">
      <c r="C35" s="9"/>
    </row>
    <row r="36" spans="3:3" x14ac:dyDescent="0.35">
      <c r="C36" s="10"/>
    </row>
    <row r="37" spans="3:3" x14ac:dyDescent="0.35">
      <c r="C37" s="9"/>
    </row>
    <row r="38" spans="3:3" x14ac:dyDescent="0.35">
      <c r="C38" s="10"/>
    </row>
  </sheetData>
  <mergeCells count="6">
    <mergeCell ref="J13:K13"/>
    <mergeCell ref="A1:B1"/>
    <mergeCell ref="B13:C13"/>
    <mergeCell ref="D13:E13"/>
    <mergeCell ref="F13:G13"/>
    <mergeCell ref="H13:I13"/>
  </mergeCells>
  <conditionalFormatting sqref="C26">
    <cfRule type="expression" dxfId="42" priority="2" stopIfTrue="1">
      <formula>$B$26 &lt;&gt; SUM($H$23:$L$23)</formula>
    </cfRule>
  </conditionalFormatting>
  <conditionalFormatting sqref="C27">
    <cfRule type="expression" dxfId="41" priority="1" stopIfTrue="1">
      <formula>$B$27&lt;&gt;SUM($B$23:$G$23)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Normal="100"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9.08984375" defaultRowHeight="13.5" x14ac:dyDescent="0.35"/>
  <cols>
    <col min="1" max="1" width="3.6328125" style="1" customWidth="1"/>
    <col min="2" max="2" width="7" style="3" bestFit="1" customWidth="1"/>
    <col min="3" max="3" width="27.08984375" style="96" bestFit="1" customWidth="1"/>
    <col min="4" max="4" width="10.90625" style="1" bestFit="1" customWidth="1"/>
    <col min="5" max="5" width="11.90625" style="1" bestFit="1" customWidth="1"/>
    <col min="6" max="6" width="11.90625" style="1" customWidth="1"/>
    <col min="7" max="7" width="11.6328125" style="1" bestFit="1" customWidth="1"/>
    <col min="8" max="8" width="9.08984375" style="1"/>
    <col min="9" max="9" width="11.90625" style="1" bestFit="1" customWidth="1"/>
    <col min="10" max="10" width="11.90625" style="1" customWidth="1"/>
    <col min="11" max="11" width="11.6328125" style="1" bestFit="1" customWidth="1"/>
    <col min="12" max="12" width="9.08984375" style="1"/>
    <col min="13" max="13" width="11.90625" style="1" bestFit="1" customWidth="1"/>
    <col min="14" max="14" width="11.90625" style="1" customWidth="1"/>
    <col min="15" max="15" width="11.6328125" style="1" bestFit="1" customWidth="1"/>
    <col min="16" max="16" width="9.08984375" style="1"/>
    <col min="17" max="17" width="11.90625" style="1" bestFit="1" customWidth="1"/>
    <col min="18" max="18" width="11.90625" style="1" customWidth="1"/>
    <col min="19" max="19" width="11.6328125" style="1" bestFit="1" customWidth="1"/>
    <col min="20" max="20" width="10.08984375" style="1" bestFit="1" customWidth="1"/>
    <col min="21" max="21" width="11.6328125" style="1" bestFit="1" customWidth="1"/>
    <col min="22" max="22" width="15.54296875" style="1" bestFit="1" customWidth="1"/>
    <col min="23" max="23" width="14.453125" style="2" bestFit="1" customWidth="1"/>
    <col min="24" max="24" width="14.453125" style="2" customWidth="1"/>
    <col min="25" max="25" width="9.08984375" style="1"/>
    <col min="26" max="26" width="13.36328125" style="3" bestFit="1" customWidth="1"/>
    <col min="27" max="27" width="11.6328125" style="3" customWidth="1"/>
    <col min="28" max="28" width="9.453125" style="3" customWidth="1"/>
    <col min="29" max="29" width="13.08984375" style="3" customWidth="1"/>
    <col min="30" max="30" width="30" style="1" customWidth="1"/>
    <col min="31" max="31" width="16" style="1" bestFit="1" customWidth="1"/>
    <col min="32" max="32" width="9.54296875" style="1" bestFit="1" customWidth="1"/>
    <col min="33" max="33" width="9.36328125" style="1" bestFit="1" customWidth="1"/>
    <col min="34" max="34" width="12" style="1" bestFit="1" customWidth="1"/>
    <col min="35" max="16384" width="9.08984375" style="1"/>
  </cols>
  <sheetData>
    <row r="1" spans="1:34" ht="15" customHeight="1" x14ac:dyDescent="0.35">
      <c r="A1" s="113" t="s">
        <v>21</v>
      </c>
      <c r="B1" s="113" t="s">
        <v>0</v>
      </c>
      <c r="C1" s="113" t="s">
        <v>1</v>
      </c>
      <c r="D1" s="112" t="s">
        <v>10</v>
      </c>
      <c r="E1" s="112"/>
      <c r="F1" s="112"/>
      <c r="G1" s="112"/>
      <c r="H1" s="112" t="s">
        <v>11</v>
      </c>
      <c r="I1" s="112"/>
      <c r="J1" s="112"/>
      <c r="K1" s="112"/>
      <c r="L1" s="112" t="s">
        <v>12</v>
      </c>
      <c r="M1" s="112"/>
      <c r="N1" s="112"/>
      <c r="O1" s="112"/>
      <c r="P1" s="112" t="s">
        <v>13</v>
      </c>
      <c r="Q1" s="112"/>
      <c r="R1" s="112"/>
      <c r="S1" s="112"/>
      <c r="T1" s="112" t="s">
        <v>14</v>
      </c>
      <c r="U1" s="112"/>
      <c r="V1" s="111" t="s">
        <v>2</v>
      </c>
      <c r="W1" s="111"/>
      <c r="X1" s="111"/>
      <c r="Y1" s="111"/>
      <c r="Z1" s="111"/>
      <c r="AA1" s="111"/>
      <c r="AB1" s="121" t="s">
        <v>116</v>
      </c>
      <c r="AC1" s="122"/>
      <c r="AD1" s="119" t="s">
        <v>3</v>
      </c>
      <c r="AE1" s="119" t="s">
        <v>4</v>
      </c>
      <c r="AF1" s="119" t="s">
        <v>5</v>
      </c>
      <c r="AG1" s="119" t="s">
        <v>6</v>
      </c>
      <c r="AH1" s="120" t="s">
        <v>7</v>
      </c>
    </row>
    <row r="2" spans="1:34" x14ac:dyDescent="0.35">
      <c r="A2" s="114"/>
      <c r="B2" s="114"/>
      <c r="C2" s="114"/>
      <c r="D2" s="110" t="str">
        <f>'Module 1'!B1</f>
        <v>Programming Foundation with PseudoCode + Web Basics + Oracle Basics +OOP &amp; UML</v>
      </c>
      <c r="E2" s="110"/>
      <c r="F2" s="110"/>
      <c r="G2" s="110"/>
      <c r="H2" s="116" t="str">
        <f>'Module 2'!B1</f>
        <v>Core Java 8 and Development Tools</v>
      </c>
      <c r="I2" s="117"/>
      <c r="J2" s="117"/>
      <c r="K2" s="118"/>
      <c r="L2" s="110" t="str">
        <f>'Module 3'!B1</f>
        <v>Servlets + Spring 4.0 + JPA with Hibernate 3.0 +Introduction to Web services (REST)</v>
      </c>
      <c r="M2" s="110"/>
      <c r="N2" s="110"/>
      <c r="O2" s="111"/>
      <c r="P2" s="110" t="str">
        <f>'Module 4'!B1</f>
        <v xml:space="preserve">Introduction to jQuery + Object Oriented Javascript+ Angular 2.0 for JEE </v>
      </c>
      <c r="Q2" s="110"/>
      <c r="R2" s="110"/>
      <c r="S2" s="110"/>
      <c r="T2" s="110" t="str">
        <f>'Module 5'!B1</f>
        <v>Mini Project + Pseudo Live Project</v>
      </c>
      <c r="U2" s="110"/>
      <c r="V2" s="111"/>
      <c r="W2" s="111"/>
      <c r="X2" s="111"/>
      <c r="Y2" s="111"/>
      <c r="Z2" s="111"/>
      <c r="AA2" s="111"/>
      <c r="AB2" s="123"/>
      <c r="AC2" s="124"/>
      <c r="AD2" s="119"/>
      <c r="AE2" s="119"/>
      <c r="AF2" s="119"/>
      <c r="AG2" s="119"/>
      <c r="AH2" s="120"/>
    </row>
    <row r="3" spans="1:34" ht="40.5" x14ac:dyDescent="0.35">
      <c r="A3" s="115"/>
      <c r="B3" s="115"/>
      <c r="C3" s="115"/>
      <c r="D3" s="91" t="s">
        <v>19</v>
      </c>
      <c r="E3" s="91" t="s">
        <v>59</v>
      </c>
      <c r="F3" s="91" t="s">
        <v>55</v>
      </c>
      <c r="G3" s="91" t="s">
        <v>18</v>
      </c>
      <c r="H3" s="91" t="s">
        <v>19</v>
      </c>
      <c r="I3" s="92" t="s">
        <v>17</v>
      </c>
      <c r="J3" s="91" t="s">
        <v>56</v>
      </c>
      <c r="K3" s="91" t="s">
        <v>18</v>
      </c>
      <c r="L3" s="91" t="s">
        <v>19</v>
      </c>
      <c r="M3" s="92" t="s">
        <v>17</v>
      </c>
      <c r="N3" s="91" t="s">
        <v>56</v>
      </c>
      <c r="O3" s="91" t="s">
        <v>18</v>
      </c>
      <c r="P3" s="91" t="s">
        <v>19</v>
      </c>
      <c r="Q3" s="92" t="s">
        <v>17</v>
      </c>
      <c r="R3" s="91" t="s">
        <v>56</v>
      </c>
      <c r="S3" s="91" t="s">
        <v>18</v>
      </c>
      <c r="T3" s="91" t="s">
        <v>19</v>
      </c>
      <c r="U3" s="91" t="s">
        <v>18</v>
      </c>
      <c r="V3" s="91" t="s">
        <v>15</v>
      </c>
      <c r="W3" s="93" t="s">
        <v>16</v>
      </c>
      <c r="X3" s="93" t="s">
        <v>60</v>
      </c>
      <c r="Y3" s="94" t="s">
        <v>8</v>
      </c>
      <c r="Z3" s="91" t="s">
        <v>9</v>
      </c>
      <c r="AA3" s="94" t="s">
        <v>20</v>
      </c>
      <c r="AB3" s="97" t="s">
        <v>117</v>
      </c>
      <c r="AC3" s="97" t="s">
        <v>118</v>
      </c>
      <c r="AD3" s="119"/>
      <c r="AE3" s="119"/>
      <c r="AF3" s="119"/>
      <c r="AG3" s="119"/>
      <c r="AH3" s="120"/>
    </row>
    <row r="4" spans="1:34" ht="14.4" x14ac:dyDescent="0.35">
      <c r="A4" s="35">
        <v>1</v>
      </c>
      <c r="B4" s="31">
        <f>'Module 1'!A8</f>
        <v>180493</v>
      </c>
      <c r="C4" s="95" t="str">
        <f>'Module 1'!B8</f>
        <v>Akshay Chandrakant Wadkar</v>
      </c>
      <c r="D4" s="7">
        <f>VLOOKUP($B4,'Module 1'!$A$8:$U$54,15,FALSE)</f>
        <v>70</v>
      </c>
      <c r="E4" s="7" t="str">
        <f>VLOOKUP($B4,'Module 1'!$A$8:$U$53,19,FALSE)</f>
        <v>NA</v>
      </c>
      <c r="F4" s="7">
        <f>IF(((D4="NA")*AND(E4="NA")),"NA",IF(D4&lt;=59,E4,MAX(D4,E4)))</f>
        <v>70</v>
      </c>
      <c r="G4" s="5">
        <f>IF(F4="NA","NA",IF(F4&lt;=59,0,IF(F4&lt;=69,2,IF(F4&lt;=79,3,IF(F4&lt;=89,4,5)))))</f>
        <v>3</v>
      </c>
      <c r="H4" s="7">
        <f>VLOOKUP($B4,'Module 2'!$A$7:$V$53,11,FALSE)</f>
        <v>0</v>
      </c>
      <c r="I4" s="7" t="str">
        <f>VLOOKUP($B4,'Module 2'!$A$7:$V$53,15,FALSE)</f>
        <v>NA</v>
      </c>
      <c r="J4" s="7" t="str">
        <f>IF(((H4="NA")*AND(I4="NA")),"NA",IF(H4&lt;=59,I4,MAX(H4,I4)))</f>
        <v>NA</v>
      </c>
      <c r="K4" s="30" t="str">
        <f>IF(J4="NA","NA",IF(J4&lt;=59,0,IF(J4&lt;=69,2,IF(J4&lt;=79,3,IF(J4&lt;=89,4,5)))))</f>
        <v>NA</v>
      </c>
      <c r="L4" s="7">
        <f>VLOOKUP($B4,'Module 3'!$A$7:$V$49,13,FALSE)</f>
        <v>0</v>
      </c>
      <c r="M4" s="7" t="str">
        <f>VLOOKUP($B4,'Module 3'!$A$7:$V$49,17,FALSE)</f>
        <v>NA</v>
      </c>
      <c r="N4" s="7" t="str">
        <f>IF(((L4="NA")*AND(M4="NA")),"NA",IF(L4&lt;=59,M4,MAX(L4,M4)))</f>
        <v>NA</v>
      </c>
      <c r="O4" s="30" t="str">
        <f>IF(N4="NA","NA",IF(N4&lt;=59,0,IF(N4&lt;=69,2,IF(N4&lt;=79,3,IF(N4&lt;=89,4,5)))))</f>
        <v>NA</v>
      </c>
      <c r="P4" s="7">
        <f>VLOOKUP($B4,'Module 4'!$A$7:$U$55,12,FALSE)</f>
        <v>0</v>
      </c>
      <c r="Q4" s="7" t="str">
        <f>VLOOKUP($B4,'Module 4'!$A$7:$U$55,16,FALSE)</f>
        <v>NA</v>
      </c>
      <c r="R4" s="7" t="str">
        <f>IF(((P4="NA")*AND(Q4="NA")),"NA",IF(P4&lt;=59,Q4,MAX(P4,Q4)))</f>
        <v>NA</v>
      </c>
      <c r="S4" s="30" t="str">
        <f>IF(R4="NA","NA",IF(R4&lt;=59,0,IF(R4&lt;=69,2,IF(R4&lt;=79,3,IF(R4&lt;=89,4,5)))))</f>
        <v>NA</v>
      </c>
      <c r="T4" s="7">
        <f>VLOOKUP($B4,'Module 5'!$A$7:$U$54,8,FALSE)</f>
        <v>0</v>
      </c>
      <c r="U4" s="82">
        <f>IF(T4="NA","NA",IF(T4&lt;=59,0,IF(T4&lt;=69,2,IF(T4&lt;=79,3,IF(T4&lt;=89,4,5)))))</f>
        <v>0</v>
      </c>
      <c r="V4" s="8" t="str">
        <f>IF(OR(G4="NA",K4="NA",O4="NA",S4="NA",S4="NA"),"NA",SUM(G4,K4,O4,S4,U4))</f>
        <v>NA</v>
      </c>
      <c r="W4" s="33"/>
      <c r="X4" s="6">
        <f>IF(((V4="NA")*AND(W4="NA")),"NA",SUM(V4,W4))</f>
        <v>0</v>
      </c>
      <c r="Y4" s="8" t="str">
        <f>IF( X4="NA","NA", IF(X4&gt;=60,"Pass","Retest"))</f>
        <v>Retest</v>
      </c>
      <c r="Z4" s="6"/>
      <c r="AA4" s="31" t="str">
        <f>IF(X4="NA","NA", IF($X4&gt;=85,"A",IF($X4&gt;=65,"B",IF($X4&gt;=60,"C",IF($X4&gt;=50,"C-",IF($X4&gt;=40,"F","F-"))))))</f>
        <v>F-</v>
      </c>
      <c r="AB4" s="6"/>
      <c r="AC4" s="6"/>
      <c r="AD4" s="4"/>
      <c r="AE4" s="34"/>
      <c r="AF4" s="34"/>
      <c r="AG4" s="34"/>
      <c r="AH4" s="34"/>
    </row>
    <row r="5" spans="1:34" s="104" customFormat="1" ht="14.4" x14ac:dyDescent="0.35">
      <c r="A5" s="100">
        <v>2</v>
      </c>
      <c r="B5" s="82">
        <f>'Module 1'!A9</f>
        <v>180516</v>
      </c>
      <c r="C5" s="101" t="str">
        <f>'Module 1'!B9</f>
        <v>V Kulakarni</v>
      </c>
      <c r="D5" s="7">
        <f>VLOOKUP($B5,'Module 1'!$A$8:$U$54,15,FALSE)</f>
        <v>70</v>
      </c>
      <c r="E5" s="7" t="str">
        <f>VLOOKUP($B5,'Module 1'!$A$8:$U$53,19,FALSE)</f>
        <v>NA</v>
      </c>
      <c r="F5" s="7">
        <f t="shared" ref="F5:F41" si="0">IF(((D5="NA")*AND(E5="NA")),"NA",IF(D5&lt;=59,E5,MAX(D5,E5)))</f>
        <v>70</v>
      </c>
      <c r="G5" s="82">
        <f t="shared" ref="G5:G7" si="1">IF(F5="NA","NA",IF(F5&lt;=59,0,IF(F5&lt;=69,2,IF(F5&lt;=79,3,IF(F5&lt;=89,4,5)))))</f>
        <v>3</v>
      </c>
      <c r="H5" s="7">
        <f>VLOOKUP($B5,'Module 2'!$A$7:$V$53,11,FALSE)</f>
        <v>0</v>
      </c>
      <c r="I5" s="7" t="str">
        <f>VLOOKUP($B5,'Module 2'!$A$7:$V$53,15,FALSE)</f>
        <v>NA</v>
      </c>
      <c r="J5" s="7" t="str">
        <f t="shared" ref="J5:J41" si="2">IF(((H5="NA")*AND(I5="NA")),"NA",IF(H5&lt;=59,I5,MAX(H5,I5)))</f>
        <v>NA</v>
      </c>
      <c r="K5" s="30" t="str">
        <f t="shared" ref="K5:K41" si="3">IF(J5="NA","NA",IF(J5&lt;=59,0,IF(J5&lt;=69,2,IF(J5&lt;=79,3,IF(J5&lt;=89,4,5)))))</f>
        <v>NA</v>
      </c>
      <c r="L5" s="7">
        <f>VLOOKUP($B5,'Module 3'!$A$7:$V$49,13,FALSE)</f>
        <v>0</v>
      </c>
      <c r="M5" s="7" t="str">
        <f>VLOOKUP($B5,'Module 3'!$A$7:$V$49,17,FALSE)</f>
        <v>NA</v>
      </c>
      <c r="N5" s="7" t="str">
        <f t="shared" ref="N5:N41" si="4">IF(((L5="NA")*AND(M5="NA")),"NA",IF(L5&lt;=59,M5,MAX(L5,M5)))</f>
        <v>NA</v>
      </c>
      <c r="O5" s="30" t="str">
        <f t="shared" ref="O5:O41" si="5">IF(N5="NA","NA",IF(N5&lt;=59,0,IF(N5&lt;=69,2,IF(N5&lt;=79,3,IF(N5&lt;=89,4,5)))))</f>
        <v>NA</v>
      </c>
      <c r="P5" s="7">
        <f>VLOOKUP($B5,'Module 4'!$A$7:$U$55,12,FALSE)</f>
        <v>0</v>
      </c>
      <c r="Q5" s="7" t="str">
        <f>VLOOKUP($B5,'Module 4'!$A$7:$U$55,16,FALSE)</f>
        <v>NA</v>
      </c>
      <c r="R5" s="7" t="str">
        <f t="shared" ref="R5:R41" si="6">IF(((P5="NA")*AND(Q5="NA")),"NA",IF(P5&lt;=59,Q5,MAX(P5,Q5)))</f>
        <v>NA</v>
      </c>
      <c r="S5" s="30" t="str">
        <f t="shared" ref="S5:S41" si="7">IF(R5="NA","NA",IF(R5&lt;=59,0,IF(R5&lt;=69,2,IF(R5&lt;=79,3,IF(R5&lt;=89,4,5)))))</f>
        <v>NA</v>
      </c>
      <c r="T5" s="7">
        <f>VLOOKUP($B5,'Module 5'!$A$7:$U$54,8,FALSE)</f>
        <v>0</v>
      </c>
      <c r="U5" s="82">
        <f t="shared" ref="U5:U41" si="8">IF(T5="NA","NA",IF(T5&lt;=59,0,IF(T5&lt;=69,2,IF(T5&lt;=79,3,IF(T5&lt;=89,4,5)))))</f>
        <v>0</v>
      </c>
      <c r="V5" s="8" t="str">
        <f t="shared" ref="V5:V41" si="9">IF(OR(G5="NA",K5="NA",O5="NA",S5="NA",S5="NA"),"NA",SUM(G5,K5,O5,S5,U5))</f>
        <v>NA</v>
      </c>
      <c r="W5" s="102"/>
      <c r="X5" s="6">
        <f t="shared" ref="X5:X41" si="10">IF(((V5="NA")*AND(W5="NA")),"NA",SUM(V5,W5))</f>
        <v>0</v>
      </c>
      <c r="Y5" s="8" t="str">
        <f t="shared" ref="Y5:Y41" si="11">IF( X5="NA","NA", IF(X5&gt;=60,"Pass","Retest"))</f>
        <v>Retest</v>
      </c>
      <c r="Z5" s="103"/>
      <c r="AA5" s="31" t="str">
        <f t="shared" ref="AA5:AA41" si="12">IF(X5="NA","NA", IF($X5&gt;=85,"A",IF($X5&gt;=65,"B",IF($X5&gt;=60,"C",IF($X5&gt;=50,"C-",IF($X5&gt;=40,"F","F-"))))))</f>
        <v>F-</v>
      </c>
      <c r="AB5" s="103"/>
      <c r="AC5" s="103"/>
      <c r="AD5" s="4"/>
      <c r="AE5" s="34"/>
      <c r="AF5" s="34"/>
      <c r="AG5" s="34"/>
      <c r="AH5" s="34"/>
    </row>
    <row r="6" spans="1:34" x14ac:dyDescent="0.35">
      <c r="A6" s="35">
        <v>3</v>
      </c>
      <c r="B6" s="31">
        <f>'Module 1'!A10</f>
        <v>180518</v>
      </c>
      <c r="C6" s="95" t="str">
        <f>'Module 1'!B10</f>
        <v>Abhilasha Ramesh Limaje</v>
      </c>
      <c r="D6" s="7">
        <f>VLOOKUP($B6,'Module 1'!$A$8:$U$54,15,FALSE)</f>
        <v>70</v>
      </c>
      <c r="E6" s="7" t="str">
        <f>VLOOKUP($B6,'Module 1'!$A$8:$U$53,19,FALSE)</f>
        <v>NA</v>
      </c>
      <c r="F6" s="7">
        <f t="shared" si="0"/>
        <v>70</v>
      </c>
      <c r="G6" s="5">
        <f t="shared" si="1"/>
        <v>3</v>
      </c>
      <c r="H6" s="7">
        <f>VLOOKUP($B6,'Module 2'!$A$7:$V$53,11,FALSE)</f>
        <v>0</v>
      </c>
      <c r="I6" s="7" t="str">
        <f>VLOOKUP($B6,'Module 2'!$A$7:$V$53,15,FALSE)</f>
        <v>NA</v>
      </c>
      <c r="J6" s="7" t="str">
        <f t="shared" si="2"/>
        <v>NA</v>
      </c>
      <c r="K6" s="30" t="str">
        <f t="shared" si="3"/>
        <v>NA</v>
      </c>
      <c r="L6" s="7">
        <f>VLOOKUP($B6,'Module 3'!$A$7:$V$49,13,FALSE)</f>
        <v>0</v>
      </c>
      <c r="M6" s="7" t="str">
        <f>VLOOKUP($B6,'Module 3'!$A$7:$V$49,17,FALSE)</f>
        <v>NA</v>
      </c>
      <c r="N6" s="7" t="str">
        <f t="shared" si="4"/>
        <v>NA</v>
      </c>
      <c r="O6" s="30" t="str">
        <f t="shared" si="5"/>
        <v>NA</v>
      </c>
      <c r="P6" s="7">
        <f>VLOOKUP($B6,'Module 4'!$A$7:$U$55,12,FALSE)</f>
        <v>0</v>
      </c>
      <c r="Q6" s="7" t="str">
        <f>VLOOKUP($B6,'Module 4'!$A$7:$U$55,16,FALSE)</f>
        <v>NA</v>
      </c>
      <c r="R6" s="7" t="str">
        <f t="shared" si="6"/>
        <v>NA</v>
      </c>
      <c r="S6" s="30" t="str">
        <f t="shared" si="7"/>
        <v>NA</v>
      </c>
      <c r="T6" s="7">
        <f>VLOOKUP($B6,'Module 5'!$A$7:$U$54,8,FALSE)</f>
        <v>0</v>
      </c>
      <c r="U6" s="82">
        <f t="shared" si="8"/>
        <v>0</v>
      </c>
      <c r="V6" s="8" t="str">
        <f t="shared" si="9"/>
        <v>NA</v>
      </c>
      <c r="W6" s="33"/>
      <c r="X6" s="6">
        <f t="shared" si="10"/>
        <v>0</v>
      </c>
      <c r="Y6" s="8" t="str">
        <f t="shared" si="11"/>
        <v>Retest</v>
      </c>
      <c r="Z6" s="6"/>
      <c r="AA6" s="31" t="str">
        <f t="shared" si="12"/>
        <v>F-</v>
      </c>
      <c r="AB6" s="6"/>
      <c r="AC6" s="6"/>
      <c r="AD6" s="4"/>
      <c r="AE6" s="34"/>
      <c r="AF6" s="34"/>
      <c r="AG6" s="34"/>
      <c r="AH6" s="34"/>
    </row>
    <row r="7" spans="1:34" ht="14.4" x14ac:dyDescent="0.35">
      <c r="A7" s="35">
        <v>4</v>
      </c>
      <c r="B7" s="31">
        <f>'Module 1'!A11</f>
        <v>180519</v>
      </c>
      <c r="C7" s="95" t="str">
        <f>'Module 1'!B11</f>
        <v>Pankaj Chauhan</v>
      </c>
      <c r="D7" s="7">
        <f>VLOOKUP($B7,'Module 1'!$A$8:$U$54,15,FALSE)</f>
        <v>64</v>
      </c>
      <c r="E7" s="7" t="str">
        <f>VLOOKUP($B7,'Module 1'!$A$8:$U$53,19,FALSE)</f>
        <v>NA</v>
      </c>
      <c r="F7" s="7">
        <f t="shared" si="0"/>
        <v>64</v>
      </c>
      <c r="G7" s="5">
        <f t="shared" si="1"/>
        <v>2</v>
      </c>
      <c r="H7" s="7">
        <f>VLOOKUP($B7,'Module 2'!$A$7:$V$53,11,FALSE)</f>
        <v>0</v>
      </c>
      <c r="I7" s="7" t="str">
        <f>VLOOKUP($B7,'Module 2'!$A$7:$V$53,15,FALSE)</f>
        <v>NA</v>
      </c>
      <c r="J7" s="7" t="str">
        <f t="shared" si="2"/>
        <v>NA</v>
      </c>
      <c r="K7" s="30" t="str">
        <f t="shared" si="3"/>
        <v>NA</v>
      </c>
      <c r="L7" s="7">
        <f>VLOOKUP($B7,'Module 3'!$A$7:$V$49,13,FALSE)</f>
        <v>0</v>
      </c>
      <c r="M7" s="7" t="str">
        <f>VLOOKUP($B7,'Module 3'!$A$7:$V$49,17,FALSE)</f>
        <v>NA</v>
      </c>
      <c r="N7" s="7" t="str">
        <f t="shared" si="4"/>
        <v>NA</v>
      </c>
      <c r="O7" s="30" t="str">
        <f t="shared" si="5"/>
        <v>NA</v>
      </c>
      <c r="P7" s="7">
        <f>VLOOKUP($B7,'Module 4'!$A$7:$U$55,12,FALSE)</f>
        <v>0</v>
      </c>
      <c r="Q7" s="7" t="str">
        <f>VLOOKUP($B7,'Module 4'!$A$7:$U$55,16,FALSE)</f>
        <v>NA</v>
      </c>
      <c r="R7" s="7" t="str">
        <f t="shared" si="6"/>
        <v>NA</v>
      </c>
      <c r="S7" s="30" t="str">
        <f t="shared" si="7"/>
        <v>NA</v>
      </c>
      <c r="T7" s="7">
        <f>VLOOKUP($B7,'Module 5'!$A$7:$U$54,8,FALSE)</f>
        <v>0</v>
      </c>
      <c r="U7" s="82">
        <f t="shared" si="8"/>
        <v>0</v>
      </c>
      <c r="V7" s="8" t="str">
        <f t="shared" si="9"/>
        <v>NA</v>
      </c>
      <c r="W7" s="33"/>
      <c r="X7" s="6">
        <f t="shared" si="10"/>
        <v>0</v>
      </c>
      <c r="Y7" s="8" t="str">
        <f t="shared" si="11"/>
        <v>Retest</v>
      </c>
      <c r="Z7" s="6"/>
      <c r="AA7" s="31" t="str">
        <f t="shared" si="12"/>
        <v>F-</v>
      </c>
      <c r="AB7" s="6"/>
      <c r="AC7" s="6"/>
      <c r="AD7" s="4"/>
      <c r="AE7" s="34"/>
      <c r="AF7" s="34"/>
      <c r="AG7" s="34"/>
      <c r="AH7" s="34"/>
    </row>
    <row r="8" spans="1:34" x14ac:dyDescent="0.35">
      <c r="A8" s="35">
        <v>5</v>
      </c>
      <c r="B8" s="31">
        <f>'Module 1'!A12</f>
        <v>180521</v>
      </c>
      <c r="C8" s="95" t="str">
        <f>'Module 1'!B12</f>
        <v>Shashank Sanjay Mhatre</v>
      </c>
      <c r="D8" s="7">
        <f>VLOOKUP($B8,'Module 1'!$A$8:$U$54,15,FALSE)</f>
        <v>70</v>
      </c>
      <c r="E8" s="7" t="str">
        <f>VLOOKUP($B8,'Module 1'!$A$8:$U$53,19,FALSE)</f>
        <v>NA</v>
      </c>
      <c r="F8" s="7">
        <f t="shared" si="0"/>
        <v>70</v>
      </c>
      <c r="G8" s="5">
        <f t="shared" ref="G8:G33" si="13">IF(F8="NA","NA",IF(F8&lt;=59,0,IF(F8&lt;=69,2,IF(F8&lt;=79,3,IF(F8&lt;=89,4,5)))))</f>
        <v>3</v>
      </c>
      <c r="H8" s="7">
        <f>VLOOKUP($B8,'Module 2'!$A$7:$V$53,11,FALSE)</f>
        <v>0</v>
      </c>
      <c r="I8" s="7" t="str">
        <f>VLOOKUP($B8,'Module 2'!$A$7:$V$53,15,FALSE)</f>
        <v>NA</v>
      </c>
      <c r="J8" s="7" t="str">
        <f t="shared" si="2"/>
        <v>NA</v>
      </c>
      <c r="K8" s="30" t="str">
        <f t="shared" si="3"/>
        <v>NA</v>
      </c>
      <c r="L8" s="7">
        <f>VLOOKUP($B8,'Module 3'!$A$7:$V$49,13,FALSE)</f>
        <v>0</v>
      </c>
      <c r="M8" s="7" t="str">
        <f>VLOOKUP($B8,'Module 3'!$A$7:$V$49,17,FALSE)</f>
        <v>NA</v>
      </c>
      <c r="N8" s="7" t="str">
        <f t="shared" si="4"/>
        <v>NA</v>
      </c>
      <c r="O8" s="30" t="str">
        <f t="shared" si="5"/>
        <v>NA</v>
      </c>
      <c r="P8" s="7">
        <f>VLOOKUP($B8,'Module 4'!$A$7:$U$55,12,FALSE)</f>
        <v>0</v>
      </c>
      <c r="Q8" s="7" t="str">
        <f>VLOOKUP($B8,'Module 4'!$A$7:$U$55,16,FALSE)</f>
        <v>NA</v>
      </c>
      <c r="R8" s="7" t="str">
        <f t="shared" si="6"/>
        <v>NA</v>
      </c>
      <c r="S8" s="30" t="str">
        <f t="shared" si="7"/>
        <v>NA</v>
      </c>
      <c r="T8" s="7">
        <f>VLOOKUP($B8,'Module 5'!$A$7:$U$54,8,FALSE)</f>
        <v>0</v>
      </c>
      <c r="U8" s="82">
        <f t="shared" si="8"/>
        <v>0</v>
      </c>
      <c r="V8" s="8" t="str">
        <f t="shared" si="9"/>
        <v>NA</v>
      </c>
      <c r="W8" s="33"/>
      <c r="X8" s="6">
        <f t="shared" si="10"/>
        <v>0</v>
      </c>
      <c r="Y8" s="8" t="str">
        <f t="shared" si="11"/>
        <v>Retest</v>
      </c>
      <c r="Z8" s="6"/>
      <c r="AA8" s="31" t="str">
        <f t="shared" si="12"/>
        <v>F-</v>
      </c>
      <c r="AB8" s="6"/>
      <c r="AC8" s="6"/>
      <c r="AD8" s="4"/>
      <c r="AE8" s="34"/>
      <c r="AF8" s="34"/>
      <c r="AG8" s="34"/>
      <c r="AH8" s="34"/>
    </row>
    <row r="9" spans="1:34" x14ac:dyDescent="0.35">
      <c r="A9" s="35">
        <v>6</v>
      </c>
      <c r="B9" s="31">
        <f>'Module 1'!A13</f>
        <v>180522</v>
      </c>
      <c r="C9" s="95" t="str">
        <f>'Module 1'!B13</f>
        <v>Sakshi Deshmukh</v>
      </c>
      <c r="D9" s="7">
        <f>VLOOKUP($B9,'Module 1'!$A$8:$U$54,15,FALSE)</f>
        <v>81</v>
      </c>
      <c r="E9" s="7" t="str">
        <f>VLOOKUP($B9,'Module 1'!$A$8:$U$53,19,FALSE)</f>
        <v>NA</v>
      </c>
      <c r="F9" s="7">
        <f t="shared" si="0"/>
        <v>81</v>
      </c>
      <c r="G9" s="5">
        <f t="shared" si="13"/>
        <v>4</v>
      </c>
      <c r="H9" s="7">
        <f>VLOOKUP($B9,'Module 2'!$A$7:$V$53,11,FALSE)</f>
        <v>0</v>
      </c>
      <c r="I9" s="7" t="str">
        <f>VLOOKUP($B9,'Module 2'!$A$7:$V$53,15,FALSE)</f>
        <v>NA</v>
      </c>
      <c r="J9" s="7" t="str">
        <f t="shared" si="2"/>
        <v>NA</v>
      </c>
      <c r="K9" s="30" t="str">
        <f t="shared" si="3"/>
        <v>NA</v>
      </c>
      <c r="L9" s="7">
        <f>VLOOKUP($B9,'Module 3'!$A$7:$V$49,13,FALSE)</f>
        <v>0</v>
      </c>
      <c r="M9" s="7" t="str">
        <f>VLOOKUP($B9,'Module 3'!$A$7:$V$49,17,FALSE)</f>
        <v>NA</v>
      </c>
      <c r="N9" s="7" t="str">
        <f t="shared" si="4"/>
        <v>NA</v>
      </c>
      <c r="O9" s="30" t="str">
        <f t="shared" si="5"/>
        <v>NA</v>
      </c>
      <c r="P9" s="7">
        <f>VLOOKUP($B9,'Module 4'!$A$7:$U$55,12,FALSE)</f>
        <v>0</v>
      </c>
      <c r="Q9" s="7" t="str">
        <f>VLOOKUP($B9,'Module 4'!$A$7:$U$55,16,FALSE)</f>
        <v>NA</v>
      </c>
      <c r="R9" s="7" t="str">
        <f t="shared" si="6"/>
        <v>NA</v>
      </c>
      <c r="S9" s="30" t="str">
        <f t="shared" si="7"/>
        <v>NA</v>
      </c>
      <c r="T9" s="7">
        <f>VLOOKUP($B9,'Module 5'!$A$7:$U$54,8,FALSE)</f>
        <v>0</v>
      </c>
      <c r="U9" s="82">
        <f t="shared" si="8"/>
        <v>0</v>
      </c>
      <c r="V9" s="8" t="str">
        <f t="shared" si="9"/>
        <v>NA</v>
      </c>
      <c r="W9" s="33"/>
      <c r="X9" s="6">
        <f t="shared" si="10"/>
        <v>0</v>
      </c>
      <c r="Y9" s="8" t="str">
        <f t="shared" si="11"/>
        <v>Retest</v>
      </c>
      <c r="Z9" s="6"/>
      <c r="AA9" s="31" t="str">
        <f t="shared" si="12"/>
        <v>F-</v>
      </c>
      <c r="AB9" s="6"/>
      <c r="AC9" s="6"/>
      <c r="AD9" s="4"/>
      <c r="AE9" s="34"/>
      <c r="AF9" s="34"/>
      <c r="AG9" s="34"/>
      <c r="AH9" s="34"/>
    </row>
    <row r="10" spans="1:34" x14ac:dyDescent="0.35">
      <c r="A10" s="35">
        <v>7</v>
      </c>
      <c r="B10" s="31">
        <f>'Module 1'!A14</f>
        <v>180523</v>
      </c>
      <c r="C10" s="95" t="str">
        <f>'Module 1'!B14</f>
        <v>Anubhav Singh</v>
      </c>
      <c r="D10" s="7">
        <f>VLOOKUP($B10,'Module 1'!$A$8:$U$54,15,FALSE)</f>
        <v>75</v>
      </c>
      <c r="E10" s="7" t="str">
        <f>VLOOKUP($B10,'Module 1'!$A$8:$U$53,19,FALSE)</f>
        <v>NA</v>
      </c>
      <c r="F10" s="7">
        <f t="shared" si="0"/>
        <v>75</v>
      </c>
      <c r="G10" s="5">
        <f t="shared" si="13"/>
        <v>3</v>
      </c>
      <c r="H10" s="7">
        <f>VLOOKUP($B10,'Module 2'!$A$7:$V$53,11,FALSE)</f>
        <v>0</v>
      </c>
      <c r="I10" s="7" t="str">
        <f>VLOOKUP($B10,'Module 2'!$A$7:$V$53,15,FALSE)</f>
        <v>NA</v>
      </c>
      <c r="J10" s="7" t="str">
        <f t="shared" si="2"/>
        <v>NA</v>
      </c>
      <c r="K10" s="30" t="str">
        <f t="shared" si="3"/>
        <v>NA</v>
      </c>
      <c r="L10" s="7">
        <f>VLOOKUP($B10,'Module 3'!$A$7:$V$49,13,FALSE)</f>
        <v>0</v>
      </c>
      <c r="M10" s="7" t="str">
        <f>VLOOKUP($B10,'Module 3'!$A$7:$V$49,17,FALSE)</f>
        <v>NA</v>
      </c>
      <c r="N10" s="7" t="str">
        <f t="shared" si="4"/>
        <v>NA</v>
      </c>
      <c r="O10" s="30" t="str">
        <f t="shared" si="5"/>
        <v>NA</v>
      </c>
      <c r="P10" s="7">
        <f>VLOOKUP($B10,'Module 4'!$A$7:$U$55,12,FALSE)</f>
        <v>0</v>
      </c>
      <c r="Q10" s="7" t="str">
        <f>VLOOKUP($B10,'Module 4'!$A$7:$U$55,16,FALSE)</f>
        <v>NA</v>
      </c>
      <c r="R10" s="7" t="str">
        <f t="shared" si="6"/>
        <v>NA</v>
      </c>
      <c r="S10" s="30" t="str">
        <f t="shared" si="7"/>
        <v>NA</v>
      </c>
      <c r="T10" s="7">
        <f>VLOOKUP($B10,'Module 5'!$A$7:$U$54,8,FALSE)</f>
        <v>0</v>
      </c>
      <c r="U10" s="82">
        <f t="shared" si="8"/>
        <v>0</v>
      </c>
      <c r="V10" s="8" t="str">
        <f t="shared" si="9"/>
        <v>NA</v>
      </c>
      <c r="W10" s="33"/>
      <c r="X10" s="6">
        <f t="shared" si="10"/>
        <v>0</v>
      </c>
      <c r="Y10" s="8" t="str">
        <f t="shared" si="11"/>
        <v>Retest</v>
      </c>
      <c r="Z10" s="6"/>
      <c r="AA10" s="31" t="str">
        <f t="shared" si="12"/>
        <v>F-</v>
      </c>
      <c r="AB10" s="6"/>
      <c r="AC10" s="6"/>
      <c r="AD10" s="4"/>
      <c r="AE10" s="34"/>
      <c r="AF10" s="34"/>
      <c r="AG10" s="34"/>
      <c r="AH10" s="34"/>
    </row>
    <row r="11" spans="1:34" x14ac:dyDescent="0.35">
      <c r="A11" s="35">
        <v>8</v>
      </c>
      <c r="B11" s="31">
        <f>'Module 1'!A15</f>
        <v>180524</v>
      </c>
      <c r="C11" s="95" t="str">
        <f>'Module 1'!B15</f>
        <v>Shivani Verma</v>
      </c>
      <c r="D11" s="7">
        <f>VLOOKUP($B11,'Module 1'!$A$8:$U$54,15,FALSE)</f>
        <v>71</v>
      </c>
      <c r="E11" s="7" t="str">
        <f>VLOOKUP($B11,'Module 1'!$A$8:$U$53,19,FALSE)</f>
        <v>NA</v>
      </c>
      <c r="F11" s="7">
        <f t="shared" si="0"/>
        <v>71</v>
      </c>
      <c r="G11" s="5">
        <f t="shared" si="13"/>
        <v>3</v>
      </c>
      <c r="H11" s="7">
        <f>VLOOKUP($B11,'Module 2'!$A$7:$V$53,11,FALSE)</f>
        <v>0</v>
      </c>
      <c r="I11" s="7" t="str">
        <f>VLOOKUP($B11,'Module 2'!$A$7:$V$53,15,FALSE)</f>
        <v>NA</v>
      </c>
      <c r="J11" s="7" t="str">
        <f t="shared" si="2"/>
        <v>NA</v>
      </c>
      <c r="K11" s="30" t="str">
        <f t="shared" si="3"/>
        <v>NA</v>
      </c>
      <c r="L11" s="7">
        <f>VLOOKUP($B11,'Module 3'!$A$7:$V$49,13,FALSE)</f>
        <v>0</v>
      </c>
      <c r="M11" s="7" t="str">
        <f>VLOOKUP($B11,'Module 3'!$A$7:$V$49,17,FALSE)</f>
        <v>NA</v>
      </c>
      <c r="N11" s="7" t="str">
        <f t="shared" si="4"/>
        <v>NA</v>
      </c>
      <c r="O11" s="30" t="str">
        <f t="shared" si="5"/>
        <v>NA</v>
      </c>
      <c r="P11" s="7">
        <f>VLOOKUP($B11,'Module 4'!$A$7:$U$55,12,FALSE)</f>
        <v>0</v>
      </c>
      <c r="Q11" s="7" t="str">
        <f>VLOOKUP($B11,'Module 4'!$A$7:$U$55,16,FALSE)</f>
        <v>NA</v>
      </c>
      <c r="R11" s="7" t="str">
        <f t="shared" si="6"/>
        <v>NA</v>
      </c>
      <c r="S11" s="30" t="str">
        <f t="shared" si="7"/>
        <v>NA</v>
      </c>
      <c r="T11" s="7">
        <f>VLOOKUP($B11,'Module 5'!$A$7:$U$54,8,FALSE)</f>
        <v>0</v>
      </c>
      <c r="U11" s="82">
        <f t="shared" si="8"/>
        <v>0</v>
      </c>
      <c r="V11" s="8" t="str">
        <f t="shared" si="9"/>
        <v>NA</v>
      </c>
      <c r="W11" s="33"/>
      <c r="X11" s="6">
        <f t="shared" si="10"/>
        <v>0</v>
      </c>
      <c r="Y11" s="8" t="str">
        <f t="shared" si="11"/>
        <v>Retest</v>
      </c>
      <c r="Z11" s="6"/>
      <c r="AA11" s="31" t="str">
        <f t="shared" si="12"/>
        <v>F-</v>
      </c>
      <c r="AB11" s="6"/>
      <c r="AC11" s="6"/>
      <c r="AD11" s="4"/>
      <c r="AE11" s="34"/>
      <c r="AF11" s="34"/>
      <c r="AG11" s="34"/>
      <c r="AH11" s="34"/>
    </row>
    <row r="12" spans="1:34" x14ac:dyDescent="0.35">
      <c r="A12" s="35">
        <v>9</v>
      </c>
      <c r="B12" s="31">
        <f>'Module 1'!A16</f>
        <v>180525</v>
      </c>
      <c r="C12" s="95" t="str">
        <f>'Module 1'!B16</f>
        <v>Ashutosh Singh</v>
      </c>
      <c r="D12" s="7">
        <f>VLOOKUP($B12,'Module 1'!$A$8:$U$54,15,FALSE)</f>
        <v>80</v>
      </c>
      <c r="E12" s="7" t="str">
        <f>VLOOKUP($B12,'Module 1'!$A$8:$U$53,19,FALSE)</f>
        <v>NA</v>
      </c>
      <c r="F12" s="7">
        <f t="shared" si="0"/>
        <v>80</v>
      </c>
      <c r="G12" s="5">
        <f t="shared" si="13"/>
        <v>4</v>
      </c>
      <c r="H12" s="7">
        <f>VLOOKUP($B12,'Module 2'!$A$7:$V$53,11,FALSE)</f>
        <v>0</v>
      </c>
      <c r="I12" s="7" t="str">
        <f>VLOOKUP($B12,'Module 2'!$A$7:$V$53,15,FALSE)</f>
        <v>NA</v>
      </c>
      <c r="J12" s="7" t="str">
        <f t="shared" si="2"/>
        <v>NA</v>
      </c>
      <c r="K12" s="30" t="str">
        <f t="shared" si="3"/>
        <v>NA</v>
      </c>
      <c r="L12" s="7">
        <f>VLOOKUP($B12,'Module 3'!$A$7:$V$49,13,FALSE)</f>
        <v>0</v>
      </c>
      <c r="M12" s="7" t="str">
        <f>VLOOKUP($B12,'Module 3'!$A$7:$V$49,17,FALSE)</f>
        <v>NA</v>
      </c>
      <c r="N12" s="7" t="str">
        <f t="shared" si="4"/>
        <v>NA</v>
      </c>
      <c r="O12" s="30" t="str">
        <f t="shared" si="5"/>
        <v>NA</v>
      </c>
      <c r="P12" s="7">
        <f>VLOOKUP($B12,'Module 4'!$A$7:$U$55,12,FALSE)</f>
        <v>0</v>
      </c>
      <c r="Q12" s="7" t="str">
        <f>VLOOKUP($B12,'Module 4'!$A$7:$U$55,16,FALSE)</f>
        <v>NA</v>
      </c>
      <c r="R12" s="7" t="str">
        <f t="shared" si="6"/>
        <v>NA</v>
      </c>
      <c r="S12" s="30" t="str">
        <f t="shared" si="7"/>
        <v>NA</v>
      </c>
      <c r="T12" s="7">
        <f>VLOOKUP($B12,'Module 5'!$A$7:$U$54,8,FALSE)</f>
        <v>0</v>
      </c>
      <c r="U12" s="82">
        <f t="shared" si="8"/>
        <v>0</v>
      </c>
      <c r="V12" s="8" t="str">
        <f t="shared" si="9"/>
        <v>NA</v>
      </c>
      <c r="W12" s="33"/>
      <c r="X12" s="6">
        <f t="shared" si="10"/>
        <v>0</v>
      </c>
      <c r="Y12" s="8" t="str">
        <f t="shared" si="11"/>
        <v>Retest</v>
      </c>
      <c r="Z12" s="6"/>
      <c r="AA12" s="31" t="str">
        <f t="shared" si="12"/>
        <v>F-</v>
      </c>
      <c r="AB12" s="6"/>
      <c r="AC12" s="6"/>
      <c r="AD12" s="4"/>
      <c r="AE12" s="34"/>
      <c r="AF12" s="34"/>
      <c r="AG12" s="34"/>
      <c r="AH12" s="34"/>
    </row>
    <row r="13" spans="1:34" x14ac:dyDescent="0.35">
      <c r="A13" s="35">
        <v>10</v>
      </c>
      <c r="B13" s="31">
        <f>'Module 1'!A17</f>
        <v>180526</v>
      </c>
      <c r="C13" s="95" t="str">
        <f>'Module 1'!B17</f>
        <v>Shruthi Nemalipuri</v>
      </c>
      <c r="D13" s="7">
        <f>VLOOKUP($B13,'Module 1'!$A$8:$U$54,15,FALSE)</f>
        <v>63</v>
      </c>
      <c r="E13" s="7" t="str">
        <f>VLOOKUP($B13,'Module 1'!$A$8:$U$53,19,FALSE)</f>
        <v>NA</v>
      </c>
      <c r="F13" s="7">
        <f t="shared" si="0"/>
        <v>63</v>
      </c>
      <c r="G13" s="5">
        <f t="shared" si="13"/>
        <v>2</v>
      </c>
      <c r="H13" s="7">
        <f>VLOOKUP($B13,'Module 2'!$A$7:$V$53,11,FALSE)</f>
        <v>0</v>
      </c>
      <c r="I13" s="7" t="str">
        <f>VLOOKUP($B13,'Module 2'!$A$7:$V$53,15,FALSE)</f>
        <v>NA</v>
      </c>
      <c r="J13" s="7" t="str">
        <f t="shared" si="2"/>
        <v>NA</v>
      </c>
      <c r="K13" s="30" t="str">
        <f t="shared" si="3"/>
        <v>NA</v>
      </c>
      <c r="L13" s="7">
        <f>VLOOKUP($B13,'Module 3'!$A$7:$V$49,13,FALSE)</f>
        <v>0</v>
      </c>
      <c r="M13" s="7" t="str">
        <f>VLOOKUP($B13,'Module 3'!$A$7:$V$49,17,FALSE)</f>
        <v>NA</v>
      </c>
      <c r="N13" s="7" t="str">
        <f t="shared" si="4"/>
        <v>NA</v>
      </c>
      <c r="O13" s="30" t="str">
        <f t="shared" si="5"/>
        <v>NA</v>
      </c>
      <c r="P13" s="7">
        <f>VLOOKUP($B13,'Module 4'!$A$7:$U$55,12,FALSE)</f>
        <v>0</v>
      </c>
      <c r="Q13" s="7" t="str">
        <f>VLOOKUP($B13,'Module 4'!$A$7:$U$55,16,FALSE)</f>
        <v>NA</v>
      </c>
      <c r="R13" s="7" t="str">
        <f t="shared" si="6"/>
        <v>NA</v>
      </c>
      <c r="S13" s="30" t="str">
        <f t="shared" si="7"/>
        <v>NA</v>
      </c>
      <c r="T13" s="7">
        <f>VLOOKUP($B13,'Module 5'!$A$7:$U$54,8,FALSE)</f>
        <v>0</v>
      </c>
      <c r="U13" s="82">
        <f t="shared" si="8"/>
        <v>0</v>
      </c>
      <c r="V13" s="8" t="str">
        <f t="shared" si="9"/>
        <v>NA</v>
      </c>
      <c r="W13" s="33"/>
      <c r="X13" s="6">
        <f t="shared" si="10"/>
        <v>0</v>
      </c>
      <c r="Y13" s="8" t="str">
        <f t="shared" si="11"/>
        <v>Retest</v>
      </c>
      <c r="Z13" s="6"/>
      <c r="AA13" s="31" t="str">
        <f t="shared" si="12"/>
        <v>F-</v>
      </c>
      <c r="AB13" s="6"/>
      <c r="AC13" s="6"/>
      <c r="AD13" s="4"/>
      <c r="AE13" s="34"/>
      <c r="AF13" s="34"/>
      <c r="AG13" s="34"/>
      <c r="AH13" s="34"/>
    </row>
    <row r="14" spans="1:34" x14ac:dyDescent="0.35">
      <c r="A14" s="35">
        <v>11</v>
      </c>
      <c r="B14" s="31">
        <f>'Module 1'!A18</f>
        <v>180527</v>
      </c>
      <c r="C14" s="95" t="str">
        <f>'Module 1'!B18</f>
        <v>Dheeraj Sharma</v>
      </c>
      <c r="D14" s="7">
        <f>VLOOKUP($B14,'Module 1'!$A$8:$U$54,15,FALSE)</f>
        <v>51</v>
      </c>
      <c r="E14" s="7" t="str">
        <f>VLOOKUP($B14,'Module 1'!$A$8:$U$53,19,FALSE)</f>
        <v>NA</v>
      </c>
      <c r="F14" s="7" t="str">
        <f t="shared" si="0"/>
        <v>NA</v>
      </c>
      <c r="G14" s="5" t="str">
        <f t="shared" si="13"/>
        <v>NA</v>
      </c>
      <c r="H14" s="7">
        <f>VLOOKUP($B14,'Module 2'!$A$7:$V$53,11,FALSE)</f>
        <v>0</v>
      </c>
      <c r="I14" s="7" t="str">
        <f>VLOOKUP($B14,'Module 2'!$A$7:$V$53,15,FALSE)</f>
        <v>NA</v>
      </c>
      <c r="J14" s="7" t="str">
        <f t="shared" si="2"/>
        <v>NA</v>
      </c>
      <c r="K14" s="30" t="str">
        <f t="shared" si="3"/>
        <v>NA</v>
      </c>
      <c r="L14" s="7">
        <f>VLOOKUP($B14,'Module 3'!$A$7:$V$49,13,FALSE)</f>
        <v>0</v>
      </c>
      <c r="M14" s="7" t="str">
        <f>VLOOKUP($B14,'Module 3'!$A$7:$V$49,17,FALSE)</f>
        <v>NA</v>
      </c>
      <c r="N14" s="7" t="str">
        <f t="shared" si="4"/>
        <v>NA</v>
      </c>
      <c r="O14" s="30" t="str">
        <f t="shared" si="5"/>
        <v>NA</v>
      </c>
      <c r="P14" s="7">
        <f>VLOOKUP($B14,'Module 4'!$A$7:$U$55,12,FALSE)</f>
        <v>0</v>
      </c>
      <c r="Q14" s="7" t="str">
        <f>VLOOKUP($B14,'Module 4'!$A$7:$U$55,16,FALSE)</f>
        <v>NA</v>
      </c>
      <c r="R14" s="7" t="str">
        <f t="shared" si="6"/>
        <v>NA</v>
      </c>
      <c r="S14" s="30" t="str">
        <f t="shared" si="7"/>
        <v>NA</v>
      </c>
      <c r="T14" s="7">
        <f>VLOOKUP($B14,'Module 5'!$A$7:$U$54,8,FALSE)</f>
        <v>0</v>
      </c>
      <c r="U14" s="82">
        <f t="shared" si="8"/>
        <v>0</v>
      </c>
      <c r="V14" s="8" t="str">
        <f t="shared" si="9"/>
        <v>NA</v>
      </c>
      <c r="W14" s="33"/>
      <c r="X14" s="6">
        <f t="shared" si="10"/>
        <v>0</v>
      </c>
      <c r="Y14" s="8" t="str">
        <f t="shared" si="11"/>
        <v>Retest</v>
      </c>
      <c r="Z14" s="6"/>
      <c r="AA14" s="31" t="str">
        <f t="shared" si="12"/>
        <v>F-</v>
      </c>
      <c r="AB14" s="6"/>
      <c r="AC14" s="6"/>
      <c r="AD14" s="4"/>
      <c r="AE14" s="34"/>
      <c r="AF14" s="34"/>
      <c r="AG14" s="34"/>
      <c r="AH14" s="34"/>
    </row>
    <row r="15" spans="1:34" x14ac:dyDescent="0.35">
      <c r="A15" s="35">
        <v>12</v>
      </c>
      <c r="B15" s="31">
        <f>'Module 1'!A19</f>
        <v>180528</v>
      </c>
      <c r="C15" s="95" t="str">
        <f>'Module 1'!B19</f>
        <v>Sushant Haushiram Gadekar</v>
      </c>
      <c r="D15" s="7">
        <f>VLOOKUP($B15,'Module 1'!$A$8:$U$54,15,FALSE)</f>
        <v>80</v>
      </c>
      <c r="E15" s="7" t="str">
        <f>VLOOKUP($B15,'Module 1'!$A$8:$U$53,19,FALSE)</f>
        <v>NA</v>
      </c>
      <c r="F15" s="7">
        <f t="shared" si="0"/>
        <v>80</v>
      </c>
      <c r="G15" s="5">
        <f t="shared" si="13"/>
        <v>4</v>
      </c>
      <c r="H15" s="7">
        <f>VLOOKUP($B15,'Module 2'!$A$7:$V$53,11,FALSE)</f>
        <v>0</v>
      </c>
      <c r="I15" s="7" t="str">
        <f>VLOOKUP($B15,'Module 2'!$A$7:$V$53,15,FALSE)</f>
        <v>NA</v>
      </c>
      <c r="J15" s="7" t="str">
        <f t="shared" si="2"/>
        <v>NA</v>
      </c>
      <c r="K15" s="30" t="str">
        <f t="shared" si="3"/>
        <v>NA</v>
      </c>
      <c r="L15" s="7">
        <f>VLOOKUP($B15,'Module 3'!$A$7:$V$49,13,FALSE)</f>
        <v>0</v>
      </c>
      <c r="M15" s="7" t="str">
        <f>VLOOKUP($B15,'Module 3'!$A$7:$V$49,17,FALSE)</f>
        <v>NA</v>
      </c>
      <c r="N15" s="7" t="str">
        <f t="shared" si="4"/>
        <v>NA</v>
      </c>
      <c r="O15" s="30" t="str">
        <f t="shared" si="5"/>
        <v>NA</v>
      </c>
      <c r="P15" s="7">
        <f>VLOOKUP($B15,'Module 4'!$A$7:$U$55,12,FALSE)</f>
        <v>0</v>
      </c>
      <c r="Q15" s="7" t="str">
        <f>VLOOKUP($B15,'Module 4'!$A$7:$U$55,16,FALSE)</f>
        <v>NA</v>
      </c>
      <c r="R15" s="7" t="str">
        <f t="shared" si="6"/>
        <v>NA</v>
      </c>
      <c r="S15" s="30" t="str">
        <f t="shared" si="7"/>
        <v>NA</v>
      </c>
      <c r="T15" s="7">
        <f>VLOOKUP($B15,'Module 5'!$A$7:$U$54,8,FALSE)</f>
        <v>0</v>
      </c>
      <c r="U15" s="82">
        <f t="shared" si="8"/>
        <v>0</v>
      </c>
      <c r="V15" s="8" t="str">
        <f t="shared" si="9"/>
        <v>NA</v>
      </c>
      <c r="W15" s="33"/>
      <c r="X15" s="6">
        <f t="shared" si="10"/>
        <v>0</v>
      </c>
      <c r="Y15" s="8" t="str">
        <f t="shared" si="11"/>
        <v>Retest</v>
      </c>
      <c r="Z15" s="6"/>
      <c r="AA15" s="31" t="str">
        <f t="shared" si="12"/>
        <v>F-</v>
      </c>
      <c r="AB15" s="6"/>
      <c r="AC15" s="6"/>
      <c r="AD15" s="4"/>
      <c r="AE15" s="34"/>
      <c r="AF15" s="34"/>
      <c r="AG15" s="34"/>
      <c r="AH15" s="34"/>
    </row>
    <row r="16" spans="1:34" x14ac:dyDescent="0.35">
      <c r="A16" s="35">
        <v>13</v>
      </c>
      <c r="B16" s="31">
        <f>'Module 1'!A20</f>
        <v>180529</v>
      </c>
      <c r="C16" s="95" t="str">
        <f>'Module 1'!B20</f>
        <v>Ayushi Goyal</v>
      </c>
      <c r="D16" s="7">
        <f>VLOOKUP($B16,'Module 1'!$A$8:$U$54,15,FALSE)</f>
        <v>80</v>
      </c>
      <c r="E16" s="7" t="str">
        <f>VLOOKUP($B16,'Module 1'!$A$8:$U$53,19,FALSE)</f>
        <v>NA</v>
      </c>
      <c r="F16" s="7">
        <f t="shared" si="0"/>
        <v>80</v>
      </c>
      <c r="G16" s="5">
        <f t="shared" si="13"/>
        <v>4</v>
      </c>
      <c r="H16" s="7">
        <f>VLOOKUP($B16,'Module 2'!$A$7:$V$53,11,FALSE)</f>
        <v>0</v>
      </c>
      <c r="I16" s="7" t="str">
        <f>VLOOKUP($B16,'Module 2'!$A$7:$V$53,15,FALSE)</f>
        <v>NA</v>
      </c>
      <c r="J16" s="7" t="str">
        <f t="shared" si="2"/>
        <v>NA</v>
      </c>
      <c r="K16" s="30" t="str">
        <f t="shared" si="3"/>
        <v>NA</v>
      </c>
      <c r="L16" s="7">
        <f>VLOOKUP($B16,'Module 3'!$A$7:$V$49,13,FALSE)</f>
        <v>0</v>
      </c>
      <c r="M16" s="7" t="str">
        <f>VLOOKUP($B16,'Module 3'!$A$7:$V$49,17,FALSE)</f>
        <v>NA</v>
      </c>
      <c r="N16" s="7" t="str">
        <f t="shared" si="4"/>
        <v>NA</v>
      </c>
      <c r="O16" s="30" t="str">
        <f t="shared" si="5"/>
        <v>NA</v>
      </c>
      <c r="P16" s="7">
        <f>VLOOKUP($B16,'Module 4'!$A$7:$U$55,12,FALSE)</f>
        <v>0</v>
      </c>
      <c r="Q16" s="7" t="str">
        <f>VLOOKUP($B16,'Module 4'!$A$7:$U$55,16,FALSE)</f>
        <v>NA</v>
      </c>
      <c r="R16" s="7" t="str">
        <f t="shared" si="6"/>
        <v>NA</v>
      </c>
      <c r="S16" s="30" t="str">
        <f t="shared" si="7"/>
        <v>NA</v>
      </c>
      <c r="T16" s="7">
        <f>VLOOKUP($B16,'Module 5'!$A$7:$U$54,8,FALSE)</f>
        <v>0</v>
      </c>
      <c r="U16" s="82">
        <f t="shared" si="8"/>
        <v>0</v>
      </c>
      <c r="V16" s="8" t="str">
        <f t="shared" si="9"/>
        <v>NA</v>
      </c>
      <c r="W16" s="33"/>
      <c r="X16" s="6">
        <f t="shared" si="10"/>
        <v>0</v>
      </c>
      <c r="Y16" s="8" t="str">
        <f t="shared" si="11"/>
        <v>Retest</v>
      </c>
      <c r="Z16" s="6"/>
      <c r="AA16" s="31" t="str">
        <f t="shared" si="12"/>
        <v>F-</v>
      </c>
      <c r="AB16" s="6"/>
      <c r="AC16" s="6"/>
      <c r="AD16" s="4"/>
      <c r="AE16" s="34"/>
      <c r="AF16" s="34"/>
      <c r="AG16" s="34"/>
      <c r="AH16" s="34"/>
    </row>
    <row r="17" spans="1:34" x14ac:dyDescent="0.35">
      <c r="A17" s="35">
        <v>14</v>
      </c>
      <c r="B17" s="31">
        <f>'Module 1'!A21</f>
        <v>180530</v>
      </c>
      <c r="C17" s="95" t="str">
        <f>'Module 1'!B21</f>
        <v>Shivam Shrivastava</v>
      </c>
      <c r="D17" s="7">
        <f>VLOOKUP($B17,'Module 1'!$A$8:$U$54,15,FALSE)</f>
        <v>62</v>
      </c>
      <c r="E17" s="7" t="str">
        <f>VLOOKUP($B17,'Module 1'!$A$8:$U$53,19,FALSE)</f>
        <v>NA</v>
      </c>
      <c r="F17" s="7">
        <f t="shared" si="0"/>
        <v>62</v>
      </c>
      <c r="G17" s="5">
        <f t="shared" si="13"/>
        <v>2</v>
      </c>
      <c r="H17" s="7">
        <f>VLOOKUP($B17,'Module 2'!$A$7:$V$53,11,FALSE)</f>
        <v>0</v>
      </c>
      <c r="I17" s="7" t="str">
        <f>VLOOKUP($B17,'Module 2'!$A$7:$V$53,15,FALSE)</f>
        <v>NA</v>
      </c>
      <c r="J17" s="7" t="str">
        <f t="shared" si="2"/>
        <v>NA</v>
      </c>
      <c r="K17" s="30" t="str">
        <f t="shared" si="3"/>
        <v>NA</v>
      </c>
      <c r="L17" s="7">
        <f>VLOOKUP($B17,'Module 3'!$A$7:$V$49,13,FALSE)</f>
        <v>0</v>
      </c>
      <c r="M17" s="7" t="str">
        <f>VLOOKUP($B17,'Module 3'!$A$7:$V$49,17,FALSE)</f>
        <v>NA</v>
      </c>
      <c r="N17" s="7" t="str">
        <f t="shared" si="4"/>
        <v>NA</v>
      </c>
      <c r="O17" s="30" t="str">
        <f t="shared" si="5"/>
        <v>NA</v>
      </c>
      <c r="P17" s="7">
        <f>VLOOKUP($B17,'Module 4'!$A$7:$U$55,12,FALSE)</f>
        <v>0</v>
      </c>
      <c r="Q17" s="7" t="str">
        <f>VLOOKUP($B17,'Module 4'!$A$7:$U$55,16,FALSE)</f>
        <v>NA</v>
      </c>
      <c r="R17" s="7" t="str">
        <f t="shared" si="6"/>
        <v>NA</v>
      </c>
      <c r="S17" s="30" t="str">
        <f t="shared" si="7"/>
        <v>NA</v>
      </c>
      <c r="T17" s="7">
        <f>VLOOKUP($B17,'Module 5'!$A$7:$U$54,8,FALSE)</f>
        <v>0</v>
      </c>
      <c r="U17" s="82">
        <f t="shared" si="8"/>
        <v>0</v>
      </c>
      <c r="V17" s="8" t="str">
        <f t="shared" si="9"/>
        <v>NA</v>
      </c>
      <c r="W17" s="33"/>
      <c r="X17" s="6">
        <f t="shared" si="10"/>
        <v>0</v>
      </c>
      <c r="Y17" s="8" t="str">
        <f t="shared" si="11"/>
        <v>Retest</v>
      </c>
      <c r="Z17" s="6"/>
      <c r="AA17" s="31" t="str">
        <f t="shared" si="12"/>
        <v>F-</v>
      </c>
      <c r="AB17" s="6"/>
      <c r="AC17" s="6"/>
      <c r="AD17" s="4"/>
      <c r="AE17" s="34"/>
      <c r="AF17" s="34"/>
      <c r="AG17" s="34"/>
      <c r="AH17" s="34"/>
    </row>
    <row r="18" spans="1:34" x14ac:dyDescent="0.35">
      <c r="A18" s="35">
        <v>15</v>
      </c>
      <c r="B18" s="31">
        <f>'Module 1'!A22</f>
        <v>180531</v>
      </c>
      <c r="C18" s="95" t="str">
        <f>'Module 1'!B22</f>
        <v>Tushar Gagerna</v>
      </c>
      <c r="D18" s="7">
        <f>VLOOKUP($B18,'Module 1'!$A$8:$U$54,15,FALSE)</f>
        <v>74</v>
      </c>
      <c r="E18" s="7" t="str">
        <f>VLOOKUP($B18,'Module 1'!$A$8:$U$53,19,FALSE)</f>
        <v>NA</v>
      </c>
      <c r="F18" s="7">
        <f t="shared" si="0"/>
        <v>74</v>
      </c>
      <c r="G18" s="5">
        <f t="shared" si="13"/>
        <v>3</v>
      </c>
      <c r="H18" s="7">
        <f>VLOOKUP($B18,'Module 2'!$A$7:$V$53,11,FALSE)</f>
        <v>0</v>
      </c>
      <c r="I18" s="7" t="str">
        <f>VLOOKUP($B18,'Module 2'!$A$7:$V$53,15,FALSE)</f>
        <v>NA</v>
      </c>
      <c r="J18" s="7" t="str">
        <f t="shared" si="2"/>
        <v>NA</v>
      </c>
      <c r="K18" s="30" t="str">
        <f t="shared" si="3"/>
        <v>NA</v>
      </c>
      <c r="L18" s="7">
        <f>VLOOKUP($B18,'Module 3'!$A$7:$V$49,13,FALSE)</f>
        <v>0</v>
      </c>
      <c r="M18" s="7" t="str">
        <f>VLOOKUP($B18,'Module 3'!$A$7:$V$49,17,FALSE)</f>
        <v>NA</v>
      </c>
      <c r="N18" s="7" t="str">
        <f t="shared" si="4"/>
        <v>NA</v>
      </c>
      <c r="O18" s="30" t="str">
        <f t="shared" si="5"/>
        <v>NA</v>
      </c>
      <c r="P18" s="7">
        <f>VLOOKUP($B18,'Module 4'!$A$7:$U$55,12,FALSE)</f>
        <v>0</v>
      </c>
      <c r="Q18" s="7" t="str">
        <f>VLOOKUP($B18,'Module 4'!$A$7:$U$55,16,FALSE)</f>
        <v>NA</v>
      </c>
      <c r="R18" s="7" t="str">
        <f t="shared" si="6"/>
        <v>NA</v>
      </c>
      <c r="S18" s="30" t="str">
        <f t="shared" si="7"/>
        <v>NA</v>
      </c>
      <c r="T18" s="7">
        <f>VLOOKUP($B18,'Module 5'!$A$7:$U$54,8,FALSE)</f>
        <v>0</v>
      </c>
      <c r="U18" s="82">
        <f t="shared" si="8"/>
        <v>0</v>
      </c>
      <c r="V18" s="8" t="str">
        <f t="shared" si="9"/>
        <v>NA</v>
      </c>
      <c r="W18" s="33"/>
      <c r="X18" s="6">
        <f t="shared" si="10"/>
        <v>0</v>
      </c>
      <c r="Y18" s="8" t="str">
        <f t="shared" si="11"/>
        <v>Retest</v>
      </c>
      <c r="Z18" s="6"/>
      <c r="AA18" s="31" t="str">
        <f t="shared" si="12"/>
        <v>F-</v>
      </c>
      <c r="AB18" s="6"/>
      <c r="AC18" s="6"/>
      <c r="AD18" s="4"/>
      <c r="AE18" s="34"/>
      <c r="AF18" s="34"/>
      <c r="AG18" s="34"/>
      <c r="AH18" s="34"/>
    </row>
    <row r="19" spans="1:34" x14ac:dyDescent="0.35">
      <c r="A19" s="35">
        <v>16</v>
      </c>
      <c r="B19" s="31">
        <f>'Module 1'!A23</f>
        <v>180532</v>
      </c>
      <c r="C19" s="95" t="str">
        <f>'Module 1'!B23</f>
        <v>Devansh Kumar</v>
      </c>
      <c r="D19" s="7">
        <f>VLOOKUP($B19,'Module 1'!$A$8:$U$54,15,FALSE)</f>
        <v>57</v>
      </c>
      <c r="E19" s="7" t="str">
        <f>VLOOKUP($B19,'Module 1'!$A$8:$U$53,19,FALSE)</f>
        <v>NA</v>
      </c>
      <c r="F19" s="7" t="str">
        <f t="shared" si="0"/>
        <v>NA</v>
      </c>
      <c r="G19" s="5" t="str">
        <f t="shared" si="13"/>
        <v>NA</v>
      </c>
      <c r="H19" s="7">
        <f>VLOOKUP($B19,'Module 2'!$A$7:$V$53,11,FALSE)</f>
        <v>0</v>
      </c>
      <c r="I19" s="7" t="str">
        <f>VLOOKUP($B19,'Module 2'!$A$7:$V$53,15,FALSE)</f>
        <v>NA</v>
      </c>
      <c r="J19" s="7" t="str">
        <f t="shared" si="2"/>
        <v>NA</v>
      </c>
      <c r="K19" s="30" t="str">
        <f t="shared" si="3"/>
        <v>NA</v>
      </c>
      <c r="L19" s="7">
        <f>VLOOKUP($B19,'Module 3'!$A$7:$V$49,13,FALSE)</f>
        <v>0</v>
      </c>
      <c r="M19" s="7" t="str">
        <f>VLOOKUP($B19,'Module 3'!$A$7:$V$49,17,FALSE)</f>
        <v>NA</v>
      </c>
      <c r="N19" s="7" t="str">
        <f t="shared" si="4"/>
        <v>NA</v>
      </c>
      <c r="O19" s="30" t="str">
        <f t="shared" si="5"/>
        <v>NA</v>
      </c>
      <c r="P19" s="7">
        <f>VLOOKUP($B19,'Module 4'!$A$7:$U$55,12,FALSE)</f>
        <v>0</v>
      </c>
      <c r="Q19" s="7" t="str">
        <f>VLOOKUP($B19,'Module 4'!$A$7:$U$55,16,FALSE)</f>
        <v>NA</v>
      </c>
      <c r="R19" s="7" t="str">
        <f t="shared" si="6"/>
        <v>NA</v>
      </c>
      <c r="S19" s="30" t="str">
        <f t="shared" si="7"/>
        <v>NA</v>
      </c>
      <c r="T19" s="7">
        <f>VLOOKUP($B19,'Module 5'!$A$7:$U$54,8,FALSE)</f>
        <v>0</v>
      </c>
      <c r="U19" s="82">
        <f t="shared" si="8"/>
        <v>0</v>
      </c>
      <c r="V19" s="8" t="str">
        <f t="shared" si="9"/>
        <v>NA</v>
      </c>
      <c r="W19" s="33"/>
      <c r="X19" s="6">
        <f t="shared" si="10"/>
        <v>0</v>
      </c>
      <c r="Y19" s="8" t="str">
        <f t="shared" si="11"/>
        <v>Retest</v>
      </c>
      <c r="Z19" s="6"/>
      <c r="AA19" s="31" t="str">
        <f t="shared" si="12"/>
        <v>F-</v>
      </c>
      <c r="AB19" s="6"/>
      <c r="AC19" s="6"/>
      <c r="AD19" s="4"/>
      <c r="AE19" s="34"/>
      <c r="AF19" s="34"/>
      <c r="AG19" s="34"/>
      <c r="AH19" s="34"/>
    </row>
    <row r="20" spans="1:34" x14ac:dyDescent="0.35">
      <c r="A20" s="35">
        <v>17</v>
      </c>
      <c r="B20" s="31">
        <f>'Module 1'!A24</f>
        <v>180533</v>
      </c>
      <c r="C20" s="95" t="str">
        <f>'Module 1'!B24</f>
        <v>Kuldeep Singh</v>
      </c>
      <c r="D20" s="7">
        <f>VLOOKUP($B20,'Module 1'!$A$8:$U$54,15,FALSE)</f>
        <v>74</v>
      </c>
      <c r="E20" s="7" t="str">
        <f>VLOOKUP($B20,'Module 1'!$A$8:$U$53,19,FALSE)</f>
        <v>NA</v>
      </c>
      <c r="F20" s="7">
        <f t="shared" si="0"/>
        <v>74</v>
      </c>
      <c r="G20" s="5">
        <f t="shared" si="13"/>
        <v>3</v>
      </c>
      <c r="H20" s="7">
        <f>VLOOKUP($B20,'Module 2'!$A$7:$V$53,11,FALSE)</f>
        <v>0</v>
      </c>
      <c r="I20" s="7" t="str">
        <f>VLOOKUP($B20,'Module 2'!$A$7:$V$53,15,FALSE)</f>
        <v>NA</v>
      </c>
      <c r="J20" s="7" t="str">
        <f t="shared" si="2"/>
        <v>NA</v>
      </c>
      <c r="K20" s="30" t="str">
        <f t="shared" si="3"/>
        <v>NA</v>
      </c>
      <c r="L20" s="7">
        <f>VLOOKUP($B20,'Module 3'!$A$7:$V$49,13,FALSE)</f>
        <v>0</v>
      </c>
      <c r="M20" s="7" t="str">
        <f>VLOOKUP($B20,'Module 3'!$A$7:$V$49,17,FALSE)</f>
        <v>NA</v>
      </c>
      <c r="N20" s="7" t="str">
        <f t="shared" si="4"/>
        <v>NA</v>
      </c>
      <c r="O20" s="30" t="str">
        <f t="shared" si="5"/>
        <v>NA</v>
      </c>
      <c r="P20" s="7">
        <f>VLOOKUP($B20,'Module 4'!$A$7:$U$55,12,FALSE)</f>
        <v>0</v>
      </c>
      <c r="Q20" s="7" t="str">
        <f>VLOOKUP($B20,'Module 4'!$A$7:$U$55,16,FALSE)</f>
        <v>NA</v>
      </c>
      <c r="R20" s="7" t="str">
        <f t="shared" si="6"/>
        <v>NA</v>
      </c>
      <c r="S20" s="30" t="str">
        <f t="shared" si="7"/>
        <v>NA</v>
      </c>
      <c r="T20" s="7">
        <f>VLOOKUP($B20,'Module 5'!$A$7:$U$54,8,FALSE)</f>
        <v>0</v>
      </c>
      <c r="U20" s="82">
        <f t="shared" si="8"/>
        <v>0</v>
      </c>
      <c r="V20" s="8" t="str">
        <f t="shared" si="9"/>
        <v>NA</v>
      </c>
      <c r="W20" s="33"/>
      <c r="X20" s="6">
        <f t="shared" si="10"/>
        <v>0</v>
      </c>
      <c r="Y20" s="8" t="str">
        <f t="shared" si="11"/>
        <v>Retest</v>
      </c>
      <c r="Z20" s="6"/>
      <c r="AA20" s="31" t="str">
        <f t="shared" si="12"/>
        <v>F-</v>
      </c>
      <c r="AB20" s="6"/>
      <c r="AC20" s="6"/>
      <c r="AD20" s="4"/>
      <c r="AE20" s="34"/>
      <c r="AF20" s="34"/>
      <c r="AG20" s="34"/>
      <c r="AH20" s="34"/>
    </row>
    <row r="21" spans="1:34" x14ac:dyDescent="0.35">
      <c r="A21" s="35">
        <v>18</v>
      </c>
      <c r="B21" s="31">
        <f>'Module 1'!A25</f>
        <v>180534</v>
      </c>
      <c r="C21" s="95" t="str">
        <f>'Module 1'!B25</f>
        <v>Shivam Gupta</v>
      </c>
      <c r="D21" s="7">
        <f>VLOOKUP($B21,'Module 1'!$A$8:$U$54,15,FALSE)</f>
        <v>53</v>
      </c>
      <c r="E21" s="7" t="str">
        <f>VLOOKUP($B21,'Module 1'!$A$8:$U$53,19,FALSE)</f>
        <v>NA</v>
      </c>
      <c r="F21" s="7" t="str">
        <f t="shared" si="0"/>
        <v>NA</v>
      </c>
      <c r="G21" s="5" t="str">
        <f t="shared" si="13"/>
        <v>NA</v>
      </c>
      <c r="H21" s="7">
        <f>VLOOKUP($B21,'Module 2'!$A$7:$V$53,11,FALSE)</f>
        <v>0</v>
      </c>
      <c r="I21" s="7" t="str">
        <f>VLOOKUP($B21,'Module 2'!$A$7:$V$53,15,FALSE)</f>
        <v>NA</v>
      </c>
      <c r="J21" s="7" t="str">
        <f t="shared" si="2"/>
        <v>NA</v>
      </c>
      <c r="K21" s="30" t="str">
        <f t="shared" si="3"/>
        <v>NA</v>
      </c>
      <c r="L21" s="7">
        <f>VLOOKUP($B21,'Module 3'!$A$7:$V$49,13,FALSE)</f>
        <v>0</v>
      </c>
      <c r="M21" s="7" t="str">
        <f>VLOOKUP($B21,'Module 3'!$A$7:$V$49,17,FALSE)</f>
        <v>NA</v>
      </c>
      <c r="N21" s="7" t="str">
        <f t="shared" si="4"/>
        <v>NA</v>
      </c>
      <c r="O21" s="30" t="str">
        <f t="shared" si="5"/>
        <v>NA</v>
      </c>
      <c r="P21" s="7">
        <f>VLOOKUP($B21,'Module 4'!$A$7:$U$55,12,FALSE)</f>
        <v>0</v>
      </c>
      <c r="Q21" s="7" t="str">
        <f>VLOOKUP($B21,'Module 4'!$A$7:$U$55,16,FALSE)</f>
        <v>NA</v>
      </c>
      <c r="R21" s="7" t="str">
        <f t="shared" si="6"/>
        <v>NA</v>
      </c>
      <c r="S21" s="30" t="str">
        <f t="shared" si="7"/>
        <v>NA</v>
      </c>
      <c r="T21" s="7">
        <f>VLOOKUP($B21,'Module 5'!$A$7:$U$54,8,FALSE)</f>
        <v>0</v>
      </c>
      <c r="U21" s="82">
        <f t="shared" si="8"/>
        <v>0</v>
      </c>
      <c r="V21" s="8" t="str">
        <f t="shared" si="9"/>
        <v>NA</v>
      </c>
      <c r="W21" s="33"/>
      <c r="X21" s="6">
        <f t="shared" si="10"/>
        <v>0</v>
      </c>
      <c r="Y21" s="8" t="str">
        <f t="shared" si="11"/>
        <v>Retest</v>
      </c>
      <c r="Z21" s="6"/>
      <c r="AA21" s="31" t="str">
        <f t="shared" si="12"/>
        <v>F-</v>
      </c>
      <c r="AB21" s="6"/>
      <c r="AC21" s="6"/>
      <c r="AD21" s="4"/>
      <c r="AE21" s="34"/>
      <c r="AF21" s="34"/>
      <c r="AG21" s="34"/>
      <c r="AH21" s="34"/>
    </row>
    <row r="22" spans="1:34" x14ac:dyDescent="0.35">
      <c r="A22" s="35">
        <v>19</v>
      </c>
      <c r="B22" s="31">
        <f>'Module 1'!A26</f>
        <v>180535</v>
      </c>
      <c r="C22" s="95" t="str">
        <f>'Module 1'!B26</f>
        <v>Kumari Ritu</v>
      </c>
      <c r="D22" s="7">
        <f>VLOOKUP($B22,'Module 1'!$A$8:$U$54,15,FALSE)</f>
        <v>51</v>
      </c>
      <c r="E22" s="7" t="str">
        <f>VLOOKUP($B22,'Module 1'!$A$8:$U$53,19,FALSE)</f>
        <v>NA</v>
      </c>
      <c r="F22" s="7" t="str">
        <f t="shared" si="0"/>
        <v>NA</v>
      </c>
      <c r="G22" s="5" t="str">
        <f t="shared" si="13"/>
        <v>NA</v>
      </c>
      <c r="H22" s="7">
        <f>VLOOKUP($B22,'Module 2'!$A$7:$V$53,11,FALSE)</f>
        <v>0</v>
      </c>
      <c r="I22" s="7" t="str">
        <f>VLOOKUP($B22,'Module 2'!$A$7:$V$53,15,FALSE)</f>
        <v>NA</v>
      </c>
      <c r="J22" s="7" t="str">
        <f t="shared" si="2"/>
        <v>NA</v>
      </c>
      <c r="K22" s="30" t="str">
        <f t="shared" si="3"/>
        <v>NA</v>
      </c>
      <c r="L22" s="7">
        <f>VLOOKUP($B22,'Module 3'!$A$7:$V$49,13,FALSE)</f>
        <v>0</v>
      </c>
      <c r="M22" s="7" t="str">
        <f>VLOOKUP($B22,'Module 3'!$A$7:$V$49,17,FALSE)</f>
        <v>NA</v>
      </c>
      <c r="N22" s="7" t="str">
        <f t="shared" si="4"/>
        <v>NA</v>
      </c>
      <c r="O22" s="30" t="str">
        <f t="shared" si="5"/>
        <v>NA</v>
      </c>
      <c r="P22" s="7">
        <f>VLOOKUP($B22,'Module 4'!$A$7:$U$55,12,FALSE)</f>
        <v>0</v>
      </c>
      <c r="Q22" s="7" t="str">
        <f>VLOOKUP($B22,'Module 4'!$A$7:$U$55,16,FALSE)</f>
        <v>NA</v>
      </c>
      <c r="R22" s="7" t="str">
        <f t="shared" si="6"/>
        <v>NA</v>
      </c>
      <c r="S22" s="30" t="str">
        <f t="shared" si="7"/>
        <v>NA</v>
      </c>
      <c r="T22" s="7">
        <f>VLOOKUP($B22,'Module 5'!$A$7:$U$54,8,FALSE)</f>
        <v>0</v>
      </c>
      <c r="U22" s="82">
        <f t="shared" si="8"/>
        <v>0</v>
      </c>
      <c r="V22" s="8" t="str">
        <f t="shared" si="9"/>
        <v>NA</v>
      </c>
      <c r="W22" s="33"/>
      <c r="X22" s="6">
        <f t="shared" si="10"/>
        <v>0</v>
      </c>
      <c r="Y22" s="8" t="str">
        <f t="shared" si="11"/>
        <v>Retest</v>
      </c>
      <c r="Z22" s="6"/>
      <c r="AA22" s="31" t="str">
        <f t="shared" si="12"/>
        <v>F-</v>
      </c>
      <c r="AB22" s="6"/>
      <c r="AC22" s="6"/>
      <c r="AD22" s="4"/>
      <c r="AE22" s="34"/>
      <c r="AF22" s="34"/>
      <c r="AG22" s="34"/>
      <c r="AH22" s="34"/>
    </row>
    <row r="23" spans="1:34" x14ac:dyDescent="0.35">
      <c r="A23" s="35">
        <v>20</v>
      </c>
      <c r="B23" s="31">
        <f>'Module 1'!A27</f>
        <v>180536</v>
      </c>
      <c r="C23" s="95" t="str">
        <f>'Module 1'!B27</f>
        <v>Kanigiri Vasavi</v>
      </c>
      <c r="D23" s="7">
        <f>VLOOKUP($B23,'Module 1'!$A$8:$U$54,15,FALSE)</f>
        <v>66</v>
      </c>
      <c r="E23" s="7" t="str">
        <f>VLOOKUP($B23,'Module 1'!$A$8:$U$53,19,FALSE)</f>
        <v>NA</v>
      </c>
      <c r="F23" s="7">
        <f t="shared" si="0"/>
        <v>66</v>
      </c>
      <c r="G23" s="5">
        <f t="shared" si="13"/>
        <v>2</v>
      </c>
      <c r="H23" s="7">
        <f>VLOOKUP($B23,'Module 2'!$A$7:$V$53,11,FALSE)</f>
        <v>0</v>
      </c>
      <c r="I23" s="7" t="str">
        <f>VLOOKUP($B23,'Module 2'!$A$7:$V$53,15,FALSE)</f>
        <v>NA</v>
      </c>
      <c r="J23" s="7" t="str">
        <f t="shared" si="2"/>
        <v>NA</v>
      </c>
      <c r="K23" s="30" t="str">
        <f t="shared" si="3"/>
        <v>NA</v>
      </c>
      <c r="L23" s="7">
        <f>VLOOKUP($B23,'Module 3'!$A$7:$V$49,13,FALSE)</f>
        <v>0</v>
      </c>
      <c r="M23" s="7" t="str">
        <f>VLOOKUP($B23,'Module 3'!$A$7:$V$49,17,FALSE)</f>
        <v>NA</v>
      </c>
      <c r="N23" s="7" t="str">
        <f t="shared" si="4"/>
        <v>NA</v>
      </c>
      <c r="O23" s="30" t="str">
        <f t="shared" si="5"/>
        <v>NA</v>
      </c>
      <c r="P23" s="7">
        <f>VLOOKUP($B23,'Module 4'!$A$7:$U$55,12,FALSE)</f>
        <v>0</v>
      </c>
      <c r="Q23" s="7" t="str">
        <f>VLOOKUP($B23,'Module 4'!$A$7:$U$55,16,FALSE)</f>
        <v>NA</v>
      </c>
      <c r="R23" s="7" t="str">
        <f t="shared" si="6"/>
        <v>NA</v>
      </c>
      <c r="S23" s="30" t="str">
        <f t="shared" si="7"/>
        <v>NA</v>
      </c>
      <c r="T23" s="7">
        <f>VLOOKUP($B23,'Module 5'!$A$7:$U$54,8,FALSE)</f>
        <v>0</v>
      </c>
      <c r="U23" s="82">
        <f t="shared" si="8"/>
        <v>0</v>
      </c>
      <c r="V23" s="8" t="str">
        <f t="shared" si="9"/>
        <v>NA</v>
      </c>
      <c r="W23" s="33"/>
      <c r="X23" s="6">
        <f t="shared" si="10"/>
        <v>0</v>
      </c>
      <c r="Y23" s="8" t="str">
        <f t="shared" si="11"/>
        <v>Retest</v>
      </c>
      <c r="Z23" s="6"/>
      <c r="AA23" s="31" t="str">
        <f t="shared" si="12"/>
        <v>F-</v>
      </c>
      <c r="AB23" s="6"/>
      <c r="AC23" s="6"/>
      <c r="AD23" s="4"/>
      <c r="AE23" s="34"/>
      <c r="AF23" s="34"/>
      <c r="AG23" s="34"/>
      <c r="AH23" s="34"/>
    </row>
    <row r="24" spans="1:34" x14ac:dyDescent="0.35">
      <c r="A24" s="35">
        <v>21</v>
      </c>
      <c r="B24" s="31">
        <f>'Module 1'!A28</f>
        <v>180537</v>
      </c>
      <c r="C24" s="95" t="str">
        <f>'Module 1'!B28</f>
        <v>Karanam Uma Maheswari</v>
      </c>
      <c r="D24" s="7">
        <f>VLOOKUP($B24,'Module 1'!$A$8:$U$54,15,FALSE)</f>
        <v>53</v>
      </c>
      <c r="E24" s="7" t="str">
        <f>VLOOKUP($B24,'Module 1'!$A$8:$U$53,19,FALSE)</f>
        <v>NA</v>
      </c>
      <c r="F24" s="7" t="str">
        <f t="shared" si="0"/>
        <v>NA</v>
      </c>
      <c r="G24" s="5" t="str">
        <f t="shared" si="13"/>
        <v>NA</v>
      </c>
      <c r="H24" s="7">
        <f>VLOOKUP($B24,'Module 2'!$A$7:$V$53,11,FALSE)</f>
        <v>0</v>
      </c>
      <c r="I24" s="7" t="str">
        <f>VLOOKUP($B24,'Module 2'!$A$7:$V$53,15,FALSE)</f>
        <v>NA</v>
      </c>
      <c r="J24" s="7" t="str">
        <f t="shared" si="2"/>
        <v>NA</v>
      </c>
      <c r="K24" s="30" t="str">
        <f t="shared" si="3"/>
        <v>NA</v>
      </c>
      <c r="L24" s="7">
        <f>VLOOKUP($B24,'Module 3'!$A$7:$V$49,13,FALSE)</f>
        <v>0</v>
      </c>
      <c r="M24" s="7" t="str">
        <f>VLOOKUP($B24,'Module 3'!$A$7:$V$49,17,FALSE)</f>
        <v>NA</v>
      </c>
      <c r="N24" s="7" t="str">
        <f t="shared" si="4"/>
        <v>NA</v>
      </c>
      <c r="O24" s="30" t="str">
        <f t="shared" si="5"/>
        <v>NA</v>
      </c>
      <c r="P24" s="7">
        <f>VLOOKUP($B24,'Module 4'!$A$7:$U$55,12,FALSE)</f>
        <v>0</v>
      </c>
      <c r="Q24" s="7" t="str">
        <f>VLOOKUP($B24,'Module 4'!$A$7:$U$55,16,FALSE)</f>
        <v>NA</v>
      </c>
      <c r="R24" s="7" t="str">
        <f t="shared" si="6"/>
        <v>NA</v>
      </c>
      <c r="S24" s="30" t="str">
        <f t="shared" si="7"/>
        <v>NA</v>
      </c>
      <c r="T24" s="7">
        <f>VLOOKUP($B24,'Module 5'!$A$7:$U$54,8,FALSE)</f>
        <v>0</v>
      </c>
      <c r="U24" s="82">
        <f t="shared" si="8"/>
        <v>0</v>
      </c>
      <c r="V24" s="8" t="str">
        <f t="shared" si="9"/>
        <v>NA</v>
      </c>
      <c r="W24" s="33"/>
      <c r="X24" s="6">
        <f t="shared" si="10"/>
        <v>0</v>
      </c>
      <c r="Y24" s="8" t="str">
        <f t="shared" si="11"/>
        <v>Retest</v>
      </c>
      <c r="Z24" s="6"/>
      <c r="AA24" s="31" t="str">
        <f t="shared" si="12"/>
        <v>F-</v>
      </c>
      <c r="AB24" s="6"/>
      <c r="AC24" s="6"/>
      <c r="AD24" s="4"/>
      <c r="AE24" s="34"/>
      <c r="AF24" s="34"/>
      <c r="AG24" s="34"/>
      <c r="AH24" s="34"/>
    </row>
    <row r="25" spans="1:34" x14ac:dyDescent="0.35">
      <c r="A25" s="35">
        <v>22</v>
      </c>
      <c r="B25" s="31">
        <f>'Module 1'!A29</f>
        <v>180538</v>
      </c>
      <c r="C25" s="95" t="str">
        <f>'Module 1'!B29</f>
        <v>Dasari Prem Kumar</v>
      </c>
      <c r="D25" s="7">
        <f>VLOOKUP($B25,'Module 1'!$A$8:$U$54,15,FALSE)</f>
        <v>47</v>
      </c>
      <c r="E25" s="7" t="str">
        <f>VLOOKUP($B25,'Module 1'!$A$8:$U$53,19,FALSE)</f>
        <v>NA</v>
      </c>
      <c r="F25" s="7" t="str">
        <f t="shared" si="0"/>
        <v>NA</v>
      </c>
      <c r="G25" s="5" t="str">
        <f t="shared" si="13"/>
        <v>NA</v>
      </c>
      <c r="H25" s="7">
        <f>VLOOKUP($B25,'Module 2'!$A$7:$V$53,11,FALSE)</f>
        <v>0</v>
      </c>
      <c r="I25" s="7" t="str">
        <f>VLOOKUP($B25,'Module 2'!$A$7:$V$53,15,FALSE)</f>
        <v>NA</v>
      </c>
      <c r="J25" s="7" t="str">
        <f t="shared" si="2"/>
        <v>NA</v>
      </c>
      <c r="K25" s="30" t="str">
        <f t="shared" si="3"/>
        <v>NA</v>
      </c>
      <c r="L25" s="7">
        <f>VLOOKUP($B25,'Module 3'!$A$7:$V$49,13,FALSE)</f>
        <v>0</v>
      </c>
      <c r="M25" s="7" t="str">
        <f>VLOOKUP($B25,'Module 3'!$A$7:$V$49,17,FALSE)</f>
        <v>NA</v>
      </c>
      <c r="N25" s="7" t="str">
        <f t="shared" si="4"/>
        <v>NA</v>
      </c>
      <c r="O25" s="30" t="str">
        <f t="shared" si="5"/>
        <v>NA</v>
      </c>
      <c r="P25" s="7">
        <f>VLOOKUP($B25,'Module 4'!$A$7:$U$55,12,FALSE)</f>
        <v>0</v>
      </c>
      <c r="Q25" s="7" t="str">
        <f>VLOOKUP($B25,'Module 4'!$A$7:$U$55,16,FALSE)</f>
        <v>NA</v>
      </c>
      <c r="R25" s="7" t="str">
        <f t="shared" si="6"/>
        <v>NA</v>
      </c>
      <c r="S25" s="30" t="str">
        <f t="shared" si="7"/>
        <v>NA</v>
      </c>
      <c r="T25" s="7">
        <f>VLOOKUP($B25,'Module 5'!$A$7:$U$54,8,FALSE)</f>
        <v>0</v>
      </c>
      <c r="U25" s="82">
        <f t="shared" si="8"/>
        <v>0</v>
      </c>
      <c r="V25" s="8" t="str">
        <f t="shared" si="9"/>
        <v>NA</v>
      </c>
      <c r="W25" s="33"/>
      <c r="X25" s="6">
        <f t="shared" si="10"/>
        <v>0</v>
      </c>
      <c r="Y25" s="8" t="str">
        <f t="shared" si="11"/>
        <v>Retest</v>
      </c>
      <c r="Z25" s="6"/>
      <c r="AA25" s="31" t="str">
        <f t="shared" si="12"/>
        <v>F-</v>
      </c>
      <c r="AB25" s="6"/>
      <c r="AC25" s="6"/>
      <c r="AD25" s="4"/>
      <c r="AE25" s="34"/>
      <c r="AF25" s="34"/>
      <c r="AG25" s="34"/>
      <c r="AH25" s="34"/>
    </row>
    <row r="26" spans="1:34" x14ac:dyDescent="0.35">
      <c r="A26" s="35">
        <v>23</v>
      </c>
      <c r="B26" s="31">
        <f>'Module 1'!A30</f>
        <v>180539</v>
      </c>
      <c r="C26" s="95" t="str">
        <f>'Module 1'!B30</f>
        <v>Muppudi Sivakumar</v>
      </c>
      <c r="D26" s="7">
        <f>VLOOKUP($B26,'Module 1'!$A$8:$U$54,15,FALSE)</f>
        <v>53</v>
      </c>
      <c r="E26" s="7" t="str">
        <f>VLOOKUP($B26,'Module 1'!$A$8:$U$53,19,FALSE)</f>
        <v>NA</v>
      </c>
      <c r="F26" s="7" t="str">
        <f t="shared" si="0"/>
        <v>NA</v>
      </c>
      <c r="G26" s="5" t="str">
        <f t="shared" si="13"/>
        <v>NA</v>
      </c>
      <c r="H26" s="7">
        <f>VLOOKUP($B26,'Module 2'!$A$7:$V$53,11,FALSE)</f>
        <v>0</v>
      </c>
      <c r="I26" s="7" t="str">
        <f>VLOOKUP($B26,'Module 2'!$A$7:$V$53,15,FALSE)</f>
        <v>NA</v>
      </c>
      <c r="J26" s="7" t="str">
        <f t="shared" si="2"/>
        <v>NA</v>
      </c>
      <c r="K26" s="30" t="str">
        <f t="shared" si="3"/>
        <v>NA</v>
      </c>
      <c r="L26" s="7">
        <f>VLOOKUP($B26,'Module 3'!$A$7:$V$49,13,FALSE)</f>
        <v>0</v>
      </c>
      <c r="M26" s="7" t="str">
        <f>VLOOKUP($B26,'Module 3'!$A$7:$V$49,17,FALSE)</f>
        <v>NA</v>
      </c>
      <c r="N26" s="7" t="str">
        <f t="shared" si="4"/>
        <v>NA</v>
      </c>
      <c r="O26" s="30" t="str">
        <f t="shared" si="5"/>
        <v>NA</v>
      </c>
      <c r="P26" s="7">
        <f>VLOOKUP($B26,'Module 4'!$A$7:$U$55,12,FALSE)</f>
        <v>0</v>
      </c>
      <c r="Q26" s="7" t="str">
        <f>VLOOKUP($B26,'Module 4'!$A$7:$U$55,16,FALSE)</f>
        <v>NA</v>
      </c>
      <c r="R26" s="7" t="str">
        <f t="shared" si="6"/>
        <v>NA</v>
      </c>
      <c r="S26" s="30" t="str">
        <f t="shared" si="7"/>
        <v>NA</v>
      </c>
      <c r="T26" s="7">
        <f>VLOOKUP($B26,'Module 5'!$A$7:$U$54,8,FALSE)</f>
        <v>0</v>
      </c>
      <c r="U26" s="82">
        <f t="shared" si="8"/>
        <v>0</v>
      </c>
      <c r="V26" s="8" t="str">
        <f t="shared" si="9"/>
        <v>NA</v>
      </c>
      <c r="W26" s="33"/>
      <c r="X26" s="6">
        <f t="shared" si="10"/>
        <v>0</v>
      </c>
      <c r="Y26" s="8" t="str">
        <f t="shared" si="11"/>
        <v>Retest</v>
      </c>
      <c r="Z26" s="6"/>
      <c r="AA26" s="31" t="str">
        <f t="shared" si="12"/>
        <v>F-</v>
      </c>
      <c r="AB26" s="6"/>
      <c r="AC26" s="6"/>
      <c r="AD26" s="4"/>
      <c r="AE26" s="34"/>
      <c r="AF26" s="34"/>
      <c r="AG26" s="34"/>
      <c r="AH26" s="34"/>
    </row>
    <row r="27" spans="1:34" x14ac:dyDescent="0.35">
      <c r="A27" s="35">
        <v>24</v>
      </c>
      <c r="B27" s="31">
        <f>'Module 1'!A31</f>
        <v>180540</v>
      </c>
      <c r="C27" s="95" t="str">
        <f>'Module 1'!B31</f>
        <v>Vanukuri Veera Sekhar Reddy</v>
      </c>
      <c r="D27" s="7">
        <f>VLOOKUP($B27,'Module 1'!$A$8:$U$54,15,FALSE)</f>
        <v>39</v>
      </c>
      <c r="E27" s="7" t="str">
        <f>VLOOKUP($B27,'Module 1'!$A$8:$U$53,19,FALSE)</f>
        <v>NA</v>
      </c>
      <c r="F27" s="7" t="str">
        <f t="shared" si="0"/>
        <v>NA</v>
      </c>
      <c r="G27" s="5" t="str">
        <f t="shared" si="13"/>
        <v>NA</v>
      </c>
      <c r="H27" s="7">
        <f>VLOOKUP($B27,'Module 2'!$A$7:$V$53,11,FALSE)</f>
        <v>0</v>
      </c>
      <c r="I27" s="7" t="str">
        <f>VLOOKUP($B27,'Module 2'!$A$7:$V$53,15,FALSE)</f>
        <v>NA</v>
      </c>
      <c r="J27" s="7" t="str">
        <f t="shared" si="2"/>
        <v>NA</v>
      </c>
      <c r="K27" s="30" t="str">
        <f t="shared" si="3"/>
        <v>NA</v>
      </c>
      <c r="L27" s="7">
        <f>VLOOKUP($B27,'Module 3'!$A$7:$V$49,13,FALSE)</f>
        <v>0</v>
      </c>
      <c r="M27" s="7" t="str">
        <f>VLOOKUP($B27,'Module 3'!$A$7:$V$49,17,FALSE)</f>
        <v>NA</v>
      </c>
      <c r="N27" s="7" t="str">
        <f t="shared" si="4"/>
        <v>NA</v>
      </c>
      <c r="O27" s="30" t="str">
        <f t="shared" si="5"/>
        <v>NA</v>
      </c>
      <c r="P27" s="7">
        <f>VLOOKUP($B27,'Module 4'!$A$7:$U$55,12,FALSE)</f>
        <v>0</v>
      </c>
      <c r="Q27" s="7" t="str">
        <f>VLOOKUP($B27,'Module 4'!$A$7:$U$55,16,FALSE)</f>
        <v>NA</v>
      </c>
      <c r="R27" s="7" t="str">
        <f t="shared" si="6"/>
        <v>NA</v>
      </c>
      <c r="S27" s="30" t="str">
        <f t="shared" si="7"/>
        <v>NA</v>
      </c>
      <c r="T27" s="7">
        <f>VLOOKUP($B27,'Module 5'!$A$7:$U$54,8,FALSE)</f>
        <v>0</v>
      </c>
      <c r="U27" s="82">
        <f t="shared" si="8"/>
        <v>0</v>
      </c>
      <c r="V27" s="8" t="str">
        <f t="shared" si="9"/>
        <v>NA</v>
      </c>
      <c r="W27" s="33"/>
      <c r="X27" s="6">
        <f t="shared" si="10"/>
        <v>0</v>
      </c>
      <c r="Y27" s="8" t="str">
        <f t="shared" si="11"/>
        <v>Retest</v>
      </c>
      <c r="Z27" s="6"/>
      <c r="AA27" s="31" t="str">
        <f t="shared" si="12"/>
        <v>F-</v>
      </c>
      <c r="AB27" s="6"/>
      <c r="AC27" s="6"/>
      <c r="AD27" s="4"/>
      <c r="AE27" s="34"/>
      <c r="AF27" s="34"/>
      <c r="AG27" s="34"/>
      <c r="AH27" s="34"/>
    </row>
    <row r="28" spans="1:34" x14ac:dyDescent="0.35">
      <c r="A28" s="35">
        <v>25</v>
      </c>
      <c r="B28" s="31">
        <f>'Module 1'!A32</f>
        <v>180541</v>
      </c>
      <c r="C28" s="95" t="str">
        <f>'Module 1'!B32</f>
        <v>Surendrareddy Chejerla</v>
      </c>
      <c r="D28" s="7">
        <f>VLOOKUP($B28,'Module 1'!$A$8:$U$54,15,FALSE)</f>
        <v>73</v>
      </c>
      <c r="E28" s="7" t="str">
        <f>VLOOKUP($B28,'Module 1'!$A$8:$U$53,19,FALSE)</f>
        <v>NA</v>
      </c>
      <c r="F28" s="7">
        <f t="shared" si="0"/>
        <v>73</v>
      </c>
      <c r="G28" s="5">
        <f t="shared" si="13"/>
        <v>3</v>
      </c>
      <c r="H28" s="7">
        <f>VLOOKUP($B28,'Module 2'!$A$7:$V$53,11,FALSE)</f>
        <v>0</v>
      </c>
      <c r="I28" s="7" t="str">
        <f>VLOOKUP($B28,'Module 2'!$A$7:$V$53,15,FALSE)</f>
        <v>NA</v>
      </c>
      <c r="J28" s="7" t="str">
        <f t="shared" si="2"/>
        <v>NA</v>
      </c>
      <c r="K28" s="30" t="str">
        <f t="shared" si="3"/>
        <v>NA</v>
      </c>
      <c r="L28" s="7">
        <f>VLOOKUP($B28,'Module 3'!$A$7:$V$49,13,FALSE)</f>
        <v>0</v>
      </c>
      <c r="M28" s="7" t="str">
        <f>VLOOKUP($B28,'Module 3'!$A$7:$V$49,17,FALSE)</f>
        <v>NA</v>
      </c>
      <c r="N28" s="7" t="str">
        <f t="shared" si="4"/>
        <v>NA</v>
      </c>
      <c r="O28" s="30" t="str">
        <f t="shared" si="5"/>
        <v>NA</v>
      </c>
      <c r="P28" s="7">
        <f>VLOOKUP($B28,'Module 4'!$A$7:$U$55,12,FALSE)</f>
        <v>0</v>
      </c>
      <c r="Q28" s="7" t="str">
        <f>VLOOKUP($B28,'Module 4'!$A$7:$U$55,16,FALSE)</f>
        <v>NA</v>
      </c>
      <c r="R28" s="7" t="str">
        <f t="shared" si="6"/>
        <v>NA</v>
      </c>
      <c r="S28" s="30" t="str">
        <f t="shared" si="7"/>
        <v>NA</v>
      </c>
      <c r="T28" s="7">
        <f>VLOOKUP($B28,'Module 5'!$A$7:$U$54,8,FALSE)</f>
        <v>0</v>
      </c>
      <c r="U28" s="82">
        <f t="shared" si="8"/>
        <v>0</v>
      </c>
      <c r="V28" s="8" t="str">
        <f t="shared" si="9"/>
        <v>NA</v>
      </c>
      <c r="W28" s="33"/>
      <c r="X28" s="6">
        <f t="shared" si="10"/>
        <v>0</v>
      </c>
      <c r="Y28" s="8" t="str">
        <f t="shared" si="11"/>
        <v>Retest</v>
      </c>
      <c r="Z28" s="6"/>
      <c r="AA28" s="31" t="str">
        <f t="shared" si="12"/>
        <v>F-</v>
      </c>
      <c r="AB28" s="6"/>
      <c r="AC28" s="6"/>
      <c r="AD28" s="4"/>
      <c r="AE28" s="34"/>
      <c r="AF28" s="34"/>
      <c r="AG28" s="34"/>
      <c r="AH28" s="34"/>
    </row>
    <row r="29" spans="1:34" x14ac:dyDescent="0.35">
      <c r="A29" s="35">
        <v>26</v>
      </c>
      <c r="B29" s="31">
        <f>'Module 1'!A33</f>
        <v>180542</v>
      </c>
      <c r="C29" s="95" t="str">
        <f>'Module 1'!B33</f>
        <v>Kaku Meghana</v>
      </c>
      <c r="D29" s="7">
        <f>VLOOKUP($B29,'Module 1'!$A$8:$U$54,15,FALSE)</f>
        <v>80</v>
      </c>
      <c r="E29" s="7" t="str">
        <f>VLOOKUP($B29,'Module 1'!$A$8:$U$53,19,FALSE)</f>
        <v>NA</v>
      </c>
      <c r="F29" s="7">
        <f t="shared" si="0"/>
        <v>80</v>
      </c>
      <c r="G29" s="5">
        <f t="shared" si="13"/>
        <v>4</v>
      </c>
      <c r="H29" s="7">
        <f>VLOOKUP($B29,'Module 2'!$A$7:$V$53,11,FALSE)</f>
        <v>0</v>
      </c>
      <c r="I29" s="7" t="str">
        <f>VLOOKUP($B29,'Module 2'!$A$7:$V$53,15,FALSE)</f>
        <v>NA</v>
      </c>
      <c r="J29" s="7" t="str">
        <f t="shared" si="2"/>
        <v>NA</v>
      </c>
      <c r="K29" s="30" t="str">
        <f t="shared" si="3"/>
        <v>NA</v>
      </c>
      <c r="L29" s="7">
        <f>VLOOKUP($B29,'Module 3'!$A$7:$V$49,13,FALSE)</f>
        <v>0</v>
      </c>
      <c r="M29" s="7" t="str">
        <f>VLOOKUP($B29,'Module 3'!$A$7:$V$49,17,FALSE)</f>
        <v>NA</v>
      </c>
      <c r="N29" s="7" t="str">
        <f t="shared" si="4"/>
        <v>NA</v>
      </c>
      <c r="O29" s="30" t="str">
        <f t="shared" si="5"/>
        <v>NA</v>
      </c>
      <c r="P29" s="7">
        <f>VLOOKUP($B29,'Module 4'!$A$7:$U$55,12,FALSE)</f>
        <v>0</v>
      </c>
      <c r="Q29" s="7" t="str">
        <f>VLOOKUP($B29,'Module 4'!$A$7:$U$55,16,FALSE)</f>
        <v>NA</v>
      </c>
      <c r="R29" s="7" t="str">
        <f t="shared" si="6"/>
        <v>NA</v>
      </c>
      <c r="S29" s="30" t="str">
        <f t="shared" si="7"/>
        <v>NA</v>
      </c>
      <c r="T29" s="7">
        <f>VLOOKUP($B29,'Module 5'!$A$7:$U$54,8,FALSE)</f>
        <v>0</v>
      </c>
      <c r="U29" s="82">
        <f t="shared" si="8"/>
        <v>0</v>
      </c>
      <c r="V29" s="8" t="str">
        <f t="shared" si="9"/>
        <v>NA</v>
      </c>
      <c r="W29" s="33"/>
      <c r="X29" s="6">
        <f t="shared" si="10"/>
        <v>0</v>
      </c>
      <c r="Y29" s="8" t="str">
        <f t="shared" si="11"/>
        <v>Retest</v>
      </c>
      <c r="Z29" s="6"/>
      <c r="AA29" s="31" t="str">
        <f t="shared" si="12"/>
        <v>F-</v>
      </c>
      <c r="AB29" s="6"/>
      <c r="AC29" s="6"/>
      <c r="AD29" s="4"/>
      <c r="AE29" s="34"/>
      <c r="AF29" s="34"/>
      <c r="AG29" s="34"/>
      <c r="AH29" s="34"/>
    </row>
    <row r="30" spans="1:34" x14ac:dyDescent="0.35">
      <c r="A30" s="35">
        <v>27</v>
      </c>
      <c r="B30" s="31">
        <f>'Module 1'!A34</f>
        <v>180543</v>
      </c>
      <c r="C30" s="95" t="str">
        <f>'Module 1'!B34</f>
        <v>Priyanka Kalinge</v>
      </c>
      <c r="D30" s="7">
        <f>VLOOKUP($B30,'Module 1'!$A$8:$U$54,15,FALSE)</f>
        <v>60</v>
      </c>
      <c r="E30" s="7" t="str">
        <f>VLOOKUP($B30,'Module 1'!$A$8:$U$53,19,FALSE)</f>
        <v>NA</v>
      </c>
      <c r="F30" s="7">
        <f t="shared" si="0"/>
        <v>60</v>
      </c>
      <c r="G30" s="5">
        <f t="shared" si="13"/>
        <v>2</v>
      </c>
      <c r="H30" s="7">
        <f>VLOOKUP($B30,'Module 2'!$A$7:$V$53,11,FALSE)</f>
        <v>0</v>
      </c>
      <c r="I30" s="7" t="str">
        <f>VLOOKUP($B30,'Module 2'!$A$7:$V$53,15,FALSE)</f>
        <v>NA</v>
      </c>
      <c r="J30" s="7" t="str">
        <f t="shared" si="2"/>
        <v>NA</v>
      </c>
      <c r="K30" s="30" t="str">
        <f t="shared" si="3"/>
        <v>NA</v>
      </c>
      <c r="L30" s="7">
        <f>VLOOKUP($B30,'Module 3'!$A$7:$V$49,13,FALSE)</f>
        <v>0</v>
      </c>
      <c r="M30" s="7" t="str">
        <f>VLOOKUP($B30,'Module 3'!$A$7:$V$49,17,FALSE)</f>
        <v>NA</v>
      </c>
      <c r="N30" s="7" t="str">
        <f t="shared" si="4"/>
        <v>NA</v>
      </c>
      <c r="O30" s="30" t="str">
        <f t="shared" si="5"/>
        <v>NA</v>
      </c>
      <c r="P30" s="7">
        <f>VLOOKUP($B30,'Module 4'!$A$7:$U$55,12,FALSE)</f>
        <v>0</v>
      </c>
      <c r="Q30" s="7" t="str">
        <f>VLOOKUP($B30,'Module 4'!$A$7:$U$55,16,FALSE)</f>
        <v>NA</v>
      </c>
      <c r="R30" s="7" t="str">
        <f t="shared" si="6"/>
        <v>NA</v>
      </c>
      <c r="S30" s="30" t="str">
        <f t="shared" si="7"/>
        <v>NA</v>
      </c>
      <c r="T30" s="7">
        <f>VLOOKUP($B30,'Module 5'!$A$7:$U$54,8,FALSE)</f>
        <v>0</v>
      </c>
      <c r="U30" s="82">
        <f t="shared" si="8"/>
        <v>0</v>
      </c>
      <c r="V30" s="8" t="str">
        <f t="shared" si="9"/>
        <v>NA</v>
      </c>
      <c r="W30" s="33"/>
      <c r="X30" s="6">
        <f t="shared" si="10"/>
        <v>0</v>
      </c>
      <c r="Y30" s="8" t="str">
        <f t="shared" si="11"/>
        <v>Retest</v>
      </c>
      <c r="Z30" s="6"/>
      <c r="AA30" s="31" t="str">
        <f t="shared" si="12"/>
        <v>F-</v>
      </c>
      <c r="AB30" s="6"/>
      <c r="AC30" s="6"/>
      <c r="AD30" s="4"/>
      <c r="AE30" s="34"/>
      <c r="AF30" s="34"/>
      <c r="AG30" s="34"/>
      <c r="AH30" s="34"/>
    </row>
    <row r="31" spans="1:34" x14ac:dyDescent="0.35">
      <c r="A31" s="35">
        <v>28</v>
      </c>
      <c r="B31" s="31">
        <f>'Module 1'!A35</f>
        <v>180548</v>
      </c>
      <c r="C31" s="95" t="str">
        <f>'Module 1'!B35</f>
        <v>Ashish Jha</v>
      </c>
      <c r="D31" s="7">
        <f>VLOOKUP($B31,'Module 1'!$A$8:$U$54,15,FALSE)</f>
        <v>80</v>
      </c>
      <c r="E31" s="7" t="str">
        <f>VLOOKUP($B31,'Module 1'!$A$8:$U$53,19,FALSE)</f>
        <v>NA</v>
      </c>
      <c r="F31" s="7">
        <f t="shared" si="0"/>
        <v>80</v>
      </c>
      <c r="G31" s="5">
        <f t="shared" si="13"/>
        <v>4</v>
      </c>
      <c r="H31" s="7">
        <f>VLOOKUP($B31,'Module 2'!$A$7:$V$53,11,FALSE)</f>
        <v>0</v>
      </c>
      <c r="I31" s="7" t="str">
        <f>VLOOKUP($B31,'Module 2'!$A$7:$V$53,15,FALSE)</f>
        <v>NA</v>
      </c>
      <c r="J31" s="7" t="str">
        <f t="shared" si="2"/>
        <v>NA</v>
      </c>
      <c r="K31" s="30" t="str">
        <f t="shared" si="3"/>
        <v>NA</v>
      </c>
      <c r="L31" s="7">
        <f>VLOOKUP($B31,'Module 3'!$A$7:$V$49,13,FALSE)</f>
        <v>0</v>
      </c>
      <c r="M31" s="7" t="str">
        <f>VLOOKUP($B31,'Module 3'!$A$7:$V$49,17,FALSE)</f>
        <v>NA</v>
      </c>
      <c r="N31" s="7" t="str">
        <f t="shared" si="4"/>
        <v>NA</v>
      </c>
      <c r="O31" s="30" t="str">
        <f t="shared" si="5"/>
        <v>NA</v>
      </c>
      <c r="P31" s="7">
        <f>VLOOKUP($B31,'Module 4'!$A$7:$U$55,12,FALSE)</f>
        <v>0</v>
      </c>
      <c r="Q31" s="7" t="str">
        <f>VLOOKUP($B31,'Module 4'!$A$7:$U$55,16,FALSE)</f>
        <v>NA</v>
      </c>
      <c r="R31" s="7" t="str">
        <f t="shared" si="6"/>
        <v>NA</v>
      </c>
      <c r="S31" s="30" t="str">
        <f t="shared" si="7"/>
        <v>NA</v>
      </c>
      <c r="T31" s="7">
        <f>VLOOKUP($B31,'Module 5'!$A$7:$U$54,8,FALSE)</f>
        <v>0</v>
      </c>
      <c r="U31" s="82">
        <f t="shared" si="8"/>
        <v>0</v>
      </c>
      <c r="V31" s="8" t="str">
        <f t="shared" si="9"/>
        <v>NA</v>
      </c>
      <c r="W31" s="33"/>
      <c r="X31" s="6">
        <f t="shared" si="10"/>
        <v>0</v>
      </c>
      <c r="Y31" s="8" t="str">
        <f t="shared" si="11"/>
        <v>Retest</v>
      </c>
      <c r="Z31" s="6"/>
      <c r="AA31" s="31" t="str">
        <f t="shared" si="12"/>
        <v>F-</v>
      </c>
      <c r="AB31" s="6"/>
      <c r="AC31" s="6"/>
      <c r="AD31" s="4"/>
      <c r="AE31" s="34"/>
      <c r="AF31" s="34"/>
      <c r="AG31" s="34"/>
      <c r="AH31" s="34"/>
    </row>
    <row r="32" spans="1:34" x14ac:dyDescent="0.35">
      <c r="A32" s="35">
        <v>29</v>
      </c>
      <c r="B32" s="31">
        <f>'Module 1'!A36</f>
        <v>180550</v>
      </c>
      <c r="C32" s="95" t="str">
        <f>'Module 1'!B36</f>
        <v>Atanu Mondal</v>
      </c>
      <c r="D32" s="7">
        <f>VLOOKUP($B32,'Module 1'!$A$8:$U$54,15,FALSE)</f>
        <v>86</v>
      </c>
      <c r="E32" s="7" t="str">
        <f>VLOOKUP($B32,'Module 1'!$A$8:$U$53,19,FALSE)</f>
        <v>NA</v>
      </c>
      <c r="F32" s="7">
        <f t="shared" si="0"/>
        <v>86</v>
      </c>
      <c r="G32" s="5">
        <f t="shared" si="13"/>
        <v>4</v>
      </c>
      <c r="H32" s="7">
        <f>VLOOKUP($B32,'Module 2'!$A$7:$V$53,11,FALSE)</f>
        <v>0</v>
      </c>
      <c r="I32" s="7" t="str">
        <f>VLOOKUP($B32,'Module 2'!$A$7:$V$53,15,FALSE)</f>
        <v>NA</v>
      </c>
      <c r="J32" s="7" t="str">
        <f t="shared" si="2"/>
        <v>NA</v>
      </c>
      <c r="K32" s="30" t="str">
        <f t="shared" si="3"/>
        <v>NA</v>
      </c>
      <c r="L32" s="7">
        <f>VLOOKUP($B32,'Module 3'!$A$7:$V$49,13,FALSE)</f>
        <v>0</v>
      </c>
      <c r="M32" s="7" t="str">
        <f>VLOOKUP($B32,'Module 3'!$A$7:$V$49,17,FALSE)</f>
        <v>NA</v>
      </c>
      <c r="N32" s="7" t="str">
        <f t="shared" si="4"/>
        <v>NA</v>
      </c>
      <c r="O32" s="30" t="str">
        <f t="shared" si="5"/>
        <v>NA</v>
      </c>
      <c r="P32" s="7">
        <f>VLOOKUP($B32,'Module 4'!$A$7:$U$55,12,FALSE)</f>
        <v>0</v>
      </c>
      <c r="Q32" s="7" t="str">
        <f>VLOOKUP($B32,'Module 4'!$A$7:$U$55,16,FALSE)</f>
        <v>NA</v>
      </c>
      <c r="R32" s="7" t="str">
        <f t="shared" si="6"/>
        <v>NA</v>
      </c>
      <c r="S32" s="30" t="str">
        <f t="shared" si="7"/>
        <v>NA</v>
      </c>
      <c r="T32" s="7">
        <f>VLOOKUP($B32,'Module 5'!$A$7:$U$54,8,FALSE)</f>
        <v>0</v>
      </c>
      <c r="U32" s="82">
        <f t="shared" si="8"/>
        <v>0</v>
      </c>
      <c r="V32" s="8" t="str">
        <f t="shared" si="9"/>
        <v>NA</v>
      </c>
      <c r="W32" s="33"/>
      <c r="X32" s="6">
        <f t="shared" si="10"/>
        <v>0</v>
      </c>
      <c r="Y32" s="8" t="str">
        <f t="shared" si="11"/>
        <v>Retest</v>
      </c>
      <c r="Z32" s="6"/>
      <c r="AA32" s="31" t="str">
        <f t="shared" si="12"/>
        <v>F-</v>
      </c>
      <c r="AB32" s="6"/>
      <c r="AC32" s="6"/>
      <c r="AD32" s="4"/>
      <c r="AE32" s="34"/>
      <c r="AF32" s="34"/>
      <c r="AG32" s="34"/>
      <c r="AH32" s="34"/>
    </row>
    <row r="33" spans="1:34" x14ac:dyDescent="0.35">
      <c r="A33" s="35">
        <v>30</v>
      </c>
      <c r="B33" s="31">
        <f>'Module 1'!A37</f>
        <v>180551</v>
      </c>
      <c r="C33" s="95" t="str">
        <f>'Module 1'!B37</f>
        <v>Arnab Das</v>
      </c>
      <c r="D33" s="7">
        <f>VLOOKUP($B33,'Module 1'!$A$8:$U$54,15,FALSE)</f>
        <v>82</v>
      </c>
      <c r="E33" s="7" t="str">
        <f>VLOOKUP($B33,'Module 1'!$A$8:$U$53,19,FALSE)</f>
        <v>NA</v>
      </c>
      <c r="F33" s="7">
        <f t="shared" si="0"/>
        <v>82</v>
      </c>
      <c r="G33" s="5">
        <f t="shared" si="13"/>
        <v>4</v>
      </c>
      <c r="H33" s="7">
        <f>VLOOKUP($B33,'Module 2'!$A$7:$V$53,11,FALSE)</f>
        <v>0</v>
      </c>
      <c r="I33" s="7" t="str">
        <f>VLOOKUP($B33,'Module 2'!$A$7:$V$53,15,FALSE)</f>
        <v>NA</v>
      </c>
      <c r="J33" s="7" t="str">
        <f t="shared" si="2"/>
        <v>NA</v>
      </c>
      <c r="K33" s="30" t="str">
        <f t="shared" si="3"/>
        <v>NA</v>
      </c>
      <c r="L33" s="7">
        <f>VLOOKUP($B33,'Module 3'!$A$7:$V$49,13,FALSE)</f>
        <v>0</v>
      </c>
      <c r="M33" s="7" t="str">
        <f>VLOOKUP($B33,'Module 3'!$A$7:$V$49,17,FALSE)</f>
        <v>NA</v>
      </c>
      <c r="N33" s="7" t="str">
        <f t="shared" si="4"/>
        <v>NA</v>
      </c>
      <c r="O33" s="30" t="str">
        <f t="shared" si="5"/>
        <v>NA</v>
      </c>
      <c r="P33" s="7">
        <f>VLOOKUP($B33,'Module 4'!$A$7:$U$55,12,FALSE)</f>
        <v>0</v>
      </c>
      <c r="Q33" s="7" t="str">
        <f>VLOOKUP($B33,'Module 4'!$A$7:$U$55,16,FALSE)</f>
        <v>NA</v>
      </c>
      <c r="R33" s="7" t="str">
        <f t="shared" si="6"/>
        <v>NA</v>
      </c>
      <c r="S33" s="30" t="str">
        <f t="shared" si="7"/>
        <v>NA</v>
      </c>
      <c r="T33" s="7">
        <f>VLOOKUP($B33,'Module 5'!$A$7:$U$54,8,FALSE)</f>
        <v>0</v>
      </c>
      <c r="U33" s="82">
        <f t="shared" si="8"/>
        <v>0</v>
      </c>
      <c r="V33" s="8" t="str">
        <f t="shared" si="9"/>
        <v>NA</v>
      </c>
      <c r="W33" s="33"/>
      <c r="X33" s="6">
        <f t="shared" si="10"/>
        <v>0</v>
      </c>
      <c r="Y33" s="8" t="str">
        <f t="shared" si="11"/>
        <v>Retest</v>
      </c>
      <c r="Z33" s="6"/>
      <c r="AA33" s="31" t="str">
        <f t="shared" si="12"/>
        <v>F-</v>
      </c>
      <c r="AB33" s="6"/>
      <c r="AC33" s="6"/>
      <c r="AD33" s="4"/>
      <c r="AE33" s="34"/>
      <c r="AF33" s="34"/>
      <c r="AG33" s="34"/>
      <c r="AH33" s="34"/>
    </row>
    <row r="34" spans="1:34" x14ac:dyDescent="0.35">
      <c r="A34" s="35">
        <v>31</v>
      </c>
      <c r="B34" s="31">
        <f>'Module 1'!A38</f>
        <v>180552</v>
      </c>
      <c r="C34" s="95" t="str">
        <f>'Module 1'!B38</f>
        <v>Veerababu Jonnada</v>
      </c>
      <c r="D34" s="7">
        <f>VLOOKUP($B34,'Module 1'!$A$8:$U$54,15,FALSE)</f>
        <v>70</v>
      </c>
      <c r="E34" s="7" t="str">
        <f>VLOOKUP($B34,'Module 1'!$A$8:$U$53,19,FALSE)</f>
        <v>NA</v>
      </c>
      <c r="F34" s="7">
        <f t="shared" si="0"/>
        <v>70</v>
      </c>
      <c r="G34" s="5">
        <f t="shared" ref="G34:G41" si="14">IF(F34="NA","NA",IF(F34&lt;=59,0,IF(F34&lt;=69,2,IF(F34&lt;=79,3,IF(F34&lt;=89,4,5)))))</f>
        <v>3</v>
      </c>
      <c r="H34" s="7">
        <f>VLOOKUP($B34,'Module 2'!$A$7:$V$53,11,FALSE)</f>
        <v>0</v>
      </c>
      <c r="I34" s="7" t="str">
        <f>VLOOKUP($B34,'Module 2'!$A$7:$V$53,15,FALSE)</f>
        <v>NA</v>
      </c>
      <c r="J34" s="7" t="str">
        <f t="shared" si="2"/>
        <v>NA</v>
      </c>
      <c r="K34" s="30" t="str">
        <f t="shared" si="3"/>
        <v>NA</v>
      </c>
      <c r="L34" s="7">
        <f>VLOOKUP($B34,'Module 3'!$A$7:$V$49,13,FALSE)</f>
        <v>0</v>
      </c>
      <c r="M34" s="7" t="str">
        <f>VLOOKUP($B34,'Module 3'!$A$7:$V$49,17,FALSE)</f>
        <v>NA</v>
      </c>
      <c r="N34" s="7" t="str">
        <f t="shared" si="4"/>
        <v>NA</v>
      </c>
      <c r="O34" s="30" t="str">
        <f t="shared" si="5"/>
        <v>NA</v>
      </c>
      <c r="P34" s="7">
        <f>VLOOKUP($B34,'Module 4'!$A$7:$U$55,12,FALSE)</f>
        <v>0</v>
      </c>
      <c r="Q34" s="7" t="str">
        <f>VLOOKUP($B34,'Module 4'!$A$7:$U$55,16,FALSE)</f>
        <v>NA</v>
      </c>
      <c r="R34" s="7" t="str">
        <f t="shared" si="6"/>
        <v>NA</v>
      </c>
      <c r="S34" s="30" t="str">
        <f t="shared" si="7"/>
        <v>NA</v>
      </c>
      <c r="T34" s="7">
        <f>VLOOKUP($B34,'Module 5'!$A$7:$U$54,8,FALSE)</f>
        <v>0</v>
      </c>
      <c r="U34" s="82">
        <f t="shared" si="8"/>
        <v>0</v>
      </c>
      <c r="V34" s="8" t="str">
        <f t="shared" si="9"/>
        <v>NA</v>
      </c>
      <c r="W34" s="33"/>
      <c r="X34" s="6">
        <f t="shared" si="10"/>
        <v>0</v>
      </c>
      <c r="Y34" s="8" t="str">
        <f t="shared" si="11"/>
        <v>Retest</v>
      </c>
      <c r="Z34" s="6"/>
      <c r="AA34" s="31" t="str">
        <f t="shared" si="12"/>
        <v>F-</v>
      </c>
      <c r="AB34" s="6"/>
      <c r="AC34" s="6"/>
      <c r="AD34" s="4"/>
      <c r="AE34" s="34"/>
      <c r="AF34" s="34"/>
      <c r="AG34" s="34"/>
      <c r="AH34" s="34"/>
    </row>
    <row r="35" spans="1:34" x14ac:dyDescent="0.35">
      <c r="A35" s="35">
        <v>32</v>
      </c>
      <c r="B35" s="31">
        <f>'Module 1'!A39</f>
        <v>180553</v>
      </c>
      <c r="C35" s="95" t="str">
        <f>'Module 1'!B39</f>
        <v>Dhruv Majethia</v>
      </c>
      <c r="D35" s="7">
        <f>VLOOKUP($B35,'Module 1'!$A$8:$U$54,15,FALSE)</f>
        <v>80</v>
      </c>
      <c r="E35" s="7" t="str">
        <f>VLOOKUP($B35,'Module 1'!$A$8:$U$53,19,FALSE)</f>
        <v>NA</v>
      </c>
      <c r="F35" s="7">
        <f t="shared" si="0"/>
        <v>80</v>
      </c>
      <c r="G35" s="5">
        <f t="shared" si="14"/>
        <v>4</v>
      </c>
      <c r="H35" s="7">
        <f>VLOOKUP($B35,'Module 2'!$A$7:$V$53,11,FALSE)</f>
        <v>0</v>
      </c>
      <c r="I35" s="7" t="str">
        <f>VLOOKUP($B35,'Module 2'!$A$7:$V$53,15,FALSE)</f>
        <v>NA</v>
      </c>
      <c r="J35" s="7" t="str">
        <f t="shared" si="2"/>
        <v>NA</v>
      </c>
      <c r="K35" s="30" t="str">
        <f t="shared" si="3"/>
        <v>NA</v>
      </c>
      <c r="L35" s="7">
        <f>VLOOKUP($B35,'Module 3'!$A$7:$V$49,13,FALSE)</f>
        <v>0</v>
      </c>
      <c r="M35" s="7" t="str">
        <f>VLOOKUP($B35,'Module 3'!$A$7:$V$49,17,FALSE)</f>
        <v>NA</v>
      </c>
      <c r="N35" s="7" t="str">
        <f t="shared" si="4"/>
        <v>NA</v>
      </c>
      <c r="O35" s="30" t="str">
        <f t="shared" si="5"/>
        <v>NA</v>
      </c>
      <c r="P35" s="7">
        <f>VLOOKUP($B35,'Module 4'!$A$7:$U$55,12,FALSE)</f>
        <v>0</v>
      </c>
      <c r="Q35" s="7" t="str">
        <f>VLOOKUP($B35,'Module 4'!$A$7:$U$55,16,FALSE)</f>
        <v>NA</v>
      </c>
      <c r="R35" s="7" t="str">
        <f t="shared" si="6"/>
        <v>NA</v>
      </c>
      <c r="S35" s="30" t="str">
        <f t="shared" si="7"/>
        <v>NA</v>
      </c>
      <c r="T35" s="7">
        <f>VLOOKUP($B35,'Module 5'!$A$7:$U$54,8,FALSE)</f>
        <v>0</v>
      </c>
      <c r="U35" s="82">
        <f t="shared" si="8"/>
        <v>0</v>
      </c>
      <c r="V35" s="8" t="str">
        <f t="shared" si="9"/>
        <v>NA</v>
      </c>
      <c r="W35" s="33"/>
      <c r="X35" s="6">
        <f t="shared" si="10"/>
        <v>0</v>
      </c>
      <c r="Y35" s="8" t="str">
        <f t="shared" si="11"/>
        <v>Retest</v>
      </c>
      <c r="Z35" s="6"/>
      <c r="AA35" s="31" t="str">
        <f t="shared" si="12"/>
        <v>F-</v>
      </c>
      <c r="AB35" s="6"/>
      <c r="AC35" s="6"/>
      <c r="AD35" s="4"/>
      <c r="AE35" s="34"/>
      <c r="AF35" s="34"/>
      <c r="AG35" s="34"/>
      <c r="AH35" s="34"/>
    </row>
    <row r="36" spans="1:34" x14ac:dyDescent="0.35">
      <c r="A36" s="35">
        <v>33</v>
      </c>
      <c r="B36" s="31">
        <f>'Module 1'!A40</f>
        <v>180554</v>
      </c>
      <c r="C36" s="95" t="str">
        <f>'Module 1'!B40</f>
        <v>Diksha Bhalerao</v>
      </c>
      <c r="D36" s="7">
        <f>VLOOKUP($B36,'Module 1'!$A$8:$U$54,15,FALSE)</f>
        <v>70</v>
      </c>
      <c r="E36" s="7" t="str">
        <f>VLOOKUP($B36,'Module 1'!$A$8:$U$53,19,FALSE)</f>
        <v>NA</v>
      </c>
      <c r="F36" s="7">
        <f t="shared" si="0"/>
        <v>70</v>
      </c>
      <c r="G36" s="5">
        <f t="shared" si="14"/>
        <v>3</v>
      </c>
      <c r="H36" s="7">
        <f>VLOOKUP($B36,'Module 2'!$A$7:$V$53,11,FALSE)</f>
        <v>0</v>
      </c>
      <c r="I36" s="7" t="str">
        <f>VLOOKUP($B36,'Module 2'!$A$7:$V$53,15,FALSE)</f>
        <v>NA</v>
      </c>
      <c r="J36" s="7" t="str">
        <f t="shared" si="2"/>
        <v>NA</v>
      </c>
      <c r="K36" s="30" t="str">
        <f t="shared" si="3"/>
        <v>NA</v>
      </c>
      <c r="L36" s="7">
        <f>VLOOKUP($B36,'Module 3'!$A$7:$V$49,13,FALSE)</f>
        <v>0</v>
      </c>
      <c r="M36" s="7" t="str">
        <f>VLOOKUP($B36,'Module 3'!$A$7:$V$49,17,FALSE)</f>
        <v>NA</v>
      </c>
      <c r="N36" s="7" t="str">
        <f t="shared" si="4"/>
        <v>NA</v>
      </c>
      <c r="O36" s="30" t="str">
        <f t="shared" si="5"/>
        <v>NA</v>
      </c>
      <c r="P36" s="7">
        <f>VLOOKUP($B36,'Module 4'!$A$7:$U$55,12,FALSE)</f>
        <v>0</v>
      </c>
      <c r="Q36" s="7" t="str">
        <f>VLOOKUP($B36,'Module 4'!$A$7:$U$55,16,FALSE)</f>
        <v>NA</v>
      </c>
      <c r="R36" s="7" t="str">
        <f t="shared" si="6"/>
        <v>NA</v>
      </c>
      <c r="S36" s="30" t="str">
        <f t="shared" si="7"/>
        <v>NA</v>
      </c>
      <c r="T36" s="7">
        <f>VLOOKUP($B36,'Module 5'!$A$7:$U$54,8,FALSE)</f>
        <v>0</v>
      </c>
      <c r="U36" s="82">
        <f t="shared" si="8"/>
        <v>0</v>
      </c>
      <c r="V36" s="8" t="str">
        <f t="shared" si="9"/>
        <v>NA</v>
      </c>
      <c r="W36" s="33"/>
      <c r="X36" s="6">
        <f t="shared" si="10"/>
        <v>0</v>
      </c>
      <c r="Y36" s="8" t="str">
        <f t="shared" si="11"/>
        <v>Retest</v>
      </c>
      <c r="Z36" s="6"/>
      <c r="AA36" s="31" t="str">
        <f t="shared" si="12"/>
        <v>F-</v>
      </c>
      <c r="AB36" s="6"/>
      <c r="AC36" s="6"/>
      <c r="AD36" s="4"/>
      <c r="AE36" s="34"/>
      <c r="AF36" s="34"/>
      <c r="AG36" s="34"/>
      <c r="AH36" s="34"/>
    </row>
    <row r="37" spans="1:34" x14ac:dyDescent="0.35">
      <c r="A37" s="35">
        <v>34</v>
      </c>
      <c r="B37" s="31">
        <f>'Module 1'!A41</f>
        <v>180555</v>
      </c>
      <c r="C37" s="95" t="str">
        <f>'Module 1'!B41</f>
        <v>Shilpa Pandurang Mandke</v>
      </c>
      <c r="D37" s="7">
        <f>VLOOKUP($B37,'Module 1'!$A$8:$U$54,15,FALSE)</f>
        <v>81</v>
      </c>
      <c r="E37" s="7" t="str">
        <f>VLOOKUP($B37,'Module 1'!$A$8:$U$53,19,FALSE)</f>
        <v>NA</v>
      </c>
      <c r="F37" s="7">
        <f t="shared" si="0"/>
        <v>81</v>
      </c>
      <c r="G37" s="5">
        <f t="shared" si="14"/>
        <v>4</v>
      </c>
      <c r="H37" s="7">
        <f>VLOOKUP($B37,'Module 2'!$A$7:$V$53,11,FALSE)</f>
        <v>0</v>
      </c>
      <c r="I37" s="7" t="str">
        <f>VLOOKUP($B37,'Module 2'!$A$7:$V$53,15,FALSE)</f>
        <v>NA</v>
      </c>
      <c r="J37" s="7" t="str">
        <f t="shared" si="2"/>
        <v>NA</v>
      </c>
      <c r="K37" s="30" t="str">
        <f t="shared" si="3"/>
        <v>NA</v>
      </c>
      <c r="L37" s="7">
        <f>VLOOKUP($B37,'Module 3'!$A$7:$V$49,13,FALSE)</f>
        <v>0</v>
      </c>
      <c r="M37" s="7" t="str">
        <f>VLOOKUP($B37,'Module 3'!$A$7:$V$49,17,FALSE)</f>
        <v>NA</v>
      </c>
      <c r="N37" s="7" t="str">
        <f t="shared" si="4"/>
        <v>NA</v>
      </c>
      <c r="O37" s="30" t="str">
        <f t="shared" si="5"/>
        <v>NA</v>
      </c>
      <c r="P37" s="7">
        <f>VLOOKUP($B37,'Module 4'!$A$7:$U$55,12,FALSE)</f>
        <v>0</v>
      </c>
      <c r="Q37" s="7" t="str">
        <f>VLOOKUP($B37,'Module 4'!$A$7:$U$55,16,FALSE)</f>
        <v>NA</v>
      </c>
      <c r="R37" s="7" t="str">
        <f t="shared" si="6"/>
        <v>NA</v>
      </c>
      <c r="S37" s="30" t="str">
        <f t="shared" si="7"/>
        <v>NA</v>
      </c>
      <c r="T37" s="7">
        <f>VLOOKUP($B37,'Module 5'!$A$7:$U$54,8,FALSE)</f>
        <v>0</v>
      </c>
      <c r="U37" s="82">
        <f t="shared" si="8"/>
        <v>0</v>
      </c>
      <c r="V37" s="8" t="str">
        <f t="shared" si="9"/>
        <v>NA</v>
      </c>
      <c r="W37" s="33"/>
      <c r="X37" s="6">
        <f t="shared" si="10"/>
        <v>0</v>
      </c>
      <c r="Y37" s="8" t="str">
        <f t="shared" si="11"/>
        <v>Retest</v>
      </c>
      <c r="Z37" s="6"/>
      <c r="AA37" s="31" t="str">
        <f t="shared" si="12"/>
        <v>F-</v>
      </c>
      <c r="AB37" s="6"/>
      <c r="AC37" s="6"/>
      <c r="AD37" s="4"/>
      <c r="AE37" s="34"/>
      <c r="AF37" s="34"/>
      <c r="AG37" s="34"/>
      <c r="AH37" s="34"/>
    </row>
    <row r="38" spans="1:34" x14ac:dyDescent="0.35">
      <c r="A38" s="35">
        <v>35</v>
      </c>
      <c r="B38" s="31">
        <f>'Module 1'!A42</f>
        <v>180556</v>
      </c>
      <c r="C38" s="95" t="str">
        <f>'Module 1'!B42</f>
        <v>Akash Narayan Navghane</v>
      </c>
      <c r="D38" s="7">
        <f>VLOOKUP($B38,'Module 1'!$A$8:$U$54,15,FALSE)</f>
        <v>72</v>
      </c>
      <c r="E38" s="7" t="str">
        <f>VLOOKUP($B38,'Module 1'!$A$8:$U$53,19,FALSE)</f>
        <v>NA</v>
      </c>
      <c r="F38" s="7">
        <f t="shared" si="0"/>
        <v>72</v>
      </c>
      <c r="G38" s="5">
        <f t="shared" si="14"/>
        <v>3</v>
      </c>
      <c r="H38" s="7">
        <f>VLOOKUP($B38,'Module 2'!$A$7:$V$53,11,FALSE)</f>
        <v>0</v>
      </c>
      <c r="I38" s="7" t="str">
        <f>VLOOKUP($B38,'Module 2'!$A$7:$V$53,15,FALSE)</f>
        <v>NA</v>
      </c>
      <c r="J38" s="7" t="str">
        <f t="shared" si="2"/>
        <v>NA</v>
      </c>
      <c r="K38" s="30" t="str">
        <f t="shared" si="3"/>
        <v>NA</v>
      </c>
      <c r="L38" s="7">
        <f>VLOOKUP($B38,'Module 3'!$A$7:$V$49,13,FALSE)</f>
        <v>0</v>
      </c>
      <c r="M38" s="7" t="str">
        <f>VLOOKUP($B38,'Module 3'!$A$7:$V$49,17,FALSE)</f>
        <v>NA</v>
      </c>
      <c r="N38" s="7" t="str">
        <f t="shared" si="4"/>
        <v>NA</v>
      </c>
      <c r="O38" s="30" t="str">
        <f t="shared" si="5"/>
        <v>NA</v>
      </c>
      <c r="P38" s="7">
        <f>VLOOKUP($B38,'Module 4'!$A$7:$U$55,12,FALSE)</f>
        <v>0</v>
      </c>
      <c r="Q38" s="7" t="str">
        <f>VLOOKUP($B38,'Module 4'!$A$7:$U$55,16,FALSE)</f>
        <v>NA</v>
      </c>
      <c r="R38" s="7" t="str">
        <f t="shared" si="6"/>
        <v>NA</v>
      </c>
      <c r="S38" s="30" t="str">
        <f t="shared" si="7"/>
        <v>NA</v>
      </c>
      <c r="T38" s="7">
        <f>VLOOKUP($B38,'Module 5'!$A$7:$U$54,8,FALSE)</f>
        <v>0</v>
      </c>
      <c r="U38" s="82">
        <f t="shared" si="8"/>
        <v>0</v>
      </c>
      <c r="V38" s="8" t="str">
        <f t="shared" si="9"/>
        <v>NA</v>
      </c>
      <c r="W38" s="33"/>
      <c r="X38" s="6">
        <f t="shared" si="10"/>
        <v>0</v>
      </c>
      <c r="Y38" s="8" t="str">
        <f t="shared" si="11"/>
        <v>Retest</v>
      </c>
      <c r="Z38" s="6"/>
      <c r="AA38" s="31" t="str">
        <f t="shared" si="12"/>
        <v>F-</v>
      </c>
      <c r="AB38" s="6"/>
      <c r="AC38" s="6"/>
      <c r="AD38" s="4"/>
      <c r="AE38" s="34"/>
      <c r="AF38" s="34"/>
      <c r="AG38" s="34"/>
      <c r="AH38" s="34"/>
    </row>
    <row r="39" spans="1:34" x14ac:dyDescent="0.35">
      <c r="A39" s="35">
        <v>36</v>
      </c>
      <c r="B39" s="31">
        <f>'Module 1'!A43</f>
        <v>180557</v>
      </c>
      <c r="C39" s="95" t="str">
        <f>'Module 1'!B43</f>
        <v>Junaid Abdul Majid  Kazi</v>
      </c>
      <c r="D39" s="7">
        <f>VLOOKUP($B39,'Module 1'!$A$8:$U$54,15,FALSE)</f>
        <v>80</v>
      </c>
      <c r="E39" s="7" t="str">
        <f>VLOOKUP($B39,'Module 1'!$A$8:$U$53,19,FALSE)</f>
        <v>NA</v>
      </c>
      <c r="F39" s="7">
        <f t="shared" si="0"/>
        <v>80</v>
      </c>
      <c r="G39" s="5">
        <f t="shared" si="14"/>
        <v>4</v>
      </c>
      <c r="H39" s="7">
        <f>VLOOKUP($B39,'Module 2'!$A$7:$V$53,11,FALSE)</f>
        <v>0</v>
      </c>
      <c r="I39" s="7" t="str">
        <f>VLOOKUP($B39,'Module 2'!$A$7:$V$53,15,FALSE)</f>
        <v>NA</v>
      </c>
      <c r="J39" s="7" t="str">
        <f t="shared" si="2"/>
        <v>NA</v>
      </c>
      <c r="K39" s="30" t="str">
        <f t="shared" si="3"/>
        <v>NA</v>
      </c>
      <c r="L39" s="7">
        <f>VLOOKUP($B39,'Module 3'!$A$7:$V$49,13,FALSE)</f>
        <v>0</v>
      </c>
      <c r="M39" s="7" t="str">
        <f>VLOOKUP($B39,'Module 3'!$A$7:$V$49,17,FALSE)</f>
        <v>NA</v>
      </c>
      <c r="N39" s="7" t="str">
        <f t="shared" si="4"/>
        <v>NA</v>
      </c>
      <c r="O39" s="30" t="str">
        <f t="shared" si="5"/>
        <v>NA</v>
      </c>
      <c r="P39" s="7">
        <f>VLOOKUP($B39,'Module 4'!$A$7:$U$55,12,FALSE)</f>
        <v>0</v>
      </c>
      <c r="Q39" s="7" t="str">
        <f>VLOOKUP($B39,'Module 4'!$A$7:$U$55,16,FALSE)</f>
        <v>NA</v>
      </c>
      <c r="R39" s="7" t="str">
        <f t="shared" si="6"/>
        <v>NA</v>
      </c>
      <c r="S39" s="30" t="str">
        <f t="shared" si="7"/>
        <v>NA</v>
      </c>
      <c r="T39" s="7">
        <f>VLOOKUP($B39,'Module 5'!$A$7:$U$54,8,FALSE)</f>
        <v>0</v>
      </c>
      <c r="U39" s="82">
        <f t="shared" si="8"/>
        <v>0</v>
      </c>
      <c r="V39" s="8" t="str">
        <f t="shared" si="9"/>
        <v>NA</v>
      </c>
      <c r="W39" s="33"/>
      <c r="X39" s="6">
        <f t="shared" si="10"/>
        <v>0</v>
      </c>
      <c r="Y39" s="8" t="str">
        <f t="shared" si="11"/>
        <v>Retest</v>
      </c>
      <c r="Z39" s="6"/>
      <c r="AA39" s="31" t="str">
        <f t="shared" si="12"/>
        <v>F-</v>
      </c>
      <c r="AB39" s="6"/>
      <c r="AC39" s="6"/>
      <c r="AD39" s="4"/>
      <c r="AE39" s="34"/>
      <c r="AF39" s="34"/>
      <c r="AG39" s="34"/>
      <c r="AH39" s="34"/>
    </row>
    <row r="40" spans="1:34" x14ac:dyDescent="0.35">
      <c r="A40" s="35">
        <v>37</v>
      </c>
      <c r="B40" s="31">
        <f>'Module 1'!A44</f>
        <v>180748</v>
      </c>
      <c r="C40" s="95" t="str">
        <f>'Module 1'!B44</f>
        <v>Abhishek A</v>
      </c>
      <c r="D40" s="7">
        <f>VLOOKUP($B40,'Module 1'!$A$8:$U$54,15,FALSE)</f>
        <v>54</v>
      </c>
      <c r="E40" s="7" t="str">
        <f>VLOOKUP($B40,'Module 1'!$A$8:$U$53,19,FALSE)</f>
        <v>NA</v>
      </c>
      <c r="F40" s="7" t="str">
        <f t="shared" si="0"/>
        <v>NA</v>
      </c>
      <c r="G40" s="5" t="str">
        <f t="shared" si="14"/>
        <v>NA</v>
      </c>
      <c r="H40" s="7">
        <f>VLOOKUP($B40,'Module 2'!$A$7:$V$53,11,FALSE)</f>
        <v>0</v>
      </c>
      <c r="I40" s="7" t="str">
        <f>VLOOKUP($B40,'Module 2'!$A$7:$V$53,15,FALSE)</f>
        <v>NA</v>
      </c>
      <c r="J40" s="7" t="str">
        <f t="shared" si="2"/>
        <v>NA</v>
      </c>
      <c r="K40" s="30" t="str">
        <f t="shared" si="3"/>
        <v>NA</v>
      </c>
      <c r="L40" s="7">
        <f>VLOOKUP($B40,'Module 3'!$A$7:$V$49,13,FALSE)</f>
        <v>0</v>
      </c>
      <c r="M40" s="7" t="str">
        <f>VLOOKUP($B40,'Module 3'!$A$7:$V$49,17,FALSE)</f>
        <v>NA</v>
      </c>
      <c r="N40" s="7" t="str">
        <f t="shared" si="4"/>
        <v>NA</v>
      </c>
      <c r="O40" s="30" t="str">
        <f t="shared" si="5"/>
        <v>NA</v>
      </c>
      <c r="P40" s="7">
        <f>VLOOKUP($B40,'Module 4'!$A$7:$U$55,12,FALSE)</f>
        <v>0</v>
      </c>
      <c r="Q40" s="7" t="str">
        <f>VLOOKUP($B40,'Module 4'!$A$7:$U$55,16,FALSE)</f>
        <v>NA</v>
      </c>
      <c r="R40" s="7" t="str">
        <f t="shared" si="6"/>
        <v>NA</v>
      </c>
      <c r="S40" s="30" t="str">
        <f t="shared" si="7"/>
        <v>NA</v>
      </c>
      <c r="T40" s="7">
        <f>VLOOKUP($B40,'Module 5'!$A$7:$U$54,8,FALSE)</f>
        <v>0</v>
      </c>
      <c r="U40" s="82">
        <f t="shared" si="8"/>
        <v>0</v>
      </c>
      <c r="V40" s="8" t="str">
        <f t="shared" si="9"/>
        <v>NA</v>
      </c>
      <c r="W40" s="33"/>
      <c r="X40" s="6">
        <f t="shared" si="10"/>
        <v>0</v>
      </c>
      <c r="Y40" s="8" t="str">
        <f t="shared" si="11"/>
        <v>Retest</v>
      </c>
      <c r="Z40" s="6"/>
      <c r="AA40" s="31" t="str">
        <f t="shared" si="12"/>
        <v>F-</v>
      </c>
      <c r="AB40" s="6"/>
      <c r="AC40" s="6"/>
      <c r="AD40" s="4"/>
      <c r="AE40" s="34"/>
      <c r="AF40" s="34"/>
      <c r="AG40" s="34"/>
      <c r="AH40" s="34"/>
    </row>
    <row r="41" spans="1:34" x14ac:dyDescent="0.35">
      <c r="A41" s="35">
        <v>38</v>
      </c>
      <c r="B41" s="31">
        <f>'Module 1'!A45</f>
        <v>181079</v>
      </c>
      <c r="C41" s="95" t="str">
        <f>'Module 1'!B45</f>
        <v>Adrika Mukherjee</v>
      </c>
      <c r="D41" s="7">
        <f>VLOOKUP($B41,'Module 1'!$A$8:$U$54,15,FALSE)</f>
        <v>80</v>
      </c>
      <c r="E41" s="7" t="str">
        <f>VLOOKUP($B41,'Module 1'!$A$8:$U$53,19,FALSE)</f>
        <v>NA</v>
      </c>
      <c r="F41" s="7">
        <f t="shared" si="0"/>
        <v>80</v>
      </c>
      <c r="G41" s="5">
        <f t="shared" si="14"/>
        <v>4</v>
      </c>
      <c r="H41" s="7">
        <f>VLOOKUP($B41,'Module 2'!$A$7:$V$53,11,FALSE)</f>
        <v>0</v>
      </c>
      <c r="I41" s="7" t="str">
        <f>VLOOKUP($B41,'Module 2'!$A$7:$V$53,15,FALSE)</f>
        <v>NA</v>
      </c>
      <c r="J41" s="7" t="str">
        <f t="shared" si="2"/>
        <v>NA</v>
      </c>
      <c r="K41" s="30" t="str">
        <f t="shared" si="3"/>
        <v>NA</v>
      </c>
      <c r="L41" s="7">
        <f>VLOOKUP($B41,'Module 3'!$A$7:$V$49,13,FALSE)</f>
        <v>0</v>
      </c>
      <c r="M41" s="7" t="str">
        <f>VLOOKUP($B41,'Module 3'!$A$7:$V$49,17,FALSE)</f>
        <v>NA</v>
      </c>
      <c r="N41" s="7" t="str">
        <f t="shared" si="4"/>
        <v>NA</v>
      </c>
      <c r="O41" s="30" t="str">
        <f t="shared" si="5"/>
        <v>NA</v>
      </c>
      <c r="P41" s="7">
        <f>VLOOKUP($B41,'Module 4'!$A$7:$U$55,12,FALSE)</f>
        <v>0</v>
      </c>
      <c r="Q41" s="7" t="str">
        <f>VLOOKUP($B41,'Module 4'!$A$7:$U$55,16,FALSE)</f>
        <v>NA</v>
      </c>
      <c r="R41" s="7" t="str">
        <f t="shared" si="6"/>
        <v>NA</v>
      </c>
      <c r="S41" s="30" t="str">
        <f t="shared" si="7"/>
        <v>NA</v>
      </c>
      <c r="T41" s="7">
        <f>VLOOKUP($B41,'Module 5'!$A$7:$U$54,8,FALSE)</f>
        <v>0</v>
      </c>
      <c r="U41" s="82">
        <f t="shared" si="8"/>
        <v>0</v>
      </c>
      <c r="V41" s="8" t="str">
        <f t="shared" si="9"/>
        <v>NA</v>
      </c>
      <c r="W41" s="33"/>
      <c r="X41" s="6">
        <f t="shared" si="10"/>
        <v>0</v>
      </c>
      <c r="Y41" s="8" t="str">
        <f t="shared" si="11"/>
        <v>Retest</v>
      </c>
      <c r="Z41" s="6"/>
      <c r="AA41" s="31" t="str">
        <f t="shared" si="12"/>
        <v>F-</v>
      </c>
      <c r="AB41" s="6"/>
      <c r="AC41" s="6"/>
      <c r="AD41" s="4"/>
      <c r="AE41" s="34"/>
      <c r="AF41" s="34"/>
      <c r="AG41" s="34"/>
      <c r="AH41" s="34"/>
    </row>
  </sheetData>
  <autoFilter ref="A3:AH7"/>
  <mergeCells count="20">
    <mergeCell ref="AE1:AE3"/>
    <mergeCell ref="AF1:AF3"/>
    <mergeCell ref="AG1:AG3"/>
    <mergeCell ref="AH1:AH3"/>
    <mergeCell ref="P2:S2"/>
    <mergeCell ref="T2:U2"/>
    <mergeCell ref="V1:AA2"/>
    <mergeCell ref="AD1:AD3"/>
    <mergeCell ref="T1:U1"/>
    <mergeCell ref="AB1:AC2"/>
    <mergeCell ref="A1:A3"/>
    <mergeCell ref="B1:B3"/>
    <mergeCell ref="C1:C3"/>
    <mergeCell ref="D2:G2"/>
    <mergeCell ref="H2:K2"/>
    <mergeCell ref="L2:O2"/>
    <mergeCell ref="D1:G1"/>
    <mergeCell ref="H1:K1"/>
    <mergeCell ref="L1:O1"/>
    <mergeCell ref="P1:S1"/>
  </mergeCells>
  <conditionalFormatting sqref="I6 E7:F32 I7:R32 G4:H32 E33:S41 Z7:Z41 H5:H41 K4:K41 O4:O41 R4:S41 U4:U41">
    <cfRule type="cellIs" dxfId="40" priority="428" stopIfTrue="1" operator="equal">
      <formula>"F"</formula>
    </cfRule>
  </conditionalFormatting>
  <conditionalFormatting sqref="D4:F41 H4:J41 L4:N41 P4:R41 T4:T41">
    <cfRule type="cellIs" dxfId="39" priority="427" stopIfTrue="1" operator="lessThan">
      <formula>60</formula>
    </cfRule>
  </conditionalFormatting>
  <conditionalFormatting sqref="Z7:Z41 G4:G41 K4:K41 O4:U41">
    <cfRule type="cellIs" dxfId="38" priority="408" stopIfTrue="1" operator="equal">
      <formula>"F"</formula>
    </cfRule>
  </conditionalFormatting>
  <conditionalFormatting sqref="I6 P4:R41 T4:T41">
    <cfRule type="cellIs" dxfId="37" priority="407" stopIfTrue="1" operator="lessThan">
      <formula>60</formula>
    </cfRule>
  </conditionalFormatting>
  <conditionalFormatting sqref="P4:R41 T4:T41">
    <cfRule type="cellIs" dxfId="36" priority="374" stopIfTrue="1" operator="lessThan">
      <formula>50</formula>
    </cfRule>
  </conditionalFormatting>
  <conditionalFormatting sqref="L7:L41 P7:P41">
    <cfRule type="cellIs" dxfId="35" priority="338" stopIfTrue="1" operator="lessThan">
      <formula>50</formula>
    </cfRule>
  </conditionalFormatting>
  <conditionalFormatting sqref="G4:G41 K4:K41 O4:O41 S4:S41 U4:U41">
    <cfRule type="colorScale" priority="328">
      <colorScale>
        <cfvo type="num" val="1"/>
        <cfvo type="num" val="2"/>
        <color rgb="FFFF0000"/>
        <color rgb="FFFFEF9C"/>
      </colorScale>
    </cfRule>
    <cfRule type="cellIs" dxfId="34" priority="329" stopIfTrue="1" operator="between">
      <formula>1</formula>
      <formula>2</formula>
    </cfRule>
  </conditionalFormatting>
  <conditionalFormatting sqref="E7:E41">
    <cfRule type="cellIs" dxfId="33" priority="37" stopIfTrue="1" operator="equal">
      <formula>"F"</formula>
    </cfRule>
  </conditionalFormatting>
  <conditionalFormatting sqref="D4:E41">
    <cfRule type="cellIs" dxfId="32" priority="36" stopIfTrue="1" operator="lessThan">
      <formula>60</formula>
    </cfRule>
  </conditionalFormatting>
  <conditionalFormatting sqref="D4:E41">
    <cfRule type="cellIs" dxfId="31" priority="35" stopIfTrue="1" operator="lessThan">
      <formula>60</formula>
    </cfRule>
  </conditionalFormatting>
  <conditionalFormatting sqref="I6:I32 H33:I41 H4:H41">
    <cfRule type="cellIs" dxfId="30" priority="34" stopIfTrue="1" operator="equal">
      <formula>"F"</formula>
    </cfRule>
  </conditionalFormatting>
  <conditionalFormatting sqref="H4:I41">
    <cfRule type="cellIs" dxfId="29" priority="33" stopIfTrue="1" operator="lessThan">
      <formula>60</formula>
    </cfRule>
  </conditionalFormatting>
  <conditionalFormatting sqref="I6">
    <cfRule type="cellIs" dxfId="28" priority="32" stopIfTrue="1" operator="lessThan">
      <formula>60</formula>
    </cfRule>
  </conditionalFormatting>
  <conditionalFormatting sqref="H4:I41">
    <cfRule type="cellIs" dxfId="27" priority="31" stopIfTrue="1" operator="lessThan">
      <formula>60</formula>
    </cfRule>
  </conditionalFormatting>
  <conditionalFormatting sqref="L7:M41">
    <cfRule type="cellIs" dxfId="26" priority="30" stopIfTrue="1" operator="equal">
      <formula>"F"</formula>
    </cfRule>
  </conditionalFormatting>
  <conditionalFormatting sqref="L4:M41">
    <cfRule type="cellIs" dxfId="25" priority="29" stopIfTrue="1" operator="lessThan">
      <formula>60</formula>
    </cfRule>
  </conditionalFormatting>
  <conditionalFormatting sqref="L7:L41">
    <cfRule type="cellIs" dxfId="24" priority="28" stopIfTrue="1" operator="lessThan">
      <formula>50</formula>
    </cfRule>
  </conditionalFormatting>
  <conditionalFormatting sqref="L4:M41">
    <cfRule type="cellIs" dxfId="23" priority="27" stopIfTrue="1" operator="lessThan">
      <formula>60</formula>
    </cfRule>
  </conditionalFormatting>
  <conditionalFormatting sqref="P6 P7:Q41">
    <cfRule type="cellIs" dxfId="22" priority="26" stopIfTrue="1" operator="equal">
      <formula>"F"</formula>
    </cfRule>
  </conditionalFormatting>
  <conditionalFormatting sqref="P4:Q41">
    <cfRule type="cellIs" dxfId="21" priority="25" stopIfTrue="1" operator="lessThan">
      <formula>60</formula>
    </cfRule>
  </conditionalFormatting>
  <conditionalFormatting sqref="P4:Q41">
    <cfRule type="cellIs" dxfId="20" priority="24" stopIfTrue="1" operator="equal">
      <formula>"F"</formula>
    </cfRule>
  </conditionalFormatting>
  <conditionalFormatting sqref="P4:Q41">
    <cfRule type="cellIs" dxfId="19" priority="23" stopIfTrue="1" operator="lessThan">
      <formula>60</formula>
    </cfRule>
  </conditionalFormatting>
  <conditionalFormatting sqref="P4:Q41">
    <cfRule type="cellIs" dxfId="18" priority="22" stopIfTrue="1" operator="lessThan">
      <formula>50</formula>
    </cfRule>
  </conditionalFormatting>
  <conditionalFormatting sqref="P7:P41">
    <cfRule type="cellIs" dxfId="17" priority="21" stopIfTrue="1" operator="lessThan">
      <formula>50</formula>
    </cfRule>
  </conditionalFormatting>
  <conditionalFormatting sqref="P6">
    <cfRule type="colorScale" priority="19">
      <colorScale>
        <cfvo type="num" val="1"/>
        <cfvo type="num" val="2"/>
        <color rgb="FFFF0000"/>
        <color rgb="FFFFEF9C"/>
      </colorScale>
    </cfRule>
    <cfRule type="cellIs" dxfId="16" priority="20" stopIfTrue="1" operator="between">
      <formula>1</formula>
      <formula>2</formula>
    </cfRule>
  </conditionalFormatting>
  <conditionalFormatting sqref="P4:Q41">
    <cfRule type="cellIs" dxfId="15" priority="18" stopIfTrue="1" operator="lessThan">
      <formula>60</formula>
    </cfRule>
  </conditionalFormatting>
  <conditionalFormatting sqref="P4:Q41">
    <cfRule type="cellIs" dxfId="14" priority="17" stopIfTrue="1" operator="equal">
      <formula>"F"</formula>
    </cfRule>
  </conditionalFormatting>
  <conditionalFormatting sqref="P4:Q41">
    <cfRule type="cellIs" dxfId="13" priority="16" stopIfTrue="1" operator="lessThan">
      <formula>60</formula>
    </cfRule>
  </conditionalFormatting>
  <conditionalFormatting sqref="P4:Q41">
    <cfRule type="cellIs" dxfId="12" priority="15" stopIfTrue="1" operator="lessThan">
      <formula>50</formula>
    </cfRule>
  </conditionalFormatting>
  <conditionalFormatting sqref="U4:U41">
    <cfRule type="cellIs" dxfId="11" priority="14" stopIfTrue="1" operator="equal">
      <formula>"F"</formula>
    </cfRule>
  </conditionalFormatting>
  <conditionalFormatting sqref="T4:T41">
    <cfRule type="cellIs" dxfId="10" priority="13" stopIfTrue="1" operator="lessThan">
      <formula>60</formula>
    </cfRule>
  </conditionalFormatting>
  <conditionalFormatting sqref="T4:U41">
    <cfRule type="cellIs" dxfId="9" priority="12" stopIfTrue="1" operator="equal">
      <formula>"F"</formula>
    </cfRule>
  </conditionalFormatting>
  <conditionalFormatting sqref="T4:T41">
    <cfRule type="cellIs" dxfId="8" priority="11" stopIfTrue="1" operator="lessThan">
      <formula>60</formula>
    </cfRule>
  </conditionalFormatting>
  <conditionalFormatting sqref="T4:T41">
    <cfRule type="cellIs" dxfId="7" priority="10" stopIfTrue="1" operator="lessThan">
      <formula>50</formula>
    </cfRule>
  </conditionalFormatting>
  <conditionalFormatting sqref="U4:U41">
    <cfRule type="colorScale" priority="8">
      <colorScale>
        <cfvo type="num" val="1"/>
        <cfvo type="num" val="2"/>
        <color rgb="FFFF0000"/>
        <color rgb="FFFFEF9C"/>
      </colorScale>
    </cfRule>
    <cfRule type="cellIs" dxfId="6" priority="9" stopIfTrue="1" operator="between">
      <formula>1</formula>
      <formula>2</formula>
    </cfRule>
  </conditionalFormatting>
  <conditionalFormatting sqref="U4:U41">
    <cfRule type="cellIs" dxfId="5" priority="7" stopIfTrue="1" operator="equal">
      <formula>"F"</formula>
    </cfRule>
  </conditionalFormatting>
  <conditionalFormatting sqref="T4:T41">
    <cfRule type="cellIs" dxfId="4" priority="6" stopIfTrue="1" operator="lessThan">
      <formula>60</formula>
    </cfRule>
  </conditionalFormatting>
  <conditionalFormatting sqref="T4:U41">
    <cfRule type="cellIs" dxfId="3" priority="5" stopIfTrue="1" operator="equal">
      <formula>"F"</formula>
    </cfRule>
  </conditionalFormatting>
  <conditionalFormatting sqref="T4:T41">
    <cfRule type="cellIs" dxfId="2" priority="4" stopIfTrue="1" operator="lessThan">
      <formula>60</formula>
    </cfRule>
  </conditionalFormatting>
  <conditionalFormatting sqref="T4:T41">
    <cfRule type="cellIs" dxfId="1" priority="3" stopIfTrue="1" operator="lessThan">
      <formula>50</formula>
    </cfRule>
  </conditionalFormatting>
  <conditionalFormatting sqref="U4:U41">
    <cfRule type="colorScale" priority="1">
      <colorScale>
        <cfvo type="num" val="1"/>
        <cfvo type="num" val="2"/>
        <color rgb="FFFF0000"/>
        <color rgb="FFFFEF9C"/>
      </colorScale>
    </cfRule>
    <cfRule type="cellIs" dxfId="0" priority="2" stopIfTrue="1" operator="between">
      <formula>1</formula>
      <formula>2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G36" sqref="G36"/>
    </sheetView>
  </sheetViews>
  <sheetFormatPr defaultColWidth="9.08984375" defaultRowHeight="14.5" x14ac:dyDescent="0.35"/>
  <cols>
    <col min="1" max="1" width="18.36328125" style="61" bestFit="1" customWidth="1"/>
    <col min="2" max="2" width="21.6328125" style="37" customWidth="1"/>
    <col min="3" max="3" width="9.08984375" style="38" bestFit="1" customWidth="1"/>
    <col min="4" max="4" width="6" style="38" bestFit="1" customWidth="1"/>
    <col min="5" max="5" width="9.54296875" style="38" bestFit="1" customWidth="1"/>
    <col min="6" max="6" width="5" style="38" bestFit="1" customWidth="1"/>
    <col min="7" max="7" width="8.54296875" style="38" customWidth="1"/>
    <col min="8" max="8" width="12" style="38" customWidth="1"/>
    <col min="9" max="9" width="12" style="39" customWidth="1"/>
    <col min="10" max="10" width="4.90625" style="38" bestFit="1" customWidth="1"/>
    <col min="11" max="11" width="5" style="40" bestFit="1" customWidth="1"/>
    <col min="12" max="12" width="7" style="40" bestFit="1" customWidth="1"/>
    <col min="13" max="13" width="6.453125" style="38" bestFit="1" customWidth="1"/>
    <col min="14" max="15" width="6.54296875" style="38" bestFit="1" customWidth="1"/>
    <col min="16" max="16" width="6.6328125" style="38" bestFit="1" customWidth="1"/>
    <col min="17" max="16384" width="9.08984375" style="41"/>
  </cols>
  <sheetData>
    <row r="1" spans="1:21" ht="15.5" x14ac:dyDescent="0.35">
      <c r="A1" s="36" t="s">
        <v>95</v>
      </c>
      <c r="B1" s="36" t="s">
        <v>107</v>
      </c>
    </row>
    <row r="2" spans="1:21" ht="15.5" x14ac:dyDescent="0.35">
      <c r="A2" s="42" t="s">
        <v>61</v>
      </c>
      <c r="B2" s="37" t="s">
        <v>166</v>
      </c>
    </row>
    <row r="3" spans="1:21" ht="15.5" x14ac:dyDescent="0.35">
      <c r="A3" s="42" t="s">
        <v>62</v>
      </c>
      <c r="B3" s="37" t="s">
        <v>167</v>
      </c>
    </row>
    <row r="4" spans="1:21" ht="15.5" x14ac:dyDescent="0.35">
      <c r="A4" s="42" t="s">
        <v>63</v>
      </c>
      <c r="B4" s="37" t="s">
        <v>168</v>
      </c>
    </row>
    <row r="5" spans="1:21" s="43" customFormat="1" ht="15.5" x14ac:dyDescent="0.35">
      <c r="A5" s="125" t="s">
        <v>106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</row>
    <row r="6" spans="1:21" s="44" customFormat="1" ht="43.5" x14ac:dyDescent="0.35">
      <c r="A6" s="126" t="s">
        <v>64</v>
      </c>
      <c r="B6" s="128" t="s">
        <v>65</v>
      </c>
      <c r="C6" s="87" t="s">
        <v>102</v>
      </c>
      <c r="D6" s="87" t="s">
        <v>66</v>
      </c>
      <c r="E6" s="87" t="s">
        <v>67</v>
      </c>
      <c r="F6" s="87" t="s">
        <v>68</v>
      </c>
      <c r="G6" s="87" t="s">
        <v>108</v>
      </c>
      <c r="H6" s="87" t="s">
        <v>69</v>
      </c>
      <c r="I6" s="87" t="s">
        <v>70</v>
      </c>
      <c r="J6" s="87" t="s">
        <v>71</v>
      </c>
      <c r="K6" s="87" t="s">
        <v>72</v>
      </c>
      <c r="L6" s="87" t="s">
        <v>73</v>
      </c>
      <c r="M6" s="87" t="s">
        <v>74</v>
      </c>
      <c r="N6" s="87" t="s">
        <v>75</v>
      </c>
      <c r="O6" s="87" t="s">
        <v>76</v>
      </c>
      <c r="P6" s="87" t="s">
        <v>77</v>
      </c>
      <c r="Q6" s="88" t="s">
        <v>78</v>
      </c>
      <c r="R6" s="88" t="s">
        <v>79</v>
      </c>
      <c r="S6" s="88" t="s">
        <v>80</v>
      </c>
      <c r="T6" s="88" t="s">
        <v>81</v>
      </c>
      <c r="U6" s="88" t="s">
        <v>82</v>
      </c>
    </row>
    <row r="7" spans="1:21" s="49" customFormat="1" x14ac:dyDescent="0.35">
      <c r="A7" s="127"/>
      <c r="B7" s="129"/>
      <c r="C7" s="45">
        <v>100</v>
      </c>
      <c r="D7" s="45">
        <v>100</v>
      </c>
      <c r="E7" s="45">
        <v>100</v>
      </c>
      <c r="F7" s="45">
        <v>100</v>
      </c>
      <c r="G7" s="45">
        <v>100</v>
      </c>
      <c r="H7" s="45">
        <v>100</v>
      </c>
      <c r="I7" s="45">
        <f>(C7*20%)+(D7*15%)+(E7*15%)+(F7*15%)+(G7*25%)+(H7*10%)</f>
        <v>100</v>
      </c>
      <c r="J7" s="45">
        <v>40</v>
      </c>
      <c r="K7" s="45">
        <v>70</v>
      </c>
      <c r="L7" s="46">
        <v>15</v>
      </c>
      <c r="M7" s="46">
        <v>15</v>
      </c>
      <c r="N7" s="46">
        <v>70</v>
      </c>
      <c r="O7" s="47">
        <v>100</v>
      </c>
      <c r="P7" s="48">
        <v>5</v>
      </c>
      <c r="Q7" s="45">
        <v>40</v>
      </c>
      <c r="R7" s="45">
        <v>70</v>
      </c>
      <c r="S7" s="45">
        <v>100</v>
      </c>
      <c r="T7" s="45">
        <v>5</v>
      </c>
      <c r="U7" s="45">
        <v>5</v>
      </c>
    </row>
    <row r="8" spans="1:21" s="60" customFormat="1" x14ac:dyDescent="0.35">
      <c r="A8" s="50">
        <v>180493</v>
      </c>
      <c r="B8" s="51" t="s">
        <v>128</v>
      </c>
      <c r="C8" s="52">
        <v>92</v>
      </c>
      <c r="D8" s="53">
        <v>90</v>
      </c>
      <c r="E8" s="53">
        <v>93</v>
      </c>
      <c r="F8" s="53">
        <v>91</v>
      </c>
      <c r="G8" s="53">
        <v>90</v>
      </c>
      <c r="H8" s="53">
        <v>90</v>
      </c>
      <c r="I8" s="54">
        <f t="shared" ref="I8:I11" si="0">(C8*20%)+(D8*15%)+(E8*15%)+(F8*15%)+(G8*25%)+(H8*10%)</f>
        <v>91</v>
      </c>
      <c r="J8" s="53" t="s">
        <v>171</v>
      </c>
      <c r="K8" s="53">
        <v>49</v>
      </c>
      <c r="L8" s="86">
        <f>(I8/$I$7)*$L$7</f>
        <v>13.65</v>
      </c>
      <c r="M8" s="86">
        <f>(J8/$J$7)*$M$7</f>
        <v>7.125</v>
      </c>
      <c r="N8" s="86">
        <f>(K8/$K$7)*$N$7</f>
        <v>49</v>
      </c>
      <c r="O8" s="55">
        <f t="shared" ref="O8:O11" si="1">ROUND(SUM(L8:N8),0)</f>
        <v>70</v>
      </c>
      <c r="P8" s="56">
        <f>IF(O8="NA","NA",IF(O8&gt;=90,5,IF(O8&gt;=80,4,IF(O8&gt;=70,3,IF(O8&gt;=60,2,0)))))</f>
        <v>3</v>
      </c>
      <c r="Q8" s="83" t="s">
        <v>58</v>
      </c>
      <c r="R8" s="83" t="s">
        <v>58</v>
      </c>
      <c r="S8" s="57" t="str">
        <f>IF(Q8="NA", "NA", IF(R8="NA","NA",ROUND(L8+((Q8*$M$7)/$Q$7)+((R8*$N$7)/$R$7),0)))</f>
        <v>NA</v>
      </c>
      <c r="T8" s="58" t="str">
        <f>IF(S8="NA","NA",IF(S8&gt;=90,5,IF(S8&gt;=80,4,IF(S8&gt;=70,3,IF(S8&gt;=60,2,0)))))</f>
        <v>NA</v>
      </c>
      <c r="U8" s="59">
        <f>IF(P8&lt;=0,T8,P8)</f>
        <v>3</v>
      </c>
    </row>
    <row r="9" spans="1:21" s="60" customFormat="1" x14ac:dyDescent="0.35">
      <c r="A9" s="50">
        <v>180516</v>
      </c>
      <c r="B9" s="51" t="s">
        <v>129</v>
      </c>
      <c r="C9" s="52">
        <v>91</v>
      </c>
      <c r="D9" s="53">
        <v>92</v>
      </c>
      <c r="E9" s="53">
        <v>94</v>
      </c>
      <c r="F9" s="53">
        <v>93</v>
      </c>
      <c r="G9" s="53">
        <v>88</v>
      </c>
      <c r="H9" s="53">
        <v>88</v>
      </c>
      <c r="I9" s="54">
        <f t="shared" si="0"/>
        <v>90.85</v>
      </c>
      <c r="J9" s="53" t="s">
        <v>171</v>
      </c>
      <c r="K9" s="53">
        <v>49</v>
      </c>
      <c r="L9" s="86">
        <f t="shared" ref="L9:L11" si="2">(I9/$I$7)*$L$7</f>
        <v>13.6275</v>
      </c>
      <c r="M9" s="86">
        <f t="shared" ref="M9:M11" si="3">(J9/$J$7)*$M$7</f>
        <v>7.125</v>
      </c>
      <c r="N9" s="86">
        <f t="shared" ref="N9:N11" si="4">(K9/$K$7)*$N$7</f>
        <v>49</v>
      </c>
      <c r="O9" s="55">
        <f t="shared" si="1"/>
        <v>70</v>
      </c>
      <c r="P9" s="56">
        <f t="shared" ref="P9:P12" si="5">IF(O9="NA","NA",IF(O9&gt;=90,5,IF(O9&gt;=80,4,IF(O9&gt;=70,3,IF(O9&gt;=60,2,0)))))</f>
        <v>3</v>
      </c>
      <c r="Q9" s="83" t="s">
        <v>58</v>
      </c>
      <c r="R9" s="83" t="s">
        <v>58</v>
      </c>
      <c r="S9" s="57" t="str">
        <f t="shared" ref="S9:S11" si="6">IF(Q9="NA", "NA", IF(R9="NA","NA",ROUND(L9+((Q9*$M$7)/$Q$7)+((R9*$N$7)/$R$7),0)))</f>
        <v>NA</v>
      </c>
      <c r="T9" s="58" t="str">
        <f t="shared" ref="T9:T12" si="7">IF(S9="NA","NA",IF(S9&gt;=90,5,IF(S9&gt;=80,4,IF(S9&gt;=70,3,IF(S9&gt;=60,2,0)))))</f>
        <v>NA</v>
      </c>
      <c r="U9" s="59">
        <f t="shared" ref="U9:U12" si="8">IF(P9&lt;=0,T9,P9)</f>
        <v>3</v>
      </c>
    </row>
    <row r="10" spans="1:21" s="60" customFormat="1" x14ac:dyDescent="0.35">
      <c r="A10" s="50">
        <v>180518</v>
      </c>
      <c r="B10" s="51" t="s">
        <v>130</v>
      </c>
      <c r="C10" s="52">
        <v>90</v>
      </c>
      <c r="D10" s="53">
        <v>94</v>
      </c>
      <c r="E10" s="53">
        <v>91</v>
      </c>
      <c r="F10" s="53">
        <v>94</v>
      </c>
      <c r="G10" s="53">
        <v>91</v>
      </c>
      <c r="H10" s="53">
        <v>91</v>
      </c>
      <c r="I10" s="54">
        <f t="shared" si="0"/>
        <v>91.699999999999989</v>
      </c>
      <c r="J10" s="53" t="s">
        <v>172</v>
      </c>
      <c r="K10" s="53">
        <v>50</v>
      </c>
      <c r="L10" s="86">
        <f t="shared" si="2"/>
        <v>13.754999999999999</v>
      </c>
      <c r="M10" s="86">
        <f t="shared" si="3"/>
        <v>6</v>
      </c>
      <c r="N10" s="86">
        <f t="shared" si="4"/>
        <v>50</v>
      </c>
      <c r="O10" s="55">
        <f t="shared" si="1"/>
        <v>70</v>
      </c>
      <c r="P10" s="56">
        <f t="shared" si="5"/>
        <v>3</v>
      </c>
      <c r="Q10" s="83" t="s">
        <v>58</v>
      </c>
      <c r="R10" s="83" t="s">
        <v>58</v>
      </c>
      <c r="S10" s="57" t="str">
        <f t="shared" si="6"/>
        <v>NA</v>
      </c>
      <c r="T10" s="58" t="str">
        <f t="shared" si="7"/>
        <v>NA</v>
      </c>
      <c r="U10" s="59">
        <f t="shared" si="8"/>
        <v>3</v>
      </c>
    </row>
    <row r="11" spans="1:21" s="60" customFormat="1" x14ac:dyDescent="0.35">
      <c r="A11" s="50">
        <v>180519</v>
      </c>
      <c r="B11" s="51" t="s">
        <v>131</v>
      </c>
      <c r="C11" s="52">
        <v>90</v>
      </c>
      <c r="D11" s="53">
        <v>90</v>
      </c>
      <c r="E11" s="53">
        <v>92</v>
      </c>
      <c r="F11" s="53">
        <v>93</v>
      </c>
      <c r="G11" s="53">
        <v>90</v>
      </c>
      <c r="H11" s="53">
        <v>90</v>
      </c>
      <c r="I11" s="54">
        <f t="shared" si="0"/>
        <v>90.75</v>
      </c>
      <c r="J11" s="53" t="s">
        <v>171</v>
      </c>
      <c r="K11" s="53">
        <v>43</v>
      </c>
      <c r="L11" s="86">
        <f t="shared" si="2"/>
        <v>13.612499999999999</v>
      </c>
      <c r="M11" s="86">
        <f t="shared" si="3"/>
        <v>7.125</v>
      </c>
      <c r="N11" s="86">
        <f t="shared" si="4"/>
        <v>43</v>
      </c>
      <c r="O11" s="55">
        <f t="shared" si="1"/>
        <v>64</v>
      </c>
      <c r="P11" s="56">
        <f t="shared" si="5"/>
        <v>2</v>
      </c>
      <c r="Q11" s="83" t="s">
        <v>58</v>
      </c>
      <c r="R11" s="83" t="s">
        <v>58</v>
      </c>
      <c r="S11" s="57" t="str">
        <f t="shared" si="6"/>
        <v>NA</v>
      </c>
      <c r="T11" s="58" t="str">
        <f t="shared" si="7"/>
        <v>NA</v>
      </c>
      <c r="U11" s="59">
        <f t="shared" si="8"/>
        <v>2</v>
      </c>
    </row>
    <row r="12" spans="1:21" x14ac:dyDescent="0.35">
      <c r="A12" s="50">
        <v>180521</v>
      </c>
      <c r="B12" s="51" t="s">
        <v>132</v>
      </c>
      <c r="C12" s="52">
        <v>90</v>
      </c>
      <c r="D12" s="53">
        <v>90</v>
      </c>
      <c r="E12" s="53">
        <v>92</v>
      </c>
      <c r="F12" s="53">
        <v>92</v>
      </c>
      <c r="G12" s="53">
        <v>90</v>
      </c>
      <c r="H12" s="53">
        <v>90</v>
      </c>
      <c r="I12" s="54">
        <f t="shared" ref="I12" si="9">(C12*20%)+(D12*15%)+(E12*15%)+(F12*15%)+(G12*25%)+(H12*10%)</f>
        <v>90.6</v>
      </c>
      <c r="J12" s="53" t="s">
        <v>173</v>
      </c>
      <c r="K12" s="53">
        <v>50</v>
      </c>
      <c r="L12" s="86">
        <f t="shared" ref="L12" si="10">(I12/$I$7)*$L$7</f>
        <v>13.589999999999998</v>
      </c>
      <c r="M12" s="86">
        <f t="shared" ref="M12" si="11">(J12/$J$7)*$M$7</f>
        <v>6.75</v>
      </c>
      <c r="N12" s="86">
        <f t="shared" ref="N12" si="12">(K12/$K$7)*$N$7</f>
        <v>50</v>
      </c>
      <c r="O12" s="55">
        <f t="shared" ref="O12" si="13">ROUND(SUM(L12:N12),0)</f>
        <v>70</v>
      </c>
      <c r="P12" s="56">
        <f t="shared" si="5"/>
        <v>3</v>
      </c>
      <c r="Q12" s="83" t="s">
        <v>58</v>
      </c>
      <c r="R12" s="83" t="s">
        <v>58</v>
      </c>
      <c r="S12" s="57" t="str">
        <f t="shared" ref="S12" si="14">IF(Q12="NA", "NA", IF(R12="NA","NA",ROUND(L12+((Q12*$M$7)/$Q$7)+((R12*$N$7)/$R$7),0)))</f>
        <v>NA</v>
      </c>
      <c r="T12" s="58" t="str">
        <f t="shared" si="7"/>
        <v>NA</v>
      </c>
      <c r="U12" s="59">
        <f t="shared" si="8"/>
        <v>3</v>
      </c>
    </row>
    <row r="13" spans="1:21" x14ac:dyDescent="0.35">
      <c r="A13" s="50">
        <v>180522</v>
      </c>
      <c r="B13" s="51" t="s">
        <v>133</v>
      </c>
      <c r="C13" s="52">
        <v>90</v>
      </c>
      <c r="D13" s="53">
        <v>93</v>
      </c>
      <c r="E13" s="53">
        <v>92</v>
      </c>
      <c r="F13" s="53">
        <v>94</v>
      </c>
      <c r="G13" s="53">
        <v>90</v>
      </c>
      <c r="H13" s="53">
        <v>90</v>
      </c>
      <c r="I13" s="54">
        <f t="shared" ref="I13:I45" si="15">(C13*20%)+(D13*15%)+(E13*15%)+(F13*15%)+(G13*25%)+(H13*10%)</f>
        <v>91.35</v>
      </c>
      <c r="J13" s="53" t="s">
        <v>171</v>
      </c>
      <c r="K13" s="53">
        <v>60</v>
      </c>
      <c r="L13" s="86">
        <f t="shared" ref="L13:L45" si="16">(I13/$I$7)*$L$7</f>
        <v>13.702500000000001</v>
      </c>
      <c r="M13" s="86">
        <f t="shared" ref="M13:M45" si="17">(J13/$J$7)*$M$7</f>
        <v>7.125</v>
      </c>
      <c r="N13" s="86">
        <f t="shared" ref="N13:N45" si="18">(K13/$K$7)*$N$7</f>
        <v>60</v>
      </c>
      <c r="O13" s="55">
        <f t="shared" ref="O13:O45" si="19">ROUND(SUM(L13:N13),0)</f>
        <v>81</v>
      </c>
      <c r="P13" s="56">
        <f t="shared" ref="P13:P45" si="20">IF(O13="NA","NA",IF(O13&gt;=90,5,IF(O13&gt;=80,4,IF(O13&gt;=70,3,IF(O13&gt;=60,2,0)))))</f>
        <v>4</v>
      </c>
      <c r="Q13" s="83" t="s">
        <v>58</v>
      </c>
      <c r="R13" s="83" t="s">
        <v>58</v>
      </c>
      <c r="S13" s="57" t="str">
        <f t="shared" ref="S13:S45" si="21">IF(Q13="NA", "NA", IF(R13="NA","NA",ROUND(L13+((Q13*$M$7)/$Q$7)+((R13*$N$7)/$R$7),0)))</f>
        <v>NA</v>
      </c>
      <c r="T13" s="58" t="str">
        <f t="shared" ref="T13:T45" si="22">IF(S13="NA","NA",IF(S13&gt;=90,5,IF(S13&gt;=80,4,IF(S13&gt;=70,3,IF(S13&gt;=60,2,0)))))</f>
        <v>NA</v>
      </c>
      <c r="U13" s="59">
        <f t="shared" ref="U13:U45" si="23">IF(P13&lt;=0,T13,P13)</f>
        <v>4</v>
      </c>
    </row>
    <row r="14" spans="1:21" x14ac:dyDescent="0.35">
      <c r="A14" s="50">
        <v>180523</v>
      </c>
      <c r="B14" s="51" t="s">
        <v>134</v>
      </c>
      <c r="C14" s="52">
        <v>89</v>
      </c>
      <c r="D14" s="53">
        <v>92</v>
      </c>
      <c r="E14" s="53">
        <v>93</v>
      </c>
      <c r="F14" s="53">
        <v>94</v>
      </c>
      <c r="G14" s="53">
        <v>90</v>
      </c>
      <c r="H14" s="53">
        <v>90</v>
      </c>
      <c r="I14" s="54">
        <f t="shared" si="15"/>
        <v>91.15</v>
      </c>
      <c r="J14" s="53" t="s">
        <v>171</v>
      </c>
      <c r="K14" s="53">
        <v>54</v>
      </c>
      <c r="L14" s="86">
        <f t="shared" si="16"/>
        <v>13.672500000000001</v>
      </c>
      <c r="M14" s="86">
        <f t="shared" si="17"/>
        <v>7.125</v>
      </c>
      <c r="N14" s="86">
        <f t="shared" si="18"/>
        <v>54</v>
      </c>
      <c r="O14" s="55">
        <f t="shared" si="19"/>
        <v>75</v>
      </c>
      <c r="P14" s="56">
        <f t="shared" si="20"/>
        <v>3</v>
      </c>
      <c r="Q14" s="83" t="s">
        <v>58</v>
      </c>
      <c r="R14" s="83" t="s">
        <v>58</v>
      </c>
      <c r="S14" s="57" t="str">
        <f t="shared" si="21"/>
        <v>NA</v>
      </c>
      <c r="T14" s="58" t="str">
        <f t="shared" si="22"/>
        <v>NA</v>
      </c>
      <c r="U14" s="59">
        <f t="shared" si="23"/>
        <v>3</v>
      </c>
    </row>
    <row r="15" spans="1:21" x14ac:dyDescent="0.35">
      <c r="A15" s="50">
        <v>180524</v>
      </c>
      <c r="B15" s="51" t="s">
        <v>135</v>
      </c>
      <c r="C15" s="52">
        <v>90</v>
      </c>
      <c r="D15" s="53">
        <v>90</v>
      </c>
      <c r="E15" s="53">
        <v>93</v>
      </c>
      <c r="F15" s="53">
        <v>90</v>
      </c>
      <c r="G15" s="53">
        <v>92</v>
      </c>
      <c r="H15" s="53">
        <v>92</v>
      </c>
      <c r="I15" s="54">
        <f t="shared" si="15"/>
        <v>91.15</v>
      </c>
      <c r="J15" s="53" t="s">
        <v>174</v>
      </c>
      <c r="K15" s="53">
        <v>52</v>
      </c>
      <c r="L15" s="86">
        <f t="shared" si="16"/>
        <v>13.672500000000001</v>
      </c>
      <c r="M15" s="86">
        <f t="shared" si="17"/>
        <v>5.625</v>
      </c>
      <c r="N15" s="86">
        <f t="shared" si="18"/>
        <v>52</v>
      </c>
      <c r="O15" s="55">
        <f t="shared" si="19"/>
        <v>71</v>
      </c>
      <c r="P15" s="56">
        <f t="shared" si="20"/>
        <v>3</v>
      </c>
      <c r="Q15" s="83" t="s">
        <v>58</v>
      </c>
      <c r="R15" s="83" t="s">
        <v>58</v>
      </c>
      <c r="S15" s="57" t="str">
        <f t="shared" si="21"/>
        <v>NA</v>
      </c>
      <c r="T15" s="58" t="str">
        <f t="shared" si="22"/>
        <v>NA</v>
      </c>
      <c r="U15" s="59">
        <f t="shared" si="23"/>
        <v>3</v>
      </c>
    </row>
    <row r="16" spans="1:21" x14ac:dyDescent="0.35">
      <c r="A16" s="50">
        <v>180525</v>
      </c>
      <c r="B16" s="51" t="s">
        <v>136</v>
      </c>
      <c r="C16" s="52">
        <v>88</v>
      </c>
      <c r="D16" s="53">
        <v>92</v>
      </c>
      <c r="E16" s="53">
        <v>94</v>
      </c>
      <c r="F16" s="53">
        <v>92</v>
      </c>
      <c r="G16" s="53">
        <v>92</v>
      </c>
      <c r="H16" s="53">
        <v>92</v>
      </c>
      <c r="I16" s="54">
        <f t="shared" si="15"/>
        <v>91.5</v>
      </c>
      <c r="J16" s="53" t="s">
        <v>174</v>
      </c>
      <c r="K16" s="53">
        <v>61</v>
      </c>
      <c r="L16" s="86">
        <f t="shared" si="16"/>
        <v>13.725000000000001</v>
      </c>
      <c r="M16" s="86">
        <f t="shared" si="17"/>
        <v>5.625</v>
      </c>
      <c r="N16" s="86">
        <f t="shared" si="18"/>
        <v>61</v>
      </c>
      <c r="O16" s="55">
        <f t="shared" si="19"/>
        <v>80</v>
      </c>
      <c r="P16" s="56">
        <f t="shared" si="20"/>
        <v>4</v>
      </c>
      <c r="Q16" s="83" t="s">
        <v>58</v>
      </c>
      <c r="R16" s="83" t="s">
        <v>58</v>
      </c>
      <c r="S16" s="57" t="str">
        <f t="shared" si="21"/>
        <v>NA</v>
      </c>
      <c r="T16" s="58" t="str">
        <f t="shared" si="22"/>
        <v>NA</v>
      </c>
      <c r="U16" s="59">
        <f t="shared" si="23"/>
        <v>4</v>
      </c>
    </row>
    <row r="17" spans="1:21" x14ac:dyDescent="0.35">
      <c r="A17" s="50">
        <v>180526</v>
      </c>
      <c r="B17" s="51" t="s">
        <v>137</v>
      </c>
      <c r="C17" s="52">
        <v>92</v>
      </c>
      <c r="D17" s="53">
        <v>92</v>
      </c>
      <c r="E17" s="53">
        <v>90</v>
      </c>
      <c r="F17" s="53">
        <v>94</v>
      </c>
      <c r="G17" s="53">
        <v>90</v>
      </c>
      <c r="H17" s="53">
        <v>90</v>
      </c>
      <c r="I17" s="54">
        <f t="shared" si="15"/>
        <v>91.300000000000011</v>
      </c>
      <c r="J17" s="53" t="s">
        <v>171</v>
      </c>
      <c r="K17" s="53">
        <v>42</v>
      </c>
      <c r="L17" s="86">
        <f t="shared" si="16"/>
        <v>13.695000000000002</v>
      </c>
      <c r="M17" s="86">
        <f t="shared" si="17"/>
        <v>7.125</v>
      </c>
      <c r="N17" s="86">
        <f t="shared" si="18"/>
        <v>42</v>
      </c>
      <c r="O17" s="55">
        <f t="shared" si="19"/>
        <v>63</v>
      </c>
      <c r="P17" s="56">
        <f t="shared" si="20"/>
        <v>2</v>
      </c>
      <c r="Q17" s="83" t="s">
        <v>58</v>
      </c>
      <c r="R17" s="83" t="s">
        <v>58</v>
      </c>
      <c r="S17" s="57" t="str">
        <f t="shared" si="21"/>
        <v>NA</v>
      </c>
      <c r="T17" s="58" t="str">
        <f t="shared" si="22"/>
        <v>NA</v>
      </c>
      <c r="U17" s="59">
        <f t="shared" si="23"/>
        <v>2</v>
      </c>
    </row>
    <row r="18" spans="1:21" x14ac:dyDescent="0.35">
      <c r="A18" s="50">
        <v>180527</v>
      </c>
      <c r="B18" s="51" t="s">
        <v>138</v>
      </c>
      <c r="C18" s="52">
        <v>90</v>
      </c>
      <c r="D18" s="53">
        <v>91</v>
      </c>
      <c r="E18" s="53">
        <v>93</v>
      </c>
      <c r="F18" s="53">
        <v>95</v>
      </c>
      <c r="G18" s="53">
        <v>90</v>
      </c>
      <c r="H18" s="53">
        <v>90</v>
      </c>
      <c r="I18" s="54">
        <f t="shared" si="15"/>
        <v>91.35</v>
      </c>
      <c r="J18" s="53" t="s">
        <v>175</v>
      </c>
      <c r="K18" s="53">
        <v>32</v>
      </c>
      <c r="L18" s="86">
        <f t="shared" si="16"/>
        <v>13.702500000000001</v>
      </c>
      <c r="M18" s="86">
        <f t="shared" si="17"/>
        <v>5.25</v>
      </c>
      <c r="N18" s="86">
        <f t="shared" si="18"/>
        <v>32</v>
      </c>
      <c r="O18" s="55">
        <f t="shared" si="19"/>
        <v>51</v>
      </c>
      <c r="P18" s="56">
        <f t="shared" si="20"/>
        <v>0</v>
      </c>
      <c r="Q18" s="83" t="s">
        <v>58</v>
      </c>
      <c r="R18" s="83" t="s">
        <v>58</v>
      </c>
      <c r="S18" s="57" t="str">
        <f t="shared" si="21"/>
        <v>NA</v>
      </c>
      <c r="T18" s="58" t="str">
        <f t="shared" si="22"/>
        <v>NA</v>
      </c>
      <c r="U18" s="59" t="str">
        <f t="shared" si="23"/>
        <v>NA</v>
      </c>
    </row>
    <row r="19" spans="1:21" x14ac:dyDescent="0.35">
      <c r="A19" s="50">
        <v>180528</v>
      </c>
      <c r="B19" s="51" t="s">
        <v>139</v>
      </c>
      <c r="C19" s="52">
        <v>88</v>
      </c>
      <c r="D19" s="53">
        <v>94</v>
      </c>
      <c r="E19" s="53">
        <v>92</v>
      </c>
      <c r="F19" s="53">
        <v>93</v>
      </c>
      <c r="G19" s="53">
        <v>89</v>
      </c>
      <c r="H19" s="53">
        <v>89</v>
      </c>
      <c r="I19" s="54">
        <f t="shared" si="15"/>
        <v>90.600000000000009</v>
      </c>
      <c r="J19" s="53" t="s">
        <v>173</v>
      </c>
      <c r="K19" s="53">
        <v>60</v>
      </c>
      <c r="L19" s="86">
        <f t="shared" si="16"/>
        <v>13.590000000000002</v>
      </c>
      <c r="M19" s="86">
        <f t="shared" si="17"/>
        <v>6.75</v>
      </c>
      <c r="N19" s="86">
        <f t="shared" si="18"/>
        <v>60</v>
      </c>
      <c r="O19" s="55">
        <f t="shared" si="19"/>
        <v>80</v>
      </c>
      <c r="P19" s="56">
        <f t="shared" si="20"/>
        <v>4</v>
      </c>
      <c r="Q19" s="83" t="s">
        <v>58</v>
      </c>
      <c r="R19" s="83" t="s">
        <v>58</v>
      </c>
      <c r="S19" s="57" t="str">
        <f t="shared" si="21"/>
        <v>NA</v>
      </c>
      <c r="T19" s="58" t="str">
        <f t="shared" si="22"/>
        <v>NA</v>
      </c>
      <c r="U19" s="59">
        <f t="shared" si="23"/>
        <v>4</v>
      </c>
    </row>
    <row r="20" spans="1:21" x14ac:dyDescent="0.35">
      <c r="A20" s="50">
        <v>180529</v>
      </c>
      <c r="B20" s="51" t="s">
        <v>140</v>
      </c>
      <c r="C20" s="52">
        <v>90</v>
      </c>
      <c r="D20" s="53">
        <v>93</v>
      </c>
      <c r="E20" s="53">
        <v>93</v>
      </c>
      <c r="F20" s="53">
        <v>94</v>
      </c>
      <c r="G20" s="53">
        <v>90</v>
      </c>
      <c r="H20" s="53">
        <v>90</v>
      </c>
      <c r="I20" s="54">
        <f t="shared" si="15"/>
        <v>91.5</v>
      </c>
      <c r="J20" s="53" t="s">
        <v>173</v>
      </c>
      <c r="K20" s="53">
        <v>60</v>
      </c>
      <c r="L20" s="86">
        <f t="shared" si="16"/>
        <v>13.725000000000001</v>
      </c>
      <c r="M20" s="86">
        <f t="shared" si="17"/>
        <v>6.75</v>
      </c>
      <c r="N20" s="86">
        <f t="shared" si="18"/>
        <v>60</v>
      </c>
      <c r="O20" s="55">
        <f t="shared" si="19"/>
        <v>80</v>
      </c>
      <c r="P20" s="56">
        <f t="shared" si="20"/>
        <v>4</v>
      </c>
      <c r="Q20" s="83" t="s">
        <v>58</v>
      </c>
      <c r="R20" s="83" t="s">
        <v>58</v>
      </c>
      <c r="S20" s="57" t="str">
        <f t="shared" si="21"/>
        <v>NA</v>
      </c>
      <c r="T20" s="58" t="str">
        <f t="shared" si="22"/>
        <v>NA</v>
      </c>
      <c r="U20" s="59">
        <f t="shared" si="23"/>
        <v>4</v>
      </c>
    </row>
    <row r="21" spans="1:21" x14ac:dyDescent="0.35">
      <c r="A21" s="50">
        <v>180530</v>
      </c>
      <c r="B21" s="51" t="s">
        <v>141</v>
      </c>
      <c r="C21" s="52">
        <v>92</v>
      </c>
      <c r="D21" s="53">
        <v>93</v>
      </c>
      <c r="E21" s="53">
        <v>94</v>
      </c>
      <c r="F21" s="53">
        <v>94</v>
      </c>
      <c r="G21" s="53">
        <v>88</v>
      </c>
      <c r="H21" s="53">
        <v>88</v>
      </c>
      <c r="I21" s="54">
        <f t="shared" si="15"/>
        <v>91.350000000000009</v>
      </c>
      <c r="J21" s="53" t="s">
        <v>176</v>
      </c>
      <c r="K21" s="53">
        <v>43</v>
      </c>
      <c r="L21" s="86">
        <f t="shared" si="16"/>
        <v>13.702500000000001</v>
      </c>
      <c r="M21" s="86">
        <f t="shared" si="17"/>
        <v>4.875</v>
      </c>
      <c r="N21" s="86">
        <f t="shared" si="18"/>
        <v>43</v>
      </c>
      <c r="O21" s="55">
        <f t="shared" si="19"/>
        <v>62</v>
      </c>
      <c r="P21" s="56">
        <f t="shared" si="20"/>
        <v>2</v>
      </c>
      <c r="Q21" s="83" t="s">
        <v>58</v>
      </c>
      <c r="R21" s="83" t="s">
        <v>58</v>
      </c>
      <c r="S21" s="57" t="str">
        <f t="shared" si="21"/>
        <v>NA</v>
      </c>
      <c r="T21" s="58" t="str">
        <f t="shared" si="22"/>
        <v>NA</v>
      </c>
      <c r="U21" s="59">
        <f t="shared" si="23"/>
        <v>2</v>
      </c>
    </row>
    <row r="22" spans="1:21" x14ac:dyDescent="0.35">
      <c r="A22" s="50">
        <v>180531</v>
      </c>
      <c r="B22" s="51" t="s">
        <v>142</v>
      </c>
      <c r="C22" s="52">
        <v>93</v>
      </c>
      <c r="D22" s="53">
        <v>91</v>
      </c>
      <c r="E22" s="53">
        <v>93</v>
      </c>
      <c r="F22" s="53">
        <v>90</v>
      </c>
      <c r="G22" s="53">
        <v>91</v>
      </c>
      <c r="H22" s="53">
        <v>91</v>
      </c>
      <c r="I22" s="54">
        <f t="shared" si="15"/>
        <v>91.55</v>
      </c>
      <c r="J22" s="53" t="s">
        <v>177</v>
      </c>
      <c r="K22" s="53">
        <v>53</v>
      </c>
      <c r="L22" s="86">
        <f t="shared" si="16"/>
        <v>13.7325</v>
      </c>
      <c r="M22" s="86">
        <f t="shared" si="17"/>
        <v>7.5</v>
      </c>
      <c r="N22" s="86">
        <f t="shared" si="18"/>
        <v>53</v>
      </c>
      <c r="O22" s="55">
        <f t="shared" si="19"/>
        <v>74</v>
      </c>
      <c r="P22" s="56">
        <f t="shared" si="20"/>
        <v>3</v>
      </c>
      <c r="Q22" s="83" t="s">
        <v>58</v>
      </c>
      <c r="R22" s="83" t="s">
        <v>58</v>
      </c>
      <c r="S22" s="57" t="str">
        <f t="shared" si="21"/>
        <v>NA</v>
      </c>
      <c r="T22" s="58" t="str">
        <f t="shared" si="22"/>
        <v>NA</v>
      </c>
      <c r="U22" s="59">
        <f t="shared" si="23"/>
        <v>3</v>
      </c>
    </row>
    <row r="23" spans="1:21" x14ac:dyDescent="0.35">
      <c r="A23" s="50">
        <v>180532</v>
      </c>
      <c r="B23" s="51" t="s">
        <v>143</v>
      </c>
      <c r="C23" s="52">
        <v>90</v>
      </c>
      <c r="D23" s="53">
        <v>92</v>
      </c>
      <c r="E23" s="53">
        <v>94</v>
      </c>
      <c r="F23" s="53">
        <v>93</v>
      </c>
      <c r="G23" s="53">
        <v>89</v>
      </c>
      <c r="H23" s="53">
        <v>89</v>
      </c>
      <c r="I23" s="54">
        <f t="shared" si="15"/>
        <v>91</v>
      </c>
      <c r="J23" s="53" t="s">
        <v>178</v>
      </c>
      <c r="K23" s="53">
        <v>40</v>
      </c>
      <c r="L23" s="86">
        <f t="shared" si="16"/>
        <v>13.65</v>
      </c>
      <c r="M23" s="86">
        <f t="shared" si="17"/>
        <v>3.375</v>
      </c>
      <c r="N23" s="86">
        <f t="shared" si="18"/>
        <v>40</v>
      </c>
      <c r="O23" s="55">
        <f t="shared" si="19"/>
        <v>57</v>
      </c>
      <c r="P23" s="56">
        <f t="shared" si="20"/>
        <v>0</v>
      </c>
      <c r="Q23" s="83" t="s">
        <v>58</v>
      </c>
      <c r="R23" s="83" t="s">
        <v>58</v>
      </c>
      <c r="S23" s="57" t="str">
        <f t="shared" si="21"/>
        <v>NA</v>
      </c>
      <c r="T23" s="58" t="str">
        <f t="shared" si="22"/>
        <v>NA</v>
      </c>
      <c r="U23" s="59" t="str">
        <f t="shared" si="23"/>
        <v>NA</v>
      </c>
    </row>
    <row r="24" spans="1:21" x14ac:dyDescent="0.35">
      <c r="A24" s="50">
        <v>180533</v>
      </c>
      <c r="B24" s="51" t="s">
        <v>144</v>
      </c>
      <c r="C24" s="52">
        <v>89</v>
      </c>
      <c r="D24" s="53">
        <v>90</v>
      </c>
      <c r="E24" s="53">
        <v>92</v>
      </c>
      <c r="F24" s="53">
        <v>94</v>
      </c>
      <c r="G24" s="53">
        <v>90</v>
      </c>
      <c r="H24" s="53">
        <v>90</v>
      </c>
      <c r="I24" s="54">
        <f t="shared" si="15"/>
        <v>90.7</v>
      </c>
      <c r="J24" s="53" t="s">
        <v>173</v>
      </c>
      <c r="K24" s="53">
        <v>54</v>
      </c>
      <c r="L24" s="86">
        <f t="shared" si="16"/>
        <v>13.605</v>
      </c>
      <c r="M24" s="86">
        <f t="shared" si="17"/>
        <v>6.75</v>
      </c>
      <c r="N24" s="86">
        <f t="shared" si="18"/>
        <v>54</v>
      </c>
      <c r="O24" s="55">
        <f t="shared" si="19"/>
        <v>74</v>
      </c>
      <c r="P24" s="56">
        <f t="shared" si="20"/>
        <v>3</v>
      </c>
      <c r="Q24" s="83" t="s">
        <v>58</v>
      </c>
      <c r="R24" s="83" t="s">
        <v>58</v>
      </c>
      <c r="S24" s="57" t="str">
        <f t="shared" si="21"/>
        <v>NA</v>
      </c>
      <c r="T24" s="58" t="str">
        <f t="shared" si="22"/>
        <v>NA</v>
      </c>
      <c r="U24" s="59">
        <f t="shared" si="23"/>
        <v>3</v>
      </c>
    </row>
    <row r="25" spans="1:21" x14ac:dyDescent="0.35">
      <c r="A25" s="50">
        <v>180534</v>
      </c>
      <c r="B25" s="51" t="s">
        <v>145</v>
      </c>
      <c r="C25" s="52">
        <v>90</v>
      </c>
      <c r="D25" s="53">
        <v>92</v>
      </c>
      <c r="E25" s="53">
        <v>91</v>
      </c>
      <c r="F25" s="53">
        <v>91</v>
      </c>
      <c r="G25" s="53">
        <v>90</v>
      </c>
      <c r="H25" s="53">
        <v>90</v>
      </c>
      <c r="I25" s="54">
        <f t="shared" si="15"/>
        <v>90.6</v>
      </c>
      <c r="J25" s="53" t="s">
        <v>179</v>
      </c>
      <c r="K25" s="53">
        <v>36</v>
      </c>
      <c r="L25" s="86">
        <f t="shared" si="16"/>
        <v>13.589999999999998</v>
      </c>
      <c r="M25" s="86">
        <f t="shared" si="17"/>
        <v>3.75</v>
      </c>
      <c r="N25" s="86">
        <f t="shared" si="18"/>
        <v>36</v>
      </c>
      <c r="O25" s="55">
        <f t="shared" si="19"/>
        <v>53</v>
      </c>
      <c r="P25" s="56">
        <f t="shared" si="20"/>
        <v>0</v>
      </c>
      <c r="Q25" s="83" t="s">
        <v>58</v>
      </c>
      <c r="R25" s="83" t="s">
        <v>58</v>
      </c>
      <c r="S25" s="57" t="str">
        <f t="shared" si="21"/>
        <v>NA</v>
      </c>
      <c r="T25" s="58" t="str">
        <f t="shared" si="22"/>
        <v>NA</v>
      </c>
      <c r="U25" s="59" t="str">
        <f t="shared" si="23"/>
        <v>NA</v>
      </c>
    </row>
    <row r="26" spans="1:21" x14ac:dyDescent="0.35">
      <c r="A26" s="50">
        <v>180535</v>
      </c>
      <c r="B26" s="51" t="s">
        <v>146</v>
      </c>
      <c r="C26" s="52">
        <v>89</v>
      </c>
      <c r="D26" s="53">
        <v>93</v>
      </c>
      <c r="E26" s="53">
        <v>91</v>
      </c>
      <c r="F26" s="53">
        <v>92</v>
      </c>
      <c r="G26" s="53">
        <v>90</v>
      </c>
      <c r="H26" s="53">
        <v>90</v>
      </c>
      <c r="I26" s="54">
        <f t="shared" si="15"/>
        <v>90.699999999999989</v>
      </c>
      <c r="J26" s="53" t="s">
        <v>179</v>
      </c>
      <c r="K26" s="53">
        <v>34</v>
      </c>
      <c r="L26" s="86">
        <f t="shared" si="16"/>
        <v>13.604999999999999</v>
      </c>
      <c r="M26" s="86">
        <f t="shared" si="17"/>
        <v>3.75</v>
      </c>
      <c r="N26" s="86">
        <f t="shared" si="18"/>
        <v>34</v>
      </c>
      <c r="O26" s="55">
        <f t="shared" si="19"/>
        <v>51</v>
      </c>
      <c r="P26" s="56">
        <f t="shared" si="20"/>
        <v>0</v>
      </c>
      <c r="Q26" s="83" t="s">
        <v>58</v>
      </c>
      <c r="R26" s="83" t="s">
        <v>58</v>
      </c>
      <c r="S26" s="57" t="str">
        <f t="shared" si="21"/>
        <v>NA</v>
      </c>
      <c r="T26" s="58" t="str">
        <f t="shared" si="22"/>
        <v>NA</v>
      </c>
      <c r="U26" s="59" t="str">
        <f t="shared" si="23"/>
        <v>NA</v>
      </c>
    </row>
    <row r="27" spans="1:21" x14ac:dyDescent="0.35">
      <c r="A27" s="50">
        <v>180536</v>
      </c>
      <c r="B27" s="51" t="s">
        <v>147</v>
      </c>
      <c r="C27" s="52">
        <v>90</v>
      </c>
      <c r="D27" s="53">
        <v>91</v>
      </c>
      <c r="E27" s="53">
        <v>92</v>
      </c>
      <c r="F27" s="53">
        <v>93</v>
      </c>
      <c r="G27" s="53">
        <v>90</v>
      </c>
      <c r="H27" s="53">
        <v>90</v>
      </c>
      <c r="I27" s="54">
        <f t="shared" si="15"/>
        <v>90.899999999999991</v>
      </c>
      <c r="J27" s="53" t="s">
        <v>180</v>
      </c>
      <c r="K27" s="53">
        <v>48</v>
      </c>
      <c r="L27" s="86">
        <f t="shared" si="16"/>
        <v>13.634999999999998</v>
      </c>
      <c r="M27" s="86">
        <f t="shared" si="17"/>
        <v>4.125</v>
      </c>
      <c r="N27" s="86">
        <f t="shared" si="18"/>
        <v>48</v>
      </c>
      <c r="O27" s="55">
        <f t="shared" si="19"/>
        <v>66</v>
      </c>
      <c r="P27" s="56">
        <f t="shared" si="20"/>
        <v>2</v>
      </c>
      <c r="Q27" s="83" t="s">
        <v>58</v>
      </c>
      <c r="R27" s="83" t="s">
        <v>58</v>
      </c>
      <c r="S27" s="57" t="str">
        <f t="shared" si="21"/>
        <v>NA</v>
      </c>
      <c r="T27" s="58" t="str">
        <f t="shared" si="22"/>
        <v>NA</v>
      </c>
      <c r="U27" s="59">
        <f t="shared" si="23"/>
        <v>2</v>
      </c>
    </row>
    <row r="28" spans="1:21" x14ac:dyDescent="0.35">
      <c r="A28" s="50">
        <v>180537</v>
      </c>
      <c r="B28" s="51" t="s">
        <v>148</v>
      </c>
      <c r="C28" s="52">
        <v>88</v>
      </c>
      <c r="D28" s="53">
        <v>93</v>
      </c>
      <c r="E28" s="53">
        <v>93</v>
      </c>
      <c r="F28" s="53">
        <v>93</v>
      </c>
      <c r="G28" s="53">
        <v>89</v>
      </c>
      <c r="H28" s="53">
        <v>89</v>
      </c>
      <c r="I28" s="54">
        <f t="shared" si="15"/>
        <v>90.600000000000009</v>
      </c>
      <c r="J28" s="53" t="s">
        <v>176</v>
      </c>
      <c r="K28" s="53">
        <v>35</v>
      </c>
      <c r="L28" s="86">
        <f t="shared" si="16"/>
        <v>13.590000000000002</v>
      </c>
      <c r="M28" s="86">
        <f t="shared" si="17"/>
        <v>4.875</v>
      </c>
      <c r="N28" s="86">
        <f t="shared" si="18"/>
        <v>35</v>
      </c>
      <c r="O28" s="55">
        <f t="shared" si="19"/>
        <v>53</v>
      </c>
      <c r="P28" s="56">
        <f t="shared" si="20"/>
        <v>0</v>
      </c>
      <c r="Q28" s="83" t="s">
        <v>58</v>
      </c>
      <c r="R28" s="83" t="s">
        <v>58</v>
      </c>
      <c r="S28" s="57" t="str">
        <f t="shared" si="21"/>
        <v>NA</v>
      </c>
      <c r="T28" s="58" t="str">
        <f t="shared" si="22"/>
        <v>NA</v>
      </c>
      <c r="U28" s="59" t="str">
        <f t="shared" si="23"/>
        <v>NA</v>
      </c>
    </row>
    <row r="29" spans="1:21" x14ac:dyDescent="0.35">
      <c r="A29" s="50">
        <v>180538</v>
      </c>
      <c r="B29" s="51" t="s">
        <v>149</v>
      </c>
      <c r="C29" s="52">
        <v>89</v>
      </c>
      <c r="D29" s="53">
        <v>92</v>
      </c>
      <c r="E29" s="53">
        <v>93</v>
      </c>
      <c r="F29" s="53">
        <v>92</v>
      </c>
      <c r="G29" s="53">
        <v>92</v>
      </c>
      <c r="H29" s="53">
        <v>92</v>
      </c>
      <c r="I29" s="54">
        <f t="shared" si="15"/>
        <v>91.55</v>
      </c>
      <c r="J29" s="53" t="s">
        <v>174</v>
      </c>
      <c r="K29" s="53">
        <v>28</v>
      </c>
      <c r="L29" s="86">
        <f t="shared" si="16"/>
        <v>13.7325</v>
      </c>
      <c r="M29" s="86">
        <f t="shared" si="17"/>
        <v>5.625</v>
      </c>
      <c r="N29" s="86">
        <f t="shared" si="18"/>
        <v>28</v>
      </c>
      <c r="O29" s="55">
        <f t="shared" si="19"/>
        <v>47</v>
      </c>
      <c r="P29" s="56">
        <f t="shared" si="20"/>
        <v>0</v>
      </c>
      <c r="Q29" s="83" t="s">
        <v>58</v>
      </c>
      <c r="R29" s="83" t="s">
        <v>58</v>
      </c>
      <c r="S29" s="57" t="str">
        <f t="shared" si="21"/>
        <v>NA</v>
      </c>
      <c r="T29" s="58" t="str">
        <f t="shared" si="22"/>
        <v>NA</v>
      </c>
      <c r="U29" s="59" t="str">
        <f t="shared" si="23"/>
        <v>NA</v>
      </c>
    </row>
    <row r="30" spans="1:21" x14ac:dyDescent="0.35">
      <c r="A30" s="50">
        <v>180539</v>
      </c>
      <c r="B30" s="51" t="s">
        <v>150</v>
      </c>
      <c r="C30" s="52">
        <v>90</v>
      </c>
      <c r="D30" s="53">
        <v>94</v>
      </c>
      <c r="E30" s="53">
        <v>94</v>
      </c>
      <c r="F30" s="53">
        <v>94</v>
      </c>
      <c r="G30" s="53">
        <v>90</v>
      </c>
      <c r="H30" s="53">
        <v>90</v>
      </c>
      <c r="I30" s="54">
        <f t="shared" si="15"/>
        <v>91.800000000000011</v>
      </c>
      <c r="J30" s="53" t="s">
        <v>179</v>
      </c>
      <c r="K30" s="53">
        <v>35</v>
      </c>
      <c r="L30" s="86">
        <f t="shared" si="16"/>
        <v>13.770000000000003</v>
      </c>
      <c r="M30" s="86">
        <f t="shared" si="17"/>
        <v>3.75</v>
      </c>
      <c r="N30" s="86">
        <f t="shared" si="18"/>
        <v>35</v>
      </c>
      <c r="O30" s="55">
        <f t="shared" si="19"/>
        <v>53</v>
      </c>
      <c r="P30" s="56">
        <f t="shared" si="20"/>
        <v>0</v>
      </c>
      <c r="Q30" s="83" t="s">
        <v>58</v>
      </c>
      <c r="R30" s="83" t="s">
        <v>58</v>
      </c>
      <c r="S30" s="57" t="str">
        <f t="shared" si="21"/>
        <v>NA</v>
      </c>
      <c r="T30" s="58" t="str">
        <f t="shared" si="22"/>
        <v>NA</v>
      </c>
      <c r="U30" s="59" t="str">
        <f t="shared" si="23"/>
        <v>NA</v>
      </c>
    </row>
    <row r="31" spans="1:21" x14ac:dyDescent="0.35">
      <c r="A31" s="50">
        <v>180540</v>
      </c>
      <c r="B31" s="51" t="s">
        <v>151</v>
      </c>
      <c r="C31" s="52">
        <v>90</v>
      </c>
      <c r="D31" s="53">
        <v>94</v>
      </c>
      <c r="E31" s="53">
        <v>94</v>
      </c>
      <c r="F31" s="53">
        <v>92</v>
      </c>
      <c r="G31" s="53">
        <v>92</v>
      </c>
      <c r="H31" s="53">
        <v>92</v>
      </c>
      <c r="I31" s="54">
        <f t="shared" si="15"/>
        <v>92.2</v>
      </c>
      <c r="J31" s="53" t="s">
        <v>176</v>
      </c>
      <c r="K31" s="53">
        <v>20</v>
      </c>
      <c r="L31" s="86">
        <f t="shared" si="16"/>
        <v>13.83</v>
      </c>
      <c r="M31" s="86">
        <f t="shared" si="17"/>
        <v>4.875</v>
      </c>
      <c r="N31" s="86">
        <f t="shared" si="18"/>
        <v>20</v>
      </c>
      <c r="O31" s="55">
        <f t="shared" si="19"/>
        <v>39</v>
      </c>
      <c r="P31" s="56">
        <f t="shared" si="20"/>
        <v>0</v>
      </c>
      <c r="Q31" s="83" t="s">
        <v>58</v>
      </c>
      <c r="R31" s="83" t="s">
        <v>58</v>
      </c>
      <c r="S31" s="57" t="str">
        <f t="shared" si="21"/>
        <v>NA</v>
      </c>
      <c r="T31" s="58" t="str">
        <f t="shared" si="22"/>
        <v>NA</v>
      </c>
      <c r="U31" s="59" t="str">
        <f t="shared" si="23"/>
        <v>NA</v>
      </c>
    </row>
    <row r="32" spans="1:21" x14ac:dyDescent="0.35">
      <c r="A32" s="50">
        <v>180541</v>
      </c>
      <c r="B32" s="51" t="s">
        <v>152</v>
      </c>
      <c r="C32" s="52">
        <v>90</v>
      </c>
      <c r="D32" s="53">
        <v>94</v>
      </c>
      <c r="E32" s="53">
        <v>91</v>
      </c>
      <c r="F32" s="53">
        <v>90</v>
      </c>
      <c r="G32" s="53">
        <v>90</v>
      </c>
      <c r="H32" s="53">
        <v>90</v>
      </c>
      <c r="I32" s="54">
        <f t="shared" si="15"/>
        <v>90.75</v>
      </c>
      <c r="J32" s="53" t="s">
        <v>172</v>
      </c>
      <c r="K32" s="53">
        <v>53</v>
      </c>
      <c r="L32" s="86">
        <f t="shared" si="16"/>
        <v>13.612499999999999</v>
      </c>
      <c r="M32" s="86">
        <f t="shared" si="17"/>
        <v>6</v>
      </c>
      <c r="N32" s="86">
        <f t="shared" si="18"/>
        <v>53</v>
      </c>
      <c r="O32" s="55">
        <f t="shared" si="19"/>
        <v>73</v>
      </c>
      <c r="P32" s="56">
        <f t="shared" si="20"/>
        <v>3</v>
      </c>
      <c r="Q32" s="83" t="s">
        <v>58</v>
      </c>
      <c r="R32" s="83" t="s">
        <v>58</v>
      </c>
      <c r="S32" s="57" t="str">
        <f t="shared" si="21"/>
        <v>NA</v>
      </c>
      <c r="T32" s="58" t="str">
        <f t="shared" si="22"/>
        <v>NA</v>
      </c>
      <c r="U32" s="59">
        <f t="shared" si="23"/>
        <v>3</v>
      </c>
    </row>
    <row r="33" spans="1:21" x14ac:dyDescent="0.35">
      <c r="A33" s="50">
        <v>180542</v>
      </c>
      <c r="B33" s="51" t="s">
        <v>153</v>
      </c>
      <c r="C33" s="52">
        <v>89</v>
      </c>
      <c r="D33" s="53">
        <v>94</v>
      </c>
      <c r="E33" s="53">
        <v>94</v>
      </c>
      <c r="F33" s="53">
        <v>92</v>
      </c>
      <c r="G33" s="53">
        <v>89</v>
      </c>
      <c r="H33" s="53">
        <v>89</v>
      </c>
      <c r="I33" s="54">
        <f t="shared" si="15"/>
        <v>90.95</v>
      </c>
      <c r="J33" s="53" t="s">
        <v>177</v>
      </c>
      <c r="K33" s="53">
        <v>59</v>
      </c>
      <c r="L33" s="86">
        <f t="shared" si="16"/>
        <v>13.6425</v>
      </c>
      <c r="M33" s="86">
        <f t="shared" si="17"/>
        <v>7.5</v>
      </c>
      <c r="N33" s="86">
        <f t="shared" si="18"/>
        <v>59</v>
      </c>
      <c r="O33" s="55">
        <f t="shared" si="19"/>
        <v>80</v>
      </c>
      <c r="P33" s="56">
        <f t="shared" si="20"/>
        <v>4</v>
      </c>
      <c r="Q33" s="83" t="s">
        <v>58</v>
      </c>
      <c r="R33" s="83" t="s">
        <v>58</v>
      </c>
      <c r="S33" s="57" t="str">
        <f t="shared" si="21"/>
        <v>NA</v>
      </c>
      <c r="T33" s="58" t="str">
        <f t="shared" si="22"/>
        <v>NA</v>
      </c>
      <c r="U33" s="59">
        <f t="shared" si="23"/>
        <v>4</v>
      </c>
    </row>
    <row r="34" spans="1:21" x14ac:dyDescent="0.35">
      <c r="A34" s="50">
        <v>180543</v>
      </c>
      <c r="B34" s="51" t="s">
        <v>154</v>
      </c>
      <c r="C34" s="52">
        <v>90</v>
      </c>
      <c r="D34" s="53">
        <v>93</v>
      </c>
      <c r="E34" s="53">
        <v>93</v>
      </c>
      <c r="F34" s="53">
        <v>91</v>
      </c>
      <c r="G34" s="53">
        <v>90</v>
      </c>
      <c r="H34" s="53">
        <v>90</v>
      </c>
      <c r="I34" s="54">
        <f t="shared" si="15"/>
        <v>91.05</v>
      </c>
      <c r="J34" s="53" t="s">
        <v>173</v>
      </c>
      <c r="K34" s="53">
        <v>40</v>
      </c>
      <c r="L34" s="86">
        <f t="shared" si="16"/>
        <v>13.657499999999999</v>
      </c>
      <c r="M34" s="86">
        <f t="shared" si="17"/>
        <v>6.75</v>
      </c>
      <c r="N34" s="86">
        <f t="shared" si="18"/>
        <v>40</v>
      </c>
      <c r="O34" s="55">
        <f t="shared" si="19"/>
        <v>60</v>
      </c>
      <c r="P34" s="56">
        <f t="shared" si="20"/>
        <v>2</v>
      </c>
      <c r="Q34" s="83" t="s">
        <v>58</v>
      </c>
      <c r="R34" s="83" t="s">
        <v>58</v>
      </c>
      <c r="S34" s="57" t="str">
        <f t="shared" si="21"/>
        <v>NA</v>
      </c>
      <c r="T34" s="58" t="str">
        <f t="shared" si="22"/>
        <v>NA</v>
      </c>
      <c r="U34" s="59">
        <f t="shared" si="23"/>
        <v>2</v>
      </c>
    </row>
    <row r="35" spans="1:21" x14ac:dyDescent="0.35">
      <c r="A35" s="50">
        <v>180548</v>
      </c>
      <c r="B35" s="51" t="s">
        <v>155</v>
      </c>
      <c r="C35" s="52">
        <v>90</v>
      </c>
      <c r="D35" s="53">
        <v>91</v>
      </c>
      <c r="E35" s="53">
        <v>93</v>
      </c>
      <c r="F35" s="53">
        <v>93</v>
      </c>
      <c r="G35" s="53">
        <v>88</v>
      </c>
      <c r="H35" s="53">
        <v>88</v>
      </c>
      <c r="I35" s="54">
        <f t="shared" si="15"/>
        <v>90.35</v>
      </c>
      <c r="J35" s="53" t="s">
        <v>181</v>
      </c>
      <c r="K35" s="53">
        <v>58</v>
      </c>
      <c r="L35" s="86">
        <f t="shared" si="16"/>
        <v>13.5525</v>
      </c>
      <c r="M35" s="86">
        <f t="shared" si="17"/>
        <v>8.25</v>
      </c>
      <c r="N35" s="86">
        <f t="shared" si="18"/>
        <v>58.000000000000007</v>
      </c>
      <c r="O35" s="55">
        <f t="shared" si="19"/>
        <v>80</v>
      </c>
      <c r="P35" s="56">
        <f t="shared" si="20"/>
        <v>4</v>
      </c>
      <c r="Q35" s="83" t="s">
        <v>58</v>
      </c>
      <c r="R35" s="83" t="s">
        <v>58</v>
      </c>
      <c r="S35" s="57" t="str">
        <f t="shared" si="21"/>
        <v>NA</v>
      </c>
      <c r="T35" s="58" t="str">
        <f t="shared" si="22"/>
        <v>NA</v>
      </c>
      <c r="U35" s="59">
        <f t="shared" si="23"/>
        <v>4</v>
      </c>
    </row>
    <row r="36" spans="1:21" x14ac:dyDescent="0.35">
      <c r="A36" s="50">
        <v>180550</v>
      </c>
      <c r="B36" s="51" t="s">
        <v>156</v>
      </c>
      <c r="C36" s="52">
        <v>94</v>
      </c>
      <c r="D36" s="53">
        <v>94</v>
      </c>
      <c r="E36" s="53">
        <v>94</v>
      </c>
      <c r="F36" s="53">
        <v>94</v>
      </c>
      <c r="G36" s="53">
        <v>94</v>
      </c>
      <c r="H36" s="53">
        <v>94</v>
      </c>
      <c r="I36" s="54">
        <f t="shared" si="15"/>
        <v>94</v>
      </c>
      <c r="J36" s="53" t="s">
        <v>182</v>
      </c>
      <c r="K36" s="53">
        <v>61</v>
      </c>
      <c r="L36" s="86">
        <f t="shared" si="16"/>
        <v>14.1</v>
      </c>
      <c r="M36" s="86">
        <f t="shared" si="17"/>
        <v>10.875</v>
      </c>
      <c r="N36" s="86">
        <f t="shared" si="18"/>
        <v>61</v>
      </c>
      <c r="O36" s="55">
        <f t="shared" si="19"/>
        <v>86</v>
      </c>
      <c r="P36" s="56">
        <f t="shared" si="20"/>
        <v>4</v>
      </c>
      <c r="Q36" s="83" t="s">
        <v>58</v>
      </c>
      <c r="R36" s="83" t="s">
        <v>58</v>
      </c>
      <c r="S36" s="57" t="str">
        <f t="shared" si="21"/>
        <v>NA</v>
      </c>
      <c r="T36" s="58" t="str">
        <f t="shared" si="22"/>
        <v>NA</v>
      </c>
      <c r="U36" s="59">
        <f t="shared" si="23"/>
        <v>4</v>
      </c>
    </row>
    <row r="37" spans="1:21" x14ac:dyDescent="0.35">
      <c r="A37" s="50">
        <v>180551</v>
      </c>
      <c r="B37" s="51" t="s">
        <v>157</v>
      </c>
      <c r="C37" s="52">
        <v>90</v>
      </c>
      <c r="D37" s="53">
        <v>94</v>
      </c>
      <c r="E37" s="53">
        <v>91</v>
      </c>
      <c r="F37" s="53">
        <v>94</v>
      </c>
      <c r="G37" s="53">
        <v>91</v>
      </c>
      <c r="H37" s="53">
        <v>91</v>
      </c>
      <c r="I37" s="54">
        <f t="shared" si="15"/>
        <v>91.699999999999989</v>
      </c>
      <c r="J37" s="53" t="s">
        <v>183</v>
      </c>
      <c r="K37" s="53">
        <v>59</v>
      </c>
      <c r="L37" s="86">
        <f t="shared" si="16"/>
        <v>13.754999999999999</v>
      </c>
      <c r="M37" s="86">
        <f t="shared" si="17"/>
        <v>9</v>
      </c>
      <c r="N37" s="86">
        <f t="shared" si="18"/>
        <v>59</v>
      </c>
      <c r="O37" s="55">
        <f t="shared" si="19"/>
        <v>82</v>
      </c>
      <c r="P37" s="56">
        <f t="shared" si="20"/>
        <v>4</v>
      </c>
      <c r="Q37" s="83" t="s">
        <v>58</v>
      </c>
      <c r="R37" s="83" t="s">
        <v>58</v>
      </c>
      <c r="S37" s="57" t="str">
        <f t="shared" si="21"/>
        <v>NA</v>
      </c>
      <c r="T37" s="58" t="str">
        <f t="shared" si="22"/>
        <v>NA</v>
      </c>
      <c r="U37" s="59">
        <f t="shared" si="23"/>
        <v>4</v>
      </c>
    </row>
    <row r="38" spans="1:21" x14ac:dyDescent="0.35">
      <c r="A38" s="50">
        <v>180552</v>
      </c>
      <c r="B38" s="51" t="s">
        <v>158</v>
      </c>
      <c r="C38" s="52">
        <v>91</v>
      </c>
      <c r="D38" s="53">
        <v>93</v>
      </c>
      <c r="E38" s="53">
        <v>93</v>
      </c>
      <c r="F38" s="53">
        <v>94</v>
      </c>
      <c r="G38" s="53">
        <v>92</v>
      </c>
      <c r="H38" s="53">
        <v>92</v>
      </c>
      <c r="I38" s="54">
        <f t="shared" si="15"/>
        <v>92.399999999999991</v>
      </c>
      <c r="J38" s="53" t="s">
        <v>184</v>
      </c>
      <c r="K38" s="53">
        <v>54</v>
      </c>
      <c r="L38" s="86">
        <f t="shared" si="16"/>
        <v>13.86</v>
      </c>
      <c r="M38" s="86">
        <f t="shared" si="17"/>
        <v>2.625</v>
      </c>
      <c r="N38" s="86">
        <f t="shared" si="18"/>
        <v>54</v>
      </c>
      <c r="O38" s="55">
        <f t="shared" si="19"/>
        <v>70</v>
      </c>
      <c r="P38" s="56">
        <f t="shared" si="20"/>
        <v>3</v>
      </c>
      <c r="Q38" s="83" t="s">
        <v>58</v>
      </c>
      <c r="R38" s="83" t="s">
        <v>58</v>
      </c>
      <c r="S38" s="57" t="str">
        <f t="shared" si="21"/>
        <v>NA</v>
      </c>
      <c r="T38" s="58" t="str">
        <f t="shared" si="22"/>
        <v>NA</v>
      </c>
      <c r="U38" s="59">
        <f t="shared" si="23"/>
        <v>3</v>
      </c>
    </row>
    <row r="39" spans="1:21" x14ac:dyDescent="0.35">
      <c r="A39" s="50">
        <v>180553</v>
      </c>
      <c r="B39" s="51" t="s">
        <v>159</v>
      </c>
      <c r="C39" s="52">
        <v>89</v>
      </c>
      <c r="D39" s="53">
        <v>95</v>
      </c>
      <c r="E39" s="53">
        <v>93</v>
      </c>
      <c r="F39" s="53">
        <v>92</v>
      </c>
      <c r="G39" s="53">
        <v>90</v>
      </c>
      <c r="H39" s="53">
        <v>90</v>
      </c>
      <c r="I39" s="54">
        <f t="shared" si="15"/>
        <v>91.3</v>
      </c>
      <c r="J39" s="53" t="s">
        <v>185</v>
      </c>
      <c r="K39" s="53">
        <v>60</v>
      </c>
      <c r="L39" s="86">
        <f t="shared" si="16"/>
        <v>13.694999999999999</v>
      </c>
      <c r="M39" s="86">
        <f t="shared" si="17"/>
        <v>6.375</v>
      </c>
      <c r="N39" s="86">
        <f t="shared" si="18"/>
        <v>60</v>
      </c>
      <c r="O39" s="55">
        <f t="shared" si="19"/>
        <v>80</v>
      </c>
      <c r="P39" s="56">
        <f t="shared" si="20"/>
        <v>4</v>
      </c>
      <c r="Q39" s="83" t="s">
        <v>58</v>
      </c>
      <c r="R39" s="83" t="s">
        <v>58</v>
      </c>
      <c r="S39" s="57" t="str">
        <f t="shared" si="21"/>
        <v>NA</v>
      </c>
      <c r="T39" s="58" t="str">
        <f t="shared" si="22"/>
        <v>NA</v>
      </c>
      <c r="U39" s="59">
        <f t="shared" si="23"/>
        <v>4</v>
      </c>
    </row>
    <row r="40" spans="1:21" x14ac:dyDescent="0.35">
      <c r="A40" s="50">
        <v>180554</v>
      </c>
      <c r="B40" s="51" t="s">
        <v>160</v>
      </c>
      <c r="C40" s="52">
        <v>93</v>
      </c>
      <c r="D40" s="53">
        <v>94</v>
      </c>
      <c r="E40" s="53">
        <v>92</v>
      </c>
      <c r="F40" s="53">
        <v>93</v>
      </c>
      <c r="G40" s="53">
        <v>88</v>
      </c>
      <c r="H40" s="53">
        <v>88</v>
      </c>
      <c r="I40" s="54">
        <f t="shared" si="15"/>
        <v>91.25</v>
      </c>
      <c r="J40" s="53" t="s">
        <v>173</v>
      </c>
      <c r="K40" s="53">
        <v>50</v>
      </c>
      <c r="L40" s="86">
        <f t="shared" si="16"/>
        <v>13.6875</v>
      </c>
      <c r="M40" s="86">
        <f t="shared" si="17"/>
        <v>6.75</v>
      </c>
      <c r="N40" s="86">
        <f t="shared" si="18"/>
        <v>50</v>
      </c>
      <c r="O40" s="55">
        <f t="shared" si="19"/>
        <v>70</v>
      </c>
      <c r="P40" s="56">
        <f t="shared" si="20"/>
        <v>3</v>
      </c>
      <c r="Q40" s="83" t="s">
        <v>58</v>
      </c>
      <c r="R40" s="83" t="s">
        <v>58</v>
      </c>
      <c r="S40" s="57" t="str">
        <f t="shared" si="21"/>
        <v>NA</v>
      </c>
      <c r="T40" s="58" t="str">
        <f t="shared" si="22"/>
        <v>NA</v>
      </c>
      <c r="U40" s="59">
        <f t="shared" si="23"/>
        <v>3</v>
      </c>
    </row>
    <row r="41" spans="1:21" x14ac:dyDescent="0.35">
      <c r="A41" s="50">
        <v>180555</v>
      </c>
      <c r="B41" s="51" t="s">
        <v>161</v>
      </c>
      <c r="C41" s="52">
        <v>92</v>
      </c>
      <c r="D41" s="53">
        <v>90</v>
      </c>
      <c r="E41" s="53">
        <v>91</v>
      </c>
      <c r="F41" s="53">
        <v>95</v>
      </c>
      <c r="G41" s="53">
        <v>92</v>
      </c>
      <c r="H41" s="53">
        <v>92</v>
      </c>
      <c r="I41" s="54">
        <f t="shared" si="15"/>
        <v>92.000000000000014</v>
      </c>
      <c r="J41" s="53" t="s">
        <v>181</v>
      </c>
      <c r="K41" s="53">
        <v>59</v>
      </c>
      <c r="L41" s="86">
        <f t="shared" si="16"/>
        <v>13.800000000000002</v>
      </c>
      <c r="M41" s="86">
        <f t="shared" si="17"/>
        <v>8.25</v>
      </c>
      <c r="N41" s="86">
        <f t="shared" si="18"/>
        <v>59</v>
      </c>
      <c r="O41" s="55">
        <f t="shared" si="19"/>
        <v>81</v>
      </c>
      <c r="P41" s="56">
        <f t="shared" si="20"/>
        <v>4</v>
      </c>
      <c r="Q41" s="83" t="s">
        <v>58</v>
      </c>
      <c r="R41" s="83" t="s">
        <v>58</v>
      </c>
      <c r="S41" s="57" t="str">
        <f t="shared" si="21"/>
        <v>NA</v>
      </c>
      <c r="T41" s="58" t="str">
        <f t="shared" si="22"/>
        <v>NA</v>
      </c>
      <c r="U41" s="59">
        <f t="shared" si="23"/>
        <v>4</v>
      </c>
    </row>
    <row r="42" spans="1:21" x14ac:dyDescent="0.35">
      <c r="A42" s="50">
        <v>180556</v>
      </c>
      <c r="B42" s="51" t="s">
        <v>162</v>
      </c>
      <c r="C42" s="52">
        <v>90</v>
      </c>
      <c r="D42" s="53">
        <v>92</v>
      </c>
      <c r="E42" s="53">
        <v>90</v>
      </c>
      <c r="F42" s="53">
        <v>94</v>
      </c>
      <c r="G42" s="53">
        <v>92</v>
      </c>
      <c r="H42" s="53">
        <v>92</v>
      </c>
      <c r="I42" s="54">
        <f t="shared" si="15"/>
        <v>91.600000000000009</v>
      </c>
      <c r="J42" s="53" t="s">
        <v>185</v>
      </c>
      <c r="K42" s="53">
        <v>52</v>
      </c>
      <c r="L42" s="86">
        <f t="shared" si="16"/>
        <v>13.74</v>
      </c>
      <c r="M42" s="86">
        <f t="shared" si="17"/>
        <v>6.375</v>
      </c>
      <c r="N42" s="86">
        <f t="shared" si="18"/>
        <v>52</v>
      </c>
      <c r="O42" s="55">
        <f t="shared" si="19"/>
        <v>72</v>
      </c>
      <c r="P42" s="56">
        <f t="shared" si="20"/>
        <v>3</v>
      </c>
      <c r="Q42" s="83" t="s">
        <v>58</v>
      </c>
      <c r="R42" s="83" t="s">
        <v>58</v>
      </c>
      <c r="S42" s="57" t="str">
        <f t="shared" si="21"/>
        <v>NA</v>
      </c>
      <c r="T42" s="58" t="str">
        <f t="shared" si="22"/>
        <v>NA</v>
      </c>
      <c r="U42" s="59">
        <f t="shared" si="23"/>
        <v>3</v>
      </c>
    </row>
    <row r="43" spans="1:21" x14ac:dyDescent="0.35">
      <c r="A43" s="50">
        <v>180557</v>
      </c>
      <c r="B43" s="51" t="s">
        <v>163</v>
      </c>
      <c r="C43" s="52">
        <v>91</v>
      </c>
      <c r="D43" s="53">
        <v>92</v>
      </c>
      <c r="E43" s="53">
        <v>93</v>
      </c>
      <c r="F43" s="53">
        <v>93</v>
      </c>
      <c r="G43" s="53">
        <v>90</v>
      </c>
      <c r="H43" s="53">
        <v>90</v>
      </c>
      <c r="I43" s="54">
        <f t="shared" si="15"/>
        <v>91.4</v>
      </c>
      <c r="J43" s="53" t="s">
        <v>176</v>
      </c>
      <c r="K43" s="53">
        <v>61</v>
      </c>
      <c r="L43" s="86">
        <f t="shared" si="16"/>
        <v>13.71</v>
      </c>
      <c r="M43" s="86">
        <f t="shared" si="17"/>
        <v>4.875</v>
      </c>
      <c r="N43" s="86">
        <f t="shared" si="18"/>
        <v>61</v>
      </c>
      <c r="O43" s="55">
        <f t="shared" si="19"/>
        <v>80</v>
      </c>
      <c r="P43" s="56">
        <f t="shared" si="20"/>
        <v>4</v>
      </c>
      <c r="Q43" s="83" t="s">
        <v>58</v>
      </c>
      <c r="R43" s="83" t="s">
        <v>58</v>
      </c>
      <c r="S43" s="57" t="str">
        <f t="shared" si="21"/>
        <v>NA</v>
      </c>
      <c r="T43" s="58" t="str">
        <f t="shared" si="22"/>
        <v>NA</v>
      </c>
      <c r="U43" s="59">
        <f t="shared" si="23"/>
        <v>4</v>
      </c>
    </row>
    <row r="44" spans="1:21" x14ac:dyDescent="0.35">
      <c r="A44" s="50">
        <v>180748</v>
      </c>
      <c r="B44" s="51" t="s">
        <v>164</v>
      </c>
      <c r="C44" s="52">
        <v>88</v>
      </c>
      <c r="D44" s="53">
        <v>94</v>
      </c>
      <c r="E44" s="53">
        <v>94</v>
      </c>
      <c r="F44" s="53">
        <v>92</v>
      </c>
      <c r="G44" s="53">
        <v>90</v>
      </c>
      <c r="H44" s="53">
        <v>90</v>
      </c>
      <c r="I44" s="54">
        <f t="shared" si="15"/>
        <v>91.1</v>
      </c>
      <c r="J44" s="53" t="s">
        <v>177</v>
      </c>
      <c r="K44" s="53">
        <v>33</v>
      </c>
      <c r="L44" s="86">
        <f t="shared" si="16"/>
        <v>13.664999999999999</v>
      </c>
      <c r="M44" s="86">
        <f t="shared" si="17"/>
        <v>7.5</v>
      </c>
      <c r="N44" s="86">
        <f t="shared" si="18"/>
        <v>33</v>
      </c>
      <c r="O44" s="55">
        <f t="shared" si="19"/>
        <v>54</v>
      </c>
      <c r="P44" s="56">
        <f t="shared" si="20"/>
        <v>0</v>
      </c>
      <c r="Q44" s="83" t="s">
        <v>58</v>
      </c>
      <c r="R44" s="83" t="s">
        <v>58</v>
      </c>
      <c r="S44" s="57" t="str">
        <f t="shared" si="21"/>
        <v>NA</v>
      </c>
      <c r="T44" s="58" t="str">
        <f t="shared" si="22"/>
        <v>NA</v>
      </c>
      <c r="U44" s="59" t="str">
        <f t="shared" si="23"/>
        <v>NA</v>
      </c>
    </row>
    <row r="45" spans="1:21" x14ac:dyDescent="0.35">
      <c r="A45" s="50">
        <v>181079</v>
      </c>
      <c r="B45" s="51" t="s">
        <v>165</v>
      </c>
      <c r="C45" s="52">
        <v>90</v>
      </c>
      <c r="D45" s="53">
        <v>93</v>
      </c>
      <c r="E45" s="53">
        <v>90</v>
      </c>
      <c r="F45" s="53">
        <v>93</v>
      </c>
      <c r="G45" s="53">
        <v>90</v>
      </c>
      <c r="H45" s="53">
        <v>90</v>
      </c>
      <c r="I45" s="54">
        <f t="shared" si="15"/>
        <v>90.9</v>
      </c>
      <c r="J45" s="53" t="s">
        <v>185</v>
      </c>
      <c r="K45" s="53">
        <v>60</v>
      </c>
      <c r="L45" s="86">
        <f t="shared" si="16"/>
        <v>13.635</v>
      </c>
      <c r="M45" s="86">
        <f t="shared" si="17"/>
        <v>6.375</v>
      </c>
      <c r="N45" s="86">
        <f t="shared" si="18"/>
        <v>60</v>
      </c>
      <c r="O45" s="55">
        <f t="shared" si="19"/>
        <v>80</v>
      </c>
      <c r="P45" s="56">
        <f t="shared" si="20"/>
        <v>4</v>
      </c>
      <c r="Q45" s="83" t="s">
        <v>58</v>
      </c>
      <c r="R45" s="83" t="s">
        <v>58</v>
      </c>
      <c r="S45" s="57" t="str">
        <f t="shared" si="21"/>
        <v>NA</v>
      </c>
      <c r="T45" s="58" t="str">
        <f t="shared" si="22"/>
        <v>NA</v>
      </c>
      <c r="U45" s="59">
        <f t="shared" si="23"/>
        <v>4</v>
      </c>
    </row>
  </sheetData>
  <autoFilter ref="C7:U45"/>
  <mergeCells count="3">
    <mergeCell ref="A5:U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xSplit="2" ySplit="7" topLeftCell="C8" activePane="bottomRight" state="frozen"/>
      <selection pane="topRight" activeCell="C1" sqref="C1"/>
      <selection pane="bottomLeft" activeCell="A3" sqref="A3"/>
      <selection pane="bottomRight" activeCell="A46" sqref="A46:XFD49"/>
    </sheetView>
  </sheetViews>
  <sheetFormatPr defaultColWidth="9.08984375" defaultRowHeight="14.5" x14ac:dyDescent="0.35"/>
  <cols>
    <col min="1" max="1" width="18.36328125" style="41" bestFit="1" customWidth="1"/>
    <col min="2" max="2" width="22.36328125" style="37" customWidth="1"/>
    <col min="3" max="4" width="11.54296875" style="62" customWidth="1"/>
    <col min="5" max="5" width="12.90625" style="62" customWidth="1"/>
    <col min="6" max="7" width="9.08984375" style="62"/>
    <col min="8" max="8" width="13.08984375" style="62" customWidth="1"/>
    <col min="9" max="10" width="9.08984375" style="62"/>
    <col min="11" max="11" width="8.453125" style="62" bestFit="1" customWidth="1"/>
    <col min="12" max="12" width="6.36328125" style="62" customWidth="1"/>
    <col min="13" max="14" width="9.08984375" style="62"/>
    <col min="15" max="15" width="7.90625" style="62" customWidth="1"/>
    <col min="16" max="16" width="8" style="62" customWidth="1"/>
    <col min="17" max="16384" width="9.08984375" style="41"/>
  </cols>
  <sheetData>
    <row r="1" spans="1:17" ht="15.5" x14ac:dyDescent="0.35">
      <c r="A1" s="36" t="s">
        <v>95</v>
      </c>
      <c r="B1" s="36" t="s">
        <v>110</v>
      </c>
    </row>
    <row r="2" spans="1:17" ht="15.5" x14ac:dyDescent="0.35">
      <c r="A2" s="42" t="s">
        <v>61</v>
      </c>
      <c r="B2" s="99">
        <v>43599</v>
      </c>
    </row>
    <row r="3" spans="1:17" ht="15.5" x14ac:dyDescent="0.35">
      <c r="A3" s="42" t="s">
        <v>62</v>
      </c>
      <c r="B3" s="99">
        <v>43616</v>
      </c>
    </row>
    <row r="4" spans="1:17" ht="15.5" x14ac:dyDescent="0.35">
      <c r="A4" s="42" t="s">
        <v>63</v>
      </c>
      <c r="B4" s="37" t="s">
        <v>169</v>
      </c>
    </row>
    <row r="5" spans="1:17" s="43" customFormat="1" ht="15.5" x14ac:dyDescent="0.35">
      <c r="A5" s="130" t="s">
        <v>109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17" s="62" customFormat="1" ht="58" x14ac:dyDescent="0.35">
      <c r="A6" s="128" t="s">
        <v>64</v>
      </c>
      <c r="B6" s="128" t="s">
        <v>65</v>
      </c>
      <c r="C6" s="87" t="s">
        <v>111</v>
      </c>
      <c r="D6" s="87" t="s">
        <v>112</v>
      </c>
      <c r="E6" s="87" t="s">
        <v>83</v>
      </c>
      <c r="F6" s="87" t="s">
        <v>71</v>
      </c>
      <c r="G6" s="87" t="s">
        <v>72</v>
      </c>
      <c r="H6" s="87" t="s">
        <v>84</v>
      </c>
      <c r="I6" s="87" t="s">
        <v>74</v>
      </c>
      <c r="J6" s="87" t="s">
        <v>85</v>
      </c>
      <c r="K6" s="87" t="s">
        <v>86</v>
      </c>
      <c r="L6" s="87" t="s">
        <v>31</v>
      </c>
      <c r="M6" s="87" t="s">
        <v>78</v>
      </c>
      <c r="N6" s="87" t="s">
        <v>79</v>
      </c>
      <c r="O6" s="87" t="s">
        <v>80</v>
      </c>
      <c r="P6" s="87" t="s">
        <v>81</v>
      </c>
      <c r="Q6" s="88" t="s">
        <v>82</v>
      </c>
    </row>
    <row r="7" spans="1:17" s="66" customFormat="1" x14ac:dyDescent="0.35">
      <c r="A7" s="129"/>
      <c r="B7" s="129"/>
      <c r="C7" s="63">
        <v>100</v>
      </c>
      <c r="D7" s="63">
        <v>100</v>
      </c>
      <c r="E7" s="68">
        <f>(C7*85%)+(D7*15%)</f>
        <v>100</v>
      </c>
      <c r="F7" s="63">
        <v>40</v>
      </c>
      <c r="G7" s="63">
        <v>70</v>
      </c>
      <c r="H7" s="85">
        <v>15</v>
      </c>
      <c r="I7" s="64">
        <v>15</v>
      </c>
      <c r="J7" s="64">
        <v>70</v>
      </c>
      <c r="K7" s="64">
        <v>100</v>
      </c>
      <c r="L7" s="65">
        <v>5</v>
      </c>
      <c r="M7" s="65">
        <v>40</v>
      </c>
      <c r="N7" s="65">
        <v>70</v>
      </c>
      <c r="O7" s="65">
        <v>100</v>
      </c>
      <c r="P7" s="65">
        <v>5</v>
      </c>
      <c r="Q7" s="45">
        <v>5</v>
      </c>
    </row>
    <row r="8" spans="1:17" x14ac:dyDescent="0.35">
      <c r="A8" s="50">
        <f>'Module 1'!A8</f>
        <v>180493</v>
      </c>
      <c r="B8" s="50" t="str">
        <f>'Module 1'!B8</f>
        <v>Akshay Chandrakant Wadkar</v>
      </c>
      <c r="C8" s="67"/>
      <c r="D8" s="67"/>
      <c r="E8" s="68">
        <f>(C8*85%)+(D8*15%)</f>
        <v>0</v>
      </c>
      <c r="F8" s="69"/>
      <c r="G8" s="70"/>
      <c r="H8" s="84">
        <f>(E8/$E$7)*$H$7</f>
        <v>0</v>
      </c>
      <c r="I8" s="84">
        <f>(F8/$F$7)*$I$7</f>
        <v>0</v>
      </c>
      <c r="J8" s="84">
        <f>(G8/$G$7)*$J$7</f>
        <v>0</v>
      </c>
      <c r="K8" s="68">
        <f>ROUND(SUM(H8:J8),0)</f>
        <v>0</v>
      </c>
      <c r="L8" s="71">
        <f>IF(K8="NA","NA",IF(K8&gt;=90,5,IF(K8&gt;=80,4,IF(K8&gt;=70,3,IF(K8&gt;=60,2,0)))))</f>
        <v>0</v>
      </c>
      <c r="M8" s="67" t="s">
        <v>58</v>
      </c>
      <c r="N8" s="67" t="s">
        <v>58</v>
      </c>
      <c r="O8" s="72" t="str">
        <f>IF(M8="NA","NA",IF(N8="NA","NA",ROUND((H8+(M8/$M$7)*$I$7+(N8/$N$7)*$J$7),0)))</f>
        <v>NA</v>
      </c>
      <c r="P8" s="73" t="str">
        <f>IF(O8="NA","NA",IF(O8&gt;=90,5,IF(O8&gt;=80,4,IF(O8&gt;=70,3,IF(O8&gt;=60,2,0)))))</f>
        <v>NA</v>
      </c>
      <c r="Q8" s="74" t="str">
        <f>IF(L8&lt;=0,P8,L8)</f>
        <v>NA</v>
      </c>
    </row>
    <row r="9" spans="1:17" x14ac:dyDescent="0.35">
      <c r="A9" s="50">
        <f>'Module 1'!A9</f>
        <v>180516</v>
      </c>
      <c r="B9" s="50" t="str">
        <f>'Module 1'!B9</f>
        <v>V Kulakarni</v>
      </c>
      <c r="C9" s="67"/>
      <c r="D9" s="67"/>
      <c r="E9" s="68">
        <f t="shared" ref="E9:E11" si="0">(C9*85%)+(D9*15%)</f>
        <v>0</v>
      </c>
      <c r="F9" s="69"/>
      <c r="G9" s="70"/>
      <c r="H9" s="84">
        <f t="shared" ref="H9:H11" si="1">(E9/$E$7)*$H$7</f>
        <v>0</v>
      </c>
      <c r="I9" s="84">
        <f t="shared" ref="I9:I11" si="2">(F9/$F$7)*$I$7</f>
        <v>0</v>
      </c>
      <c r="J9" s="84">
        <f t="shared" ref="J9:J11" si="3">(G9/$G$7)*$J$7</f>
        <v>0</v>
      </c>
      <c r="K9" s="68">
        <f t="shared" ref="K9:K11" si="4">ROUND(SUM(H9:J9),0)</f>
        <v>0</v>
      </c>
      <c r="L9" s="71">
        <f t="shared" ref="L9:L45" si="5">IF(K9="NA","NA",IF(K9&gt;=90,5,IF(K9&gt;=80,4,IF(K9&gt;=70,3,IF(K9&gt;=60,2,0)))))</f>
        <v>0</v>
      </c>
      <c r="M9" s="67" t="s">
        <v>58</v>
      </c>
      <c r="N9" s="67" t="s">
        <v>58</v>
      </c>
      <c r="O9" s="72" t="str">
        <f t="shared" ref="O9:O11" si="6">IF(M9="NA","NA",IF(N9="NA","NA",ROUND((H9+(M9/$M$7)*$I$7+(N9/$N$7)*$J$7),0)))</f>
        <v>NA</v>
      </c>
      <c r="P9" s="73" t="str">
        <f t="shared" ref="P9:P45" si="7">IF(O9="NA","NA",IF(O9&gt;=90,5,IF(O9&gt;=80,4,IF(O9&gt;=70,3,IF(O9&gt;=60,2,0)))))</f>
        <v>NA</v>
      </c>
      <c r="Q9" s="74" t="str">
        <f t="shared" ref="Q9:Q11" si="8">IF(L9&lt;=0,P9,L9)</f>
        <v>NA</v>
      </c>
    </row>
    <row r="10" spans="1:17" x14ac:dyDescent="0.35">
      <c r="A10" s="50">
        <f>'Module 1'!A10</f>
        <v>180518</v>
      </c>
      <c r="B10" s="50" t="str">
        <f>'Module 1'!B10</f>
        <v>Abhilasha Ramesh Limaje</v>
      </c>
      <c r="C10" s="67"/>
      <c r="D10" s="67"/>
      <c r="E10" s="68">
        <f t="shared" si="0"/>
        <v>0</v>
      </c>
      <c r="F10" s="69"/>
      <c r="G10" s="70"/>
      <c r="H10" s="84">
        <f t="shared" si="1"/>
        <v>0</v>
      </c>
      <c r="I10" s="84">
        <f t="shared" si="2"/>
        <v>0</v>
      </c>
      <c r="J10" s="84">
        <f t="shared" si="3"/>
        <v>0</v>
      </c>
      <c r="K10" s="68">
        <f t="shared" si="4"/>
        <v>0</v>
      </c>
      <c r="L10" s="71">
        <f t="shared" si="5"/>
        <v>0</v>
      </c>
      <c r="M10" s="67" t="s">
        <v>58</v>
      </c>
      <c r="N10" s="67" t="s">
        <v>58</v>
      </c>
      <c r="O10" s="72" t="str">
        <f t="shared" si="6"/>
        <v>NA</v>
      </c>
      <c r="P10" s="73" t="str">
        <f t="shared" si="7"/>
        <v>NA</v>
      </c>
      <c r="Q10" s="74" t="str">
        <f t="shared" si="8"/>
        <v>NA</v>
      </c>
    </row>
    <row r="11" spans="1:17" x14ac:dyDescent="0.35">
      <c r="A11" s="50">
        <f>'Module 1'!A11</f>
        <v>180519</v>
      </c>
      <c r="B11" s="50" t="str">
        <f>'Module 1'!B11</f>
        <v>Pankaj Chauhan</v>
      </c>
      <c r="C11" s="67"/>
      <c r="D11" s="67"/>
      <c r="E11" s="68">
        <f t="shared" si="0"/>
        <v>0</v>
      </c>
      <c r="F11" s="69"/>
      <c r="G11" s="70"/>
      <c r="H11" s="84">
        <f t="shared" si="1"/>
        <v>0</v>
      </c>
      <c r="I11" s="84">
        <f t="shared" si="2"/>
        <v>0</v>
      </c>
      <c r="J11" s="84">
        <f t="shared" si="3"/>
        <v>0</v>
      </c>
      <c r="K11" s="68">
        <f t="shared" si="4"/>
        <v>0</v>
      </c>
      <c r="L11" s="71">
        <f t="shared" si="5"/>
        <v>0</v>
      </c>
      <c r="M11" s="67" t="s">
        <v>58</v>
      </c>
      <c r="N11" s="67" t="s">
        <v>58</v>
      </c>
      <c r="O11" s="72" t="str">
        <f t="shared" si="6"/>
        <v>NA</v>
      </c>
      <c r="P11" s="73" t="str">
        <f t="shared" si="7"/>
        <v>NA</v>
      </c>
      <c r="Q11" s="74" t="str">
        <f t="shared" si="8"/>
        <v>NA</v>
      </c>
    </row>
    <row r="12" spans="1:17" x14ac:dyDescent="0.35">
      <c r="A12" s="50">
        <f>'Module 1'!A12</f>
        <v>180521</v>
      </c>
      <c r="B12" s="50" t="str">
        <f>'Module 1'!B12</f>
        <v>Shashank Sanjay Mhatre</v>
      </c>
      <c r="C12" s="67"/>
      <c r="D12" s="67"/>
      <c r="E12" s="68">
        <f t="shared" ref="E12:E45" si="9">(C12*85%)+(D12*15%)</f>
        <v>0</v>
      </c>
      <c r="F12" s="69"/>
      <c r="G12" s="70"/>
      <c r="H12" s="84">
        <f t="shared" ref="H12:H45" si="10">(E12/$E$7)*$H$7</f>
        <v>0</v>
      </c>
      <c r="I12" s="84">
        <f t="shared" ref="I12:I45" si="11">(F12/$F$7)*$I$7</f>
        <v>0</v>
      </c>
      <c r="J12" s="84">
        <f t="shared" ref="J12:J45" si="12">(G12/$G$7)*$J$7</f>
        <v>0</v>
      </c>
      <c r="K12" s="68">
        <f t="shared" ref="K12:K45" si="13">ROUND(SUM(H12:J12),0)</f>
        <v>0</v>
      </c>
      <c r="L12" s="71">
        <f t="shared" si="5"/>
        <v>0</v>
      </c>
      <c r="M12" s="67" t="s">
        <v>58</v>
      </c>
      <c r="N12" s="67" t="s">
        <v>58</v>
      </c>
      <c r="O12" s="72" t="str">
        <f t="shared" ref="O12:O45" si="14">IF(M12="NA","NA",IF(N12="NA","NA",ROUND((H12+(M12/$M$7)*$I$7+(N12/$N$7)*$J$7),0)))</f>
        <v>NA</v>
      </c>
      <c r="P12" s="73" t="str">
        <f t="shared" si="7"/>
        <v>NA</v>
      </c>
      <c r="Q12" s="74" t="str">
        <f t="shared" ref="Q12:Q45" si="15">IF(L12&lt;=0,P12,L12)</f>
        <v>NA</v>
      </c>
    </row>
    <row r="13" spans="1:17" x14ac:dyDescent="0.35">
      <c r="A13" s="50">
        <f>'Module 1'!A13</f>
        <v>180522</v>
      </c>
      <c r="B13" s="50" t="str">
        <f>'Module 1'!B13</f>
        <v>Sakshi Deshmukh</v>
      </c>
      <c r="C13" s="67"/>
      <c r="D13" s="67"/>
      <c r="E13" s="68">
        <f t="shared" si="9"/>
        <v>0</v>
      </c>
      <c r="F13" s="69"/>
      <c r="G13" s="70"/>
      <c r="H13" s="84">
        <f t="shared" si="10"/>
        <v>0</v>
      </c>
      <c r="I13" s="84">
        <f t="shared" si="11"/>
        <v>0</v>
      </c>
      <c r="J13" s="84">
        <f t="shared" si="12"/>
        <v>0</v>
      </c>
      <c r="K13" s="68">
        <f t="shared" si="13"/>
        <v>0</v>
      </c>
      <c r="L13" s="71">
        <f t="shared" si="5"/>
        <v>0</v>
      </c>
      <c r="M13" s="67" t="s">
        <v>58</v>
      </c>
      <c r="N13" s="67" t="s">
        <v>58</v>
      </c>
      <c r="O13" s="72" t="str">
        <f t="shared" si="14"/>
        <v>NA</v>
      </c>
      <c r="P13" s="73" t="str">
        <f t="shared" si="7"/>
        <v>NA</v>
      </c>
      <c r="Q13" s="74" t="str">
        <f t="shared" si="15"/>
        <v>NA</v>
      </c>
    </row>
    <row r="14" spans="1:17" x14ac:dyDescent="0.35">
      <c r="A14" s="50">
        <f>'Module 1'!A14</f>
        <v>180523</v>
      </c>
      <c r="B14" s="50" t="str">
        <f>'Module 1'!B14</f>
        <v>Anubhav Singh</v>
      </c>
      <c r="C14" s="67"/>
      <c r="D14" s="67"/>
      <c r="E14" s="68">
        <f t="shared" si="9"/>
        <v>0</v>
      </c>
      <c r="F14" s="69"/>
      <c r="G14" s="70"/>
      <c r="H14" s="84">
        <f t="shared" si="10"/>
        <v>0</v>
      </c>
      <c r="I14" s="84">
        <f t="shared" si="11"/>
        <v>0</v>
      </c>
      <c r="J14" s="84">
        <f t="shared" si="12"/>
        <v>0</v>
      </c>
      <c r="K14" s="68">
        <f t="shared" si="13"/>
        <v>0</v>
      </c>
      <c r="L14" s="71">
        <f t="shared" si="5"/>
        <v>0</v>
      </c>
      <c r="M14" s="67" t="s">
        <v>58</v>
      </c>
      <c r="N14" s="67" t="s">
        <v>58</v>
      </c>
      <c r="O14" s="72" t="str">
        <f t="shared" si="14"/>
        <v>NA</v>
      </c>
      <c r="P14" s="73" t="str">
        <f t="shared" si="7"/>
        <v>NA</v>
      </c>
      <c r="Q14" s="74" t="str">
        <f t="shared" si="15"/>
        <v>NA</v>
      </c>
    </row>
    <row r="15" spans="1:17" x14ac:dyDescent="0.35">
      <c r="A15" s="50">
        <f>'Module 1'!A15</f>
        <v>180524</v>
      </c>
      <c r="B15" s="50" t="str">
        <f>'Module 1'!B15</f>
        <v>Shivani Verma</v>
      </c>
      <c r="C15" s="67"/>
      <c r="D15" s="67"/>
      <c r="E15" s="68">
        <f t="shared" si="9"/>
        <v>0</v>
      </c>
      <c r="F15" s="69"/>
      <c r="G15" s="70"/>
      <c r="H15" s="84">
        <f t="shared" si="10"/>
        <v>0</v>
      </c>
      <c r="I15" s="84">
        <f t="shared" si="11"/>
        <v>0</v>
      </c>
      <c r="J15" s="84">
        <f t="shared" si="12"/>
        <v>0</v>
      </c>
      <c r="K15" s="68">
        <f t="shared" si="13"/>
        <v>0</v>
      </c>
      <c r="L15" s="71">
        <f t="shared" si="5"/>
        <v>0</v>
      </c>
      <c r="M15" s="67" t="s">
        <v>58</v>
      </c>
      <c r="N15" s="67" t="s">
        <v>58</v>
      </c>
      <c r="O15" s="72" t="str">
        <f t="shared" si="14"/>
        <v>NA</v>
      </c>
      <c r="P15" s="73" t="str">
        <f t="shared" si="7"/>
        <v>NA</v>
      </c>
      <c r="Q15" s="74" t="str">
        <f t="shared" si="15"/>
        <v>NA</v>
      </c>
    </row>
    <row r="16" spans="1:17" x14ac:dyDescent="0.35">
      <c r="A16" s="50">
        <f>'Module 1'!A16</f>
        <v>180525</v>
      </c>
      <c r="B16" s="50" t="str">
        <f>'Module 1'!B16</f>
        <v>Ashutosh Singh</v>
      </c>
      <c r="C16" s="67"/>
      <c r="D16" s="67"/>
      <c r="E16" s="68">
        <f t="shared" si="9"/>
        <v>0</v>
      </c>
      <c r="F16" s="69"/>
      <c r="G16" s="70"/>
      <c r="H16" s="84">
        <f t="shared" si="10"/>
        <v>0</v>
      </c>
      <c r="I16" s="84">
        <f t="shared" si="11"/>
        <v>0</v>
      </c>
      <c r="J16" s="84">
        <f t="shared" si="12"/>
        <v>0</v>
      </c>
      <c r="K16" s="68">
        <f t="shared" si="13"/>
        <v>0</v>
      </c>
      <c r="L16" s="71">
        <f t="shared" si="5"/>
        <v>0</v>
      </c>
      <c r="M16" s="67" t="s">
        <v>58</v>
      </c>
      <c r="N16" s="67" t="s">
        <v>58</v>
      </c>
      <c r="O16" s="72" t="str">
        <f t="shared" si="14"/>
        <v>NA</v>
      </c>
      <c r="P16" s="73" t="str">
        <f t="shared" si="7"/>
        <v>NA</v>
      </c>
      <c r="Q16" s="74" t="str">
        <f t="shared" si="15"/>
        <v>NA</v>
      </c>
    </row>
    <row r="17" spans="1:17" x14ac:dyDescent="0.35">
      <c r="A17" s="50">
        <f>'Module 1'!A17</f>
        <v>180526</v>
      </c>
      <c r="B17" s="50" t="str">
        <f>'Module 1'!B17</f>
        <v>Shruthi Nemalipuri</v>
      </c>
      <c r="C17" s="67"/>
      <c r="D17" s="67"/>
      <c r="E17" s="68">
        <f t="shared" si="9"/>
        <v>0</v>
      </c>
      <c r="F17" s="69"/>
      <c r="G17" s="70"/>
      <c r="H17" s="84">
        <f t="shared" si="10"/>
        <v>0</v>
      </c>
      <c r="I17" s="84">
        <f t="shared" si="11"/>
        <v>0</v>
      </c>
      <c r="J17" s="84">
        <f t="shared" si="12"/>
        <v>0</v>
      </c>
      <c r="K17" s="68">
        <f t="shared" si="13"/>
        <v>0</v>
      </c>
      <c r="L17" s="71">
        <f t="shared" si="5"/>
        <v>0</v>
      </c>
      <c r="M17" s="67" t="s">
        <v>58</v>
      </c>
      <c r="N17" s="67" t="s">
        <v>58</v>
      </c>
      <c r="O17" s="72" t="str">
        <f t="shared" si="14"/>
        <v>NA</v>
      </c>
      <c r="P17" s="73" t="str">
        <f t="shared" si="7"/>
        <v>NA</v>
      </c>
      <c r="Q17" s="74" t="str">
        <f t="shared" si="15"/>
        <v>NA</v>
      </c>
    </row>
    <row r="18" spans="1:17" x14ac:dyDescent="0.35">
      <c r="A18" s="50">
        <f>'Module 1'!A18</f>
        <v>180527</v>
      </c>
      <c r="B18" s="50" t="str">
        <f>'Module 1'!B18</f>
        <v>Dheeraj Sharma</v>
      </c>
      <c r="C18" s="67"/>
      <c r="D18" s="67"/>
      <c r="E18" s="68">
        <f t="shared" si="9"/>
        <v>0</v>
      </c>
      <c r="F18" s="69"/>
      <c r="G18" s="70"/>
      <c r="H18" s="84">
        <f t="shared" si="10"/>
        <v>0</v>
      </c>
      <c r="I18" s="84">
        <f t="shared" si="11"/>
        <v>0</v>
      </c>
      <c r="J18" s="84">
        <f t="shared" si="12"/>
        <v>0</v>
      </c>
      <c r="K18" s="68">
        <f t="shared" si="13"/>
        <v>0</v>
      </c>
      <c r="L18" s="71">
        <f t="shared" si="5"/>
        <v>0</v>
      </c>
      <c r="M18" s="67" t="s">
        <v>58</v>
      </c>
      <c r="N18" s="67" t="s">
        <v>58</v>
      </c>
      <c r="O18" s="72" t="str">
        <f t="shared" si="14"/>
        <v>NA</v>
      </c>
      <c r="P18" s="73" t="str">
        <f t="shared" si="7"/>
        <v>NA</v>
      </c>
      <c r="Q18" s="74" t="str">
        <f t="shared" si="15"/>
        <v>NA</v>
      </c>
    </row>
    <row r="19" spans="1:17" x14ac:dyDescent="0.35">
      <c r="A19" s="50">
        <f>'Module 1'!A19</f>
        <v>180528</v>
      </c>
      <c r="B19" s="50" t="str">
        <f>'Module 1'!B19</f>
        <v>Sushant Haushiram Gadekar</v>
      </c>
      <c r="C19" s="67"/>
      <c r="D19" s="67"/>
      <c r="E19" s="68">
        <f t="shared" si="9"/>
        <v>0</v>
      </c>
      <c r="F19" s="69"/>
      <c r="G19" s="70"/>
      <c r="H19" s="84">
        <f t="shared" si="10"/>
        <v>0</v>
      </c>
      <c r="I19" s="84">
        <f t="shared" si="11"/>
        <v>0</v>
      </c>
      <c r="J19" s="84">
        <f t="shared" si="12"/>
        <v>0</v>
      </c>
      <c r="K19" s="68">
        <f t="shared" si="13"/>
        <v>0</v>
      </c>
      <c r="L19" s="71">
        <f t="shared" si="5"/>
        <v>0</v>
      </c>
      <c r="M19" s="67" t="s">
        <v>58</v>
      </c>
      <c r="N19" s="67" t="s">
        <v>58</v>
      </c>
      <c r="O19" s="72" t="str">
        <f t="shared" si="14"/>
        <v>NA</v>
      </c>
      <c r="P19" s="73" t="str">
        <f t="shared" si="7"/>
        <v>NA</v>
      </c>
      <c r="Q19" s="74" t="str">
        <f t="shared" si="15"/>
        <v>NA</v>
      </c>
    </row>
    <row r="20" spans="1:17" x14ac:dyDescent="0.35">
      <c r="A20" s="50">
        <f>'Module 1'!A20</f>
        <v>180529</v>
      </c>
      <c r="B20" s="50" t="str">
        <f>'Module 1'!B20</f>
        <v>Ayushi Goyal</v>
      </c>
      <c r="C20" s="67"/>
      <c r="D20" s="67"/>
      <c r="E20" s="68">
        <f t="shared" si="9"/>
        <v>0</v>
      </c>
      <c r="F20" s="69"/>
      <c r="G20" s="70"/>
      <c r="H20" s="84">
        <f t="shared" si="10"/>
        <v>0</v>
      </c>
      <c r="I20" s="84">
        <f t="shared" si="11"/>
        <v>0</v>
      </c>
      <c r="J20" s="84">
        <f t="shared" si="12"/>
        <v>0</v>
      </c>
      <c r="K20" s="68">
        <f t="shared" si="13"/>
        <v>0</v>
      </c>
      <c r="L20" s="71">
        <f t="shared" si="5"/>
        <v>0</v>
      </c>
      <c r="M20" s="67" t="s">
        <v>58</v>
      </c>
      <c r="N20" s="67" t="s">
        <v>58</v>
      </c>
      <c r="O20" s="72" t="str">
        <f t="shared" si="14"/>
        <v>NA</v>
      </c>
      <c r="P20" s="73" t="str">
        <f t="shared" si="7"/>
        <v>NA</v>
      </c>
      <c r="Q20" s="74" t="str">
        <f t="shared" si="15"/>
        <v>NA</v>
      </c>
    </row>
    <row r="21" spans="1:17" x14ac:dyDescent="0.35">
      <c r="A21" s="50">
        <f>'Module 1'!A21</f>
        <v>180530</v>
      </c>
      <c r="B21" s="50" t="str">
        <f>'Module 1'!B21</f>
        <v>Shivam Shrivastava</v>
      </c>
      <c r="C21" s="67"/>
      <c r="D21" s="67"/>
      <c r="E21" s="68">
        <f t="shared" si="9"/>
        <v>0</v>
      </c>
      <c r="F21" s="69"/>
      <c r="G21" s="70"/>
      <c r="H21" s="84">
        <f t="shared" si="10"/>
        <v>0</v>
      </c>
      <c r="I21" s="84">
        <f t="shared" si="11"/>
        <v>0</v>
      </c>
      <c r="J21" s="84">
        <f t="shared" si="12"/>
        <v>0</v>
      </c>
      <c r="K21" s="68">
        <f t="shared" si="13"/>
        <v>0</v>
      </c>
      <c r="L21" s="71">
        <f t="shared" si="5"/>
        <v>0</v>
      </c>
      <c r="M21" s="67" t="s">
        <v>58</v>
      </c>
      <c r="N21" s="67" t="s">
        <v>58</v>
      </c>
      <c r="O21" s="72" t="str">
        <f t="shared" si="14"/>
        <v>NA</v>
      </c>
      <c r="P21" s="73" t="str">
        <f t="shared" si="7"/>
        <v>NA</v>
      </c>
      <c r="Q21" s="74" t="str">
        <f t="shared" si="15"/>
        <v>NA</v>
      </c>
    </row>
    <row r="22" spans="1:17" x14ac:dyDescent="0.35">
      <c r="A22" s="50">
        <f>'Module 1'!A22</f>
        <v>180531</v>
      </c>
      <c r="B22" s="50" t="str">
        <f>'Module 1'!B22</f>
        <v>Tushar Gagerna</v>
      </c>
      <c r="C22" s="67"/>
      <c r="D22" s="67"/>
      <c r="E22" s="68">
        <f t="shared" si="9"/>
        <v>0</v>
      </c>
      <c r="F22" s="69"/>
      <c r="G22" s="70"/>
      <c r="H22" s="84">
        <f t="shared" si="10"/>
        <v>0</v>
      </c>
      <c r="I22" s="84">
        <f t="shared" si="11"/>
        <v>0</v>
      </c>
      <c r="J22" s="84">
        <f t="shared" si="12"/>
        <v>0</v>
      </c>
      <c r="K22" s="68">
        <f t="shared" si="13"/>
        <v>0</v>
      </c>
      <c r="L22" s="71">
        <f t="shared" si="5"/>
        <v>0</v>
      </c>
      <c r="M22" s="67" t="s">
        <v>58</v>
      </c>
      <c r="N22" s="67" t="s">
        <v>58</v>
      </c>
      <c r="O22" s="72" t="str">
        <f t="shared" si="14"/>
        <v>NA</v>
      </c>
      <c r="P22" s="73" t="str">
        <f t="shared" si="7"/>
        <v>NA</v>
      </c>
      <c r="Q22" s="74" t="str">
        <f t="shared" si="15"/>
        <v>NA</v>
      </c>
    </row>
    <row r="23" spans="1:17" x14ac:dyDescent="0.35">
      <c r="A23" s="50">
        <f>'Module 1'!A23</f>
        <v>180532</v>
      </c>
      <c r="B23" s="50" t="str">
        <f>'Module 1'!B23</f>
        <v>Devansh Kumar</v>
      </c>
      <c r="C23" s="67"/>
      <c r="D23" s="67"/>
      <c r="E23" s="68">
        <f t="shared" si="9"/>
        <v>0</v>
      </c>
      <c r="F23" s="69"/>
      <c r="G23" s="70"/>
      <c r="H23" s="84">
        <f t="shared" si="10"/>
        <v>0</v>
      </c>
      <c r="I23" s="84">
        <f t="shared" si="11"/>
        <v>0</v>
      </c>
      <c r="J23" s="84">
        <f t="shared" si="12"/>
        <v>0</v>
      </c>
      <c r="K23" s="68">
        <f t="shared" si="13"/>
        <v>0</v>
      </c>
      <c r="L23" s="71">
        <f t="shared" si="5"/>
        <v>0</v>
      </c>
      <c r="M23" s="67" t="s">
        <v>58</v>
      </c>
      <c r="N23" s="67" t="s">
        <v>58</v>
      </c>
      <c r="O23" s="72" t="str">
        <f t="shared" si="14"/>
        <v>NA</v>
      </c>
      <c r="P23" s="73" t="str">
        <f t="shared" si="7"/>
        <v>NA</v>
      </c>
      <c r="Q23" s="74" t="str">
        <f t="shared" si="15"/>
        <v>NA</v>
      </c>
    </row>
    <row r="24" spans="1:17" x14ac:dyDescent="0.35">
      <c r="A24" s="50">
        <f>'Module 1'!A24</f>
        <v>180533</v>
      </c>
      <c r="B24" s="50" t="str">
        <f>'Module 1'!B24</f>
        <v>Kuldeep Singh</v>
      </c>
      <c r="C24" s="67"/>
      <c r="D24" s="67"/>
      <c r="E24" s="68">
        <f t="shared" si="9"/>
        <v>0</v>
      </c>
      <c r="F24" s="69"/>
      <c r="G24" s="70"/>
      <c r="H24" s="84">
        <f t="shared" si="10"/>
        <v>0</v>
      </c>
      <c r="I24" s="84">
        <f t="shared" si="11"/>
        <v>0</v>
      </c>
      <c r="J24" s="84">
        <f t="shared" si="12"/>
        <v>0</v>
      </c>
      <c r="K24" s="68">
        <f t="shared" si="13"/>
        <v>0</v>
      </c>
      <c r="L24" s="71">
        <f t="shared" si="5"/>
        <v>0</v>
      </c>
      <c r="M24" s="67" t="s">
        <v>58</v>
      </c>
      <c r="N24" s="67" t="s">
        <v>58</v>
      </c>
      <c r="O24" s="72" t="str">
        <f t="shared" si="14"/>
        <v>NA</v>
      </c>
      <c r="P24" s="73" t="str">
        <f t="shared" si="7"/>
        <v>NA</v>
      </c>
      <c r="Q24" s="74" t="str">
        <f t="shared" si="15"/>
        <v>NA</v>
      </c>
    </row>
    <row r="25" spans="1:17" x14ac:dyDescent="0.35">
      <c r="A25" s="50">
        <f>'Module 1'!A25</f>
        <v>180534</v>
      </c>
      <c r="B25" s="50" t="str">
        <f>'Module 1'!B25</f>
        <v>Shivam Gupta</v>
      </c>
      <c r="C25" s="67"/>
      <c r="D25" s="67"/>
      <c r="E25" s="68">
        <f t="shared" si="9"/>
        <v>0</v>
      </c>
      <c r="F25" s="69"/>
      <c r="G25" s="70"/>
      <c r="H25" s="84">
        <f t="shared" si="10"/>
        <v>0</v>
      </c>
      <c r="I25" s="84">
        <f t="shared" si="11"/>
        <v>0</v>
      </c>
      <c r="J25" s="84">
        <f t="shared" si="12"/>
        <v>0</v>
      </c>
      <c r="K25" s="68">
        <f t="shared" si="13"/>
        <v>0</v>
      </c>
      <c r="L25" s="71">
        <f t="shared" si="5"/>
        <v>0</v>
      </c>
      <c r="M25" s="67" t="s">
        <v>58</v>
      </c>
      <c r="N25" s="67" t="s">
        <v>58</v>
      </c>
      <c r="O25" s="72" t="str">
        <f t="shared" si="14"/>
        <v>NA</v>
      </c>
      <c r="P25" s="73" t="str">
        <f t="shared" si="7"/>
        <v>NA</v>
      </c>
      <c r="Q25" s="74" t="str">
        <f t="shared" si="15"/>
        <v>NA</v>
      </c>
    </row>
    <row r="26" spans="1:17" x14ac:dyDescent="0.35">
      <c r="A26" s="50">
        <f>'Module 1'!A26</f>
        <v>180535</v>
      </c>
      <c r="B26" s="50" t="str">
        <f>'Module 1'!B26</f>
        <v>Kumari Ritu</v>
      </c>
      <c r="C26" s="67"/>
      <c r="D26" s="67"/>
      <c r="E26" s="68">
        <f t="shared" si="9"/>
        <v>0</v>
      </c>
      <c r="F26" s="69"/>
      <c r="G26" s="70"/>
      <c r="H26" s="84">
        <f t="shared" si="10"/>
        <v>0</v>
      </c>
      <c r="I26" s="84">
        <f t="shared" si="11"/>
        <v>0</v>
      </c>
      <c r="J26" s="84">
        <f t="shared" si="12"/>
        <v>0</v>
      </c>
      <c r="K26" s="68">
        <f t="shared" si="13"/>
        <v>0</v>
      </c>
      <c r="L26" s="71">
        <f t="shared" si="5"/>
        <v>0</v>
      </c>
      <c r="M26" s="67" t="s">
        <v>58</v>
      </c>
      <c r="N26" s="67" t="s">
        <v>58</v>
      </c>
      <c r="O26" s="72" t="str">
        <f t="shared" si="14"/>
        <v>NA</v>
      </c>
      <c r="P26" s="73" t="str">
        <f t="shared" si="7"/>
        <v>NA</v>
      </c>
      <c r="Q26" s="74" t="str">
        <f t="shared" si="15"/>
        <v>NA</v>
      </c>
    </row>
    <row r="27" spans="1:17" x14ac:dyDescent="0.35">
      <c r="A27" s="50">
        <f>'Module 1'!A27</f>
        <v>180536</v>
      </c>
      <c r="B27" s="50" t="str">
        <f>'Module 1'!B27</f>
        <v>Kanigiri Vasavi</v>
      </c>
      <c r="C27" s="67"/>
      <c r="D27" s="67"/>
      <c r="E27" s="68">
        <f t="shared" si="9"/>
        <v>0</v>
      </c>
      <c r="F27" s="69"/>
      <c r="G27" s="70"/>
      <c r="H27" s="84">
        <f t="shared" si="10"/>
        <v>0</v>
      </c>
      <c r="I27" s="84">
        <f t="shared" si="11"/>
        <v>0</v>
      </c>
      <c r="J27" s="84">
        <f t="shared" si="12"/>
        <v>0</v>
      </c>
      <c r="K27" s="68">
        <f t="shared" si="13"/>
        <v>0</v>
      </c>
      <c r="L27" s="71">
        <f t="shared" si="5"/>
        <v>0</v>
      </c>
      <c r="M27" s="67" t="s">
        <v>58</v>
      </c>
      <c r="N27" s="67" t="s">
        <v>58</v>
      </c>
      <c r="O27" s="72" t="str">
        <f t="shared" si="14"/>
        <v>NA</v>
      </c>
      <c r="P27" s="73" t="str">
        <f t="shared" si="7"/>
        <v>NA</v>
      </c>
      <c r="Q27" s="74" t="str">
        <f t="shared" si="15"/>
        <v>NA</v>
      </c>
    </row>
    <row r="28" spans="1:17" x14ac:dyDescent="0.35">
      <c r="A28" s="50">
        <f>'Module 1'!A28</f>
        <v>180537</v>
      </c>
      <c r="B28" s="50" t="str">
        <f>'Module 1'!B28</f>
        <v>Karanam Uma Maheswari</v>
      </c>
      <c r="C28" s="67"/>
      <c r="D28" s="67"/>
      <c r="E28" s="68">
        <f t="shared" si="9"/>
        <v>0</v>
      </c>
      <c r="F28" s="69"/>
      <c r="G28" s="70"/>
      <c r="H28" s="84">
        <f t="shared" si="10"/>
        <v>0</v>
      </c>
      <c r="I28" s="84">
        <f t="shared" si="11"/>
        <v>0</v>
      </c>
      <c r="J28" s="84">
        <f t="shared" si="12"/>
        <v>0</v>
      </c>
      <c r="K28" s="68">
        <f t="shared" si="13"/>
        <v>0</v>
      </c>
      <c r="L28" s="71">
        <f t="shared" si="5"/>
        <v>0</v>
      </c>
      <c r="M28" s="67" t="s">
        <v>58</v>
      </c>
      <c r="N28" s="67" t="s">
        <v>58</v>
      </c>
      <c r="O28" s="72" t="str">
        <f t="shared" si="14"/>
        <v>NA</v>
      </c>
      <c r="P28" s="73" t="str">
        <f t="shared" si="7"/>
        <v>NA</v>
      </c>
      <c r="Q28" s="74" t="str">
        <f t="shared" si="15"/>
        <v>NA</v>
      </c>
    </row>
    <row r="29" spans="1:17" x14ac:dyDescent="0.35">
      <c r="A29" s="50">
        <f>'Module 1'!A29</f>
        <v>180538</v>
      </c>
      <c r="B29" s="50" t="str">
        <f>'Module 1'!B29</f>
        <v>Dasari Prem Kumar</v>
      </c>
      <c r="C29" s="67"/>
      <c r="D29" s="67"/>
      <c r="E29" s="68">
        <f t="shared" si="9"/>
        <v>0</v>
      </c>
      <c r="F29" s="69"/>
      <c r="G29" s="70"/>
      <c r="H29" s="84">
        <f t="shared" si="10"/>
        <v>0</v>
      </c>
      <c r="I29" s="84">
        <f t="shared" si="11"/>
        <v>0</v>
      </c>
      <c r="J29" s="84">
        <f t="shared" si="12"/>
        <v>0</v>
      </c>
      <c r="K29" s="68">
        <f t="shared" si="13"/>
        <v>0</v>
      </c>
      <c r="L29" s="71">
        <f t="shared" si="5"/>
        <v>0</v>
      </c>
      <c r="M29" s="67" t="s">
        <v>58</v>
      </c>
      <c r="N29" s="67" t="s">
        <v>58</v>
      </c>
      <c r="O29" s="72" t="str">
        <f t="shared" si="14"/>
        <v>NA</v>
      </c>
      <c r="P29" s="73" t="str">
        <f t="shared" si="7"/>
        <v>NA</v>
      </c>
      <c r="Q29" s="74" t="str">
        <f t="shared" si="15"/>
        <v>NA</v>
      </c>
    </row>
    <row r="30" spans="1:17" x14ac:dyDescent="0.35">
      <c r="A30" s="50">
        <f>'Module 1'!A30</f>
        <v>180539</v>
      </c>
      <c r="B30" s="50" t="str">
        <f>'Module 1'!B30</f>
        <v>Muppudi Sivakumar</v>
      </c>
      <c r="C30" s="67"/>
      <c r="D30" s="67"/>
      <c r="E30" s="68">
        <f t="shared" si="9"/>
        <v>0</v>
      </c>
      <c r="F30" s="69"/>
      <c r="G30" s="70"/>
      <c r="H30" s="84">
        <f t="shared" si="10"/>
        <v>0</v>
      </c>
      <c r="I30" s="84">
        <f t="shared" si="11"/>
        <v>0</v>
      </c>
      <c r="J30" s="84">
        <f t="shared" si="12"/>
        <v>0</v>
      </c>
      <c r="K30" s="68">
        <f t="shared" si="13"/>
        <v>0</v>
      </c>
      <c r="L30" s="71">
        <f t="shared" si="5"/>
        <v>0</v>
      </c>
      <c r="M30" s="67" t="s">
        <v>58</v>
      </c>
      <c r="N30" s="67" t="s">
        <v>58</v>
      </c>
      <c r="O30" s="72" t="str">
        <f t="shared" si="14"/>
        <v>NA</v>
      </c>
      <c r="P30" s="73" t="str">
        <f t="shared" si="7"/>
        <v>NA</v>
      </c>
      <c r="Q30" s="74" t="str">
        <f t="shared" si="15"/>
        <v>NA</v>
      </c>
    </row>
    <row r="31" spans="1:17" x14ac:dyDescent="0.35">
      <c r="A31" s="50">
        <f>'Module 1'!A31</f>
        <v>180540</v>
      </c>
      <c r="B31" s="50" t="str">
        <f>'Module 1'!B31</f>
        <v>Vanukuri Veera Sekhar Reddy</v>
      </c>
      <c r="C31" s="67"/>
      <c r="D31" s="67"/>
      <c r="E31" s="68">
        <f t="shared" si="9"/>
        <v>0</v>
      </c>
      <c r="F31" s="69"/>
      <c r="G31" s="70"/>
      <c r="H31" s="84">
        <f t="shared" si="10"/>
        <v>0</v>
      </c>
      <c r="I31" s="84">
        <f t="shared" si="11"/>
        <v>0</v>
      </c>
      <c r="J31" s="84">
        <f t="shared" si="12"/>
        <v>0</v>
      </c>
      <c r="K31" s="68">
        <f t="shared" si="13"/>
        <v>0</v>
      </c>
      <c r="L31" s="71">
        <f t="shared" si="5"/>
        <v>0</v>
      </c>
      <c r="M31" s="67" t="s">
        <v>58</v>
      </c>
      <c r="N31" s="67" t="s">
        <v>58</v>
      </c>
      <c r="O31" s="72" t="str">
        <f t="shared" si="14"/>
        <v>NA</v>
      </c>
      <c r="P31" s="73" t="str">
        <f t="shared" si="7"/>
        <v>NA</v>
      </c>
      <c r="Q31" s="74" t="str">
        <f t="shared" si="15"/>
        <v>NA</v>
      </c>
    </row>
    <row r="32" spans="1:17" x14ac:dyDescent="0.35">
      <c r="A32" s="50">
        <f>'Module 1'!A32</f>
        <v>180541</v>
      </c>
      <c r="B32" s="50" t="str">
        <f>'Module 1'!B32</f>
        <v>Surendrareddy Chejerla</v>
      </c>
      <c r="C32" s="67"/>
      <c r="D32" s="67"/>
      <c r="E32" s="68">
        <f t="shared" si="9"/>
        <v>0</v>
      </c>
      <c r="F32" s="69"/>
      <c r="G32" s="70"/>
      <c r="H32" s="84">
        <f t="shared" si="10"/>
        <v>0</v>
      </c>
      <c r="I32" s="84">
        <f t="shared" si="11"/>
        <v>0</v>
      </c>
      <c r="J32" s="84">
        <f t="shared" si="12"/>
        <v>0</v>
      </c>
      <c r="K32" s="68">
        <f t="shared" si="13"/>
        <v>0</v>
      </c>
      <c r="L32" s="71">
        <f t="shared" si="5"/>
        <v>0</v>
      </c>
      <c r="M32" s="67" t="s">
        <v>58</v>
      </c>
      <c r="N32" s="67" t="s">
        <v>58</v>
      </c>
      <c r="O32" s="72" t="str">
        <f t="shared" si="14"/>
        <v>NA</v>
      </c>
      <c r="P32" s="73" t="str">
        <f t="shared" si="7"/>
        <v>NA</v>
      </c>
      <c r="Q32" s="74" t="str">
        <f t="shared" si="15"/>
        <v>NA</v>
      </c>
    </row>
    <row r="33" spans="1:17" x14ac:dyDescent="0.35">
      <c r="A33" s="50">
        <f>'Module 1'!A33</f>
        <v>180542</v>
      </c>
      <c r="B33" s="50" t="str">
        <f>'Module 1'!B33</f>
        <v>Kaku Meghana</v>
      </c>
      <c r="C33" s="67"/>
      <c r="D33" s="67"/>
      <c r="E33" s="68">
        <f t="shared" si="9"/>
        <v>0</v>
      </c>
      <c r="F33" s="69"/>
      <c r="G33" s="70"/>
      <c r="H33" s="84">
        <f t="shared" si="10"/>
        <v>0</v>
      </c>
      <c r="I33" s="84">
        <f t="shared" si="11"/>
        <v>0</v>
      </c>
      <c r="J33" s="84">
        <f t="shared" si="12"/>
        <v>0</v>
      </c>
      <c r="K33" s="68">
        <f t="shared" si="13"/>
        <v>0</v>
      </c>
      <c r="L33" s="71">
        <f t="shared" si="5"/>
        <v>0</v>
      </c>
      <c r="M33" s="67" t="s">
        <v>58</v>
      </c>
      <c r="N33" s="67" t="s">
        <v>58</v>
      </c>
      <c r="O33" s="72" t="str">
        <f t="shared" si="14"/>
        <v>NA</v>
      </c>
      <c r="P33" s="73" t="str">
        <f t="shared" si="7"/>
        <v>NA</v>
      </c>
      <c r="Q33" s="74" t="str">
        <f t="shared" si="15"/>
        <v>NA</v>
      </c>
    </row>
    <row r="34" spans="1:17" x14ac:dyDescent="0.35">
      <c r="A34" s="50">
        <f>'Module 1'!A34</f>
        <v>180543</v>
      </c>
      <c r="B34" s="50" t="str">
        <f>'Module 1'!B34</f>
        <v>Priyanka Kalinge</v>
      </c>
      <c r="C34" s="67"/>
      <c r="D34" s="67"/>
      <c r="E34" s="68">
        <f t="shared" si="9"/>
        <v>0</v>
      </c>
      <c r="F34" s="69"/>
      <c r="G34" s="70"/>
      <c r="H34" s="84">
        <f t="shared" si="10"/>
        <v>0</v>
      </c>
      <c r="I34" s="84">
        <f t="shared" si="11"/>
        <v>0</v>
      </c>
      <c r="J34" s="84">
        <f t="shared" si="12"/>
        <v>0</v>
      </c>
      <c r="K34" s="68">
        <f t="shared" si="13"/>
        <v>0</v>
      </c>
      <c r="L34" s="71">
        <f t="shared" si="5"/>
        <v>0</v>
      </c>
      <c r="M34" s="67" t="s">
        <v>58</v>
      </c>
      <c r="N34" s="67" t="s">
        <v>58</v>
      </c>
      <c r="O34" s="72" t="str">
        <f t="shared" si="14"/>
        <v>NA</v>
      </c>
      <c r="P34" s="73" t="str">
        <f t="shared" si="7"/>
        <v>NA</v>
      </c>
      <c r="Q34" s="74" t="str">
        <f t="shared" si="15"/>
        <v>NA</v>
      </c>
    </row>
    <row r="35" spans="1:17" x14ac:dyDescent="0.35">
      <c r="A35" s="50">
        <f>'Module 1'!A35</f>
        <v>180548</v>
      </c>
      <c r="B35" s="50" t="str">
        <f>'Module 1'!B35</f>
        <v>Ashish Jha</v>
      </c>
      <c r="C35" s="67"/>
      <c r="D35" s="67"/>
      <c r="E35" s="68">
        <f t="shared" si="9"/>
        <v>0</v>
      </c>
      <c r="F35" s="69"/>
      <c r="G35" s="70"/>
      <c r="H35" s="84">
        <f t="shared" si="10"/>
        <v>0</v>
      </c>
      <c r="I35" s="84">
        <f t="shared" si="11"/>
        <v>0</v>
      </c>
      <c r="J35" s="84">
        <f t="shared" si="12"/>
        <v>0</v>
      </c>
      <c r="K35" s="68">
        <f t="shared" si="13"/>
        <v>0</v>
      </c>
      <c r="L35" s="71">
        <f t="shared" si="5"/>
        <v>0</v>
      </c>
      <c r="M35" s="67" t="s">
        <v>58</v>
      </c>
      <c r="N35" s="67" t="s">
        <v>58</v>
      </c>
      <c r="O35" s="72" t="str">
        <f t="shared" si="14"/>
        <v>NA</v>
      </c>
      <c r="P35" s="73" t="str">
        <f t="shared" si="7"/>
        <v>NA</v>
      </c>
      <c r="Q35" s="74" t="str">
        <f t="shared" si="15"/>
        <v>NA</v>
      </c>
    </row>
    <row r="36" spans="1:17" x14ac:dyDescent="0.35">
      <c r="A36" s="50">
        <f>'Module 1'!A36</f>
        <v>180550</v>
      </c>
      <c r="B36" s="50" t="str">
        <f>'Module 1'!B36</f>
        <v>Atanu Mondal</v>
      </c>
      <c r="C36" s="67"/>
      <c r="D36" s="67"/>
      <c r="E36" s="68">
        <f t="shared" si="9"/>
        <v>0</v>
      </c>
      <c r="F36" s="69"/>
      <c r="G36" s="70"/>
      <c r="H36" s="84">
        <f t="shared" si="10"/>
        <v>0</v>
      </c>
      <c r="I36" s="84">
        <f t="shared" si="11"/>
        <v>0</v>
      </c>
      <c r="J36" s="84">
        <f t="shared" si="12"/>
        <v>0</v>
      </c>
      <c r="K36" s="68">
        <f t="shared" si="13"/>
        <v>0</v>
      </c>
      <c r="L36" s="71">
        <f t="shared" si="5"/>
        <v>0</v>
      </c>
      <c r="M36" s="67" t="s">
        <v>58</v>
      </c>
      <c r="N36" s="67" t="s">
        <v>58</v>
      </c>
      <c r="O36" s="72" t="str">
        <f t="shared" si="14"/>
        <v>NA</v>
      </c>
      <c r="P36" s="73" t="str">
        <f t="shared" si="7"/>
        <v>NA</v>
      </c>
      <c r="Q36" s="74" t="str">
        <f t="shared" si="15"/>
        <v>NA</v>
      </c>
    </row>
    <row r="37" spans="1:17" x14ac:dyDescent="0.35">
      <c r="A37" s="50">
        <f>'Module 1'!A37</f>
        <v>180551</v>
      </c>
      <c r="B37" s="50" t="str">
        <f>'Module 1'!B37</f>
        <v>Arnab Das</v>
      </c>
      <c r="C37" s="67"/>
      <c r="D37" s="67"/>
      <c r="E37" s="68">
        <f t="shared" si="9"/>
        <v>0</v>
      </c>
      <c r="F37" s="69"/>
      <c r="G37" s="70"/>
      <c r="H37" s="84">
        <f t="shared" si="10"/>
        <v>0</v>
      </c>
      <c r="I37" s="84">
        <f t="shared" si="11"/>
        <v>0</v>
      </c>
      <c r="J37" s="84">
        <f t="shared" si="12"/>
        <v>0</v>
      </c>
      <c r="K37" s="68">
        <f t="shared" si="13"/>
        <v>0</v>
      </c>
      <c r="L37" s="71">
        <f t="shared" si="5"/>
        <v>0</v>
      </c>
      <c r="M37" s="67" t="s">
        <v>58</v>
      </c>
      <c r="N37" s="67" t="s">
        <v>58</v>
      </c>
      <c r="O37" s="72" t="str">
        <f t="shared" si="14"/>
        <v>NA</v>
      </c>
      <c r="P37" s="73" t="str">
        <f t="shared" si="7"/>
        <v>NA</v>
      </c>
      <c r="Q37" s="74" t="str">
        <f t="shared" si="15"/>
        <v>NA</v>
      </c>
    </row>
    <row r="38" spans="1:17" x14ac:dyDescent="0.35">
      <c r="A38" s="50">
        <f>'Module 1'!A38</f>
        <v>180552</v>
      </c>
      <c r="B38" s="50" t="str">
        <f>'Module 1'!B38</f>
        <v>Veerababu Jonnada</v>
      </c>
      <c r="C38" s="67"/>
      <c r="D38" s="67"/>
      <c r="E38" s="68">
        <f t="shared" si="9"/>
        <v>0</v>
      </c>
      <c r="F38" s="69"/>
      <c r="G38" s="70"/>
      <c r="H38" s="84">
        <f t="shared" si="10"/>
        <v>0</v>
      </c>
      <c r="I38" s="84">
        <f t="shared" si="11"/>
        <v>0</v>
      </c>
      <c r="J38" s="84">
        <f t="shared" si="12"/>
        <v>0</v>
      </c>
      <c r="K38" s="68">
        <f t="shared" si="13"/>
        <v>0</v>
      </c>
      <c r="L38" s="71">
        <f t="shared" si="5"/>
        <v>0</v>
      </c>
      <c r="M38" s="67" t="s">
        <v>58</v>
      </c>
      <c r="N38" s="67" t="s">
        <v>58</v>
      </c>
      <c r="O38" s="72" t="str">
        <f t="shared" si="14"/>
        <v>NA</v>
      </c>
      <c r="P38" s="73" t="str">
        <f t="shared" si="7"/>
        <v>NA</v>
      </c>
      <c r="Q38" s="74" t="str">
        <f t="shared" si="15"/>
        <v>NA</v>
      </c>
    </row>
    <row r="39" spans="1:17" x14ac:dyDescent="0.35">
      <c r="A39" s="50">
        <f>'Module 1'!A39</f>
        <v>180553</v>
      </c>
      <c r="B39" s="50" t="str">
        <f>'Module 1'!B39</f>
        <v>Dhruv Majethia</v>
      </c>
      <c r="C39" s="67"/>
      <c r="D39" s="67"/>
      <c r="E39" s="68">
        <f t="shared" si="9"/>
        <v>0</v>
      </c>
      <c r="F39" s="69"/>
      <c r="G39" s="70"/>
      <c r="H39" s="84">
        <f t="shared" si="10"/>
        <v>0</v>
      </c>
      <c r="I39" s="84">
        <f t="shared" si="11"/>
        <v>0</v>
      </c>
      <c r="J39" s="84">
        <f t="shared" si="12"/>
        <v>0</v>
      </c>
      <c r="K39" s="68">
        <f t="shared" si="13"/>
        <v>0</v>
      </c>
      <c r="L39" s="71">
        <f t="shared" si="5"/>
        <v>0</v>
      </c>
      <c r="M39" s="67" t="s">
        <v>58</v>
      </c>
      <c r="N39" s="67" t="s">
        <v>58</v>
      </c>
      <c r="O39" s="72" t="str">
        <f t="shared" si="14"/>
        <v>NA</v>
      </c>
      <c r="P39" s="73" t="str">
        <f t="shared" si="7"/>
        <v>NA</v>
      </c>
      <c r="Q39" s="74" t="str">
        <f t="shared" si="15"/>
        <v>NA</v>
      </c>
    </row>
    <row r="40" spans="1:17" x14ac:dyDescent="0.35">
      <c r="A40" s="50">
        <f>'Module 1'!A40</f>
        <v>180554</v>
      </c>
      <c r="B40" s="50" t="str">
        <f>'Module 1'!B40</f>
        <v>Diksha Bhalerao</v>
      </c>
      <c r="C40" s="67"/>
      <c r="D40" s="67"/>
      <c r="E40" s="68">
        <f t="shared" si="9"/>
        <v>0</v>
      </c>
      <c r="F40" s="69"/>
      <c r="G40" s="70"/>
      <c r="H40" s="84">
        <f t="shared" si="10"/>
        <v>0</v>
      </c>
      <c r="I40" s="84">
        <f t="shared" si="11"/>
        <v>0</v>
      </c>
      <c r="J40" s="84">
        <f t="shared" si="12"/>
        <v>0</v>
      </c>
      <c r="K40" s="68">
        <f t="shared" si="13"/>
        <v>0</v>
      </c>
      <c r="L40" s="71">
        <f t="shared" si="5"/>
        <v>0</v>
      </c>
      <c r="M40" s="67" t="s">
        <v>58</v>
      </c>
      <c r="N40" s="67" t="s">
        <v>58</v>
      </c>
      <c r="O40" s="72" t="str">
        <f t="shared" si="14"/>
        <v>NA</v>
      </c>
      <c r="P40" s="73" t="str">
        <f t="shared" si="7"/>
        <v>NA</v>
      </c>
      <c r="Q40" s="74" t="str">
        <f t="shared" si="15"/>
        <v>NA</v>
      </c>
    </row>
    <row r="41" spans="1:17" x14ac:dyDescent="0.35">
      <c r="A41" s="50">
        <f>'Module 1'!A41</f>
        <v>180555</v>
      </c>
      <c r="B41" s="50" t="str">
        <f>'Module 1'!B41</f>
        <v>Shilpa Pandurang Mandke</v>
      </c>
      <c r="C41" s="67"/>
      <c r="D41" s="67"/>
      <c r="E41" s="68">
        <f t="shared" si="9"/>
        <v>0</v>
      </c>
      <c r="F41" s="69"/>
      <c r="G41" s="70"/>
      <c r="H41" s="84">
        <f t="shared" si="10"/>
        <v>0</v>
      </c>
      <c r="I41" s="84">
        <f t="shared" si="11"/>
        <v>0</v>
      </c>
      <c r="J41" s="84">
        <f t="shared" si="12"/>
        <v>0</v>
      </c>
      <c r="K41" s="68">
        <f t="shared" si="13"/>
        <v>0</v>
      </c>
      <c r="L41" s="71">
        <f t="shared" si="5"/>
        <v>0</v>
      </c>
      <c r="M41" s="67" t="s">
        <v>58</v>
      </c>
      <c r="N41" s="67" t="s">
        <v>58</v>
      </c>
      <c r="O41" s="72" t="str">
        <f t="shared" si="14"/>
        <v>NA</v>
      </c>
      <c r="P41" s="73" t="str">
        <f t="shared" si="7"/>
        <v>NA</v>
      </c>
      <c r="Q41" s="74" t="str">
        <f t="shared" si="15"/>
        <v>NA</v>
      </c>
    </row>
    <row r="42" spans="1:17" x14ac:dyDescent="0.35">
      <c r="A42" s="50">
        <f>'Module 1'!A42</f>
        <v>180556</v>
      </c>
      <c r="B42" s="50" t="str">
        <f>'Module 1'!B42</f>
        <v>Akash Narayan Navghane</v>
      </c>
      <c r="C42" s="67"/>
      <c r="D42" s="67"/>
      <c r="E42" s="68">
        <f t="shared" si="9"/>
        <v>0</v>
      </c>
      <c r="F42" s="69"/>
      <c r="G42" s="70"/>
      <c r="H42" s="84">
        <f t="shared" si="10"/>
        <v>0</v>
      </c>
      <c r="I42" s="84">
        <f t="shared" si="11"/>
        <v>0</v>
      </c>
      <c r="J42" s="84">
        <f t="shared" si="12"/>
        <v>0</v>
      </c>
      <c r="K42" s="68">
        <f t="shared" si="13"/>
        <v>0</v>
      </c>
      <c r="L42" s="71">
        <f t="shared" si="5"/>
        <v>0</v>
      </c>
      <c r="M42" s="67" t="s">
        <v>58</v>
      </c>
      <c r="N42" s="67" t="s">
        <v>58</v>
      </c>
      <c r="O42" s="72" t="str">
        <f t="shared" si="14"/>
        <v>NA</v>
      </c>
      <c r="P42" s="73" t="str">
        <f t="shared" si="7"/>
        <v>NA</v>
      </c>
      <c r="Q42" s="74" t="str">
        <f t="shared" si="15"/>
        <v>NA</v>
      </c>
    </row>
    <row r="43" spans="1:17" x14ac:dyDescent="0.35">
      <c r="A43" s="50">
        <f>'Module 1'!A43</f>
        <v>180557</v>
      </c>
      <c r="B43" s="50" t="str">
        <f>'Module 1'!B43</f>
        <v>Junaid Abdul Majid  Kazi</v>
      </c>
      <c r="C43" s="67"/>
      <c r="D43" s="67"/>
      <c r="E43" s="68">
        <f t="shared" si="9"/>
        <v>0</v>
      </c>
      <c r="F43" s="69"/>
      <c r="G43" s="70"/>
      <c r="H43" s="84">
        <f t="shared" si="10"/>
        <v>0</v>
      </c>
      <c r="I43" s="84">
        <f t="shared" si="11"/>
        <v>0</v>
      </c>
      <c r="J43" s="84">
        <f t="shared" si="12"/>
        <v>0</v>
      </c>
      <c r="K43" s="68">
        <f t="shared" si="13"/>
        <v>0</v>
      </c>
      <c r="L43" s="71">
        <f t="shared" si="5"/>
        <v>0</v>
      </c>
      <c r="M43" s="67" t="s">
        <v>58</v>
      </c>
      <c r="N43" s="67" t="s">
        <v>58</v>
      </c>
      <c r="O43" s="72" t="str">
        <f t="shared" si="14"/>
        <v>NA</v>
      </c>
      <c r="P43" s="73" t="str">
        <f t="shared" si="7"/>
        <v>NA</v>
      </c>
      <c r="Q43" s="74" t="str">
        <f t="shared" si="15"/>
        <v>NA</v>
      </c>
    </row>
    <row r="44" spans="1:17" x14ac:dyDescent="0.35">
      <c r="A44" s="50">
        <f>'Module 1'!A44</f>
        <v>180748</v>
      </c>
      <c r="B44" s="50" t="str">
        <f>'Module 1'!B44</f>
        <v>Abhishek A</v>
      </c>
      <c r="C44" s="67"/>
      <c r="D44" s="67"/>
      <c r="E44" s="68">
        <f t="shared" si="9"/>
        <v>0</v>
      </c>
      <c r="F44" s="69"/>
      <c r="G44" s="70"/>
      <c r="H44" s="84">
        <f t="shared" si="10"/>
        <v>0</v>
      </c>
      <c r="I44" s="84">
        <f t="shared" si="11"/>
        <v>0</v>
      </c>
      <c r="J44" s="84">
        <f t="shared" si="12"/>
        <v>0</v>
      </c>
      <c r="K44" s="68">
        <f t="shared" si="13"/>
        <v>0</v>
      </c>
      <c r="L44" s="71">
        <f t="shared" si="5"/>
        <v>0</v>
      </c>
      <c r="M44" s="67" t="s">
        <v>58</v>
      </c>
      <c r="N44" s="67" t="s">
        <v>58</v>
      </c>
      <c r="O44" s="72" t="str">
        <f t="shared" si="14"/>
        <v>NA</v>
      </c>
      <c r="P44" s="73" t="str">
        <f t="shared" si="7"/>
        <v>NA</v>
      </c>
      <c r="Q44" s="74" t="str">
        <f t="shared" si="15"/>
        <v>NA</v>
      </c>
    </row>
    <row r="45" spans="1:17" x14ac:dyDescent="0.35">
      <c r="A45" s="50">
        <f>'Module 1'!A45</f>
        <v>181079</v>
      </c>
      <c r="B45" s="50" t="str">
        <f>'Module 1'!B45</f>
        <v>Adrika Mukherjee</v>
      </c>
      <c r="C45" s="67"/>
      <c r="D45" s="67"/>
      <c r="E45" s="68">
        <f t="shared" si="9"/>
        <v>0</v>
      </c>
      <c r="F45" s="69"/>
      <c r="G45" s="70"/>
      <c r="H45" s="84">
        <f t="shared" si="10"/>
        <v>0</v>
      </c>
      <c r="I45" s="84">
        <f t="shared" si="11"/>
        <v>0</v>
      </c>
      <c r="J45" s="84">
        <f t="shared" si="12"/>
        <v>0</v>
      </c>
      <c r="K45" s="68">
        <f t="shared" si="13"/>
        <v>0</v>
      </c>
      <c r="L45" s="71">
        <f t="shared" si="5"/>
        <v>0</v>
      </c>
      <c r="M45" s="67" t="s">
        <v>58</v>
      </c>
      <c r="N45" s="67" t="s">
        <v>58</v>
      </c>
      <c r="O45" s="72" t="str">
        <f t="shared" si="14"/>
        <v>NA</v>
      </c>
      <c r="P45" s="73" t="str">
        <f t="shared" si="7"/>
        <v>NA</v>
      </c>
      <c r="Q45" s="74" t="str">
        <f t="shared" si="15"/>
        <v>NA</v>
      </c>
    </row>
  </sheetData>
  <mergeCells count="3">
    <mergeCell ref="A5:Q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pane xSplit="2" ySplit="7" topLeftCell="G8" activePane="bottomRight" state="frozen"/>
      <selection pane="topRight" activeCell="C1" sqref="C1"/>
      <selection pane="bottomLeft" activeCell="A3" sqref="A3"/>
      <selection pane="bottomRight" activeCell="B47" sqref="B47"/>
    </sheetView>
  </sheetViews>
  <sheetFormatPr defaultColWidth="9.08984375" defaultRowHeight="14.5" x14ac:dyDescent="0.35"/>
  <cols>
    <col min="1" max="1" width="17.6328125" style="41" bestFit="1" customWidth="1"/>
    <col min="2" max="2" width="22.36328125" style="37" customWidth="1"/>
    <col min="3" max="6" width="11" style="62" customWidth="1"/>
    <col min="7" max="7" width="12.90625" style="62" customWidth="1"/>
    <col min="8" max="9" width="9.08984375" style="62"/>
    <col min="10" max="10" width="13.08984375" style="62" customWidth="1"/>
    <col min="11" max="12" width="9.08984375" style="62"/>
    <col min="13" max="13" width="7.6328125" style="62" customWidth="1"/>
    <col min="14" max="14" width="6.36328125" style="62" customWidth="1"/>
    <col min="15" max="16" width="9.08984375" style="62"/>
    <col min="17" max="17" width="7.90625" style="62" customWidth="1"/>
    <col min="18" max="18" width="8" style="62" customWidth="1"/>
    <col min="19" max="16384" width="9.08984375" style="41"/>
  </cols>
  <sheetData>
    <row r="1" spans="1:19" ht="15.5" x14ac:dyDescent="0.35">
      <c r="A1" s="36" t="s">
        <v>96</v>
      </c>
      <c r="B1" s="36" t="s">
        <v>125</v>
      </c>
    </row>
    <row r="2" spans="1:19" ht="15.5" x14ac:dyDescent="0.35">
      <c r="A2" s="42" t="s">
        <v>61</v>
      </c>
    </row>
    <row r="3" spans="1:19" ht="15.5" x14ac:dyDescent="0.35">
      <c r="A3" s="42" t="s">
        <v>62</v>
      </c>
    </row>
    <row r="4" spans="1:19" ht="15.5" x14ac:dyDescent="0.35">
      <c r="A4" s="42" t="s">
        <v>63</v>
      </c>
    </row>
    <row r="5" spans="1:19" s="43" customFormat="1" ht="15.5" x14ac:dyDescent="0.35">
      <c r="A5" s="130" t="s">
        <v>126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1:19" s="62" customFormat="1" ht="58" x14ac:dyDescent="0.35">
      <c r="A6" s="128" t="s">
        <v>64</v>
      </c>
      <c r="B6" s="128" t="s">
        <v>65</v>
      </c>
      <c r="C6" s="87" t="s">
        <v>119</v>
      </c>
      <c r="D6" s="87" t="s">
        <v>113</v>
      </c>
      <c r="E6" s="87" t="s">
        <v>120</v>
      </c>
      <c r="F6" s="87" t="s">
        <v>121</v>
      </c>
      <c r="G6" s="87" t="s">
        <v>83</v>
      </c>
      <c r="H6" s="87" t="s">
        <v>71</v>
      </c>
      <c r="I6" s="87" t="s">
        <v>72</v>
      </c>
      <c r="J6" s="87" t="s">
        <v>84</v>
      </c>
      <c r="K6" s="87" t="s">
        <v>74</v>
      </c>
      <c r="L6" s="87" t="s">
        <v>85</v>
      </c>
      <c r="M6" s="87" t="s">
        <v>86</v>
      </c>
      <c r="N6" s="87" t="s">
        <v>31</v>
      </c>
      <c r="O6" s="87" t="s">
        <v>78</v>
      </c>
      <c r="P6" s="87" t="s">
        <v>79</v>
      </c>
      <c r="Q6" s="87" t="s">
        <v>80</v>
      </c>
      <c r="R6" s="87" t="s">
        <v>81</v>
      </c>
      <c r="S6" s="88" t="s">
        <v>82</v>
      </c>
    </row>
    <row r="7" spans="1:19" s="66" customFormat="1" x14ac:dyDescent="0.35">
      <c r="A7" s="129"/>
      <c r="B7" s="129"/>
      <c r="C7" s="63">
        <v>100</v>
      </c>
      <c r="D7" s="63">
        <v>100</v>
      </c>
      <c r="E7" s="63">
        <v>100</v>
      </c>
      <c r="F7" s="63">
        <v>100</v>
      </c>
      <c r="G7" s="63">
        <f>(C7*10%)+(D7*10%)+(E7*50%)+(F7*30%)</f>
        <v>100</v>
      </c>
      <c r="H7" s="63">
        <v>40</v>
      </c>
      <c r="I7" s="63">
        <v>70</v>
      </c>
      <c r="J7" s="64">
        <v>15</v>
      </c>
      <c r="K7" s="64">
        <v>15</v>
      </c>
      <c r="L7" s="64">
        <v>70</v>
      </c>
      <c r="M7" s="64">
        <v>100</v>
      </c>
      <c r="N7" s="65">
        <v>5</v>
      </c>
      <c r="O7" s="65">
        <v>40</v>
      </c>
      <c r="P7" s="65">
        <v>70</v>
      </c>
      <c r="Q7" s="65">
        <v>100</v>
      </c>
      <c r="R7" s="65">
        <v>5</v>
      </c>
      <c r="S7" s="45">
        <v>5</v>
      </c>
    </row>
    <row r="8" spans="1:19" x14ac:dyDescent="0.35">
      <c r="A8" s="50">
        <f>'Module 1'!A8</f>
        <v>180493</v>
      </c>
      <c r="B8" s="50" t="str">
        <f>'Module 1'!B8</f>
        <v>Akshay Chandrakant Wadkar</v>
      </c>
      <c r="C8" s="70"/>
      <c r="D8" s="70"/>
      <c r="E8" s="70"/>
      <c r="F8" s="70"/>
      <c r="G8" s="63">
        <f t="shared" ref="G8:G11" si="0">(C8*10%)+(D8*10%)+(E8*50%)+(F8*30%)</f>
        <v>0</v>
      </c>
      <c r="H8" s="69"/>
      <c r="I8" s="70"/>
      <c r="J8" s="84">
        <f>(G8/$G$7)*$J$7</f>
        <v>0</v>
      </c>
      <c r="K8" s="84">
        <f>(H8/$H$7)*$K$7</f>
        <v>0</v>
      </c>
      <c r="L8" s="84">
        <f>(I8/$I$7)*$L$7</f>
        <v>0</v>
      </c>
      <c r="M8" s="68">
        <f>ROUND(SUM(J8:L8),0)</f>
        <v>0</v>
      </c>
      <c r="N8" s="71">
        <f>IF(M8="NA","NA",IF(M8&gt;=90,5,IF(M8&gt;=80,4,IF(M8&gt;=70,3,IF(M8&gt;=60,2,0)))))</f>
        <v>0</v>
      </c>
      <c r="O8" s="67" t="s">
        <v>58</v>
      </c>
      <c r="P8" s="67" t="s">
        <v>58</v>
      </c>
      <c r="Q8" s="72" t="str">
        <f>IF(O8="NA","NA",IF(P8="NA","NA",ROUND((J8+(O8/$O$7)*$K$7+(P8/$P$7)*$L$7),0)))</f>
        <v>NA</v>
      </c>
      <c r="R8" s="73" t="str">
        <f>IF(Q8="NA","NA",IF(Q8&gt;=90,5,IF(Q8&gt;=80,4,IF(Q8&gt;=70,3,IF(Q8&gt;=60,2,0)))))</f>
        <v>NA</v>
      </c>
      <c r="S8" s="74" t="str">
        <f>IF(N8&lt;=0,R8,N8)</f>
        <v>NA</v>
      </c>
    </row>
    <row r="9" spans="1:19" x14ac:dyDescent="0.35">
      <c r="A9" s="50">
        <f>'Module 1'!A9</f>
        <v>180516</v>
      </c>
      <c r="B9" s="50" t="str">
        <f>'Module 1'!B9</f>
        <v>V Kulakarni</v>
      </c>
      <c r="C9" s="70"/>
      <c r="D9" s="70"/>
      <c r="E9" s="70"/>
      <c r="F9" s="70"/>
      <c r="G9" s="63">
        <f t="shared" si="0"/>
        <v>0</v>
      </c>
      <c r="H9" s="69"/>
      <c r="I9" s="70"/>
      <c r="J9" s="84">
        <f t="shared" ref="J9:J11" si="1">(G9/$G$7)*$J$7</f>
        <v>0</v>
      </c>
      <c r="K9" s="84">
        <f t="shared" ref="K9:K11" si="2">(H9/$H$7)*$K$7</f>
        <v>0</v>
      </c>
      <c r="L9" s="84">
        <f t="shared" ref="L9:L11" si="3">(I9/$I$7)*$L$7</f>
        <v>0</v>
      </c>
      <c r="M9" s="68">
        <f t="shared" ref="M9:M11" si="4">ROUND(SUM(J9:L9),0)</f>
        <v>0</v>
      </c>
      <c r="N9" s="71">
        <f t="shared" ref="N9:N11" si="5">IF(M9="NA","NA",IF(M9&gt;=90,5,IF(M9&gt;=80,4,IF(M9&gt;=70,3,IF(M9&gt;=60,2,0)))))</f>
        <v>0</v>
      </c>
      <c r="O9" s="67" t="s">
        <v>58</v>
      </c>
      <c r="P9" s="67" t="s">
        <v>58</v>
      </c>
      <c r="Q9" s="72" t="str">
        <f t="shared" ref="Q9:Q11" si="6">IF(O9="NA","NA",IF(P9="NA","NA",ROUND((J9+(O9/$O$7)*$K$7+(P9/$P$7)*$L$7),0)))</f>
        <v>NA</v>
      </c>
      <c r="R9" s="73" t="str">
        <f t="shared" ref="R9:R11" si="7">IF(Q9="NA","NA",IF(Q9&gt;=90,5,IF(Q9&gt;=80,4,IF(Q9&gt;=70,3,IF(Q9&gt;=60,2,0)))))</f>
        <v>NA</v>
      </c>
      <c r="S9" s="74" t="str">
        <f t="shared" ref="S9:S11" si="8">IF(N9&lt;=0,R9,N9)</f>
        <v>NA</v>
      </c>
    </row>
    <row r="10" spans="1:19" x14ac:dyDescent="0.35">
      <c r="A10" s="50">
        <f>'Module 1'!A10</f>
        <v>180518</v>
      </c>
      <c r="B10" s="50" t="str">
        <f>'Module 1'!B10</f>
        <v>Abhilasha Ramesh Limaje</v>
      </c>
      <c r="C10" s="70"/>
      <c r="D10" s="70"/>
      <c r="E10" s="70"/>
      <c r="F10" s="70"/>
      <c r="G10" s="63">
        <f t="shared" si="0"/>
        <v>0</v>
      </c>
      <c r="H10" s="69"/>
      <c r="I10" s="70"/>
      <c r="J10" s="84">
        <f t="shared" si="1"/>
        <v>0</v>
      </c>
      <c r="K10" s="84">
        <f t="shared" si="2"/>
        <v>0</v>
      </c>
      <c r="L10" s="84">
        <f t="shared" si="3"/>
        <v>0</v>
      </c>
      <c r="M10" s="68">
        <f t="shared" si="4"/>
        <v>0</v>
      </c>
      <c r="N10" s="71">
        <f t="shared" si="5"/>
        <v>0</v>
      </c>
      <c r="O10" s="67" t="s">
        <v>58</v>
      </c>
      <c r="P10" s="67" t="s">
        <v>58</v>
      </c>
      <c r="Q10" s="72" t="str">
        <f t="shared" si="6"/>
        <v>NA</v>
      </c>
      <c r="R10" s="73" t="str">
        <f t="shared" si="7"/>
        <v>NA</v>
      </c>
      <c r="S10" s="74" t="str">
        <f t="shared" si="8"/>
        <v>NA</v>
      </c>
    </row>
    <row r="11" spans="1:19" x14ac:dyDescent="0.35">
      <c r="A11" s="50">
        <f>'Module 1'!A11</f>
        <v>180519</v>
      </c>
      <c r="B11" s="50" t="str">
        <f>'Module 1'!B11</f>
        <v>Pankaj Chauhan</v>
      </c>
      <c r="C11" s="70"/>
      <c r="D11" s="70"/>
      <c r="E11" s="70"/>
      <c r="F11" s="70"/>
      <c r="G11" s="63">
        <f t="shared" si="0"/>
        <v>0</v>
      </c>
      <c r="H11" s="69"/>
      <c r="I11" s="70"/>
      <c r="J11" s="84">
        <f t="shared" si="1"/>
        <v>0</v>
      </c>
      <c r="K11" s="84">
        <f t="shared" si="2"/>
        <v>0</v>
      </c>
      <c r="L11" s="84">
        <f t="shared" si="3"/>
        <v>0</v>
      </c>
      <c r="M11" s="68">
        <f t="shared" si="4"/>
        <v>0</v>
      </c>
      <c r="N11" s="71">
        <f t="shared" si="5"/>
        <v>0</v>
      </c>
      <c r="O11" s="67" t="s">
        <v>58</v>
      </c>
      <c r="P11" s="67" t="s">
        <v>58</v>
      </c>
      <c r="Q11" s="72" t="str">
        <f t="shared" si="6"/>
        <v>NA</v>
      </c>
      <c r="R11" s="73" t="str">
        <f t="shared" si="7"/>
        <v>NA</v>
      </c>
      <c r="S11" s="74" t="str">
        <f t="shared" si="8"/>
        <v>NA</v>
      </c>
    </row>
    <row r="12" spans="1:19" x14ac:dyDescent="0.35">
      <c r="A12" s="50">
        <f>'Module 1'!A12</f>
        <v>180521</v>
      </c>
      <c r="B12" s="50" t="str">
        <f>'Module 1'!B12</f>
        <v>Shashank Sanjay Mhatre</v>
      </c>
      <c r="C12" s="70"/>
      <c r="D12" s="70"/>
      <c r="E12" s="70"/>
      <c r="F12" s="70"/>
      <c r="G12" s="63">
        <f t="shared" ref="G12:G45" si="9">(C12*10%)+(D12*10%)+(E12*50%)+(F12*30%)</f>
        <v>0</v>
      </c>
      <c r="H12" s="69"/>
      <c r="I12" s="70"/>
      <c r="J12" s="84">
        <f t="shared" ref="J12:J45" si="10">(G12/$G$7)*$J$7</f>
        <v>0</v>
      </c>
      <c r="K12" s="84">
        <f t="shared" ref="K12:K45" si="11">(H12/$H$7)*$K$7</f>
        <v>0</v>
      </c>
      <c r="L12" s="84">
        <f t="shared" ref="L12:L45" si="12">(I12/$I$7)*$L$7</f>
        <v>0</v>
      </c>
      <c r="M12" s="68">
        <f t="shared" ref="M12:M45" si="13">ROUND(SUM(J12:L12),0)</f>
        <v>0</v>
      </c>
      <c r="N12" s="71">
        <f t="shared" ref="N12:N45" si="14">IF(M12="NA","NA",IF(M12&gt;=90,5,IF(M12&gt;=80,4,IF(M12&gt;=70,3,IF(M12&gt;=60,2,0)))))</f>
        <v>0</v>
      </c>
      <c r="O12" s="67" t="s">
        <v>58</v>
      </c>
      <c r="P12" s="67" t="s">
        <v>58</v>
      </c>
      <c r="Q12" s="72" t="str">
        <f t="shared" ref="Q12:Q45" si="15">IF(O12="NA","NA",IF(P12="NA","NA",ROUND((J12+(O12/$O$7)*$K$7+(P12/$P$7)*$L$7),0)))</f>
        <v>NA</v>
      </c>
      <c r="R12" s="73" t="str">
        <f t="shared" ref="R12:R45" si="16">IF(Q12="NA","NA",IF(Q12&gt;=90,5,IF(Q12&gt;=80,4,IF(Q12&gt;=70,3,IF(Q12&gt;=60,2,0)))))</f>
        <v>NA</v>
      </c>
      <c r="S12" s="74" t="str">
        <f t="shared" ref="S12:S45" si="17">IF(N12&lt;=0,R12,N12)</f>
        <v>NA</v>
      </c>
    </row>
    <row r="13" spans="1:19" x14ac:dyDescent="0.35">
      <c r="A13" s="50">
        <f>'Module 1'!A13</f>
        <v>180522</v>
      </c>
      <c r="B13" s="50" t="str">
        <f>'Module 1'!B13</f>
        <v>Sakshi Deshmukh</v>
      </c>
      <c r="C13" s="70"/>
      <c r="D13" s="70"/>
      <c r="E13" s="70"/>
      <c r="F13" s="70"/>
      <c r="G13" s="63">
        <f t="shared" si="9"/>
        <v>0</v>
      </c>
      <c r="H13" s="69"/>
      <c r="I13" s="70"/>
      <c r="J13" s="84">
        <f t="shared" si="10"/>
        <v>0</v>
      </c>
      <c r="K13" s="84">
        <f t="shared" si="11"/>
        <v>0</v>
      </c>
      <c r="L13" s="84">
        <f t="shared" si="12"/>
        <v>0</v>
      </c>
      <c r="M13" s="68">
        <f t="shared" si="13"/>
        <v>0</v>
      </c>
      <c r="N13" s="71">
        <f t="shared" si="14"/>
        <v>0</v>
      </c>
      <c r="O13" s="67" t="s">
        <v>58</v>
      </c>
      <c r="P13" s="67" t="s">
        <v>58</v>
      </c>
      <c r="Q13" s="72" t="str">
        <f t="shared" si="15"/>
        <v>NA</v>
      </c>
      <c r="R13" s="73" t="str">
        <f t="shared" si="16"/>
        <v>NA</v>
      </c>
      <c r="S13" s="74" t="str">
        <f t="shared" si="17"/>
        <v>NA</v>
      </c>
    </row>
    <row r="14" spans="1:19" x14ac:dyDescent="0.35">
      <c r="A14" s="50">
        <f>'Module 1'!A14</f>
        <v>180523</v>
      </c>
      <c r="B14" s="50" t="str">
        <f>'Module 1'!B14</f>
        <v>Anubhav Singh</v>
      </c>
      <c r="C14" s="70"/>
      <c r="D14" s="70"/>
      <c r="E14" s="70"/>
      <c r="F14" s="70"/>
      <c r="G14" s="63">
        <f t="shared" si="9"/>
        <v>0</v>
      </c>
      <c r="H14" s="69"/>
      <c r="I14" s="70"/>
      <c r="J14" s="84">
        <f t="shared" si="10"/>
        <v>0</v>
      </c>
      <c r="K14" s="84">
        <f t="shared" si="11"/>
        <v>0</v>
      </c>
      <c r="L14" s="84">
        <f t="shared" si="12"/>
        <v>0</v>
      </c>
      <c r="M14" s="68">
        <f t="shared" si="13"/>
        <v>0</v>
      </c>
      <c r="N14" s="71">
        <f t="shared" si="14"/>
        <v>0</v>
      </c>
      <c r="O14" s="67" t="s">
        <v>58</v>
      </c>
      <c r="P14" s="67" t="s">
        <v>58</v>
      </c>
      <c r="Q14" s="72" t="str">
        <f t="shared" si="15"/>
        <v>NA</v>
      </c>
      <c r="R14" s="73" t="str">
        <f t="shared" si="16"/>
        <v>NA</v>
      </c>
      <c r="S14" s="74" t="str">
        <f t="shared" si="17"/>
        <v>NA</v>
      </c>
    </row>
    <row r="15" spans="1:19" x14ac:dyDescent="0.35">
      <c r="A15" s="50">
        <f>'Module 1'!A15</f>
        <v>180524</v>
      </c>
      <c r="B15" s="50" t="str">
        <f>'Module 1'!B15</f>
        <v>Shivani Verma</v>
      </c>
      <c r="C15" s="70"/>
      <c r="D15" s="70"/>
      <c r="E15" s="70"/>
      <c r="F15" s="70"/>
      <c r="G15" s="63">
        <f t="shared" si="9"/>
        <v>0</v>
      </c>
      <c r="H15" s="69"/>
      <c r="I15" s="70"/>
      <c r="J15" s="84">
        <f t="shared" si="10"/>
        <v>0</v>
      </c>
      <c r="K15" s="84">
        <f t="shared" si="11"/>
        <v>0</v>
      </c>
      <c r="L15" s="84">
        <f t="shared" si="12"/>
        <v>0</v>
      </c>
      <c r="M15" s="68">
        <f t="shared" si="13"/>
        <v>0</v>
      </c>
      <c r="N15" s="71">
        <f t="shared" si="14"/>
        <v>0</v>
      </c>
      <c r="O15" s="67" t="s">
        <v>58</v>
      </c>
      <c r="P15" s="67" t="s">
        <v>58</v>
      </c>
      <c r="Q15" s="72" t="str">
        <f t="shared" si="15"/>
        <v>NA</v>
      </c>
      <c r="R15" s="73" t="str">
        <f t="shared" si="16"/>
        <v>NA</v>
      </c>
      <c r="S15" s="74" t="str">
        <f t="shared" si="17"/>
        <v>NA</v>
      </c>
    </row>
    <row r="16" spans="1:19" x14ac:dyDescent="0.35">
      <c r="A16" s="50">
        <f>'Module 1'!A16</f>
        <v>180525</v>
      </c>
      <c r="B16" s="50" t="str">
        <f>'Module 1'!B16</f>
        <v>Ashutosh Singh</v>
      </c>
      <c r="C16" s="70"/>
      <c r="D16" s="70"/>
      <c r="E16" s="70"/>
      <c r="F16" s="70"/>
      <c r="G16" s="63">
        <f t="shared" si="9"/>
        <v>0</v>
      </c>
      <c r="H16" s="69"/>
      <c r="I16" s="70"/>
      <c r="J16" s="84">
        <f t="shared" si="10"/>
        <v>0</v>
      </c>
      <c r="K16" s="84">
        <f t="shared" si="11"/>
        <v>0</v>
      </c>
      <c r="L16" s="84">
        <f t="shared" si="12"/>
        <v>0</v>
      </c>
      <c r="M16" s="68">
        <f t="shared" si="13"/>
        <v>0</v>
      </c>
      <c r="N16" s="71">
        <f t="shared" si="14"/>
        <v>0</v>
      </c>
      <c r="O16" s="67" t="s">
        <v>58</v>
      </c>
      <c r="P16" s="67" t="s">
        <v>58</v>
      </c>
      <c r="Q16" s="72" t="str">
        <f t="shared" si="15"/>
        <v>NA</v>
      </c>
      <c r="R16" s="73" t="str">
        <f t="shared" si="16"/>
        <v>NA</v>
      </c>
      <c r="S16" s="74" t="str">
        <f t="shared" si="17"/>
        <v>NA</v>
      </c>
    </row>
    <row r="17" spans="1:19" x14ac:dyDescent="0.35">
      <c r="A17" s="50">
        <f>'Module 1'!A17</f>
        <v>180526</v>
      </c>
      <c r="B17" s="50" t="str">
        <f>'Module 1'!B17</f>
        <v>Shruthi Nemalipuri</v>
      </c>
      <c r="C17" s="70"/>
      <c r="D17" s="70"/>
      <c r="E17" s="70"/>
      <c r="F17" s="70"/>
      <c r="G17" s="63">
        <f t="shared" si="9"/>
        <v>0</v>
      </c>
      <c r="H17" s="69"/>
      <c r="I17" s="70"/>
      <c r="J17" s="84">
        <f t="shared" si="10"/>
        <v>0</v>
      </c>
      <c r="K17" s="84">
        <f t="shared" si="11"/>
        <v>0</v>
      </c>
      <c r="L17" s="84">
        <f t="shared" si="12"/>
        <v>0</v>
      </c>
      <c r="M17" s="68">
        <f t="shared" si="13"/>
        <v>0</v>
      </c>
      <c r="N17" s="71">
        <f t="shared" si="14"/>
        <v>0</v>
      </c>
      <c r="O17" s="67" t="s">
        <v>58</v>
      </c>
      <c r="P17" s="67" t="s">
        <v>58</v>
      </c>
      <c r="Q17" s="72" t="str">
        <f t="shared" si="15"/>
        <v>NA</v>
      </c>
      <c r="R17" s="73" t="str">
        <f t="shared" si="16"/>
        <v>NA</v>
      </c>
      <c r="S17" s="74" t="str">
        <f t="shared" si="17"/>
        <v>NA</v>
      </c>
    </row>
    <row r="18" spans="1:19" x14ac:dyDescent="0.35">
      <c r="A18" s="50">
        <f>'Module 1'!A18</f>
        <v>180527</v>
      </c>
      <c r="B18" s="50" t="str">
        <f>'Module 1'!B18</f>
        <v>Dheeraj Sharma</v>
      </c>
      <c r="C18" s="70"/>
      <c r="D18" s="70"/>
      <c r="E18" s="70"/>
      <c r="F18" s="70"/>
      <c r="G18" s="63">
        <f t="shared" si="9"/>
        <v>0</v>
      </c>
      <c r="H18" s="69"/>
      <c r="I18" s="70"/>
      <c r="J18" s="84">
        <f t="shared" si="10"/>
        <v>0</v>
      </c>
      <c r="K18" s="84">
        <f t="shared" si="11"/>
        <v>0</v>
      </c>
      <c r="L18" s="84">
        <f t="shared" si="12"/>
        <v>0</v>
      </c>
      <c r="M18" s="68">
        <f t="shared" si="13"/>
        <v>0</v>
      </c>
      <c r="N18" s="71">
        <f t="shared" si="14"/>
        <v>0</v>
      </c>
      <c r="O18" s="67" t="s">
        <v>58</v>
      </c>
      <c r="P18" s="67" t="s">
        <v>58</v>
      </c>
      <c r="Q18" s="72" t="str">
        <f t="shared" si="15"/>
        <v>NA</v>
      </c>
      <c r="R18" s="73" t="str">
        <f t="shared" si="16"/>
        <v>NA</v>
      </c>
      <c r="S18" s="74" t="str">
        <f t="shared" si="17"/>
        <v>NA</v>
      </c>
    </row>
    <row r="19" spans="1:19" x14ac:dyDescent="0.35">
      <c r="A19" s="50">
        <f>'Module 1'!A19</f>
        <v>180528</v>
      </c>
      <c r="B19" s="50" t="str">
        <f>'Module 1'!B19</f>
        <v>Sushant Haushiram Gadekar</v>
      </c>
      <c r="C19" s="70"/>
      <c r="D19" s="70"/>
      <c r="E19" s="70"/>
      <c r="F19" s="70"/>
      <c r="G19" s="63">
        <f t="shared" si="9"/>
        <v>0</v>
      </c>
      <c r="H19" s="69"/>
      <c r="I19" s="70"/>
      <c r="J19" s="84">
        <f t="shared" si="10"/>
        <v>0</v>
      </c>
      <c r="K19" s="84">
        <f t="shared" si="11"/>
        <v>0</v>
      </c>
      <c r="L19" s="84">
        <f t="shared" si="12"/>
        <v>0</v>
      </c>
      <c r="M19" s="68">
        <f t="shared" si="13"/>
        <v>0</v>
      </c>
      <c r="N19" s="71">
        <f t="shared" si="14"/>
        <v>0</v>
      </c>
      <c r="O19" s="67" t="s">
        <v>58</v>
      </c>
      <c r="P19" s="67" t="s">
        <v>58</v>
      </c>
      <c r="Q19" s="72" t="str">
        <f t="shared" si="15"/>
        <v>NA</v>
      </c>
      <c r="R19" s="73" t="str">
        <f t="shared" si="16"/>
        <v>NA</v>
      </c>
      <c r="S19" s="74" t="str">
        <f t="shared" si="17"/>
        <v>NA</v>
      </c>
    </row>
    <row r="20" spans="1:19" x14ac:dyDescent="0.35">
      <c r="A20" s="50">
        <f>'Module 1'!A20</f>
        <v>180529</v>
      </c>
      <c r="B20" s="50" t="str">
        <f>'Module 1'!B20</f>
        <v>Ayushi Goyal</v>
      </c>
      <c r="C20" s="70"/>
      <c r="D20" s="70"/>
      <c r="E20" s="70"/>
      <c r="F20" s="70"/>
      <c r="G20" s="63">
        <f t="shared" si="9"/>
        <v>0</v>
      </c>
      <c r="H20" s="69"/>
      <c r="I20" s="70"/>
      <c r="J20" s="84">
        <f t="shared" si="10"/>
        <v>0</v>
      </c>
      <c r="K20" s="84">
        <f t="shared" si="11"/>
        <v>0</v>
      </c>
      <c r="L20" s="84">
        <f t="shared" si="12"/>
        <v>0</v>
      </c>
      <c r="M20" s="68">
        <f t="shared" si="13"/>
        <v>0</v>
      </c>
      <c r="N20" s="71">
        <f t="shared" si="14"/>
        <v>0</v>
      </c>
      <c r="O20" s="67" t="s">
        <v>58</v>
      </c>
      <c r="P20" s="67" t="s">
        <v>58</v>
      </c>
      <c r="Q20" s="72" t="str">
        <f t="shared" si="15"/>
        <v>NA</v>
      </c>
      <c r="R20" s="73" t="str">
        <f t="shared" si="16"/>
        <v>NA</v>
      </c>
      <c r="S20" s="74" t="str">
        <f t="shared" si="17"/>
        <v>NA</v>
      </c>
    </row>
    <row r="21" spans="1:19" x14ac:dyDescent="0.35">
      <c r="A21" s="50">
        <f>'Module 1'!A21</f>
        <v>180530</v>
      </c>
      <c r="B21" s="50" t="str">
        <f>'Module 1'!B21</f>
        <v>Shivam Shrivastava</v>
      </c>
      <c r="C21" s="70"/>
      <c r="D21" s="70"/>
      <c r="E21" s="70"/>
      <c r="F21" s="70"/>
      <c r="G21" s="63">
        <f t="shared" si="9"/>
        <v>0</v>
      </c>
      <c r="H21" s="69"/>
      <c r="I21" s="70"/>
      <c r="J21" s="84">
        <f t="shared" si="10"/>
        <v>0</v>
      </c>
      <c r="K21" s="84">
        <f t="shared" si="11"/>
        <v>0</v>
      </c>
      <c r="L21" s="84">
        <f t="shared" si="12"/>
        <v>0</v>
      </c>
      <c r="M21" s="68">
        <f t="shared" si="13"/>
        <v>0</v>
      </c>
      <c r="N21" s="71">
        <f t="shared" si="14"/>
        <v>0</v>
      </c>
      <c r="O21" s="67" t="s">
        <v>58</v>
      </c>
      <c r="P21" s="67" t="s">
        <v>58</v>
      </c>
      <c r="Q21" s="72" t="str">
        <f t="shared" si="15"/>
        <v>NA</v>
      </c>
      <c r="R21" s="73" t="str">
        <f t="shared" si="16"/>
        <v>NA</v>
      </c>
      <c r="S21" s="74" t="str">
        <f t="shared" si="17"/>
        <v>NA</v>
      </c>
    </row>
    <row r="22" spans="1:19" x14ac:dyDescent="0.35">
      <c r="A22" s="50">
        <f>'Module 1'!A22</f>
        <v>180531</v>
      </c>
      <c r="B22" s="50" t="str">
        <f>'Module 1'!B22</f>
        <v>Tushar Gagerna</v>
      </c>
      <c r="C22" s="70"/>
      <c r="D22" s="70"/>
      <c r="E22" s="70"/>
      <c r="F22" s="70"/>
      <c r="G22" s="63">
        <f t="shared" si="9"/>
        <v>0</v>
      </c>
      <c r="H22" s="69"/>
      <c r="I22" s="70"/>
      <c r="J22" s="84">
        <f t="shared" si="10"/>
        <v>0</v>
      </c>
      <c r="K22" s="84">
        <f t="shared" si="11"/>
        <v>0</v>
      </c>
      <c r="L22" s="84">
        <f t="shared" si="12"/>
        <v>0</v>
      </c>
      <c r="M22" s="68">
        <f t="shared" si="13"/>
        <v>0</v>
      </c>
      <c r="N22" s="71">
        <f t="shared" si="14"/>
        <v>0</v>
      </c>
      <c r="O22" s="67" t="s">
        <v>58</v>
      </c>
      <c r="P22" s="67" t="s">
        <v>58</v>
      </c>
      <c r="Q22" s="72" t="str">
        <f t="shared" si="15"/>
        <v>NA</v>
      </c>
      <c r="R22" s="73" t="str">
        <f t="shared" si="16"/>
        <v>NA</v>
      </c>
      <c r="S22" s="74" t="str">
        <f t="shared" si="17"/>
        <v>NA</v>
      </c>
    </row>
    <row r="23" spans="1:19" x14ac:dyDescent="0.35">
      <c r="A23" s="50">
        <f>'Module 1'!A23</f>
        <v>180532</v>
      </c>
      <c r="B23" s="50" t="str">
        <f>'Module 1'!B23</f>
        <v>Devansh Kumar</v>
      </c>
      <c r="C23" s="70"/>
      <c r="D23" s="70"/>
      <c r="E23" s="70"/>
      <c r="F23" s="70"/>
      <c r="G23" s="63">
        <f t="shared" si="9"/>
        <v>0</v>
      </c>
      <c r="H23" s="69"/>
      <c r="I23" s="70"/>
      <c r="J23" s="84">
        <f t="shared" si="10"/>
        <v>0</v>
      </c>
      <c r="K23" s="84">
        <f t="shared" si="11"/>
        <v>0</v>
      </c>
      <c r="L23" s="84">
        <f t="shared" si="12"/>
        <v>0</v>
      </c>
      <c r="M23" s="68">
        <f t="shared" si="13"/>
        <v>0</v>
      </c>
      <c r="N23" s="71">
        <f t="shared" si="14"/>
        <v>0</v>
      </c>
      <c r="O23" s="67" t="s">
        <v>58</v>
      </c>
      <c r="P23" s="67" t="s">
        <v>58</v>
      </c>
      <c r="Q23" s="72" t="str">
        <f t="shared" si="15"/>
        <v>NA</v>
      </c>
      <c r="R23" s="73" t="str">
        <f t="shared" si="16"/>
        <v>NA</v>
      </c>
      <c r="S23" s="74" t="str">
        <f t="shared" si="17"/>
        <v>NA</v>
      </c>
    </row>
    <row r="24" spans="1:19" x14ac:dyDescent="0.35">
      <c r="A24" s="50">
        <f>'Module 1'!A24</f>
        <v>180533</v>
      </c>
      <c r="B24" s="50" t="str">
        <f>'Module 1'!B24</f>
        <v>Kuldeep Singh</v>
      </c>
      <c r="C24" s="70"/>
      <c r="D24" s="70"/>
      <c r="E24" s="70"/>
      <c r="F24" s="70"/>
      <c r="G24" s="63">
        <f t="shared" si="9"/>
        <v>0</v>
      </c>
      <c r="H24" s="69"/>
      <c r="I24" s="70"/>
      <c r="J24" s="84">
        <f t="shared" si="10"/>
        <v>0</v>
      </c>
      <c r="K24" s="84">
        <f t="shared" si="11"/>
        <v>0</v>
      </c>
      <c r="L24" s="84">
        <f t="shared" si="12"/>
        <v>0</v>
      </c>
      <c r="M24" s="68">
        <f t="shared" si="13"/>
        <v>0</v>
      </c>
      <c r="N24" s="71">
        <f t="shared" si="14"/>
        <v>0</v>
      </c>
      <c r="O24" s="67" t="s">
        <v>58</v>
      </c>
      <c r="P24" s="67" t="s">
        <v>58</v>
      </c>
      <c r="Q24" s="72" t="str">
        <f t="shared" si="15"/>
        <v>NA</v>
      </c>
      <c r="R24" s="73" t="str">
        <f t="shared" si="16"/>
        <v>NA</v>
      </c>
      <c r="S24" s="74" t="str">
        <f t="shared" si="17"/>
        <v>NA</v>
      </c>
    </row>
    <row r="25" spans="1:19" x14ac:dyDescent="0.35">
      <c r="A25" s="50">
        <f>'Module 1'!A25</f>
        <v>180534</v>
      </c>
      <c r="B25" s="50" t="str">
        <f>'Module 1'!B25</f>
        <v>Shivam Gupta</v>
      </c>
      <c r="C25" s="70"/>
      <c r="D25" s="70"/>
      <c r="E25" s="70"/>
      <c r="F25" s="70"/>
      <c r="G25" s="63">
        <f t="shared" si="9"/>
        <v>0</v>
      </c>
      <c r="H25" s="69"/>
      <c r="I25" s="70"/>
      <c r="J25" s="84">
        <f t="shared" si="10"/>
        <v>0</v>
      </c>
      <c r="K25" s="84">
        <f t="shared" si="11"/>
        <v>0</v>
      </c>
      <c r="L25" s="84">
        <f t="shared" si="12"/>
        <v>0</v>
      </c>
      <c r="M25" s="68">
        <f t="shared" si="13"/>
        <v>0</v>
      </c>
      <c r="N25" s="71">
        <f t="shared" si="14"/>
        <v>0</v>
      </c>
      <c r="O25" s="67" t="s">
        <v>58</v>
      </c>
      <c r="P25" s="67" t="s">
        <v>58</v>
      </c>
      <c r="Q25" s="72" t="str">
        <f t="shared" si="15"/>
        <v>NA</v>
      </c>
      <c r="R25" s="73" t="str">
        <f t="shared" si="16"/>
        <v>NA</v>
      </c>
      <c r="S25" s="74" t="str">
        <f t="shared" si="17"/>
        <v>NA</v>
      </c>
    </row>
    <row r="26" spans="1:19" x14ac:dyDescent="0.35">
      <c r="A26" s="50">
        <f>'Module 1'!A26</f>
        <v>180535</v>
      </c>
      <c r="B26" s="50" t="str">
        <f>'Module 1'!B26</f>
        <v>Kumari Ritu</v>
      </c>
      <c r="C26" s="70"/>
      <c r="D26" s="70"/>
      <c r="E26" s="70"/>
      <c r="F26" s="70"/>
      <c r="G26" s="63">
        <f t="shared" si="9"/>
        <v>0</v>
      </c>
      <c r="H26" s="69"/>
      <c r="I26" s="70"/>
      <c r="J26" s="84">
        <f t="shared" si="10"/>
        <v>0</v>
      </c>
      <c r="K26" s="84">
        <f t="shared" si="11"/>
        <v>0</v>
      </c>
      <c r="L26" s="84">
        <f t="shared" si="12"/>
        <v>0</v>
      </c>
      <c r="M26" s="68">
        <f t="shared" si="13"/>
        <v>0</v>
      </c>
      <c r="N26" s="71">
        <f t="shared" si="14"/>
        <v>0</v>
      </c>
      <c r="O26" s="67" t="s">
        <v>58</v>
      </c>
      <c r="P26" s="67" t="s">
        <v>58</v>
      </c>
      <c r="Q26" s="72" t="str">
        <f t="shared" si="15"/>
        <v>NA</v>
      </c>
      <c r="R26" s="73" t="str">
        <f t="shared" si="16"/>
        <v>NA</v>
      </c>
      <c r="S26" s="74" t="str">
        <f t="shared" si="17"/>
        <v>NA</v>
      </c>
    </row>
    <row r="27" spans="1:19" x14ac:dyDescent="0.35">
      <c r="A27" s="50">
        <f>'Module 1'!A27</f>
        <v>180536</v>
      </c>
      <c r="B27" s="50" t="str">
        <f>'Module 1'!B27</f>
        <v>Kanigiri Vasavi</v>
      </c>
      <c r="C27" s="70"/>
      <c r="D27" s="70"/>
      <c r="E27" s="70"/>
      <c r="F27" s="70"/>
      <c r="G27" s="63">
        <f t="shared" si="9"/>
        <v>0</v>
      </c>
      <c r="H27" s="69"/>
      <c r="I27" s="70"/>
      <c r="J27" s="84">
        <f t="shared" si="10"/>
        <v>0</v>
      </c>
      <c r="K27" s="84">
        <f t="shared" si="11"/>
        <v>0</v>
      </c>
      <c r="L27" s="84">
        <f t="shared" si="12"/>
        <v>0</v>
      </c>
      <c r="M27" s="68">
        <f t="shared" si="13"/>
        <v>0</v>
      </c>
      <c r="N27" s="71">
        <f t="shared" si="14"/>
        <v>0</v>
      </c>
      <c r="O27" s="67" t="s">
        <v>58</v>
      </c>
      <c r="P27" s="67" t="s">
        <v>58</v>
      </c>
      <c r="Q27" s="72" t="str">
        <f t="shared" si="15"/>
        <v>NA</v>
      </c>
      <c r="R27" s="73" t="str">
        <f t="shared" si="16"/>
        <v>NA</v>
      </c>
      <c r="S27" s="74" t="str">
        <f t="shared" si="17"/>
        <v>NA</v>
      </c>
    </row>
    <row r="28" spans="1:19" x14ac:dyDescent="0.35">
      <c r="A28" s="50">
        <f>'Module 1'!A28</f>
        <v>180537</v>
      </c>
      <c r="B28" s="50" t="str">
        <f>'Module 1'!B28</f>
        <v>Karanam Uma Maheswari</v>
      </c>
      <c r="C28" s="70"/>
      <c r="D28" s="70"/>
      <c r="E28" s="70"/>
      <c r="F28" s="70"/>
      <c r="G28" s="63">
        <f t="shared" si="9"/>
        <v>0</v>
      </c>
      <c r="H28" s="69"/>
      <c r="I28" s="70"/>
      <c r="J28" s="84">
        <f t="shared" si="10"/>
        <v>0</v>
      </c>
      <c r="K28" s="84">
        <f t="shared" si="11"/>
        <v>0</v>
      </c>
      <c r="L28" s="84">
        <f t="shared" si="12"/>
        <v>0</v>
      </c>
      <c r="M28" s="68">
        <f t="shared" si="13"/>
        <v>0</v>
      </c>
      <c r="N28" s="71">
        <f t="shared" si="14"/>
        <v>0</v>
      </c>
      <c r="O28" s="67" t="s">
        <v>58</v>
      </c>
      <c r="P28" s="67" t="s">
        <v>58</v>
      </c>
      <c r="Q28" s="72" t="str">
        <f t="shared" si="15"/>
        <v>NA</v>
      </c>
      <c r="R28" s="73" t="str">
        <f t="shared" si="16"/>
        <v>NA</v>
      </c>
      <c r="S28" s="74" t="str">
        <f t="shared" si="17"/>
        <v>NA</v>
      </c>
    </row>
    <row r="29" spans="1:19" x14ac:dyDescent="0.35">
      <c r="A29" s="50">
        <f>'Module 1'!A29</f>
        <v>180538</v>
      </c>
      <c r="B29" s="50" t="str">
        <f>'Module 1'!B29</f>
        <v>Dasari Prem Kumar</v>
      </c>
      <c r="C29" s="70"/>
      <c r="D29" s="70"/>
      <c r="E29" s="70"/>
      <c r="F29" s="70"/>
      <c r="G29" s="63">
        <f t="shared" si="9"/>
        <v>0</v>
      </c>
      <c r="H29" s="69"/>
      <c r="I29" s="70"/>
      <c r="J29" s="84">
        <f t="shared" si="10"/>
        <v>0</v>
      </c>
      <c r="K29" s="84">
        <f t="shared" si="11"/>
        <v>0</v>
      </c>
      <c r="L29" s="84">
        <f t="shared" si="12"/>
        <v>0</v>
      </c>
      <c r="M29" s="68">
        <f t="shared" si="13"/>
        <v>0</v>
      </c>
      <c r="N29" s="71">
        <f t="shared" si="14"/>
        <v>0</v>
      </c>
      <c r="O29" s="67" t="s">
        <v>58</v>
      </c>
      <c r="P29" s="67" t="s">
        <v>58</v>
      </c>
      <c r="Q29" s="72" t="str">
        <f t="shared" si="15"/>
        <v>NA</v>
      </c>
      <c r="R29" s="73" t="str">
        <f t="shared" si="16"/>
        <v>NA</v>
      </c>
      <c r="S29" s="74" t="str">
        <f t="shared" si="17"/>
        <v>NA</v>
      </c>
    </row>
    <row r="30" spans="1:19" x14ac:dyDescent="0.35">
      <c r="A30" s="50">
        <f>'Module 1'!A30</f>
        <v>180539</v>
      </c>
      <c r="B30" s="50" t="str">
        <f>'Module 1'!B30</f>
        <v>Muppudi Sivakumar</v>
      </c>
      <c r="C30" s="70"/>
      <c r="D30" s="70"/>
      <c r="E30" s="70"/>
      <c r="F30" s="70"/>
      <c r="G30" s="63">
        <f t="shared" si="9"/>
        <v>0</v>
      </c>
      <c r="H30" s="69"/>
      <c r="I30" s="70"/>
      <c r="J30" s="84">
        <f t="shared" si="10"/>
        <v>0</v>
      </c>
      <c r="K30" s="84">
        <f t="shared" si="11"/>
        <v>0</v>
      </c>
      <c r="L30" s="84">
        <f t="shared" si="12"/>
        <v>0</v>
      </c>
      <c r="M30" s="68">
        <f t="shared" si="13"/>
        <v>0</v>
      </c>
      <c r="N30" s="71">
        <f t="shared" si="14"/>
        <v>0</v>
      </c>
      <c r="O30" s="67" t="s">
        <v>58</v>
      </c>
      <c r="P30" s="67" t="s">
        <v>58</v>
      </c>
      <c r="Q30" s="72" t="str">
        <f t="shared" si="15"/>
        <v>NA</v>
      </c>
      <c r="R30" s="73" t="str">
        <f t="shared" si="16"/>
        <v>NA</v>
      </c>
      <c r="S30" s="74" t="str">
        <f t="shared" si="17"/>
        <v>NA</v>
      </c>
    </row>
    <row r="31" spans="1:19" x14ac:dyDescent="0.35">
      <c r="A31" s="50">
        <f>'Module 1'!A31</f>
        <v>180540</v>
      </c>
      <c r="B31" s="50" t="str">
        <f>'Module 1'!B31</f>
        <v>Vanukuri Veera Sekhar Reddy</v>
      </c>
      <c r="C31" s="70"/>
      <c r="D31" s="70"/>
      <c r="E31" s="70"/>
      <c r="F31" s="70"/>
      <c r="G31" s="63">
        <f t="shared" si="9"/>
        <v>0</v>
      </c>
      <c r="H31" s="69"/>
      <c r="I31" s="70"/>
      <c r="J31" s="84">
        <f t="shared" si="10"/>
        <v>0</v>
      </c>
      <c r="K31" s="84">
        <f t="shared" si="11"/>
        <v>0</v>
      </c>
      <c r="L31" s="84">
        <f t="shared" si="12"/>
        <v>0</v>
      </c>
      <c r="M31" s="68">
        <f t="shared" si="13"/>
        <v>0</v>
      </c>
      <c r="N31" s="71">
        <f t="shared" si="14"/>
        <v>0</v>
      </c>
      <c r="O31" s="67" t="s">
        <v>58</v>
      </c>
      <c r="P31" s="67" t="s">
        <v>58</v>
      </c>
      <c r="Q31" s="72" t="str">
        <f t="shared" si="15"/>
        <v>NA</v>
      </c>
      <c r="R31" s="73" t="str">
        <f t="shared" si="16"/>
        <v>NA</v>
      </c>
      <c r="S31" s="74" t="str">
        <f t="shared" si="17"/>
        <v>NA</v>
      </c>
    </row>
    <row r="32" spans="1:19" x14ac:dyDescent="0.35">
      <c r="A32" s="50">
        <f>'Module 1'!A32</f>
        <v>180541</v>
      </c>
      <c r="B32" s="50" t="str">
        <f>'Module 1'!B32</f>
        <v>Surendrareddy Chejerla</v>
      </c>
      <c r="C32" s="70"/>
      <c r="D32" s="70"/>
      <c r="E32" s="70"/>
      <c r="F32" s="70"/>
      <c r="G32" s="63">
        <f t="shared" si="9"/>
        <v>0</v>
      </c>
      <c r="H32" s="69"/>
      <c r="I32" s="70"/>
      <c r="J32" s="84">
        <f t="shared" si="10"/>
        <v>0</v>
      </c>
      <c r="K32" s="84">
        <f t="shared" si="11"/>
        <v>0</v>
      </c>
      <c r="L32" s="84">
        <f t="shared" si="12"/>
        <v>0</v>
      </c>
      <c r="M32" s="68">
        <f t="shared" si="13"/>
        <v>0</v>
      </c>
      <c r="N32" s="71">
        <f t="shared" si="14"/>
        <v>0</v>
      </c>
      <c r="O32" s="67" t="s">
        <v>58</v>
      </c>
      <c r="P32" s="67" t="s">
        <v>58</v>
      </c>
      <c r="Q32" s="72" t="str">
        <f t="shared" si="15"/>
        <v>NA</v>
      </c>
      <c r="R32" s="73" t="str">
        <f t="shared" si="16"/>
        <v>NA</v>
      </c>
      <c r="S32" s="74" t="str">
        <f t="shared" si="17"/>
        <v>NA</v>
      </c>
    </row>
    <row r="33" spans="1:19" x14ac:dyDescent="0.35">
      <c r="A33" s="50">
        <f>'Module 1'!A33</f>
        <v>180542</v>
      </c>
      <c r="B33" s="50" t="str">
        <f>'Module 1'!B33</f>
        <v>Kaku Meghana</v>
      </c>
      <c r="C33" s="70"/>
      <c r="D33" s="70"/>
      <c r="E33" s="70"/>
      <c r="F33" s="70"/>
      <c r="G33" s="63">
        <f t="shared" si="9"/>
        <v>0</v>
      </c>
      <c r="H33" s="69"/>
      <c r="I33" s="70"/>
      <c r="J33" s="84">
        <f t="shared" si="10"/>
        <v>0</v>
      </c>
      <c r="K33" s="84">
        <f t="shared" si="11"/>
        <v>0</v>
      </c>
      <c r="L33" s="84">
        <f t="shared" si="12"/>
        <v>0</v>
      </c>
      <c r="M33" s="68">
        <f t="shared" si="13"/>
        <v>0</v>
      </c>
      <c r="N33" s="71">
        <f t="shared" si="14"/>
        <v>0</v>
      </c>
      <c r="O33" s="67" t="s">
        <v>58</v>
      </c>
      <c r="P33" s="67" t="s">
        <v>58</v>
      </c>
      <c r="Q33" s="72" t="str">
        <f t="shared" si="15"/>
        <v>NA</v>
      </c>
      <c r="R33" s="73" t="str">
        <f t="shared" si="16"/>
        <v>NA</v>
      </c>
      <c r="S33" s="74" t="str">
        <f t="shared" si="17"/>
        <v>NA</v>
      </c>
    </row>
    <row r="34" spans="1:19" x14ac:dyDescent="0.35">
      <c r="A34" s="50">
        <f>'Module 1'!A34</f>
        <v>180543</v>
      </c>
      <c r="B34" s="50" t="str">
        <f>'Module 1'!B34</f>
        <v>Priyanka Kalinge</v>
      </c>
      <c r="C34" s="70"/>
      <c r="D34" s="70"/>
      <c r="E34" s="70"/>
      <c r="F34" s="70"/>
      <c r="G34" s="63">
        <f t="shared" si="9"/>
        <v>0</v>
      </c>
      <c r="H34" s="69"/>
      <c r="I34" s="70"/>
      <c r="J34" s="84">
        <f t="shared" si="10"/>
        <v>0</v>
      </c>
      <c r="K34" s="84">
        <f t="shared" si="11"/>
        <v>0</v>
      </c>
      <c r="L34" s="84">
        <f t="shared" si="12"/>
        <v>0</v>
      </c>
      <c r="M34" s="68">
        <f t="shared" si="13"/>
        <v>0</v>
      </c>
      <c r="N34" s="71">
        <f t="shared" si="14"/>
        <v>0</v>
      </c>
      <c r="O34" s="67" t="s">
        <v>58</v>
      </c>
      <c r="P34" s="67" t="s">
        <v>58</v>
      </c>
      <c r="Q34" s="72" t="str">
        <f t="shared" si="15"/>
        <v>NA</v>
      </c>
      <c r="R34" s="73" t="str">
        <f t="shared" si="16"/>
        <v>NA</v>
      </c>
      <c r="S34" s="74" t="str">
        <f t="shared" si="17"/>
        <v>NA</v>
      </c>
    </row>
    <row r="35" spans="1:19" x14ac:dyDescent="0.35">
      <c r="A35" s="50">
        <f>'Module 1'!A35</f>
        <v>180548</v>
      </c>
      <c r="B35" s="50" t="str">
        <f>'Module 1'!B35</f>
        <v>Ashish Jha</v>
      </c>
      <c r="C35" s="70"/>
      <c r="D35" s="70"/>
      <c r="E35" s="70"/>
      <c r="F35" s="70"/>
      <c r="G35" s="63">
        <f t="shared" si="9"/>
        <v>0</v>
      </c>
      <c r="H35" s="69"/>
      <c r="I35" s="70"/>
      <c r="J35" s="84">
        <f t="shared" si="10"/>
        <v>0</v>
      </c>
      <c r="K35" s="84">
        <f t="shared" si="11"/>
        <v>0</v>
      </c>
      <c r="L35" s="84">
        <f t="shared" si="12"/>
        <v>0</v>
      </c>
      <c r="M35" s="68">
        <f t="shared" si="13"/>
        <v>0</v>
      </c>
      <c r="N35" s="71">
        <f t="shared" si="14"/>
        <v>0</v>
      </c>
      <c r="O35" s="67" t="s">
        <v>58</v>
      </c>
      <c r="P35" s="67" t="s">
        <v>58</v>
      </c>
      <c r="Q35" s="72" t="str">
        <f t="shared" si="15"/>
        <v>NA</v>
      </c>
      <c r="R35" s="73" t="str">
        <f t="shared" si="16"/>
        <v>NA</v>
      </c>
      <c r="S35" s="74" t="str">
        <f t="shared" si="17"/>
        <v>NA</v>
      </c>
    </row>
    <row r="36" spans="1:19" x14ac:dyDescent="0.35">
      <c r="A36" s="50">
        <f>'Module 1'!A36</f>
        <v>180550</v>
      </c>
      <c r="B36" s="50" t="str">
        <f>'Module 1'!B36</f>
        <v>Atanu Mondal</v>
      </c>
      <c r="C36" s="70"/>
      <c r="D36" s="70"/>
      <c r="E36" s="70"/>
      <c r="F36" s="70"/>
      <c r="G36" s="63">
        <f t="shared" si="9"/>
        <v>0</v>
      </c>
      <c r="H36" s="69"/>
      <c r="I36" s="70"/>
      <c r="J36" s="84">
        <f t="shared" si="10"/>
        <v>0</v>
      </c>
      <c r="K36" s="84">
        <f t="shared" si="11"/>
        <v>0</v>
      </c>
      <c r="L36" s="84">
        <f t="shared" si="12"/>
        <v>0</v>
      </c>
      <c r="M36" s="68">
        <f t="shared" si="13"/>
        <v>0</v>
      </c>
      <c r="N36" s="71">
        <f t="shared" si="14"/>
        <v>0</v>
      </c>
      <c r="O36" s="67" t="s">
        <v>58</v>
      </c>
      <c r="P36" s="67" t="s">
        <v>58</v>
      </c>
      <c r="Q36" s="72" t="str">
        <f t="shared" si="15"/>
        <v>NA</v>
      </c>
      <c r="R36" s="73" t="str">
        <f t="shared" si="16"/>
        <v>NA</v>
      </c>
      <c r="S36" s="74" t="str">
        <f t="shared" si="17"/>
        <v>NA</v>
      </c>
    </row>
    <row r="37" spans="1:19" x14ac:dyDescent="0.35">
      <c r="A37" s="50">
        <f>'Module 1'!A37</f>
        <v>180551</v>
      </c>
      <c r="B37" s="50" t="str">
        <f>'Module 1'!B37</f>
        <v>Arnab Das</v>
      </c>
      <c r="C37" s="70"/>
      <c r="D37" s="70"/>
      <c r="E37" s="70"/>
      <c r="F37" s="70"/>
      <c r="G37" s="63">
        <f t="shared" si="9"/>
        <v>0</v>
      </c>
      <c r="H37" s="69"/>
      <c r="I37" s="70"/>
      <c r="J37" s="84">
        <f t="shared" si="10"/>
        <v>0</v>
      </c>
      <c r="K37" s="84">
        <f t="shared" si="11"/>
        <v>0</v>
      </c>
      <c r="L37" s="84">
        <f t="shared" si="12"/>
        <v>0</v>
      </c>
      <c r="M37" s="68">
        <f t="shared" si="13"/>
        <v>0</v>
      </c>
      <c r="N37" s="71">
        <f t="shared" si="14"/>
        <v>0</v>
      </c>
      <c r="O37" s="67" t="s">
        <v>58</v>
      </c>
      <c r="P37" s="67" t="s">
        <v>58</v>
      </c>
      <c r="Q37" s="72" t="str">
        <f t="shared" si="15"/>
        <v>NA</v>
      </c>
      <c r="R37" s="73" t="str">
        <f t="shared" si="16"/>
        <v>NA</v>
      </c>
      <c r="S37" s="74" t="str">
        <f t="shared" si="17"/>
        <v>NA</v>
      </c>
    </row>
    <row r="38" spans="1:19" x14ac:dyDescent="0.35">
      <c r="A38" s="50">
        <f>'Module 1'!A38</f>
        <v>180552</v>
      </c>
      <c r="B38" s="50" t="str">
        <f>'Module 1'!B38</f>
        <v>Veerababu Jonnada</v>
      </c>
      <c r="C38" s="70"/>
      <c r="D38" s="70"/>
      <c r="E38" s="70"/>
      <c r="F38" s="70"/>
      <c r="G38" s="63">
        <f t="shared" si="9"/>
        <v>0</v>
      </c>
      <c r="H38" s="69"/>
      <c r="I38" s="70"/>
      <c r="J38" s="84">
        <f t="shared" si="10"/>
        <v>0</v>
      </c>
      <c r="K38" s="84">
        <f t="shared" si="11"/>
        <v>0</v>
      </c>
      <c r="L38" s="84">
        <f t="shared" si="12"/>
        <v>0</v>
      </c>
      <c r="M38" s="68">
        <f t="shared" si="13"/>
        <v>0</v>
      </c>
      <c r="N38" s="71">
        <f t="shared" si="14"/>
        <v>0</v>
      </c>
      <c r="O38" s="67" t="s">
        <v>58</v>
      </c>
      <c r="P38" s="67" t="s">
        <v>58</v>
      </c>
      <c r="Q38" s="72" t="str">
        <f t="shared" si="15"/>
        <v>NA</v>
      </c>
      <c r="R38" s="73" t="str">
        <f t="shared" si="16"/>
        <v>NA</v>
      </c>
      <c r="S38" s="74" t="str">
        <f t="shared" si="17"/>
        <v>NA</v>
      </c>
    </row>
    <row r="39" spans="1:19" x14ac:dyDescent="0.35">
      <c r="A39" s="50">
        <f>'Module 1'!A39</f>
        <v>180553</v>
      </c>
      <c r="B39" s="50" t="str">
        <f>'Module 1'!B39</f>
        <v>Dhruv Majethia</v>
      </c>
      <c r="C39" s="70"/>
      <c r="D39" s="70"/>
      <c r="E39" s="70"/>
      <c r="F39" s="70"/>
      <c r="G39" s="63">
        <f t="shared" si="9"/>
        <v>0</v>
      </c>
      <c r="H39" s="69"/>
      <c r="I39" s="70"/>
      <c r="J39" s="84">
        <f t="shared" si="10"/>
        <v>0</v>
      </c>
      <c r="K39" s="84">
        <f t="shared" si="11"/>
        <v>0</v>
      </c>
      <c r="L39" s="84">
        <f t="shared" si="12"/>
        <v>0</v>
      </c>
      <c r="M39" s="68">
        <f t="shared" si="13"/>
        <v>0</v>
      </c>
      <c r="N39" s="71">
        <f t="shared" si="14"/>
        <v>0</v>
      </c>
      <c r="O39" s="67" t="s">
        <v>58</v>
      </c>
      <c r="P39" s="67" t="s">
        <v>58</v>
      </c>
      <c r="Q39" s="72" t="str">
        <f t="shared" si="15"/>
        <v>NA</v>
      </c>
      <c r="R39" s="73" t="str">
        <f t="shared" si="16"/>
        <v>NA</v>
      </c>
      <c r="S39" s="74" t="str">
        <f t="shared" si="17"/>
        <v>NA</v>
      </c>
    </row>
    <row r="40" spans="1:19" x14ac:dyDescent="0.35">
      <c r="A40" s="50">
        <f>'Module 1'!A40</f>
        <v>180554</v>
      </c>
      <c r="B40" s="50" t="str">
        <f>'Module 1'!B40</f>
        <v>Diksha Bhalerao</v>
      </c>
      <c r="C40" s="70"/>
      <c r="D40" s="70"/>
      <c r="E40" s="70"/>
      <c r="F40" s="70"/>
      <c r="G40" s="63">
        <f t="shared" si="9"/>
        <v>0</v>
      </c>
      <c r="H40" s="69"/>
      <c r="I40" s="70"/>
      <c r="J40" s="84">
        <f t="shared" si="10"/>
        <v>0</v>
      </c>
      <c r="K40" s="84">
        <f t="shared" si="11"/>
        <v>0</v>
      </c>
      <c r="L40" s="84">
        <f t="shared" si="12"/>
        <v>0</v>
      </c>
      <c r="M40" s="68">
        <f t="shared" si="13"/>
        <v>0</v>
      </c>
      <c r="N40" s="71">
        <f t="shared" si="14"/>
        <v>0</v>
      </c>
      <c r="O40" s="67" t="s">
        <v>58</v>
      </c>
      <c r="P40" s="67" t="s">
        <v>58</v>
      </c>
      <c r="Q40" s="72" t="str">
        <f t="shared" si="15"/>
        <v>NA</v>
      </c>
      <c r="R40" s="73" t="str">
        <f t="shared" si="16"/>
        <v>NA</v>
      </c>
      <c r="S40" s="74" t="str">
        <f t="shared" si="17"/>
        <v>NA</v>
      </c>
    </row>
    <row r="41" spans="1:19" x14ac:dyDescent="0.35">
      <c r="A41" s="50">
        <f>'Module 1'!A41</f>
        <v>180555</v>
      </c>
      <c r="B41" s="50" t="str">
        <f>'Module 1'!B41</f>
        <v>Shilpa Pandurang Mandke</v>
      </c>
      <c r="C41" s="70"/>
      <c r="D41" s="70"/>
      <c r="E41" s="70"/>
      <c r="F41" s="70"/>
      <c r="G41" s="63">
        <f t="shared" si="9"/>
        <v>0</v>
      </c>
      <c r="H41" s="69"/>
      <c r="I41" s="70"/>
      <c r="J41" s="84">
        <f t="shared" si="10"/>
        <v>0</v>
      </c>
      <c r="K41" s="84">
        <f t="shared" si="11"/>
        <v>0</v>
      </c>
      <c r="L41" s="84">
        <f t="shared" si="12"/>
        <v>0</v>
      </c>
      <c r="M41" s="68">
        <f t="shared" si="13"/>
        <v>0</v>
      </c>
      <c r="N41" s="71">
        <f t="shared" si="14"/>
        <v>0</v>
      </c>
      <c r="O41" s="67" t="s">
        <v>58</v>
      </c>
      <c r="P41" s="67" t="s">
        <v>58</v>
      </c>
      <c r="Q41" s="72" t="str">
        <f t="shared" si="15"/>
        <v>NA</v>
      </c>
      <c r="R41" s="73" t="str">
        <f t="shared" si="16"/>
        <v>NA</v>
      </c>
      <c r="S41" s="74" t="str">
        <f t="shared" si="17"/>
        <v>NA</v>
      </c>
    </row>
    <row r="42" spans="1:19" x14ac:dyDescent="0.35">
      <c r="A42" s="50">
        <f>'Module 1'!A42</f>
        <v>180556</v>
      </c>
      <c r="B42" s="50" t="str">
        <f>'Module 1'!B42</f>
        <v>Akash Narayan Navghane</v>
      </c>
      <c r="C42" s="70"/>
      <c r="D42" s="70"/>
      <c r="E42" s="70"/>
      <c r="F42" s="70"/>
      <c r="G42" s="63">
        <f t="shared" si="9"/>
        <v>0</v>
      </c>
      <c r="H42" s="69"/>
      <c r="I42" s="70"/>
      <c r="J42" s="84">
        <f t="shared" si="10"/>
        <v>0</v>
      </c>
      <c r="K42" s="84">
        <f t="shared" si="11"/>
        <v>0</v>
      </c>
      <c r="L42" s="84">
        <f t="shared" si="12"/>
        <v>0</v>
      </c>
      <c r="M42" s="68">
        <f t="shared" si="13"/>
        <v>0</v>
      </c>
      <c r="N42" s="71">
        <f t="shared" si="14"/>
        <v>0</v>
      </c>
      <c r="O42" s="67" t="s">
        <v>58</v>
      </c>
      <c r="P42" s="67" t="s">
        <v>58</v>
      </c>
      <c r="Q42" s="72" t="str">
        <f t="shared" si="15"/>
        <v>NA</v>
      </c>
      <c r="R42" s="73" t="str">
        <f t="shared" si="16"/>
        <v>NA</v>
      </c>
      <c r="S42" s="74" t="str">
        <f t="shared" si="17"/>
        <v>NA</v>
      </c>
    </row>
    <row r="43" spans="1:19" x14ac:dyDescent="0.35">
      <c r="A43" s="50">
        <f>'Module 1'!A43</f>
        <v>180557</v>
      </c>
      <c r="B43" s="50" t="str">
        <f>'Module 1'!B43</f>
        <v>Junaid Abdul Majid  Kazi</v>
      </c>
      <c r="C43" s="70"/>
      <c r="D43" s="70"/>
      <c r="E43" s="70"/>
      <c r="F43" s="70"/>
      <c r="G43" s="63">
        <f t="shared" si="9"/>
        <v>0</v>
      </c>
      <c r="H43" s="69"/>
      <c r="I43" s="70"/>
      <c r="J43" s="84">
        <f t="shared" si="10"/>
        <v>0</v>
      </c>
      <c r="K43" s="84">
        <f t="shared" si="11"/>
        <v>0</v>
      </c>
      <c r="L43" s="84">
        <f t="shared" si="12"/>
        <v>0</v>
      </c>
      <c r="M43" s="68">
        <f t="shared" si="13"/>
        <v>0</v>
      </c>
      <c r="N43" s="71">
        <f t="shared" si="14"/>
        <v>0</v>
      </c>
      <c r="O43" s="67" t="s">
        <v>58</v>
      </c>
      <c r="P43" s="67" t="s">
        <v>58</v>
      </c>
      <c r="Q43" s="72" t="str">
        <f t="shared" si="15"/>
        <v>NA</v>
      </c>
      <c r="R43" s="73" t="str">
        <f t="shared" si="16"/>
        <v>NA</v>
      </c>
      <c r="S43" s="74" t="str">
        <f t="shared" si="17"/>
        <v>NA</v>
      </c>
    </row>
    <row r="44" spans="1:19" x14ac:dyDescent="0.35">
      <c r="A44" s="50">
        <f>'Module 1'!A44</f>
        <v>180748</v>
      </c>
      <c r="B44" s="50" t="str">
        <f>'Module 1'!B44</f>
        <v>Abhishek A</v>
      </c>
      <c r="C44" s="70"/>
      <c r="D44" s="70"/>
      <c r="E44" s="70"/>
      <c r="F44" s="70"/>
      <c r="G44" s="63">
        <f t="shared" si="9"/>
        <v>0</v>
      </c>
      <c r="H44" s="69"/>
      <c r="I44" s="70"/>
      <c r="J44" s="84">
        <f t="shared" si="10"/>
        <v>0</v>
      </c>
      <c r="K44" s="84">
        <f t="shared" si="11"/>
        <v>0</v>
      </c>
      <c r="L44" s="84">
        <f t="shared" si="12"/>
        <v>0</v>
      </c>
      <c r="M44" s="68">
        <f t="shared" si="13"/>
        <v>0</v>
      </c>
      <c r="N44" s="71">
        <f t="shared" si="14"/>
        <v>0</v>
      </c>
      <c r="O44" s="67" t="s">
        <v>58</v>
      </c>
      <c r="P44" s="67" t="s">
        <v>58</v>
      </c>
      <c r="Q44" s="72" t="str">
        <f t="shared" si="15"/>
        <v>NA</v>
      </c>
      <c r="R44" s="73" t="str">
        <f t="shared" si="16"/>
        <v>NA</v>
      </c>
      <c r="S44" s="74" t="str">
        <f t="shared" si="17"/>
        <v>NA</v>
      </c>
    </row>
    <row r="45" spans="1:19" x14ac:dyDescent="0.35">
      <c r="A45" s="50">
        <f>'Module 1'!A45</f>
        <v>181079</v>
      </c>
      <c r="B45" s="50" t="str">
        <f>'Module 1'!B45</f>
        <v>Adrika Mukherjee</v>
      </c>
      <c r="C45" s="70"/>
      <c r="D45" s="70"/>
      <c r="E45" s="70"/>
      <c r="F45" s="70"/>
      <c r="G45" s="63">
        <f t="shared" si="9"/>
        <v>0</v>
      </c>
      <c r="H45" s="69"/>
      <c r="I45" s="70"/>
      <c r="J45" s="84">
        <f t="shared" si="10"/>
        <v>0</v>
      </c>
      <c r="K45" s="84">
        <f t="shared" si="11"/>
        <v>0</v>
      </c>
      <c r="L45" s="84">
        <f t="shared" si="12"/>
        <v>0</v>
      </c>
      <c r="M45" s="68">
        <f t="shared" si="13"/>
        <v>0</v>
      </c>
      <c r="N45" s="71">
        <f t="shared" si="14"/>
        <v>0</v>
      </c>
      <c r="O45" s="67" t="s">
        <v>58</v>
      </c>
      <c r="P45" s="67" t="s">
        <v>58</v>
      </c>
      <c r="Q45" s="72" t="str">
        <f t="shared" si="15"/>
        <v>NA</v>
      </c>
      <c r="R45" s="73" t="str">
        <f t="shared" si="16"/>
        <v>NA</v>
      </c>
      <c r="S45" s="74" t="str">
        <f t="shared" si="17"/>
        <v>NA</v>
      </c>
    </row>
  </sheetData>
  <mergeCells count="3">
    <mergeCell ref="A5:S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ySplit="7" topLeftCell="G8" activePane="bottomRight" state="frozen"/>
      <selection pane="topRight" activeCell="C1" sqref="C1"/>
      <selection pane="bottomLeft" activeCell="A3" sqref="A3"/>
      <selection pane="bottomRight" activeCell="A46" sqref="A46:XFD47"/>
    </sheetView>
  </sheetViews>
  <sheetFormatPr defaultColWidth="9.08984375" defaultRowHeight="14.5" x14ac:dyDescent="0.35"/>
  <cols>
    <col min="1" max="1" width="18.36328125" style="41" bestFit="1" customWidth="1"/>
    <col min="2" max="2" width="22.36328125" style="37" customWidth="1"/>
    <col min="3" max="3" width="11.6328125" style="62" customWidth="1"/>
    <col min="4" max="4" width="11.54296875" style="62" customWidth="1"/>
    <col min="5" max="6" width="12.90625" style="62" customWidth="1"/>
    <col min="7" max="8" width="9.08984375" style="62"/>
    <col min="9" max="9" width="13.08984375" style="62" customWidth="1"/>
    <col min="10" max="11" width="9.08984375" style="62"/>
    <col min="12" max="12" width="7.6328125" style="62" customWidth="1"/>
    <col min="13" max="13" width="6.36328125" style="62" customWidth="1"/>
    <col min="14" max="15" width="9.08984375" style="62"/>
    <col min="16" max="16" width="7.90625" style="62" customWidth="1"/>
    <col min="17" max="17" width="8" style="62" customWidth="1"/>
    <col min="18" max="16384" width="9.08984375" style="41"/>
  </cols>
  <sheetData>
    <row r="1" spans="1:18" ht="15.5" x14ac:dyDescent="0.35">
      <c r="A1" s="36" t="s">
        <v>95</v>
      </c>
      <c r="B1" s="36" t="s">
        <v>124</v>
      </c>
    </row>
    <row r="2" spans="1:18" ht="15.5" x14ac:dyDescent="0.35">
      <c r="A2" s="42" t="s">
        <v>61</v>
      </c>
    </row>
    <row r="3" spans="1:18" ht="15.5" x14ac:dyDescent="0.35">
      <c r="A3" s="42" t="s">
        <v>62</v>
      </c>
    </row>
    <row r="4" spans="1:18" ht="15.5" x14ac:dyDescent="0.35">
      <c r="A4" s="42" t="s">
        <v>63</v>
      </c>
    </row>
    <row r="5" spans="1:18" s="43" customFormat="1" ht="15.5" x14ac:dyDescent="0.35">
      <c r="A5" s="130" t="s">
        <v>127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 s="62" customFormat="1" ht="28.75" customHeight="1" x14ac:dyDescent="0.35">
      <c r="A6" s="128" t="s">
        <v>64</v>
      </c>
      <c r="B6" s="128" t="s">
        <v>65</v>
      </c>
      <c r="C6" s="98" t="s">
        <v>123</v>
      </c>
      <c r="D6" s="87" t="s">
        <v>114</v>
      </c>
      <c r="E6" s="87" t="s">
        <v>122</v>
      </c>
      <c r="F6" s="87" t="s">
        <v>83</v>
      </c>
      <c r="G6" s="87" t="s">
        <v>71</v>
      </c>
      <c r="H6" s="87" t="s">
        <v>72</v>
      </c>
      <c r="I6" s="87" t="s">
        <v>84</v>
      </c>
      <c r="J6" s="87" t="s">
        <v>74</v>
      </c>
      <c r="K6" s="87" t="s">
        <v>85</v>
      </c>
      <c r="L6" s="87" t="s">
        <v>86</v>
      </c>
      <c r="M6" s="87" t="s">
        <v>31</v>
      </c>
      <c r="N6" s="87" t="s">
        <v>78</v>
      </c>
      <c r="O6" s="87" t="s">
        <v>79</v>
      </c>
      <c r="P6" s="87" t="s">
        <v>80</v>
      </c>
      <c r="Q6" s="87" t="s">
        <v>81</v>
      </c>
      <c r="R6" s="88" t="s">
        <v>82</v>
      </c>
    </row>
    <row r="7" spans="1:18" s="66" customFormat="1" x14ac:dyDescent="0.35">
      <c r="A7" s="129"/>
      <c r="B7" s="129"/>
      <c r="C7" s="63">
        <v>100</v>
      </c>
      <c r="D7" s="63">
        <v>100</v>
      </c>
      <c r="E7" s="63">
        <v>100</v>
      </c>
      <c r="F7" s="68">
        <f>(C7*20%)+(D7*20%)+(E7*60%)</f>
        <v>100</v>
      </c>
      <c r="G7" s="63">
        <v>40</v>
      </c>
      <c r="H7" s="63">
        <v>70</v>
      </c>
      <c r="I7" s="64">
        <v>15</v>
      </c>
      <c r="J7" s="64">
        <v>15</v>
      </c>
      <c r="K7" s="64">
        <v>70</v>
      </c>
      <c r="L7" s="64">
        <v>100</v>
      </c>
      <c r="M7" s="65">
        <v>5</v>
      </c>
      <c r="N7" s="65">
        <v>40</v>
      </c>
      <c r="O7" s="65">
        <v>70</v>
      </c>
      <c r="P7" s="65">
        <v>100</v>
      </c>
      <c r="Q7" s="65">
        <v>5</v>
      </c>
      <c r="R7" s="45">
        <v>5</v>
      </c>
    </row>
    <row r="8" spans="1:18" x14ac:dyDescent="0.35">
      <c r="A8" s="50">
        <f>'Module 1'!A8</f>
        <v>180493</v>
      </c>
      <c r="B8" s="50" t="str">
        <f>'Module 1'!B8</f>
        <v>Akshay Chandrakant Wadkar</v>
      </c>
      <c r="C8" s="67"/>
      <c r="D8" s="70"/>
      <c r="E8" s="70"/>
      <c r="F8" s="68">
        <f t="shared" ref="F8:F11" si="0">(C8*20%)+(D8*20%)+(E8*60%)</f>
        <v>0</v>
      </c>
      <c r="G8" s="69"/>
      <c r="H8" s="70"/>
      <c r="I8" s="84">
        <f>(F8/$F$7)*$I$7</f>
        <v>0</v>
      </c>
      <c r="J8" s="84">
        <f>(G8/$G$7)*$J$7</f>
        <v>0</v>
      </c>
      <c r="K8" s="84">
        <f>(H8/$H$7)*$K$7</f>
        <v>0</v>
      </c>
      <c r="L8" s="68">
        <f>ROUND(SUM(I8:K8),0)</f>
        <v>0</v>
      </c>
      <c r="M8" s="71">
        <f>IF(L8="NA","NA",IF(L8&gt;=90,5,IF(L8&gt;=80,4,IF(L8&gt;=70,3,IF(L8&gt;=60,2,0)))))</f>
        <v>0</v>
      </c>
      <c r="N8" s="67" t="s">
        <v>58</v>
      </c>
      <c r="O8" s="67" t="s">
        <v>58</v>
      </c>
      <c r="P8" s="72" t="str">
        <f>IF(N8="NA","NA",IF(O8="NA","NA",ROUND((I8+(N8/$N$7)*$J$7+(O8/$O$7)*$K$7),0)))</f>
        <v>NA</v>
      </c>
      <c r="Q8" s="73" t="str">
        <f>IF(P8="NA","NA",IF(P8&gt;=90,5,IF(P8&gt;=80,4,IF(P8&gt;=70,3,IF(P8&gt;=60,2,0)))))</f>
        <v>NA</v>
      </c>
      <c r="R8" s="74" t="str">
        <f>IF(M8&lt;=0,Q8,M8)</f>
        <v>NA</v>
      </c>
    </row>
    <row r="9" spans="1:18" x14ac:dyDescent="0.35">
      <c r="A9" s="50">
        <f>'Module 1'!A9</f>
        <v>180516</v>
      </c>
      <c r="B9" s="50" t="str">
        <f>'Module 1'!B9</f>
        <v>V Kulakarni</v>
      </c>
      <c r="C9" s="67"/>
      <c r="D9" s="70"/>
      <c r="E9" s="70"/>
      <c r="F9" s="68">
        <f t="shared" si="0"/>
        <v>0</v>
      </c>
      <c r="G9" s="69"/>
      <c r="H9" s="70"/>
      <c r="I9" s="84">
        <f t="shared" ref="I9:I11" si="1">(F9/$F$7)*$I$7</f>
        <v>0</v>
      </c>
      <c r="J9" s="84">
        <f t="shared" ref="J9:J11" si="2">(G9/$G$7)*$J$7</f>
        <v>0</v>
      </c>
      <c r="K9" s="84">
        <f t="shared" ref="K9:K11" si="3">(H9/$H$7)*$K$7</f>
        <v>0</v>
      </c>
      <c r="L9" s="68">
        <f t="shared" ref="L9:L11" si="4">ROUND(SUM(I9:K9),0)</f>
        <v>0</v>
      </c>
      <c r="M9" s="71">
        <f t="shared" ref="M9:M11" si="5">IF(L9="NA","NA",IF(L9&gt;=90,5,IF(L9&gt;=80,4,IF(L9&gt;=70,3,IF(L9&gt;=60,2,0)))))</f>
        <v>0</v>
      </c>
      <c r="N9" s="67" t="s">
        <v>58</v>
      </c>
      <c r="O9" s="67" t="s">
        <v>58</v>
      </c>
      <c r="P9" s="72" t="str">
        <f t="shared" ref="P9:P11" si="6">IF(N9="NA","NA",IF(O9="NA","NA",ROUND((I9+(N9/$N$7)*$J$7+(O9/$O$7)*$K$7),0)))</f>
        <v>NA</v>
      </c>
      <c r="Q9" s="73" t="str">
        <f t="shared" ref="Q9:Q11" si="7">IF(P9="NA","NA",IF(P9&gt;=90,5,IF(P9&gt;=80,4,IF(P9&gt;=70,3,IF(P9&gt;=60,2,0)))))</f>
        <v>NA</v>
      </c>
      <c r="R9" s="74" t="str">
        <f t="shared" ref="R9:R11" si="8">IF(M9&lt;=0,Q9,M9)</f>
        <v>NA</v>
      </c>
    </row>
    <row r="10" spans="1:18" x14ac:dyDescent="0.35">
      <c r="A10" s="50">
        <f>'Module 1'!A10</f>
        <v>180518</v>
      </c>
      <c r="B10" s="50" t="str">
        <f>'Module 1'!B10</f>
        <v>Abhilasha Ramesh Limaje</v>
      </c>
      <c r="C10" s="67"/>
      <c r="D10" s="70"/>
      <c r="E10" s="70"/>
      <c r="F10" s="68">
        <f t="shared" si="0"/>
        <v>0</v>
      </c>
      <c r="G10" s="69"/>
      <c r="H10" s="70"/>
      <c r="I10" s="84">
        <f t="shared" si="1"/>
        <v>0</v>
      </c>
      <c r="J10" s="84">
        <f t="shared" si="2"/>
        <v>0</v>
      </c>
      <c r="K10" s="84">
        <f t="shared" si="3"/>
        <v>0</v>
      </c>
      <c r="L10" s="68">
        <f t="shared" si="4"/>
        <v>0</v>
      </c>
      <c r="M10" s="71">
        <f t="shared" si="5"/>
        <v>0</v>
      </c>
      <c r="N10" s="67" t="s">
        <v>58</v>
      </c>
      <c r="O10" s="67" t="s">
        <v>58</v>
      </c>
      <c r="P10" s="72" t="str">
        <f t="shared" si="6"/>
        <v>NA</v>
      </c>
      <c r="Q10" s="73" t="str">
        <f t="shared" si="7"/>
        <v>NA</v>
      </c>
      <c r="R10" s="74" t="str">
        <f t="shared" si="8"/>
        <v>NA</v>
      </c>
    </row>
    <row r="11" spans="1:18" x14ac:dyDescent="0.35">
      <c r="A11" s="50">
        <f>'Module 1'!A11</f>
        <v>180519</v>
      </c>
      <c r="B11" s="50" t="str">
        <f>'Module 1'!B11</f>
        <v>Pankaj Chauhan</v>
      </c>
      <c r="C11" s="67"/>
      <c r="D11" s="70"/>
      <c r="E11" s="70"/>
      <c r="F11" s="68">
        <f t="shared" si="0"/>
        <v>0</v>
      </c>
      <c r="G11" s="69"/>
      <c r="H11" s="70"/>
      <c r="I11" s="84">
        <f t="shared" si="1"/>
        <v>0</v>
      </c>
      <c r="J11" s="84">
        <f t="shared" si="2"/>
        <v>0</v>
      </c>
      <c r="K11" s="84">
        <f t="shared" si="3"/>
        <v>0</v>
      </c>
      <c r="L11" s="68">
        <f t="shared" si="4"/>
        <v>0</v>
      </c>
      <c r="M11" s="71">
        <f t="shared" si="5"/>
        <v>0</v>
      </c>
      <c r="N11" s="67" t="s">
        <v>58</v>
      </c>
      <c r="O11" s="67" t="s">
        <v>58</v>
      </c>
      <c r="P11" s="72" t="str">
        <f t="shared" si="6"/>
        <v>NA</v>
      </c>
      <c r="Q11" s="73" t="str">
        <f t="shared" si="7"/>
        <v>NA</v>
      </c>
      <c r="R11" s="74" t="str">
        <f t="shared" si="8"/>
        <v>NA</v>
      </c>
    </row>
    <row r="12" spans="1:18" x14ac:dyDescent="0.35">
      <c r="A12" s="50">
        <f>'Module 1'!A12</f>
        <v>180521</v>
      </c>
      <c r="B12" s="50" t="str">
        <f>'Module 1'!B12</f>
        <v>Shashank Sanjay Mhatre</v>
      </c>
      <c r="C12" s="67"/>
      <c r="D12" s="70"/>
      <c r="E12" s="70"/>
      <c r="F12" s="68">
        <f t="shared" ref="F12:F31" si="9">(C12*20%)+(D12*20%)+(E12*60%)</f>
        <v>0</v>
      </c>
      <c r="G12" s="69"/>
      <c r="H12" s="70"/>
      <c r="I12" s="84">
        <f t="shared" ref="I12:I31" si="10">(F12/$F$7)*$I$7</f>
        <v>0</v>
      </c>
      <c r="J12" s="84">
        <f t="shared" ref="J12:J31" si="11">(G12/$G$7)*$J$7</f>
        <v>0</v>
      </c>
      <c r="K12" s="84">
        <f t="shared" ref="K12:K31" si="12">(H12/$H$7)*$K$7</f>
        <v>0</v>
      </c>
      <c r="L12" s="68">
        <f t="shared" ref="L12:L31" si="13">ROUND(SUM(I12:K12),0)</f>
        <v>0</v>
      </c>
      <c r="M12" s="71">
        <f t="shared" ref="M12:M31" si="14">IF(L12="NA","NA",IF(L12&gt;=90,5,IF(L12&gt;=80,4,IF(L12&gt;=70,3,IF(L12&gt;=60,2,0)))))</f>
        <v>0</v>
      </c>
      <c r="N12" s="67" t="s">
        <v>58</v>
      </c>
      <c r="O12" s="67" t="s">
        <v>58</v>
      </c>
      <c r="P12" s="72" t="str">
        <f t="shared" ref="P12:P31" si="15">IF(N12="NA","NA",IF(O12="NA","NA",ROUND((I12+(N12/$N$7)*$J$7+(O12/$O$7)*$K$7),0)))</f>
        <v>NA</v>
      </c>
      <c r="Q12" s="73" t="str">
        <f t="shared" ref="Q12:Q31" si="16">IF(P12="NA","NA",IF(P12&gt;=90,5,IF(P12&gt;=80,4,IF(P12&gt;=70,3,IF(P12&gt;=60,2,0)))))</f>
        <v>NA</v>
      </c>
      <c r="R12" s="74" t="str">
        <f t="shared" ref="R12:R31" si="17">IF(M12&lt;=0,Q12,M12)</f>
        <v>NA</v>
      </c>
    </row>
    <row r="13" spans="1:18" x14ac:dyDescent="0.35">
      <c r="A13" s="50">
        <f>'Module 1'!A13</f>
        <v>180522</v>
      </c>
      <c r="B13" s="50" t="str">
        <f>'Module 1'!B13</f>
        <v>Sakshi Deshmukh</v>
      </c>
      <c r="C13" s="67"/>
      <c r="D13" s="70"/>
      <c r="E13" s="70"/>
      <c r="F13" s="68">
        <f t="shared" si="9"/>
        <v>0</v>
      </c>
      <c r="G13" s="69"/>
      <c r="H13" s="70"/>
      <c r="I13" s="84">
        <f t="shared" si="10"/>
        <v>0</v>
      </c>
      <c r="J13" s="84">
        <f t="shared" si="11"/>
        <v>0</v>
      </c>
      <c r="K13" s="84">
        <f t="shared" si="12"/>
        <v>0</v>
      </c>
      <c r="L13" s="68">
        <f t="shared" si="13"/>
        <v>0</v>
      </c>
      <c r="M13" s="71">
        <f t="shared" si="14"/>
        <v>0</v>
      </c>
      <c r="N13" s="67" t="s">
        <v>58</v>
      </c>
      <c r="O13" s="67" t="s">
        <v>58</v>
      </c>
      <c r="P13" s="72" t="str">
        <f t="shared" si="15"/>
        <v>NA</v>
      </c>
      <c r="Q13" s="73" t="str">
        <f t="shared" si="16"/>
        <v>NA</v>
      </c>
      <c r="R13" s="74" t="str">
        <f t="shared" si="17"/>
        <v>NA</v>
      </c>
    </row>
    <row r="14" spans="1:18" x14ac:dyDescent="0.35">
      <c r="A14" s="50">
        <f>'Module 1'!A14</f>
        <v>180523</v>
      </c>
      <c r="B14" s="50" t="str">
        <f>'Module 1'!B14</f>
        <v>Anubhav Singh</v>
      </c>
      <c r="C14" s="67"/>
      <c r="D14" s="70"/>
      <c r="E14" s="70"/>
      <c r="F14" s="68">
        <f t="shared" si="9"/>
        <v>0</v>
      </c>
      <c r="G14" s="69"/>
      <c r="H14" s="70"/>
      <c r="I14" s="84">
        <f t="shared" si="10"/>
        <v>0</v>
      </c>
      <c r="J14" s="84">
        <f t="shared" si="11"/>
        <v>0</v>
      </c>
      <c r="K14" s="84">
        <f t="shared" si="12"/>
        <v>0</v>
      </c>
      <c r="L14" s="68">
        <f t="shared" si="13"/>
        <v>0</v>
      </c>
      <c r="M14" s="71">
        <f t="shared" si="14"/>
        <v>0</v>
      </c>
      <c r="N14" s="67" t="s">
        <v>58</v>
      </c>
      <c r="O14" s="67" t="s">
        <v>58</v>
      </c>
      <c r="P14" s="72" t="str">
        <f t="shared" si="15"/>
        <v>NA</v>
      </c>
      <c r="Q14" s="73" t="str">
        <f t="shared" si="16"/>
        <v>NA</v>
      </c>
      <c r="R14" s="74" t="str">
        <f t="shared" si="17"/>
        <v>NA</v>
      </c>
    </row>
    <row r="15" spans="1:18" x14ac:dyDescent="0.35">
      <c r="A15" s="50">
        <f>'Module 1'!A15</f>
        <v>180524</v>
      </c>
      <c r="B15" s="50" t="str">
        <f>'Module 1'!B15</f>
        <v>Shivani Verma</v>
      </c>
      <c r="C15" s="67"/>
      <c r="D15" s="70"/>
      <c r="E15" s="70"/>
      <c r="F15" s="68">
        <f t="shared" si="9"/>
        <v>0</v>
      </c>
      <c r="G15" s="69"/>
      <c r="H15" s="70"/>
      <c r="I15" s="84">
        <f t="shared" si="10"/>
        <v>0</v>
      </c>
      <c r="J15" s="84">
        <f t="shared" si="11"/>
        <v>0</v>
      </c>
      <c r="K15" s="84">
        <f t="shared" si="12"/>
        <v>0</v>
      </c>
      <c r="L15" s="68">
        <f t="shared" si="13"/>
        <v>0</v>
      </c>
      <c r="M15" s="71">
        <f t="shared" si="14"/>
        <v>0</v>
      </c>
      <c r="N15" s="67" t="s">
        <v>58</v>
      </c>
      <c r="O15" s="67" t="s">
        <v>58</v>
      </c>
      <c r="P15" s="72" t="str">
        <f t="shared" si="15"/>
        <v>NA</v>
      </c>
      <c r="Q15" s="73" t="str">
        <f t="shared" si="16"/>
        <v>NA</v>
      </c>
      <c r="R15" s="74" t="str">
        <f t="shared" si="17"/>
        <v>NA</v>
      </c>
    </row>
    <row r="16" spans="1:18" x14ac:dyDescent="0.35">
      <c r="A16" s="50">
        <f>'Module 1'!A16</f>
        <v>180525</v>
      </c>
      <c r="B16" s="50" t="str">
        <f>'Module 1'!B16</f>
        <v>Ashutosh Singh</v>
      </c>
      <c r="C16" s="67"/>
      <c r="D16" s="70"/>
      <c r="E16" s="70"/>
      <c r="F16" s="68">
        <f t="shared" si="9"/>
        <v>0</v>
      </c>
      <c r="G16" s="69"/>
      <c r="H16" s="70"/>
      <c r="I16" s="84">
        <f t="shared" si="10"/>
        <v>0</v>
      </c>
      <c r="J16" s="84">
        <f t="shared" si="11"/>
        <v>0</v>
      </c>
      <c r="K16" s="84">
        <f t="shared" si="12"/>
        <v>0</v>
      </c>
      <c r="L16" s="68">
        <f t="shared" si="13"/>
        <v>0</v>
      </c>
      <c r="M16" s="71">
        <f t="shared" si="14"/>
        <v>0</v>
      </c>
      <c r="N16" s="67" t="s">
        <v>58</v>
      </c>
      <c r="O16" s="67" t="s">
        <v>58</v>
      </c>
      <c r="P16" s="72" t="str">
        <f t="shared" si="15"/>
        <v>NA</v>
      </c>
      <c r="Q16" s="73" t="str">
        <f t="shared" si="16"/>
        <v>NA</v>
      </c>
      <c r="R16" s="74" t="str">
        <f t="shared" si="17"/>
        <v>NA</v>
      </c>
    </row>
    <row r="17" spans="1:18" x14ac:dyDescent="0.35">
      <c r="A17" s="50">
        <f>'Module 1'!A17</f>
        <v>180526</v>
      </c>
      <c r="B17" s="50" t="str">
        <f>'Module 1'!B17</f>
        <v>Shruthi Nemalipuri</v>
      </c>
      <c r="C17" s="67"/>
      <c r="D17" s="70"/>
      <c r="E17" s="70"/>
      <c r="F17" s="68">
        <f t="shared" si="9"/>
        <v>0</v>
      </c>
      <c r="G17" s="69"/>
      <c r="H17" s="70"/>
      <c r="I17" s="84">
        <f t="shared" si="10"/>
        <v>0</v>
      </c>
      <c r="J17" s="84">
        <f t="shared" si="11"/>
        <v>0</v>
      </c>
      <c r="K17" s="84">
        <f t="shared" si="12"/>
        <v>0</v>
      </c>
      <c r="L17" s="68">
        <f t="shared" si="13"/>
        <v>0</v>
      </c>
      <c r="M17" s="71">
        <f t="shared" si="14"/>
        <v>0</v>
      </c>
      <c r="N17" s="67" t="s">
        <v>58</v>
      </c>
      <c r="O17" s="67" t="s">
        <v>58</v>
      </c>
      <c r="P17" s="72" t="str">
        <f t="shared" si="15"/>
        <v>NA</v>
      </c>
      <c r="Q17" s="73" t="str">
        <f t="shared" si="16"/>
        <v>NA</v>
      </c>
      <c r="R17" s="74" t="str">
        <f t="shared" si="17"/>
        <v>NA</v>
      </c>
    </row>
    <row r="18" spans="1:18" x14ac:dyDescent="0.35">
      <c r="A18" s="50">
        <f>'Module 1'!A18</f>
        <v>180527</v>
      </c>
      <c r="B18" s="50" t="str">
        <f>'Module 1'!B18</f>
        <v>Dheeraj Sharma</v>
      </c>
      <c r="C18" s="67"/>
      <c r="D18" s="70"/>
      <c r="E18" s="70"/>
      <c r="F18" s="68">
        <f t="shared" si="9"/>
        <v>0</v>
      </c>
      <c r="G18" s="69"/>
      <c r="H18" s="70"/>
      <c r="I18" s="84">
        <f t="shared" si="10"/>
        <v>0</v>
      </c>
      <c r="J18" s="84">
        <f t="shared" si="11"/>
        <v>0</v>
      </c>
      <c r="K18" s="84">
        <f t="shared" si="12"/>
        <v>0</v>
      </c>
      <c r="L18" s="68">
        <f t="shared" si="13"/>
        <v>0</v>
      </c>
      <c r="M18" s="71">
        <f t="shared" si="14"/>
        <v>0</v>
      </c>
      <c r="N18" s="67" t="s">
        <v>58</v>
      </c>
      <c r="O18" s="67" t="s">
        <v>58</v>
      </c>
      <c r="P18" s="72" t="str">
        <f t="shared" si="15"/>
        <v>NA</v>
      </c>
      <c r="Q18" s="73" t="str">
        <f t="shared" si="16"/>
        <v>NA</v>
      </c>
      <c r="R18" s="74" t="str">
        <f t="shared" si="17"/>
        <v>NA</v>
      </c>
    </row>
    <row r="19" spans="1:18" x14ac:dyDescent="0.35">
      <c r="A19" s="50">
        <f>'Module 1'!A19</f>
        <v>180528</v>
      </c>
      <c r="B19" s="50" t="str">
        <f>'Module 1'!B19</f>
        <v>Sushant Haushiram Gadekar</v>
      </c>
      <c r="C19" s="67"/>
      <c r="D19" s="70"/>
      <c r="E19" s="70"/>
      <c r="F19" s="68">
        <f t="shared" si="9"/>
        <v>0</v>
      </c>
      <c r="G19" s="69"/>
      <c r="H19" s="70"/>
      <c r="I19" s="84">
        <f t="shared" si="10"/>
        <v>0</v>
      </c>
      <c r="J19" s="84">
        <f t="shared" si="11"/>
        <v>0</v>
      </c>
      <c r="K19" s="84">
        <f t="shared" si="12"/>
        <v>0</v>
      </c>
      <c r="L19" s="68">
        <f t="shared" si="13"/>
        <v>0</v>
      </c>
      <c r="M19" s="71">
        <f t="shared" si="14"/>
        <v>0</v>
      </c>
      <c r="N19" s="67" t="s">
        <v>58</v>
      </c>
      <c r="O19" s="67" t="s">
        <v>58</v>
      </c>
      <c r="P19" s="72" t="str">
        <f t="shared" si="15"/>
        <v>NA</v>
      </c>
      <c r="Q19" s="73" t="str">
        <f t="shared" si="16"/>
        <v>NA</v>
      </c>
      <c r="R19" s="74" t="str">
        <f t="shared" si="17"/>
        <v>NA</v>
      </c>
    </row>
    <row r="20" spans="1:18" x14ac:dyDescent="0.35">
      <c r="A20" s="50">
        <f>'Module 1'!A20</f>
        <v>180529</v>
      </c>
      <c r="B20" s="50" t="str">
        <f>'Module 1'!B20</f>
        <v>Ayushi Goyal</v>
      </c>
      <c r="C20" s="67"/>
      <c r="D20" s="70"/>
      <c r="E20" s="70"/>
      <c r="F20" s="68">
        <f t="shared" si="9"/>
        <v>0</v>
      </c>
      <c r="G20" s="69"/>
      <c r="H20" s="70"/>
      <c r="I20" s="84">
        <f t="shared" si="10"/>
        <v>0</v>
      </c>
      <c r="J20" s="84">
        <f t="shared" si="11"/>
        <v>0</v>
      </c>
      <c r="K20" s="84">
        <f t="shared" si="12"/>
        <v>0</v>
      </c>
      <c r="L20" s="68">
        <f t="shared" si="13"/>
        <v>0</v>
      </c>
      <c r="M20" s="71">
        <f t="shared" si="14"/>
        <v>0</v>
      </c>
      <c r="N20" s="67" t="s">
        <v>58</v>
      </c>
      <c r="O20" s="67" t="s">
        <v>58</v>
      </c>
      <c r="P20" s="72" t="str">
        <f t="shared" si="15"/>
        <v>NA</v>
      </c>
      <c r="Q20" s="73" t="str">
        <f t="shared" si="16"/>
        <v>NA</v>
      </c>
      <c r="R20" s="74" t="str">
        <f t="shared" si="17"/>
        <v>NA</v>
      </c>
    </row>
    <row r="21" spans="1:18" x14ac:dyDescent="0.35">
      <c r="A21" s="50">
        <f>'Module 1'!A21</f>
        <v>180530</v>
      </c>
      <c r="B21" s="50" t="str">
        <f>'Module 1'!B21</f>
        <v>Shivam Shrivastava</v>
      </c>
      <c r="C21" s="67"/>
      <c r="D21" s="70"/>
      <c r="E21" s="70"/>
      <c r="F21" s="68">
        <f t="shared" si="9"/>
        <v>0</v>
      </c>
      <c r="G21" s="69"/>
      <c r="H21" s="70"/>
      <c r="I21" s="84">
        <f t="shared" si="10"/>
        <v>0</v>
      </c>
      <c r="J21" s="84">
        <f t="shared" si="11"/>
        <v>0</v>
      </c>
      <c r="K21" s="84">
        <f t="shared" si="12"/>
        <v>0</v>
      </c>
      <c r="L21" s="68">
        <f t="shared" si="13"/>
        <v>0</v>
      </c>
      <c r="M21" s="71">
        <f t="shared" si="14"/>
        <v>0</v>
      </c>
      <c r="N21" s="67" t="s">
        <v>58</v>
      </c>
      <c r="O21" s="67" t="s">
        <v>58</v>
      </c>
      <c r="P21" s="72" t="str">
        <f t="shared" si="15"/>
        <v>NA</v>
      </c>
      <c r="Q21" s="73" t="str">
        <f t="shared" si="16"/>
        <v>NA</v>
      </c>
      <c r="R21" s="74" t="str">
        <f t="shared" si="17"/>
        <v>NA</v>
      </c>
    </row>
    <row r="22" spans="1:18" x14ac:dyDescent="0.35">
      <c r="A22" s="50">
        <f>'Module 1'!A22</f>
        <v>180531</v>
      </c>
      <c r="B22" s="50" t="str">
        <f>'Module 1'!B22</f>
        <v>Tushar Gagerna</v>
      </c>
      <c r="C22" s="67"/>
      <c r="D22" s="70"/>
      <c r="E22" s="70"/>
      <c r="F22" s="68">
        <f t="shared" si="9"/>
        <v>0</v>
      </c>
      <c r="G22" s="69"/>
      <c r="H22" s="70"/>
      <c r="I22" s="84">
        <f t="shared" si="10"/>
        <v>0</v>
      </c>
      <c r="J22" s="84">
        <f t="shared" si="11"/>
        <v>0</v>
      </c>
      <c r="K22" s="84">
        <f t="shared" si="12"/>
        <v>0</v>
      </c>
      <c r="L22" s="68">
        <f t="shared" si="13"/>
        <v>0</v>
      </c>
      <c r="M22" s="71">
        <f t="shared" si="14"/>
        <v>0</v>
      </c>
      <c r="N22" s="67" t="s">
        <v>58</v>
      </c>
      <c r="O22" s="67" t="s">
        <v>58</v>
      </c>
      <c r="P22" s="72" t="str">
        <f t="shared" si="15"/>
        <v>NA</v>
      </c>
      <c r="Q22" s="73" t="str">
        <f t="shared" si="16"/>
        <v>NA</v>
      </c>
      <c r="R22" s="74" t="str">
        <f t="shared" si="17"/>
        <v>NA</v>
      </c>
    </row>
    <row r="23" spans="1:18" x14ac:dyDescent="0.35">
      <c r="A23" s="50">
        <f>'Module 1'!A23</f>
        <v>180532</v>
      </c>
      <c r="B23" s="50" t="str">
        <f>'Module 1'!B23</f>
        <v>Devansh Kumar</v>
      </c>
      <c r="C23" s="67"/>
      <c r="D23" s="70"/>
      <c r="E23" s="70"/>
      <c r="F23" s="68">
        <f t="shared" si="9"/>
        <v>0</v>
      </c>
      <c r="G23" s="69"/>
      <c r="H23" s="70"/>
      <c r="I23" s="84">
        <f t="shared" si="10"/>
        <v>0</v>
      </c>
      <c r="J23" s="84">
        <f t="shared" si="11"/>
        <v>0</v>
      </c>
      <c r="K23" s="84">
        <f t="shared" si="12"/>
        <v>0</v>
      </c>
      <c r="L23" s="68">
        <f t="shared" si="13"/>
        <v>0</v>
      </c>
      <c r="M23" s="71">
        <f t="shared" si="14"/>
        <v>0</v>
      </c>
      <c r="N23" s="67" t="s">
        <v>58</v>
      </c>
      <c r="O23" s="67" t="s">
        <v>58</v>
      </c>
      <c r="P23" s="72" t="str">
        <f t="shared" si="15"/>
        <v>NA</v>
      </c>
      <c r="Q23" s="73" t="str">
        <f t="shared" si="16"/>
        <v>NA</v>
      </c>
      <c r="R23" s="74" t="str">
        <f t="shared" si="17"/>
        <v>NA</v>
      </c>
    </row>
    <row r="24" spans="1:18" x14ac:dyDescent="0.35">
      <c r="A24" s="50">
        <f>'Module 1'!A24</f>
        <v>180533</v>
      </c>
      <c r="B24" s="50" t="str">
        <f>'Module 1'!B24</f>
        <v>Kuldeep Singh</v>
      </c>
      <c r="C24" s="67"/>
      <c r="D24" s="70"/>
      <c r="E24" s="70"/>
      <c r="F24" s="68">
        <f t="shared" si="9"/>
        <v>0</v>
      </c>
      <c r="G24" s="69"/>
      <c r="H24" s="70"/>
      <c r="I24" s="84">
        <f t="shared" si="10"/>
        <v>0</v>
      </c>
      <c r="J24" s="84">
        <f t="shared" si="11"/>
        <v>0</v>
      </c>
      <c r="K24" s="84">
        <f t="shared" si="12"/>
        <v>0</v>
      </c>
      <c r="L24" s="68">
        <f t="shared" si="13"/>
        <v>0</v>
      </c>
      <c r="M24" s="71">
        <f t="shared" si="14"/>
        <v>0</v>
      </c>
      <c r="N24" s="67" t="s">
        <v>58</v>
      </c>
      <c r="O24" s="67" t="s">
        <v>58</v>
      </c>
      <c r="P24" s="72" t="str">
        <f t="shared" si="15"/>
        <v>NA</v>
      </c>
      <c r="Q24" s="73" t="str">
        <f t="shared" si="16"/>
        <v>NA</v>
      </c>
      <c r="R24" s="74" t="str">
        <f t="shared" si="17"/>
        <v>NA</v>
      </c>
    </row>
    <row r="25" spans="1:18" x14ac:dyDescent="0.35">
      <c r="A25" s="50">
        <f>'Module 1'!A25</f>
        <v>180534</v>
      </c>
      <c r="B25" s="50" t="str">
        <f>'Module 1'!B25</f>
        <v>Shivam Gupta</v>
      </c>
      <c r="C25" s="67"/>
      <c r="D25" s="70"/>
      <c r="E25" s="70"/>
      <c r="F25" s="68">
        <f t="shared" si="9"/>
        <v>0</v>
      </c>
      <c r="G25" s="69"/>
      <c r="H25" s="70"/>
      <c r="I25" s="84">
        <f t="shared" si="10"/>
        <v>0</v>
      </c>
      <c r="J25" s="84">
        <f t="shared" si="11"/>
        <v>0</v>
      </c>
      <c r="K25" s="84">
        <f t="shared" si="12"/>
        <v>0</v>
      </c>
      <c r="L25" s="68">
        <f t="shared" si="13"/>
        <v>0</v>
      </c>
      <c r="M25" s="71">
        <f t="shared" si="14"/>
        <v>0</v>
      </c>
      <c r="N25" s="67" t="s">
        <v>58</v>
      </c>
      <c r="O25" s="67" t="s">
        <v>58</v>
      </c>
      <c r="P25" s="72" t="str">
        <f t="shared" si="15"/>
        <v>NA</v>
      </c>
      <c r="Q25" s="73" t="str">
        <f t="shared" si="16"/>
        <v>NA</v>
      </c>
      <c r="R25" s="74" t="str">
        <f t="shared" si="17"/>
        <v>NA</v>
      </c>
    </row>
    <row r="26" spans="1:18" x14ac:dyDescent="0.35">
      <c r="A26" s="50">
        <f>'Module 1'!A26</f>
        <v>180535</v>
      </c>
      <c r="B26" s="50" t="str">
        <f>'Module 1'!B26</f>
        <v>Kumari Ritu</v>
      </c>
      <c r="C26" s="67"/>
      <c r="D26" s="70"/>
      <c r="E26" s="70"/>
      <c r="F26" s="68">
        <f t="shared" si="9"/>
        <v>0</v>
      </c>
      <c r="G26" s="69"/>
      <c r="H26" s="70"/>
      <c r="I26" s="84">
        <f t="shared" si="10"/>
        <v>0</v>
      </c>
      <c r="J26" s="84">
        <f t="shared" si="11"/>
        <v>0</v>
      </c>
      <c r="K26" s="84">
        <f t="shared" si="12"/>
        <v>0</v>
      </c>
      <c r="L26" s="68">
        <f t="shared" si="13"/>
        <v>0</v>
      </c>
      <c r="M26" s="71">
        <f t="shared" si="14"/>
        <v>0</v>
      </c>
      <c r="N26" s="67" t="s">
        <v>58</v>
      </c>
      <c r="O26" s="67" t="s">
        <v>58</v>
      </c>
      <c r="P26" s="72" t="str">
        <f t="shared" si="15"/>
        <v>NA</v>
      </c>
      <c r="Q26" s="73" t="str">
        <f t="shared" si="16"/>
        <v>NA</v>
      </c>
      <c r="R26" s="74" t="str">
        <f t="shared" si="17"/>
        <v>NA</v>
      </c>
    </row>
    <row r="27" spans="1:18" x14ac:dyDescent="0.35">
      <c r="A27" s="50">
        <f>'Module 1'!A27</f>
        <v>180536</v>
      </c>
      <c r="B27" s="50" t="str">
        <f>'Module 1'!B27</f>
        <v>Kanigiri Vasavi</v>
      </c>
      <c r="C27" s="67"/>
      <c r="D27" s="70"/>
      <c r="E27" s="70"/>
      <c r="F27" s="68">
        <f t="shared" si="9"/>
        <v>0</v>
      </c>
      <c r="G27" s="69"/>
      <c r="H27" s="70"/>
      <c r="I27" s="84">
        <f t="shared" si="10"/>
        <v>0</v>
      </c>
      <c r="J27" s="84">
        <f t="shared" si="11"/>
        <v>0</v>
      </c>
      <c r="K27" s="84">
        <f t="shared" si="12"/>
        <v>0</v>
      </c>
      <c r="L27" s="68">
        <f t="shared" si="13"/>
        <v>0</v>
      </c>
      <c r="M27" s="71">
        <f t="shared" si="14"/>
        <v>0</v>
      </c>
      <c r="N27" s="67" t="s">
        <v>58</v>
      </c>
      <c r="O27" s="67" t="s">
        <v>58</v>
      </c>
      <c r="P27" s="72" t="str">
        <f t="shared" si="15"/>
        <v>NA</v>
      </c>
      <c r="Q27" s="73" t="str">
        <f t="shared" si="16"/>
        <v>NA</v>
      </c>
      <c r="R27" s="74" t="str">
        <f t="shared" si="17"/>
        <v>NA</v>
      </c>
    </row>
    <row r="28" spans="1:18" x14ac:dyDescent="0.35">
      <c r="A28" s="50">
        <f>'Module 1'!A28</f>
        <v>180537</v>
      </c>
      <c r="B28" s="50" t="str">
        <f>'Module 1'!B28</f>
        <v>Karanam Uma Maheswari</v>
      </c>
      <c r="C28" s="67"/>
      <c r="D28" s="70"/>
      <c r="E28" s="70"/>
      <c r="F28" s="68">
        <f t="shared" si="9"/>
        <v>0</v>
      </c>
      <c r="G28" s="69"/>
      <c r="H28" s="70"/>
      <c r="I28" s="84">
        <f t="shared" si="10"/>
        <v>0</v>
      </c>
      <c r="J28" s="84">
        <f t="shared" si="11"/>
        <v>0</v>
      </c>
      <c r="K28" s="84">
        <f t="shared" si="12"/>
        <v>0</v>
      </c>
      <c r="L28" s="68">
        <f t="shared" si="13"/>
        <v>0</v>
      </c>
      <c r="M28" s="71">
        <f t="shared" si="14"/>
        <v>0</v>
      </c>
      <c r="N28" s="67" t="s">
        <v>58</v>
      </c>
      <c r="O28" s="67" t="s">
        <v>58</v>
      </c>
      <c r="P28" s="72" t="str">
        <f t="shared" si="15"/>
        <v>NA</v>
      </c>
      <c r="Q28" s="73" t="str">
        <f t="shared" si="16"/>
        <v>NA</v>
      </c>
      <c r="R28" s="74" t="str">
        <f t="shared" si="17"/>
        <v>NA</v>
      </c>
    </row>
    <row r="29" spans="1:18" x14ac:dyDescent="0.35">
      <c r="A29" s="50">
        <f>'Module 1'!A29</f>
        <v>180538</v>
      </c>
      <c r="B29" s="50" t="str">
        <f>'Module 1'!B29</f>
        <v>Dasari Prem Kumar</v>
      </c>
      <c r="C29" s="67"/>
      <c r="D29" s="70"/>
      <c r="E29" s="70"/>
      <c r="F29" s="68">
        <f t="shared" si="9"/>
        <v>0</v>
      </c>
      <c r="G29" s="69"/>
      <c r="H29" s="70"/>
      <c r="I29" s="84">
        <f t="shared" si="10"/>
        <v>0</v>
      </c>
      <c r="J29" s="84">
        <f t="shared" si="11"/>
        <v>0</v>
      </c>
      <c r="K29" s="84">
        <f t="shared" si="12"/>
        <v>0</v>
      </c>
      <c r="L29" s="68">
        <f t="shared" si="13"/>
        <v>0</v>
      </c>
      <c r="M29" s="71">
        <f t="shared" si="14"/>
        <v>0</v>
      </c>
      <c r="N29" s="67" t="s">
        <v>58</v>
      </c>
      <c r="O29" s="67" t="s">
        <v>58</v>
      </c>
      <c r="P29" s="72" t="str">
        <f t="shared" si="15"/>
        <v>NA</v>
      </c>
      <c r="Q29" s="73" t="str">
        <f t="shared" si="16"/>
        <v>NA</v>
      </c>
      <c r="R29" s="74" t="str">
        <f t="shared" si="17"/>
        <v>NA</v>
      </c>
    </row>
    <row r="30" spans="1:18" x14ac:dyDescent="0.35">
      <c r="A30" s="50">
        <f>'Module 1'!A30</f>
        <v>180539</v>
      </c>
      <c r="B30" s="50" t="str">
        <f>'Module 1'!B30</f>
        <v>Muppudi Sivakumar</v>
      </c>
      <c r="C30" s="67"/>
      <c r="D30" s="70"/>
      <c r="E30" s="70"/>
      <c r="F30" s="68">
        <f t="shared" si="9"/>
        <v>0</v>
      </c>
      <c r="G30" s="69"/>
      <c r="H30" s="70"/>
      <c r="I30" s="84">
        <f t="shared" si="10"/>
        <v>0</v>
      </c>
      <c r="J30" s="84">
        <f t="shared" si="11"/>
        <v>0</v>
      </c>
      <c r="K30" s="84">
        <f t="shared" si="12"/>
        <v>0</v>
      </c>
      <c r="L30" s="68">
        <f t="shared" si="13"/>
        <v>0</v>
      </c>
      <c r="M30" s="71">
        <f t="shared" si="14"/>
        <v>0</v>
      </c>
      <c r="N30" s="67" t="s">
        <v>58</v>
      </c>
      <c r="O30" s="67" t="s">
        <v>58</v>
      </c>
      <c r="P30" s="72" t="str">
        <f t="shared" si="15"/>
        <v>NA</v>
      </c>
      <c r="Q30" s="73" t="str">
        <f t="shared" si="16"/>
        <v>NA</v>
      </c>
      <c r="R30" s="74" t="str">
        <f t="shared" si="17"/>
        <v>NA</v>
      </c>
    </row>
    <row r="31" spans="1:18" x14ac:dyDescent="0.35">
      <c r="A31" s="50">
        <f>'Module 1'!A31</f>
        <v>180540</v>
      </c>
      <c r="B31" s="50" t="str">
        <f>'Module 1'!B31</f>
        <v>Vanukuri Veera Sekhar Reddy</v>
      </c>
      <c r="C31" s="67"/>
      <c r="D31" s="70"/>
      <c r="E31" s="70"/>
      <c r="F31" s="68">
        <f t="shared" si="9"/>
        <v>0</v>
      </c>
      <c r="G31" s="69"/>
      <c r="H31" s="70"/>
      <c r="I31" s="84">
        <f t="shared" si="10"/>
        <v>0</v>
      </c>
      <c r="J31" s="84">
        <f t="shared" si="11"/>
        <v>0</v>
      </c>
      <c r="K31" s="84">
        <f t="shared" si="12"/>
        <v>0</v>
      </c>
      <c r="L31" s="68">
        <f t="shared" si="13"/>
        <v>0</v>
      </c>
      <c r="M31" s="71">
        <f t="shared" si="14"/>
        <v>0</v>
      </c>
      <c r="N31" s="67" t="s">
        <v>58</v>
      </c>
      <c r="O31" s="67" t="s">
        <v>58</v>
      </c>
      <c r="P31" s="72" t="str">
        <f t="shared" si="15"/>
        <v>NA</v>
      </c>
      <c r="Q31" s="73" t="str">
        <f t="shared" si="16"/>
        <v>NA</v>
      </c>
      <c r="R31" s="74" t="str">
        <f t="shared" si="17"/>
        <v>NA</v>
      </c>
    </row>
    <row r="32" spans="1:18" x14ac:dyDescent="0.35">
      <c r="A32" s="50">
        <f>'Module 1'!A32</f>
        <v>180541</v>
      </c>
      <c r="B32" s="50" t="str">
        <f>'Module 1'!B32</f>
        <v>Surendrareddy Chejerla</v>
      </c>
      <c r="C32" s="67"/>
      <c r="D32" s="70"/>
      <c r="E32" s="70"/>
      <c r="F32" s="68">
        <f t="shared" ref="F32:F45" si="18">(C32*20%)+(D32*20%)+(E32*60%)</f>
        <v>0</v>
      </c>
      <c r="G32" s="69"/>
      <c r="H32" s="70"/>
      <c r="I32" s="84">
        <f t="shared" ref="I32:I45" si="19">(F32/$F$7)*$I$7</f>
        <v>0</v>
      </c>
      <c r="J32" s="84">
        <f t="shared" ref="J32:J45" si="20">(G32/$G$7)*$J$7</f>
        <v>0</v>
      </c>
      <c r="K32" s="84">
        <f t="shared" ref="K32:K45" si="21">(H32/$H$7)*$K$7</f>
        <v>0</v>
      </c>
      <c r="L32" s="68">
        <f t="shared" ref="L32:L45" si="22">ROUND(SUM(I32:K32),0)</f>
        <v>0</v>
      </c>
      <c r="M32" s="71">
        <f t="shared" ref="M32:M45" si="23">IF(L32="NA","NA",IF(L32&gt;=90,5,IF(L32&gt;=80,4,IF(L32&gt;=70,3,IF(L32&gt;=60,2,0)))))</f>
        <v>0</v>
      </c>
      <c r="N32" s="67" t="s">
        <v>58</v>
      </c>
      <c r="O32" s="67" t="s">
        <v>58</v>
      </c>
      <c r="P32" s="72" t="str">
        <f t="shared" ref="P32:P45" si="24">IF(N32="NA","NA",IF(O32="NA","NA",ROUND((I32+(N32/$N$7)*$J$7+(O32/$O$7)*$K$7),0)))</f>
        <v>NA</v>
      </c>
      <c r="Q32" s="73" t="str">
        <f t="shared" ref="Q32:Q45" si="25">IF(P32="NA","NA",IF(P32&gt;=90,5,IF(P32&gt;=80,4,IF(P32&gt;=70,3,IF(P32&gt;=60,2,0)))))</f>
        <v>NA</v>
      </c>
      <c r="R32" s="74" t="str">
        <f t="shared" ref="R32:R45" si="26">IF(M32&lt;=0,Q32,M32)</f>
        <v>NA</v>
      </c>
    </row>
    <row r="33" spans="1:18" x14ac:dyDescent="0.35">
      <c r="A33" s="50">
        <f>'Module 1'!A33</f>
        <v>180542</v>
      </c>
      <c r="B33" s="50" t="str">
        <f>'Module 1'!B33</f>
        <v>Kaku Meghana</v>
      </c>
      <c r="C33" s="67"/>
      <c r="D33" s="70"/>
      <c r="E33" s="70"/>
      <c r="F33" s="68">
        <f t="shared" si="18"/>
        <v>0</v>
      </c>
      <c r="G33" s="69"/>
      <c r="H33" s="70"/>
      <c r="I33" s="84">
        <f t="shared" si="19"/>
        <v>0</v>
      </c>
      <c r="J33" s="84">
        <f t="shared" si="20"/>
        <v>0</v>
      </c>
      <c r="K33" s="84">
        <f t="shared" si="21"/>
        <v>0</v>
      </c>
      <c r="L33" s="68">
        <f t="shared" si="22"/>
        <v>0</v>
      </c>
      <c r="M33" s="71">
        <f t="shared" si="23"/>
        <v>0</v>
      </c>
      <c r="N33" s="67" t="s">
        <v>58</v>
      </c>
      <c r="O33" s="67" t="s">
        <v>58</v>
      </c>
      <c r="P33" s="72" t="str">
        <f t="shared" si="24"/>
        <v>NA</v>
      </c>
      <c r="Q33" s="73" t="str">
        <f t="shared" si="25"/>
        <v>NA</v>
      </c>
      <c r="R33" s="74" t="str">
        <f t="shared" si="26"/>
        <v>NA</v>
      </c>
    </row>
    <row r="34" spans="1:18" x14ac:dyDescent="0.35">
      <c r="A34" s="50">
        <f>'Module 1'!A34</f>
        <v>180543</v>
      </c>
      <c r="B34" s="50" t="str">
        <f>'Module 1'!B34</f>
        <v>Priyanka Kalinge</v>
      </c>
      <c r="C34" s="67"/>
      <c r="D34" s="70"/>
      <c r="E34" s="70"/>
      <c r="F34" s="68">
        <f t="shared" si="18"/>
        <v>0</v>
      </c>
      <c r="G34" s="69"/>
      <c r="H34" s="70"/>
      <c r="I34" s="84">
        <f t="shared" si="19"/>
        <v>0</v>
      </c>
      <c r="J34" s="84">
        <f t="shared" si="20"/>
        <v>0</v>
      </c>
      <c r="K34" s="84">
        <f t="shared" si="21"/>
        <v>0</v>
      </c>
      <c r="L34" s="68">
        <f t="shared" si="22"/>
        <v>0</v>
      </c>
      <c r="M34" s="71">
        <f t="shared" si="23"/>
        <v>0</v>
      </c>
      <c r="N34" s="67" t="s">
        <v>58</v>
      </c>
      <c r="O34" s="67" t="s">
        <v>58</v>
      </c>
      <c r="P34" s="72" t="str">
        <f t="shared" si="24"/>
        <v>NA</v>
      </c>
      <c r="Q34" s="73" t="str">
        <f t="shared" si="25"/>
        <v>NA</v>
      </c>
      <c r="R34" s="74" t="str">
        <f t="shared" si="26"/>
        <v>NA</v>
      </c>
    </row>
    <row r="35" spans="1:18" x14ac:dyDescent="0.35">
      <c r="A35" s="50">
        <f>'Module 1'!A35</f>
        <v>180548</v>
      </c>
      <c r="B35" s="50" t="str">
        <f>'Module 1'!B35</f>
        <v>Ashish Jha</v>
      </c>
      <c r="C35" s="67"/>
      <c r="D35" s="70"/>
      <c r="E35" s="70"/>
      <c r="F35" s="68">
        <f t="shared" si="18"/>
        <v>0</v>
      </c>
      <c r="G35" s="69"/>
      <c r="H35" s="70"/>
      <c r="I35" s="84">
        <f t="shared" si="19"/>
        <v>0</v>
      </c>
      <c r="J35" s="84">
        <f t="shared" si="20"/>
        <v>0</v>
      </c>
      <c r="K35" s="84">
        <f t="shared" si="21"/>
        <v>0</v>
      </c>
      <c r="L35" s="68">
        <f t="shared" si="22"/>
        <v>0</v>
      </c>
      <c r="M35" s="71">
        <f t="shared" si="23"/>
        <v>0</v>
      </c>
      <c r="N35" s="67" t="s">
        <v>58</v>
      </c>
      <c r="O35" s="67" t="s">
        <v>58</v>
      </c>
      <c r="P35" s="72" t="str">
        <f t="shared" si="24"/>
        <v>NA</v>
      </c>
      <c r="Q35" s="73" t="str">
        <f t="shared" si="25"/>
        <v>NA</v>
      </c>
      <c r="R35" s="74" t="str">
        <f t="shared" si="26"/>
        <v>NA</v>
      </c>
    </row>
    <row r="36" spans="1:18" x14ac:dyDescent="0.35">
      <c r="A36" s="50">
        <f>'Module 1'!A36</f>
        <v>180550</v>
      </c>
      <c r="B36" s="50" t="str">
        <f>'Module 1'!B36</f>
        <v>Atanu Mondal</v>
      </c>
      <c r="C36" s="67"/>
      <c r="D36" s="70"/>
      <c r="E36" s="70"/>
      <c r="F36" s="68">
        <f t="shared" si="18"/>
        <v>0</v>
      </c>
      <c r="G36" s="69"/>
      <c r="H36" s="70"/>
      <c r="I36" s="84">
        <f t="shared" si="19"/>
        <v>0</v>
      </c>
      <c r="J36" s="84">
        <f t="shared" si="20"/>
        <v>0</v>
      </c>
      <c r="K36" s="84">
        <f t="shared" si="21"/>
        <v>0</v>
      </c>
      <c r="L36" s="68">
        <f t="shared" si="22"/>
        <v>0</v>
      </c>
      <c r="M36" s="71">
        <f t="shared" si="23"/>
        <v>0</v>
      </c>
      <c r="N36" s="67" t="s">
        <v>58</v>
      </c>
      <c r="O36" s="67" t="s">
        <v>58</v>
      </c>
      <c r="P36" s="72" t="str">
        <f t="shared" si="24"/>
        <v>NA</v>
      </c>
      <c r="Q36" s="73" t="str">
        <f t="shared" si="25"/>
        <v>NA</v>
      </c>
      <c r="R36" s="74" t="str">
        <f t="shared" si="26"/>
        <v>NA</v>
      </c>
    </row>
    <row r="37" spans="1:18" x14ac:dyDescent="0.35">
      <c r="A37" s="50">
        <f>'Module 1'!A37</f>
        <v>180551</v>
      </c>
      <c r="B37" s="50" t="str">
        <f>'Module 1'!B37</f>
        <v>Arnab Das</v>
      </c>
      <c r="C37" s="67"/>
      <c r="D37" s="70"/>
      <c r="E37" s="70"/>
      <c r="F37" s="68">
        <f t="shared" si="18"/>
        <v>0</v>
      </c>
      <c r="G37" s="69"/>
      <c r="H37" s="70"/>
      <c r="I37" s="84">
        <f t="shared" si="19"/>
        <v>0</v>
      </c>
      <c r="J37" s="84">
        <f t="shared" si="20"/>
        <v>0</v>
      </c>
      <c r="K37" s="84">
        <f t="shared" si="21"/>
        <v>0</v>
      </c>
      <c r="L37" s="68">
        <f t="shared" si="22"/>
        <v>0</v>
      </c>
      <c r="M37" s="71">
        <f t="shared" si="23"/>
        <v>0</v>
      </c>
      <c r="N37" s="67" t="s">
        <v>58</v>
      </c>
      <c r="O37" s="67" t="s">
        <v>58</v>
      </c>
      <c r="P37" s="72" t="str">
        <f t="shared" si="24"/>
        <v>NA</v>
      </c>
      <c r="Q37" s="73" t="str">
        <f t="shared" si="25"/>
        <v>NA</v>
      </c>
      <c r="R37" s="74" t="str">
        <f t="shared" si="26"/>
        <v>NA</v>
      </c>
    </row>
    <row r="38" spans="1:18" x14ac:dyDescent="0.35">
      <c r="A38" s="50">
        <f>'Module 1'!A38</f>
        <v>180552</v>
      </c>
      <c r="B38" s="50" t="str">
        <f>'Module 1'!B38</f>
        <v>Veerababu Jonnada</v>
      </c>
      <c r="C38" s="67"/>
      <c r="D38" s="70"/>
      <c r="E38" s="70"/>
      <c r="F38" s="68">
        <f t="shared" si="18"/>
        <v>0</v>
      </c>
      <c r="G38" s="69"/>
      <c r="H38" s="70"/>
      <c r="I38" s="84">
        <f t="shared" si="19"/>
        <v>0</v>
      </c>
      <c r="J38" s="84">
        <f t="shared" si="20"/>
        <v>0</v>
      </c>
      <c r="K38" s="84">
        <f t="shared" si="21"/>
        <v>0</v>
      </c>
      <c r="L38" s="68">
        <f t="shared" si="22"/>
        <v>0</v>
      </c>
      <c r="M38" s="71">
        <f t="shared" si="23"/>
        <v>0</v>
      </c>
      <c r="N38" s="67" t="s">
        <v>58</v>
      </c>
      <c r="O38" s="67" t="s">
        <v>58</v>
      </c>
      <c r="P38" s="72" t="str">
        <f t="shared" si="24"/>
        <v>NA</v>
      </c>
      <c r="Q38" s="73" t="str">
        <f t="shared" si="25"/>
        <v>NA</v>
      </c>
      <c r="R38" s="74" t="str">
        <f t="shared" si="26"/>
        <v>NA</v>
      </c>
    </row>
    <row r="39" spans="1:18" x14ac:dyDescent="0.35">
      <c r="A39" s="50">
        <f>'Module 1'!A39</f>
        <v>180553</v>
      </c>
      <c r="B39" s="50" t="str">
        <f>'Module 1'!B39</f>
        <v>Dhruv Majethia</v>
      </c>
      <c r="C39" s="67"/>
      <c r="D39" s="70"/>
      <c r="E39" s="70"/>
      <c r="F39" s="68">
        <f t="shared" si="18"/>
        <v>0</v>
      </c>
      <c r="G39" s="69"/>
      <c r="H39" s="70"/>
      <c r="I39" s="84">
        <f t="shared" si="19"/>
        <v>0</v>
      </c>
      <c r="J39" s="84">
        <f t="shared" si="20"/>
        <v>0</v>
      </c>
      <c r="K39" s="84">
        <f t="shared" si="21"/>
        <v>0</v>
      </c>
      <c r="L39" s="68">
        <f t="shared" si="22"/>
        <v>0</v>
      </c>
      <c r="M39" s="71">
        <f t="shared" si="23"/>
        <v>0</v>
      </c>
      <c r="N39" s="67" t="s">
        <v>58</v>
      </c>
      <c r="O39" s="67" t="s">
        <v>58</v>
      </c>
      <c r="P39" s="72" t="str">
        <f t="shared" si="24"/>
        <v>NA</v>
      </c>
      <c r="Q39" s="73" t="str">
        <f t="shared" si="25"/>
        <v>NA</v>
      </c>
      <c r="R39" s="74" t="str">
        <f t="shared" si="26"/>
        <v>NA</v>
      </c>
    </row>
    <row r="40" spans="1:18" x14ac:dyDescent="0.35">
      <c r="A40" s="50">
        <f>'Module 1'!A40</f>
        <v>180554</v>
      </c>
      <c r="B40" s="50" t="str">
        <f>'Module 1'!B40</f>
        <v>Diksha Bhalerao</v>
      </c>
      <c r="C40" s="67"/>
      <c r="D40" s="70"/>
      <c r="E40" s="70"/>
      <c r="F40" s="68">
        <f t="shared" si="18"/>
        <v>0</v>
      </c>
      <c r="G40" s="69"/>
      <c r="H40" s="70"/>
      <c r="I40" s="84">
        <f t="shared" si="19"/>
        <v>0</v>
      </c>
      <c r="J40" s="84">
        <f t="shared" si="20"/>
        <v>0</v>
      </c>
      <c r="K40" s="84">
        <f t="shared" si="21"/>
        <v>0</v>
      </c>
      <c r="L40" s="68">
        <f t="shared" si="22"/>
        <v>0</v>
      </c>
      <c r="M40" s="71">
        <f t="shared" si="23"/>
        <v>0</v>
      </c>
      <c r="N40" s="67" t="s">
        <v>58</v>
      </c>
      <c r="O40" s="67" t="s">
        <v>58</v>
      </c>
      <c r="P40" s="72" t="str">
        <f t="shared" si="24"/>
        <v>NA</v>
      </c>
      <c r="Q40" s="73" t="str">
        <f t="shared" si="25"/>
        <v>NA</v>
      </c>
      <c r="R40" s="74" t="str">
        <f t="shared" si="26"/>
        <v>NA</v>
      </c>
    </row>
    <row r="41" spans="1:18" x14ac:dyDescent="0.35">
      <c r="A41" s="50">
        <f>'Module 1'!A41</f>
        <v>180555</v>
      </c>
      <c r="B41" s="50" t="str">
        <f>'Module 1'!B41</f>
        <v>Shilpa Pandurang Mandke</v>
      </c>
      <c r="C41" s="67"/>
      <c r="D41" s="70"/>
      <c r="E41" s="70"/>
      <c r="F41" s="68">
        <f t="shared" si="18"/>
        <v>0</v>
      </c>
      <c r="G41" s="69"/>
      <c r="H41" s="70"/>
      <c r="I41" s="84">
        <f t="shared" si="19"/>
        <v>0</v>
      </c>
      <c r="J41" s="84">
        <f t="shared" si="20"/>
        <v>0</v>
      </c>
      <c r="K41" s="84">
        <f t="shared" si="21"/>
        <v>0</v>
      </c>
      <c r="L41" s="68">
        <f t="shared" si="22"/>
        <v>0</v>
      </c>
      <c r="M41" s="71">
        <f t="shared" si="23"/>
        <v>0</v>
      </c>
      <c r="N41" s="67" t="s">
        <v>58</v>
      </c>
      <c r="O41" s="67" t="s">
        <v>58</v>
      </c>
      <c r="P41" s="72" t="str">
        <f t="shared" si="24"/>
        <v>NA</v>
      </c>
      <c r="Q41" s="73" t="str">
        <f t="shared" si="25"/>
        <v>NA</v>
      </c>
      <c r="R41" s="74" t="str">
        <f t="shared" si="26"/>
        <v>NA</v>
      </c>
    </row>
    <row r="42" spans="1:18" x14ac:dyDescent="0.35">
      <c r="A42" s="50">
        <f>'Module 1'!A42</f>
        <v>180556</v>
      </c>
      <c r="B42" s="50" t="str">
        <f>'Module 1'!B42</f>
        <v>Akash Narayan Navghane</v>
      </c>
      <c r="C42" s="67"/>
      <c r="D42" s="70"/>
      <c r="E42" s="70"/>
      <c r="F42" s="68">
        <f t="shared" si="18"/>
        <v>0</v>
      </c>
      <c r="G42" s="69"/>
      <c r="H42" s="70"/>
      <c r="I42" s="84">
        <f t="shared" si="19"/>
        <v>0</v>
      </c>
      <c r="J42" s="84">
        <f t="shared" si="20"/>
        <v>0</v>
      </c>
      <c r="K42" s="84">
        <f t="shared" si="21"/>
        <v>0</v>
      </c>
      <c r="L42" s="68">
        <f t="shared" si="22"/>
        <v>0</v>
      </c>
      <c r="M42" s="71">
        <f t="shared" si="23"/>
        <v>0</v>
      </c>
      <c r="N42" s="67" t="s">
        <v>58</v>
      </c>
      <c r="O42" s="67" t="s">
        <v>58</v>
      </c>
      <c r="P42" s="72" t="str">
        <f t="shared" si="24"/>
        <v>NA</v>
      </c>
      <c r="Q42" s="73" t="str">
        <f t="shared" si="25"/>
        <v>NA</v>
      </c>
      <c r="R42" s="74" t="str">
        <f t="shared" si="26"/>
        <v>NA</v>
      </c>
    </row>
    <row r="43" spans="1:18" x14ac:dyDescent="0.35">
      <c r="A43" s="50">
        <f>'Module 1'!A43</f>
        <v>180557</v>
      </c>
      <c r="B43" s="50" t="str">
        <f>'Module 1'!B43</f>
        <v>Junaid Abdul Majid  Kazi</v>
      </c>
      <c r="C43" s="67"/>
      <c r="D43" s="70"/>
      <c r="E43" s="70"/>
      <c r="F43" s="68">
        <f t="shared" si="18"/>
        <v>0</v>
      </c>
      <c r="G43" s="69"/>
      <c r="H43" s="70"/>
      <c r="I43" s="84">
        <f t="shared" si="19"/>
        <v>0</v>
      </c>
      <c r="J43" s="84">
        <f t="shared" si="20"/>
        <v>0</v>
      </c>
      <c r="K43" s="84">
        <f t="shared" si="21"/>
        <v>0</v>
      </c>
      <c r="L43" s="68">
        <f t="shared" si="22"/>
        <v>0</v>
      </c>
      <c r="M43" s="71">
        <f t="shared" si="23"/>
        <v>0</v>
      </c>
      <c r="N43" s="67" t="s">
        <v>58</v>
      </c>
      <c r="O43" s="67" t="s">
        <v>58</v>
      </c>
      <c r="P43" s="72" t="str">
        <f t="shared" si="24"/>
        <v>NA</v>
      </c>
      <c r="Q43" s="73" t="str">
        <f t="shared" si="25"/>
        <v>NA</v>
      </c>
      <c r="R43" s="74" t="str">
        <f t="shared" si="26"/>
        <v>NA</v>
      </c>
    </row>
    <row r="44" spans="1:18" x14ac:dyDescent="0.35">
      <c r="A44" s="50">
        <f>'Module 1'!A44</f>
        <v>180748</v>
      </c>
      <c r="B44" s="50" t="str">
        <f>'Module 1'!B44</f>
        <v>Abhishek A</v>
      </c>
      <c r="C44" s="67"/>
      <c r="D44" s="70"/>
      <c r="E44" s="70"/>
      <c r="F44" s="68">
        <f t="shared" si="18"/>
        <v>0</v>
      </c>
      <c r="G44" s="69"/>
      <c r="H44" s="70"/>
      <c r="I44" s="84">
        <f t="shared" si="19"/>
        <v>0</v>
      </c>
      <c r="J44" s="84">
        <f t="shared" si="20"/>
        <v>0</v>
      </c>
      <c r="K44" s="84">
        <f t="shared" si="21"/>
        <v>0</v>
      </c>
      <c r="L44" s="68">
        <f t="shared" si="22"/>
        <v>0</v>
      </c>
      <c r="M44" s="71">
        <f t="shared" si="23"/>
        <v>0</v>
      </c>
      <c r="N44" s="67" t="s">
        <v>58</v>
      </c>
      <c r="O44" s="67" t="s">
        <v>58</v>
      </c>
      <c r="P44" s="72" t="str">
        <f t="shared" si="24"/>
        <v>NA</v>
      </c>
      <c r="Q44" s="73" t="str">
        <f t="shared" si="25"/>
        <v>NA</v>
      </c>
      <c r="R44" s="74" t="str">
        <f t="shared" si="26"/>
        <v>NA</v>
      </c>
    </row>
    <row r="45" spans="1:18" x14ac:dyDescent="0.35">
      <c r="A45" s="50">
        <f>'Module 1'!A45</f>
        <v>181079</v>
      </c>
      <c r="B45" s="50" t="str">
        <f>'Module 1'!B45</f>
        <v>Adrika Mukherjee</v>
      </c>
      <c r="C45" s="67"/>
      <c r="D45" s="70"/>
      <c r="E45" s="70"/>
      <c r="F45" s="68">
        <f t="shared" si="18"/>
        <v>0</v>
      </c>
      <c r="G45" s="69"/>
      <c r="H45" s="70"/>
      <c r="I45" s="84">
        <f t="shared" si="19"/>
        <v>0</v>
      </c>
      <c r="J45" s="84">
        <f t="shared" si="20"/>
        <v>0</v>
      </c>
      <c r="K45" s="84">
        <f t="shared" si="21"/>
        <v>0</v>
      </c>
      <c r="L45" s="68">
        <f t="shared" si="22"/>
        <v>0</v>
      </c>
      <c r="M45" s="71">
        <f t="shared" si="23"/>
        <v>0</v>
      </c>
      <c r="N45" s="67" t="s">
        <v>58</v>
      </c>
      <c r="O45" s="67" t="s">
        <v>58</v>
      </c>
      <c r="P45" s="72" t="str">
        <f t="shared" si="24"/>
        <v>NA</v>
      </c>
      <c r="Q45" s="73" t="str">
        <f t="shared" si="25"/>
        <v>NA</v>
      </c>
      <c r="R45" s="74" t="str">
        <f t="shared" si="26"/>
        <v>NA</v>
      </c>
    </row>
  </sheetData>
  <mergeCells count="3">
    <mergeCell ref="A5:R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10" sqref="B10"/>
    </sheetView>
  </sheetViews>
  <sheetFormatPr defaultColWidth="9.08984375" defaultRowHeight="14.5" x14ac:dyDescent="0.35"/>
  <cols>
    <col min="1" max="1" width="18.36328125" style="38" bestFit="1" customWidth="1"/>
    <col min="2" max="2" width="16.08984375" style="41" bestFit="1" customWidth="1"/>
    <col min="3" max="3" width="13.54296875" style="38" customWidth="1"/>
    <col min="4" max="4" width="12.6328125" style="38" customWidth="1"/>
    <col min="5" max="5" width="12.36328125" style="38" customWidth="1"/>
    <col min="6" max="9" width="9.08984375" style="38"/>
    <col min="10" max="16384" width="9.08984375" style="41"/>
  </cols>
  <sheetData>
    <row r="1" spans="1:14" ht="15.5" x14ac:dyDescent="0.35">
      <c r="A1" s="36" t="s">
        <v>95</v>
      </c>
      <c r="B1" s="36" t="s">
        <v>97</v>
      </c>
    </row>
    <row r="2" spans="1:14" ht="15.5" x14ac:dyDescent="0.35">
      <c r="A2" s="42" t="s">
        <v>61</v>
      </c>
    </row>
    <row r="3" spans="1:14" ht="15.5" x14ac:dyDescent="0.35">
      <c r="A3" s="42" t="s">
        <v>62</v>
      </c>
    </row>
    <row r="4" spans="1:14" ht="15.5" x14ac:dyDescent="0.35">
      <c r="A4" s="42" t="s">
        <v>63</v>
      </c>
    </row>
    <row r="5" spans="1:14" ht="15.5" x14ac:dyDescent="0.35">
      <c r="A5" s="130" t="s">
        <v>87</v>
      </c>
      <c r="B5" s="131"/>
      <c r="C5" s="131"/>
      <c r="D5" s="131"/>
      <c r="E5" s="131"/>
      <c r="F5" s="131"/>
      <c r="G5" s="131"/>
      <c r="H5" s="131"/>
      <c r="I5" s="131"/>
      <c r="J5"/>
      <c r="K5"/>
      <c r="L5"/>
      <c r="M5"/>
      <c r="N5"/>
    </row>
    <row r="6" spans="1:14" ht="29" x14ac:dyDescent="0.35">
      <c r="A6" s="132" t="s">
        <v>88</v>
      </c>
      <c r="B6" s="132" t="s">
        <v>89</v>
      </c>
      <c r="C6" s="132" t="s">
        <v>90</v>
      </c>
      <c r="D6" s="89" t="s">
        <v>91</v>
      </c>
      <c r="E6" s="89" t="s">
        <v>92</v>
      </c>
      <c r="F6" s="89" t="s">
        <v>93</v>
      </c>
      <c r="G6" s="89" t="s">
        <v>94</v>
      </c>
      <c r="H6" s="89" t="s">
        <v>86</v>
      </c>
      <c r="I6" s="89" t="s">
        <v>31</v>
      </c>
    </row>
    <row r="7" spans="1:14" x14ac:dyDescent="0.35">
      <c r="A7" s="133"/>
      <c r="B7" s="133"/>
      <c r="C7" s="133"/>
      <c r="D7" s="75">
        <v>100</v>
      </c>
      <c r="E7" s="75">
        <v>100</v>
      </c>
      <c r="F7" s="75">
        <v>40</v>
      </c>
      <c r="G7" s="75">
        <v>60</v>
      </c>
      <c r="H7" s="75">
        <v>100</v>
      </c>
      <c r="I7" s="75">
        <v>5</v>
      </c>
    </row>
    <row r="8" spans="1:14" x14ac:dyDescent="0.35">
      <c r="A8" s="50">
        <f>'Module 1'!A8</f>
        <v>180493</v>
      </c>
      <c r="B8" s="50" t="str">
        <f>'Module 1'!B8</f>
        <v>Akshay Chandrakant Wadkar</v>
      </c>
      <c r="C8" s="76"/>
      <c r="D8" s="77"/>
      <c r="E8" s="78"/>
      <c r="F8" s="79">
        <f>(D8*40%)</f>
        <v>0</v>
      </c>
      <c r="G8" s="79">
        <f t="shared" ref="G8:G11" si="0">(E8*60%)</f>
        <v>0</v>
      </c>
      <c r="H8" s="80">
        <f t="shared" ref="H8:H11" si="1">ROUND((SUM(F8:G8)),0)</f>
        <v>0</v>
      </c>
      <c r="I8" s="80">
        <f>IF(H8="NA","NA",IF(H8&gt;=90,5,IF(H8&gt;=80,4,IF(H8&gt;=70,3,IF(H8&gt;=60,2,0)))))</f>
        <v>0</v>
      </c>
    </row>
    <row r="9" spans="1:14" x14ac:dyDescent="0.35">
      <c r="A9" s="50">
        <f>'Module 1'!A9</f>
        <v>180516</v>
      </c>
      <c r="B9" s="50" t="str">
        <f>'Module 1'!B9</f>
        <v>V Kulakarni</v>
      </c>
      <c r="C9" s="76"/>
      <c r="D9" s="77"/>
      <c r="E9" s="78"/>
      <c r="F9" s="79">
        <f t="shared" ref="F9:F11" si="2">(D9*40%)</f>
        <v>0</v>
      </c>
      <c r="G9" s="79">
        <f t="shared" si="0"/>
        <v>0</v>
      </c>
      <c r="H9" s="80">
        <f t="shared" si="1"/>
        <v>0</v>
      </c>
      <c r="I9" s="80">
        <f t="shared" ref="I9:I11" si="3">IF(H9="NA","NA",IF(H9&gt;=90,5,IF(H9&gt;=80,4,IF(H9&gt;=70,3,IF(H9&gt;=60,2,0)))))</f>
        <v>0</v>
      </c>
    </row>
    <row r="10" spans="1:14" x14ac:dyDescent="0.35">
      <c r="A10" s="50">
        <f>'Module 1'!A10</f>
        <v>180518</v>
      </c>
      <c r="B10" s="50" t="str">
        <f>'Module 1'!B10</f>
        <v>Abhilasha Ramesh Limaje</v>
      </c>
      <c r="C10" s="76"/>
      <c r="D10" s="77"/>
      <c r="E10" s="78"/>
      <c r="F10" s="79">
        <f t="shared" si="2"/>
        <v>0</v>
      </c>
      <c r="G10" s="79">
        <f t="shared" si="0"/>
        <v>0</v>
      </c>
      <c r="H10" s="80">
        <f t="shared" si="1"/>
        <v>0</v>
      </c>
      <c r="I10" s="80">
        <f t="shared" si="3"/>
        <v>0</v>
      </c>
    </row>
    <row r="11" spans="1:14" x14ac:dyDescent="0.35">
      <c r="A11" s="50">
        <f>'Module 1'!A11</f>
        <v>180519</v>
      </c>
      <c r="B11" s="50" t="str">
        <f>'Module 1'!B11</f>
        <v>Pankaj Chauhan</v>
      </c>
      <c r="C11" s="76"/>
      <c r="D11" s="77"/>
      <c r="E11" s="78"/>
      <c r="F11" s="79">
        <f t="shared" si="2"/>
        <v>0</v>
      </c>
      <c r="G11" s="79">
        <f t="shared" si="0"/>
        <v>0</v>
      </c>
      <c r="H11" s="80">
        <f t="shared" si="1"/>
        <v>0</v>
      </c>
      <c r="I11" s="80">
        <f t="shared" si="3"/>
        <v>0</v>
      </c>
    </row>
    <row r="12" spans="1:14" x14ac:dyDescent="0.35">
      <c r="A12" s="50">
        <f>'Module 1'!A12</f>
        <v>180521</v>
      </c>
      <c r="B12" s="50" t="str">
        <f>'Module 1'!B12</f>
        <v>Shashank Sanjay Mhatre</v>
      </c>
      <c r="C12" s="76"/>
      <c r="D12" s="77"/>
      <c r="E12" s="78"/>
      <c r="F12" s="79">
        <f t="shared" ref="F12:F34" si="4">(D12*40%)</f>
        <v>0</v>
      </c>
      <c r="G12" s="79">
        <f t="shared" ref="G12:G34" si="5">(E12*60%)</f>
        <v>0</v>
      </c>
      <c r="H12" s="80">
        <f t="shared" ref="H12:H34" si="6">ROUND((SUM(F12:G12)),0)</f>
        <v>0</v>
      </c>
      <c r="I12" s="80">
        <f t="shared" ref="I12:I34" si="7">IF(H12="NA","NA",IF(H12&gt;=90,5,IF(H12&gt;=80,4,IF(H12&gt;=70,3,IF(H12&gt;=60,2,0)))))</f>
        <v>0</v>
      </c>
    </row>
    <row r="13" spans="1:14" x14ac:dyDescent="0.35">
      <c r="A13" s="50">
        <f>'Module 1'!A13</f>
        <v>180522</v>
      </c>
      <c r="B13" s="50" t="str">
        <f>'Module 1'!B13</f>
        <v>Sakshi Deshmukh</v>
      </c>
      <c r="C13" s="76"/>
      <c r="D13" s="77"/>
      <c r="E13" s="78"/>
      <c r="F13" s="79">
        <f t="shared" si="4"/>
        <v>0</v>
      </c>
      <c r="G13" s="79">
        <f t="shared" si="5"/>
        <v>0</v>
      </c>
      <c r="H13" s="80">
        <f t="shared" si="6"/>
        <v>0</v>
      </c>
      <c r="I13" s="80">
        <f t="shared" si="7"/>
        <v>0</v>
      </c>
    </row>
    <row r="14" spans="1:14" x14ac:dyDescent="0.35">
      <c r="A14" s="50">
        <f>'Module 1'!A14</f>
        <v>180523</v>
      </c>
      <c r="B14" s="50" t="str">
        <f>'Module 1'!B14</f>
        <v>Anubhav Singh</v>
      </c>
      <c r="C14" s="76"/>
      <c r="D14" s="77"/>
      <c r="E14" s="78"/>
      <c r="F14" s="79">
        <f t="shared" si="4"/>
        <v>0</v>
      </c>
      <c r="G14" s="79">
        <f t="shared" si="5"/>
        <v>0</v>
      </c>
      <c r="H14" s="80">
        <f t="shared" si="6"/>
        <v>0</v>
      </c>
      <c r="I14" s="80">
        <f t="shared" si="7"/>
        <v>0</v>
      </c>
    </row>
    <row r="15" spans="1:14" x14ac:dyDescent="0.35">
      <c r="A15" s="50">
        <f>'Module 1'!A15</f>
        <v>180524</v>
      </c>
      <c r="B15" s="50" t="str">
        <f>'Module 1'!B15</f>
        <v>Shivani Verma</v>
      </c>
      <c r="C15" s="76"/>
      <c r="D15" s="77"/>
      <c r="E15" s="78"/>
      <c r="F15" s="79">
        <f t="shared" si="4"/>
        <v>0</v>
      </c>
      <c r="G15" s="79">
        <f t="shared" si="5"/>
        <v>0</v>
      </c>
      <c r="H15" s="80">
        <f t="shared" si="6"/>
        <v>0</v>
      </c>
      <c r="I15" s="80">
        <f t="shared" si="7"/>
        <v>0</v>
      </c>
    </row>
    <row r="16" spans="1:14" x14ac:dyDescent="0.35">
      <c r="A16" s="50">
        <f>'Module 1'!A16</f>
        <v>180525</v>
      </c>
      <c r="B16" s="50" t="str">
        <f>'Module 1'!B16</f>
        <v>Ashutosh Singh</v>
      </c>
      <c r="C16" s="76"/>
      <c r="D16" s="77"/>
      <c r="E16" s="78"/>
      <c r="F16" s="79">
        <f t="shared" si="4"/>
        <v>0</v>
      </c>
      <c r="G16" s="79">
        <f t="shared" si="5"/>
        <v>0</v>
      </c>
      <c r="H16" s="80">
        <f t="shared" si="6"/>
        <v>0</v>
      </c>
      <c r="I16" s="80">
        <f t="shared" si="7"/>
        <v>0</v>
      </c>
    </row>
    <row r="17" spans="1:9" x14ac:dyDescent="0.35">
      <c r="A17" s="50">
        <f>'Module 1'!A17</f>
        <v>180526</v>
      </c>
      <c r="B17" s="50" t="str">
        <f>'Module 1'!B17</f>
        <v>Shruthi Nemalipuri</v>
      </c>
      <c r="C17" s="76"/>
      <c r="D17" s="77"/>
      <c r="E17" s="78"/>
      <c r="F17" s="79">
        <f t="shared" si="4"/>
        <v>0</v>
      </c>
      <c r="G17" s="79">
        <f t="shared" si="5"/>
        <v>0</v>
      </c>
      <c r="H17" s="80">
        <f t="shared" si="6"/>
        <v>0</v>
      </c>
      <c r="I17" s="80">
        <f t="shared" si="7"/>
        <v>0</v>
      </c>
    </row>
    <row r="18" spans="1:9" x14ac:dyDescent="0.35">
      <c r="A18" s="50">
        <f>'Module 1'!A18</f>
        <v>180527</v>
      </c>
      <c r="B18" s="50" t="str">
        <f>'Module 1'!B18</f>
        <v>Dheeraj Sharma</v>
      </c>
      <c r="C18" s="76"/>
      <c r="D18" s="77"/>
      <c r="E18" s="78"/>
      <c r="F18" s="79">
        <f t="shared" si="4"/>
        <v>0</v>
      </c>
      <c r="G18" s="79">
        <f t="shared" si="5"/>
        <v>0</v>
      </c>
      <c r="H18" s="80">
        <f t="shared" si="6"/>
        <v>0</v>
      </c>
      <c r="I18" s="80">
        <f t="shared" si="7"/>
        <v>0</v>
      </c>
    </row>
    <row r="19" spans="1:9" x14ac:dyDescent="0.35">
      <c r="A19" s="50">
        <f>'Module 1'!A19</f>
        <v>180528</v>
      </c>
      <c r="B19" s="50" t="str">
        <f>'Module 1'!B19</f>
        <v>Sushant Haushiram Gadekar</v>
      </c>
      <c r="C19" s="76"/>
      <c r="D19" s="77"/>
      <c r="E19" s="78"/>
      <c r="F19" s="79">
        <f t="shared" si="4"/>
        <v>0</v>
      </c>
      <c r="G19" s="79">
        <f t="shared" si="5"/>
        <v>0</v>
      </c>
      <c r="H19" s="80">
        <f t="shared" si="6"/>
        <v>0</v>
      </c>
      <c r="I19" s="80">
        <f t="shared" si="7"/>
        <v>0</v>
      </c>
    </row>
    <row r="20" spans="1:9" x14ac:dyDescent="0.35">
      <c r="A20" s="50">
        <f>'Module 1'!A20</f>
        <v>180529</v>
      </c>
      <c r="B20" s="50" t="str">
        <f>'Module 1'!B20</f>
        <v>Ayushi Goyal</v>
      </c>
      <c r="C20" s="76"/>
      <c r="D20" s="77"/>
      <c r="E20" s="78"/>
      <c r="F20" s="79">
        <f t="shared" si="4"/>
        <v>0</v>
      </c>
      <c r="G20" s="79">
        <f t="shared" si="5"/>
        <v>0</v>
      </c>
      <c r="H20" s="80">
        <f t="shared" si="6"/>
        <v>0</v>
      </c>
      <c r="I20" s="80">
        <f t="shared" si="7"/>
        <v>0</v>
      </c>
    </row>
    <row r="21" spans="1:9" x14ac:dyDescent="0.35">
      <c r="A21" s="50">
        <f>'Module 1'!A21</f>
        <v>180530</v>
      </c>
      <c r="B21" s="50" t="str">
        <f>'Module 1'!B21</f>
        <v>Shivam Shrivastava</v>
      </c>
      <c r="C21" s="76"/>
      <c r="D21" s="77"/>
      <c r="E21" s="78"/>
      <c r="F21" s="79">
        <f t="shared" si="4"/>
        <v>0</v>
      </c>
      <c r="G21" s="79">
        <f t="shared" si="5"/>
        <v>0</v>
      </c>
      <c r="H21" s="80">
        <f t="shared" si="6"/>
        <v>0</v>
      </c>
      <c r="I21" s="80">
        <f t="shared" si="7"/>
        <v>0</v>
      </c>
    </row>
    <row r="22" spans="1:9" x14ac:dyDescent="0.35">
      <c r="A22" s="50">
        <f>'Module 1'!A22</f>
        <v>180531</v>
      </c>
      <c r="B22" s="50" t="str">
        <f>'Module 1'!B22</f>
        <v>Tushar Gagerna</v>
      </c>
      <c r="C22" s="76"/>
      <c r="D22" s="77"/>
      <c r="E22" s="78"/>
      <c r="F22" s="79">
        <f t="shared" si="4"/>
        <v>0</v>
      </c>
      <c r="G22" s="79">
        <f t="shared" si="5"/>
        <v>0</v>
      </c>
      <c r="H22" s="80">
        <f t="shared" si="6"/>
        <v>0</v>
      </c>
      <c r="I22" s="80">
        <f t="shared" si="7"/>
        <v>0</v>
      </c>
    </row>
    <row r="23" spans="1:9" x14ac:dyDescent="0.35">
      <c r="A23" s="50">
        <f>'Module 1'!A23</f>
        <v>180532</v>
      </c>
      <c r="B23" s="50" t="str">
        <f>'Module 1'!B23</f>
        <v>Devansh Kumar</v>
      </c>
      <c r="C23" s="76"/>
      <c r="D23" s="77"/>
      <c r="E23" s="78"/>
      <c r="F23" s="79">
        <f t="shared" si="4"/>
        <v>0</v>
      </c>
      <c r="G23" s="79">
        <f t="shared" si="5"/>
        <v>0</v>
      </c>
      <c r="H23" s="80">
        <f t="shared" si="6"/>
        <v>0</v>
      </c>
      <c r="I23" s="80">
        <f t="shared" si="7"/>
        <v>0</v>
      </c>
    </row>
    <row r="24" spans="1:9" x14ac:dyDescent="0.35">
      <c r="A24" s="50">
        <f>'Module 1'!A24</f>
        <v>180533</v>
      </c>
      <c r="B24" s="50" t="str">
        <f>'Module 1'!B24</f>
        <v>Kuldeep Singh</v>
      </c>
      <c r="C24" s="76"/>
      <c r="D24" s="77"/>
      <c r="E24" s="78"/>
      <c r="F24" s="79">
        <f t="shared" si="4"/>
        <v>0</v>
      </c>
      <c r="G24" s="79">
        <f t="shared" si="5"/>
        <v>0</v>
      </c>
      <c r="H24" s="80">
        <f t="shared" si="6"/>
        <v>0</v>
      </c>
      <c r="I24" s="80">
        <f t="shared" si="7"/>
        <v>0</v>
      </c>
    </row>
    <row r="25" spans="1:9" x14ac:dyDescent="0.35">
      <c r="A25" s="50">
        <f>'Module 1'!A25</f>
        <v>180534</v>
      </c>
      <c r="B25" s="50" t="str">
        <f>'Module 1'!B25</f>
        <v>Shivam Gupta</v>
      </c>
      <c r="C25" s="76"/>
      <c r="D25" s="77"/>
      <c r="E25" s="78"/>
      <c r="F25" s="79">
        <f t="shared" si="4"/>
        <v>0</v>
      </c>
      <c r="G25" s="79">
        <f t="shared" si="5"/>
        <v>0</v>
      </c>
      <c r="H25" s="80">
        <f t="shared" si="6"/>
        <v>0</v>
      </c>
      <c r="I25" s="80">
        <f t="shared" si="7"/>
        <v>0</v>
      </c>
    </row>
    <row r="26" spans="1:9" x14ac:dyDescent="0.35">
      <c r="A26" s="50">
        <f>'Module 1'!A26</f>
        <v>180535</v>
      </c>
      <c r="B26" s="50" t="str">
        <f>'Module 1'!B26</f>
        <v>Kumari Ritu</v>
      </c>
      <c r="C26" s="76"/>
      <c r="D26" s="77"/>
      <c r="E26" s="78"/>
      <c r="F26" s="79">
        <f t="shared" si="4"/>
        <v>0</v>
      </c>
      <c r="G26" s="79">
        <f t="shared" si="5"/>
        <v>0</v>
      </c>
      <c r="H26" s="80">
        <f t="shared" si="6"/>
        <v>0</v>
      </c>
      <c r="I26" s="80">
        <f t="shared" si="7"/>
        <v>0</v>
      </c>
    </row>
    <row r="27" spans="1:9" x14ac:dyDescent="0.35">
      <c r="A27" s="50">
        <f>'Module 1'!A27</f>
        <v>180536</v>
      </c>
      <c r="B27" s="50" t="str">
        <f>'Module 1'!B27</f>
        <v>Kanigiri Vasavi</v>
      </c>
      <c r="C27" s="76"/>
      <c r="D27" s="77"/>
      <c r="E27" s="78"/>
      <c r="F27" s="79">
        <f t="shared" si="4"/>
        <v>0</v>
      </c>
      <c r="G27" s="79">
        <f t="shared" si="5"/>
        <v>0</v>
      </c>
      <c r="H27" s="80">
        <f t="shared" si="6"/>
        <v>0</v>
      </c>
      <c r="I27" s="80">
        <f t="shared" si="7"/>
        <v>0</v>
      </c>
    </row>
    <row r="28" spans="1:9" x14ac:dyDescent="0.35">
      <c r="A28" s="50">
        <f>'Module 1'!A28</f>
        <v>180537</v>
      </c>
      <c r="B28" s="50" t="str">
        <f>'Module 1'!B28</f>
        <v>Karanam Uma Maheswari</v>
      </c>
      <c r="C28" s="76"/>
      <c r="D28" s="77"/>
      <c r="E28" s="78"/>
      <c r="F28" s="79">
        <f t="shared" si="4"/>
        <v>0</v>
      </c>
      <c r="G28" s="79">
        <f t="shared" si="5"/>
        <v>0</v>
      </c>
      <c r="H28" s="80">
        <f t="shared" si="6"/>
        <v>0</v>
      </c>
      <c r="I28" s="80">
        <f t="shared" si="7"/>
        <v>0</v>
      </c>
    </row>
    <row r="29" spans="1:9" x14ac:dyDescent="0.35">
      <c r="A29" s="50">
        <f>'Module 1'!A29</f>
        <v>180538</v>
      </c>
      <c r="B29" s="50" t="str">
        <f>'Module 1'!B29</f>
        <v>Dasari Prem Kumar</v>
      </c>
      <c r="C29" s="76"/>
      <c r="D29" s="77"/>
      <c r="E29" s="78"/>
      <c r="F29" s="79">
        <f t="shared" si="4"/>
        <v>0</v>
      </c>
      <c r="G29" s="79">
        <f t="shared" si="5"/>
        <v>0</v>
      </c>
      <c r="H29" s="80">
        <f t="shared" si="6"/>
        <v>0</v>
      </c>
      <c r="I29" s="80">
        <f t="shared" si="7"/>
        <v>0</v>
      </c>
    </row>
    <row r="30" spans="1:9" x14ac:dyDescent="0.35">
      <c r="A30" s="50">
        <f>'Module 1'!A30</f>
        <v>180539</v>
      </c>
      <c r="B30" s="50" t="str">
        <f>'Module 1'!B30</f>
        <v>Muppudi Sivakumar</v>
      </c>
      <c r="C30" s="76"/>
      <c r="D30" s="77"/>
      <c r="E30" s="78"/>
      <c r="F30" s="79">
        <f t="shared" si="4"/>
        <v>0</v>
      </c>
      <c r="G30" s="79">
        <f t="shared" si="5"/>
        <v>0</v>
      </c>
      <c r="H30" s="80">
        <f t="shared" si="6"/>
        <v>0</v>
      </c>
      <c r="I30" s="80">
        <f t="shared" si="7"/>
        <v>0</v>
      </c>
    </row>
    <row r="31" spans="1:9" x14ac:dyDescent="0.35">
      <c r="A31" s="50">
        <f>'Module 1'!A31</f>
        <v>180540</v>
      </c>
      <c r="B31" s="50" t="str">
        <f>'Module 1'!B31</f>
        <v>Vanukuri Veera Sekhar Reddy</v>
      </c>
      <c r="C31" s="76"/>
      <c r="D31" s="77"/>
      <c r="E31" s="78"/>
      <c r="F31" s="79">
        <f t="shared" si="4"/>
        <v>0</v>
      </c>
      <c r="G31" s="79">
        <f t="shared" si="5"/>
        <v>0</v>
      </c>
      <c r="H31" s="80">
        <f t="shared" si="6"/>
        <v>0</v>
      </c>
      <c r="I31" s="80">
        <f t="shared" si="7"/>
        <v>0</v>
      </c>
    </row>
    <row r="32" spans="1:9" x14ac:dyDescent="0.35">
      <c r="A32" s="50">
        <f>'Module 1'!A32</f>
        <v>180541</v>
      </c>
      <c r="B32" s="50" t="str">
        <f>'Module 1'!B32</f>
        <v>Surendrareddy Chejerla</v>
      </c>
      <c r="C32" s="76"/>
      <c r="D32" s="77"/>
      <c r="E32" s="78"/>
      <c r="F32" s="79">
        <f t="shared" si="4"/>
        <v>0</v>
      </c>
      <c r="G32" s="79">
        <f t="shared" si="5"/>
        <v>0</v>
      </c>
      <c r="H32" s="80">
        <f t="shared" si="6"/>
        <v>0</v>
      </c>
      <c r="I32" s="80">
        <f t="shared" si="7"/>
        <v>0</v>
      </c>
    </row>
    <row r="33" spans="1:9" x14ac:dyDescent="0.35">
      <c r="A33" s="50">
        <f>'Module 1'!A33</f>
        <v>180542</v>
      </c>
      <c r="B33" s="50" t="str">
        <f>'Module 1'!B33</f>
        <v>Kaku Meghana</v>
      </c>
      <c r="C33" s="76"/>
      <c r="D33" s="77"/>
      <c r="E33" s="78"/>
      <c r="F33" s="79">
        <f t="shared" si="4"/>
        <v>0</v>
      </c>
      <c r="G33" s="79">
        <f t="shared" si="5"/>
        <v>0</v>
      </c>
      <c r="H33" s="80">
        <f t="shared" si="6"/>
        <v>0</v>
      </c>
      <c r="I33" s="80">
        <f t="shared" si="7"/>
        <v>0</v>
      </c>
    </row>
    <row r="34" spans="1:9" x14ac:dyDescent="0.35">
      <c r="A34" s="50">
        <f>'Module 1'!A34</f>
        <v>180543</v>
      </c>
      <c r="B34" s="50" t="str">
        <f>'Module 1'!B34</f>
        <v>Priyanka Kalinge</v>
      </c>
      <c r="C34" s="76"/>
      <c r="D34" s="77"/>
      <c r="E34" s="78"/>
      <c r="F34" s="79">
        <f t="shared" si="4"/>
        <v>0</v>
      </c>
      <c r="G34" s="79">
        <f t="shared" si="5"/>
        <v>0</v>
      </c>
      <c r="H34" s="80">
        <f t="shared" si="6"/>
        <v>0</v>
      </c>
      <c r="I34" s="80">
        <f t="shared" si="7"/>
        <v>0</v>
      </c>
    </row>
    <row r="35" spans="1:9" x14ac:dyDescent="0.35">
      <c r="A35" s="50">
        <f>'Module 1'!A35</f>
        <v>180548</v>
      </c>
      <c r="B35" s="50" t="str">
        <f>'Module 1'!B35</f>
        <v>Ashish Jha</v>
      </c>
      <c r="C35" s="76"/>
      <c r="D35" s="77"/>
      <c r="E35" s="78"/>
      <c r="F35" s="79">
        <f t="shared" ref="F35:F45" si="8">(D35*40%)</f>
        <v>0</v>
      </c>
      <c r="G35" s="79">
        <f t="shared" ref="G35:G45" si="9">(E35*60%)</f>
        <v>0</v>
      </c>
      <c r="H35" s="80">
        <f t="shared" ref="H35:H45" si="10">ROUND((SUM(F35:G35)),0)</f>
        <v>0</v>
      </c>
      <c r="I35" s="80">
        <f t="shared" ref="I35:I45" si="11">IF(H35="NA","NA",IF(H35&gt;=90,5,IF(H35&gt;=80,4,IF(H35&gt;=70,3,IF(H35&gt;=60,2,0)))))</f>
        <v>0</v>
      </c>
    </row>
    <row r="36" spans="1:9" x14ac:dyDescent="0.35">
      <c r="A36" s="50">
        <f>'Module 1'!A36</f>
        <v>180550</v>
      </c>
      <c r="B36" s="50" t="str">
        <f>'Module 1'!B36</f>
        <v>Atanu Mondal</v>
      </c>
      <c r="C36" s="76"/>
      <c r="D36" s="77"/>
      <c r="E36" s="78"/>
      <c r="F36" s="79">
        <f t="shared" si="8"/>
        <v>0</v>
      </c>
      <c r="G36" s="79">
        <f t="shared" si="9"/>
        <v>0</v>
      </c>
      <c r="H36" s="80">
        <f t="shared" si="10"/>
        <v>0</v>
      </c>
      <c r="I36" s="80">
        <f t="shared" si="11"/>
        <v>0</v>
      </c>
    </row>
    <row r="37" spans="1:9" x14ac:dyDescent="0.35">
      <c r="A37" s="50">
        <f>'Module 1'!A37</f>
        <v>180551</v>
      </c>
      <c r="B37" s="50" t="str">
        <f>'Module 1'!B37</f>
        <v>Arnab Das</v>
      </c>
      <c r="C37" s="76"/>
      <c r="D37" s="77"/>
      <c r="E37" s="78"/>
      <c r="F37" s="79">
        <f t="shared" si="8"/>
        <v>0</v>
      </c>
      <c r="G37" s="79">
        <f t="shared" si="9"/>
        <v>0</v>
      </c>
      <c r="H37" s="80">
        <f t="shared" si="10"/>
        <v>0</v>
      </c>
      <c r="I37" s="80">
        <f t="shared" si="11"/>
        <v>0</v>
      </c>
    </row>
    <row r="38" spans="1:9" x14ac:dyDescent="0.35">
      <c r="A38" s="50">
        <f>'Module 1'!A38</f>
        <v>180552</v>
      </c>
      <c r="B38" s="50" t="str">
        <f>'Module 1'!B38</f>
        <v>Veerababu Jonnada</v>
      </c>
      <c r="C38" s="76"/>
      <c r="D38" s="77"/>
      <c r="E38" s="78"/>
      <c r="F38" s="79">
        <f t="shared" si="8"/>
        <v>0</v>
      </c>
      <c r="G38" s="79">
        <f t="shared" si="9"/>
        <v>0</v>
      </c>
      <c r="H38" s="80">
        <f t="shared" si="10"/>
        <v>0</v>
      </c>
      <c r="I38" s="80">
        <f t="shared" si="11"/>
        <v>0</v>
      </c>
    </row>
    <row r="39" spans="1:9" x14ac:dyDescent="0.35">
      <c r="A39" s="50">
        <f>'Module 1'!A39</f>
        <v>180553</v>
      </c>
      <c r="B39" s="50" t="str">
        <f>'Module 1'!B39</f>
        <v>Dhruv Majethia</v>
      </c>
      <c r="C39" s="76"/>
      <c r="D39" s="77"/>
      <c r="E39" s="78"/>
      <c r="F39" s="79">
        <f t="shared" si="8"/>
        <v>0</v>
      </c>
      <c r="G39" s="79">
        <f t="shared" si="9"/>
        <v>0</v>
      </c>
      <c r="H39" s="80">
        <f t="shared" si="10"/>
        <v>0</v>
      </c>
      <c r="I39" s="80">
        <f t="shared" si="11"/>
        <v>0</v>
      </c>
    </row>
    <row r="40" spans="1:9" x14ac:dyDescent="0.35">
      <c r="A40" s="50">
        <f>'Module 1'!A40</f>
        <v>180554</v>
      </c>
      <c r="B40" s="50" t="str">
        <f>'Module 1'!B40</f>
        <v>Diksha Bhalerao</v>
      </c>
      <c r="C40" s="76"/>
      <c r="D40" s="77"/>
      <c r="E40" s="78"/>
      <c r="F40" s="79">
        <f t="shared" si="8"/>
        <v>0</v>
      </c>
      <c r="G40" s="79">
        <f t="shared" si="9"/>
        <v>0</v>
      </c>
      <c r="H40" s="80">
        <f t="shared" si="10"/>
        <v>0</v>
      </c>
      <c r="I40" s="80">
        <f t="shared" si="11"/>
        <v>0</v>
      </c>
    </row>
    <row r="41" spans="1:9" x14ac:dyDescent="0.35">
      <c r="A41" s="50">
        <f>'Module 1'!A41</f>
        <v>180555</v>
      </c>
      <c r="B41" s="50" t="str">
        <f>'Module 1'!B41</f>
        <v>Shilpa Pandurang Mandke</v>
      </c>
      <c r="C41" s="76"/>
      <c r="D41" s="77"/>
      <c r="E41" s="78"/>
      <c r="F41" s="79">
        <f t="shared" si="8"/>
        <v>0</v>
      </c>
      <c r="G41" s="79">
        <f t="shared" si="9"/>
        <v>0</v>
      </c>
      <c r="H41" s="80">
        <f t="shared" si="10"/>
        <v>0</v>
      </c>
      <c r="I41" s="80">
        <f t="shared" si="11"/>
        <v>0</v>
      </c>
    </row>
    <row r="42" spans="1:9" x14ac:dyDescent="0.35">
      <c r="A42" s="50">
        <f>'Module 1'!A42</f>
        <v>180556</v>
      </c>
      <c r="B42" s="50" t="str">
        <f>'Module 1'!B42</f>
        <v>Akash Narayan Navghane</v>
      </c>
      <c r="C42" s="76"/>
      <c r="D42" s="77"/>
      <c r="E42" s="78"/>
      <c r="F42" s="79">
        <f t="shared" si="8"/>
        <v>0</v>
      </c>
      <c r="G42" s="79">
        <f t="shared" si="9"/>
        <v>0</v>
      </c>
      <c r="H42" s="80">
        <f t="shared" si="10"/>
        <v>0</v>
      </c>
      <c r="I42" s="80">
        <f t="shared" si="11"/>
        <v>0</v>
      </c>
    </row>
    <row r="43" spans="1:9" x14ac:dyDescent="0.35">
      <c r="A43" s="50">
        <f>'Module 1'!A43</f>
        <v>180557</v>
      </c>
      <c r="B43" s="50" t="str">
        <f>'Module 1'!B43</f>
        <v>Junaid Abdul Majid  Kazi</v>
      </c>
      <c r="C43" s="76"/>
      <c r="D43" s="77"/>
      <c r="E43" s="78"/>
      <c r="F43" s="79">
        <f t="shared" si="8"/>
        <v>0</v>
      </c>
      <c r="G43" s="79">
        <f t="shared" si="9"/>
        <v>0</v>
      </c>
      <c r="H43" s="80">
        <f t="shared" si="10"/>
        <v>0</v>
      </c>
      <c r="I43" s="80">
        <f t="shared" si="11"/>
        <v>0</v>
      </c>
    </row>
    <row r="44" spans="1:9" x14ac:dyDescent="0.35">
      <c r="A44" s="50">
        <f>'Module 1'!A44</f>
        <v>180748</v>
      </c>
      <c r="B44" s="50" t="str">
        <f>'Module 1'!B44</f>
        <v>Abhishek A</v>
      </c>
      <c r="C44" s="76"/>
      <c r="D44" s="77"/>
      <c r="E44" s="78"/>
      <c r="F44" s="79">
        <f t="shared" si="8"/>
        <v>0</v>
      </c>
      <c r="G44" s="79">
        <f t="shared" si="9"/>
        <v>0</v>
      </c>
      <c r="H44" s="80">
        <f t="shared" si="10"/>
        <v>0</v>
      </c>
      <c r="I44" s="80">
        <f t="shared" si="11"/>
        <v>0</v>
      </c>
    </row>
    <row r="45" spans="1:9" x14ac:dyDescent="0.35">
      <c r="A45" s="50">
        <f>'Module 1'!A45</f>
        <v>181079</v>
      </c>
      <c r="B45" s="50" t="str">
        <f>'Module 1'!B45</f>
        <v>Adrika Mukherjee</v>
      </c>
      <c r="C45" s="76"/>
      <c r="D45" s="77"/>
      <c r="E45" s="78"/>
      <c r="F45" s="79">
        <f t="shared" si="8"/>
        <v>0</v>
      </c>
      <c r="G45" s="79">
        <f t="shared" si="9"/>
        <v>0</v>
      </c>
      <c r="H45" s="80">
        <f t="shared" si="10"/>
        <v>0</v>
      </c>
      <c r="I45" s="80">
        <f t="shared" si="11"/>
        <v>0</v>
      </c>
    </row>
    <row r="46" spans="1:9" x14ac:dyDescent="0.35">
      <c r="A46" s="81"/>
      <c r="B46" s="60"/>
      <c r="C46" s="81"/>
      <c r="D46" s="81"/>
      <c r="E46" s="81"/>
      <c r="F46" s="81"/>
      <c r="G46" s="81"/>
      <c r="H46" s="81"/>
      <c r="I46" s="81"/>
    </row>
    <row r="47" spans="1:9" x14ac:dyDescent="0.35">
      <c r="A47" s="81"/>
      <c r="B47" s="60"/>
      <c r="C47" s="81"/>
      <c r="D47" s="81"/>
      <c r="E47" s="81"/>
      <c r="F47" s="81"/>
      <c r="G47" s="81"/>
      <c r="H47" s="81"/>
      <c r="I47" s="81"/>
    </row>
    <row r="48" spans="1:9" x14ac:dyDescent="0.35">
      <c r="A48" s="81"/>
      <c r="B48" s="60"/>
      <c r="C48" s="81"/>
      <c r="D48" s="81"/>
      <c r="E48" s="81"/>
      <c r="F48" s="81"/>
      <c r="G48" s="81"/>
      <c r="H48" s="81"/>
      <c r="I48" s="81"/>
    </row>
    <row r="49" spans="1:9" x14ac:dyDescent="0.35">
      <c r="A49" s="81"/>
      <c r="B49" s="60"/>
      <c r="C49" s="81"/>
      <c r="D49" s="81"/>
      <c r="E49" s="81"/>
      <c r="F49" s="81"/>
      <c r="G49" s="81"/>
      <c r="H49" s="81"/>
      <c r="I49" s="81"/>
    </row>
    <row r="50" spans="1:9" x14ac:dyDescent="0.35">
      <c r="A50" s="81"/>
      <c r="B50" s="60"/>
      <c r="C50" s="81"/>
      <c r="D50" s="81"/>
      <c r="E50" s="81"/>
      <c r="F50" s="81"/>
      <c r="G50" s="81"/>
      <c r="H50" s="81"/>
      <c r="I50" s="81"/>
    </row>
    <row r="51" spans="1:9" x14ac:dyDescent="0.35">
      <c r="A51" s="81"/>
      <c r="B51" s="60"/>
      <c r="C51" s="81"/>
      <c r="D51" s="81"/>
      <c r="E51" s="81"/>
      <c r="F51" s="81"/>
      <c r="G51" s="81"/>
      <c r="H51" s="81"/>
      <c r="I51" s="81"/>
    </row>
    <row r="52" spans="1:9" x14ac:dyDescent="0.35">
      <c r="A52" s="81"/>
      <c r="B52" s="60"/>
      <c r="C52" s="81"/>
      <c r="D52" s="81"/>
      <c r="E52" s="81"/>
      <c r="F52" s="81"/>
      <c r="G52" s="81"/>
      <c r="H52" s="81"/>
      <c r="I52" s="81"/>
    </row>
    <row r="53" spans="1:9" x14ac:dyDescent="0.35">
      <c r="A53" s="81"/>
      <c r="B53" s="60"/>
      <c r="C53" s="81"/>
      <c r="D53" s="81"/>
      <c r="E53" s="81"/>
      <c r="F53" s="81"/>
      <c r="G53" s="81"/>
      <c r="H53" s="81"/>
      <c r="I53" s="81"/>
    </row>
  </sheetData>
  <mergeCells count="4">
    <mergeCell ref="A5:I5"/>
    <mergeCell ref="A6:A7"/>
    <mergeCell ref="B6:B7"/>
    <mergeCell ref="C6:C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041E0BA7B2242AEC247EE481AFC0F" ma:contentTypeVersion="8" ma:contentTypeDescription="Create a new document." ma:contentTypeScope="" ma:versionID="57bee793cdd20c80dd47c9540bd9f50a">
  <xsd:schema xmlns:xsd="http://www.w3.org/2001/XMLSchema" xmlns:xs="http://www.w3.org/2001/XMLSchema" xmlns:p="http://schemas.microsoft.com/office/2006/metadata/properties" xmlns:ns2="098fdb96-5815-4671-acb8-ec9d43d728ea" targetNamespace="http://schemas.microsoft.com/office/2006/metadata/properties" ma:root="true" ma:fieldsID="5a110595f92a3bc4b170c462b17bdc5e" ns2:_="">
    <xsd:import namespace="098fdb96-5815-4671-acb8-ec9d43d7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fdb96-5815-4671-acb8-ec9d43d72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2A20F-C924-486B-96C8-F47A4DF42B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BBE274-3FB8-4F99-AEF8-FF0E1782FE6D}">
  <ds:schemaRefs>
    <ds:schemaRef ds:uri="098fdb96-5815-4671-acb8-ec9d43d728ea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2E1CC4-921F-4A8E-82F6-5519AA2FFB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fdb96-5815-4671-acb8-ec9d43d728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Consolidated Report</vt:lpstr>
      <vt:lpstr>Module 1</vt:lpstr>
      <vt:lpstr>Module 2</vt:lpstr>
      <vt:lpstr>Module 3</vt:lpstr>
      <vt:lpstr>Module 4</vt:lpstr>
      <vt:lpstr>Module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hosakosou</dc:creator>
  <cp:lastModifiedBy>Misal, Dinesh</cp:lastModifiedBy>
  <dcterms:created xsi:type="dcterms:W3CDTF">2013-02-04T06:42:45Z</dcterms:created>
  <dcterms:modified xsi:type="dcterms:W3CDTF">2019-05-20T11:35:46Z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0x010100877041E0BA7B2242AEC247EE481AFC0F</vt:lpwstr>
  </property>
  <property fmtid="{D5CDD505-2E9C-101B-9397-08002B2CF9AE}" pid="3" name="WorkbookGuid">
    <vt:lpwstr>d3419917-6dcf-446f-b245-d05a6942591e</vt:lpwstr>
  </property>
</Properties>
</file>